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7995"/>
  </bookViews>
  <sheets>
    <sheet name="Hoja1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H38" i="1" l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S18" i="1" s="1"/>
  <c r="I17" i="1"/>
  <c r="I16" i="1"/>
  <c r="I15" i="1"/>
  <c r="I14" i="1"/>
  <c r="H12" i="1"/>
  <c r="I12" i="1"/>
  <c r="I13" i="1"/>
  <c r="O17" i="1"/>
  <c r="O16" i="1"/>
  <c r="O38" i="1"/>
  <c r="M38" i="1"/>
  <c r="M37" i="1" s="1"/>
  <c r="K38" i="1"/>
  <c r="P37" i="1"/>
  <c r="O37" i="1" s="1"/>
  <c r="L37" i="1"/>
  <c r="K37" i="1"/>
  <c r="R36" i="1"/>
  <c r="P36" i="1"/>
  <c r="O36" i="1" s="1"/>
  <c r="N36" i="1"/>
  <c r="M36" i="1"/>
  <c r="K36" i="1"/>
  <c r="J36" i="1"/>
  <c r="P35" i="1"/>
  <c r="O35" i="1"/>
  <c r="K35" i="1"/>
  <c r="J35" i="1"/>
  <c r="P34" i="1"/>
  <c r="O34" i="1" s="1"/>
  <c r="N34" i="1"/>
  <c r="K34" i="1"/>
  <c r="K30" i="1" s="1"/>
  <c r="J34" i="1"/>
  <c r="P33" i="1"/>
  <c r="O33" i="1" s="1"/>
  <c r="N33" i="1"/>
  <c r="M33" i="1"/>
  <c r="M30" i="1" s="1"/>
  <c r="K33" i="1"/>
  <c r="J33" i="1"/>
  <c r="Q32" i="1"/>
  <c r="P32" i="1"/>
  <c r="O32" i="1"/>
  <c r="N32" i="1"/>
  <c r="L32" i="1"/>
  <c r="K32" i="1"/>
  <c r="J32" i="1"/>
  <c r="S32" i="1" s="1"/>
  <c r="P31" i="1"/>
  <c r="O31" i="1" s="1"/>
  <c r="N31" i="1"/>
  <c r="K31" i="1"/>
  <c r="J31" i="1"/>
  <c r="R30" i="1"/>
  <c r="Q30" i="1"/>
  <c r="N30" i="1"/>
  <c r="L30" i="1"/>
  <c r="J30" i="1"/>
  <c r="P29" i="1"/>
  <c r="O29" i="1" s="1"/>
  <c r="K29" i="1"/>
  <c r="J29" i="1"/>
  <c r="R28" i="1"/>
  <c r="Q28" i="1"/>
  <c r="P28" i="1"/>
  <c r="O28" i="1" s="1"/>
  <c r="N28" i="1"/>
  <c r="K28" i="1"/>
  <c r="J28" i="1"/>
  <c r="R27" i="1"/>
  <c r="P27" i="1"/>
  <c r="O27" i="1"/>
  <c r="N27" i="1"/>
  <c r="K27" i="1"/>
  <c r="J27" i="1"/>
  <c r="S27" i="1"/>
  <c r="Q26" i="1"/>
  <c r="P26" i="1"/>
  <c r="O26" i="1"/>
  <c r="N26" i="1"/>
  <c r="L26" i="1"/>
  <c r="K26" i="1"/>
  <c r="J26" i="1"/>
  <c r="Q25" i="1"/>
  <c r="Q22" i="1" s="1"/>
  <c r="Q12" i="1" s="1"/>
  <c r="P25" i="1"/>
  <c r="O25" i="1" s="1"/>
  <c r="N25" i="1"/>
  <c r="M25" i="1"/>
  <c r="M22" i="1" s="1"/>
  <c r="M12" i="1" s="1"/>
  <c r="K25" i="1"/>
  <c r="J25" i="1"/>
  <c r="Q24" i="1"/>
  <c r="P24" i="1"/>
  <c r="O24" i="1"/>
  <c r="N24" i="1"/>
  <c r="K24" i="1"/>
  <c r="J24" i="1"/>
  <c r="S24" i="1"/>
  <c r="P23" i="1"/>
  <c r="P22" i="1" s="1"/>
  <c r="O23" i="1"/>
  <c r="N23" i="1"/>
  <c r="L23" i="1"/>
  <c r="K23" i="1"/>
  <c r="K22" i="1" s="1"/>
  <c r="J23" i="1"/>
  <c r="S23" i="1" s="1"/>
  <c r="R22" i="1"/>
  <c r="N22" i="1"/>
  <c r="L22" i="1"/>
  <c r="J22" i="1"/>
  <c r="Q21" i="1"/>
  <c r="P21" i="1"/>
  <c r="O21" i="1"/>
  <c r="N21" i="1"/>
  <c r="N20" i="1" s="1"/>
  <c r="L21" i="1"/>
  <c r="K21" i="1"/>
  <c r="J21" i="1"/>
  <c r="J20" i="1" s="1"/>
  <c r="S21" i="1"/>
  <c r="R20" i="1"/>
  <c r="Q20" i="1"/>
  <c r="P20" i="1"/>
  <c r="O20" i="1" s="1"/>
  <c r="L20" i="1"/>
  <c r="K20" i="1"/>
  <c r="U19" i="1"/>
  <c r="P19" i="1"/>
  <c r="O19" i="1"/>
  <c r="N19" i="1"/>
  <c r="K19" i="1"/>
  <c r="J19" i="1"/>
  <c r="S19" i="1"/>
  <c r="P18" i="1"/>
  <c r="O18" i="1"/>
  <c r="M18" i="1"/>
  <c r="K18" i="1"/>
  <c r="J18" i="1"/>
  <c r="P17" i="1"/>
  <c r="N17" i="1"/>
  <c r="K17" i="1"/>
  <c r="J17" i="1"/>
  <c r="Q16" i="1"/>
  <c r="P16" i="1"/>
  <c r="P13" i="1" s="1"/>
  <c r="N16" i="1"/>
  <c r="L16" i="1"/>
  <c r="K16" i="1"/>
  <c r="K13" i="1" s="1"/>
  <c r="K12" i="1" s="1"/>
  <c r="J16" i="1"/>
  <c r="S16" i="1" s="1"/>
  <c r="R15" i="1"/>
  <c r="R13" i="1" s="1"/>
  <c r="R12" i="1" s="1"/>
  <c r="P15" i="1"/>
  <c r="O15" i="1" s="1"/>
  <c r="N15" i="1"/>
  <c r="L15" i="1"/>
  <c r="L13" i="1" s="1"/>
  <c r="L12" i="1" s="1"/>
  <c r="U21" i="1" s="1"/>
  <c r="K15" i="1"/>
  <c r="J15" i="1"/>
  <c r="P14" i="1"/>
  <c r="O14" i="1"/>
  <c r="N14" i="1"/>
  <c r="N13" i="1" s="1"/>
  <c r="N12" i="1" s="1"/>
  <c r="K14" i="1"/>
  <c r="J14" i="1"/>
  <c r="Q13" i="1"/>
  <c r="M13" i="1"/>
  <c r="S31" i="1" l="1"/>
  <c r="S35" i="1"/>
  <c r="S29" i="1"/>
  <c r="S26" i="1"/>
  <c r="S38" i="1"/>
  <c r="S17" i="1"/>
  <c r="S34" i="1"/>
  <c r="S36" i="1"/>
  <c r="S37" i="1"/>
  <c r="O13" i="1"/>
  <c r="S28" i="1"/>
  <c r="S20" i="1"/>
  <c r="O22" i="1"/>
  <c r="S22" i="1" s="1"/>
  <c r="S30" i="1"/>
  <c r="S33" i="1"/>
  <c r="S14" i="1"/>
  <c r="S25" i="1"/>
  <c r="S15" i="1"/>
  <c r="P30" i="1"/>
  <c r="O30" i="1" s="1"/>
  <c r="J13" i="1"/>
  <c r="J12" i="1" l="1"/>
  <c r="H13" i="1"/>
  <c r="S13" i="1" s="1"/>
  <c r="P12" i="1"/>
  <c r="O12" i="1" s="1"/>
  <c r="U13" i="1" s="1"/>
  <c r="S12" i="1" l="1"/>
</calcChain>
</file>

<file path=xl/sharedStrings.xml><?xml version="1.0" encoding="utf-8"?>
<sst xmlns="http://schemas.openxmlformats.org/spreadsheetml/2006/main" count="51" uniqueCount="44">
  <si>
    <t>Gastos por Finalidad y Funciòn</t>
  </si>
  <si>
    <t>Año Ej. Crédito :   2014</t>
  </si>
  <si>
    <t>Etapa Presupuestaria:</t>
  </si>
  <si>
    <t>Sancion</t>
  </si>
  <si>
    <t>Finalidad</t>
  </si>
  <si>
    <t>Funcion</t>
  </si>
  <si>
    <t>Gastos Corrientes</t>
  </si>
  <si>
    <t>Gastos de Consumo</t>
  </si>
  <si>
    <t>Personal</t>
  </si>
  <si>
    <t>Bienes y Servicios</t>
  </si>
  <si>
    <t>Otros Gastos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</si>
  <si>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</si>
  <si>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</si>
  <si>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</si>
  <si>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</si>
  <si>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</si>
  <si>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</si>
  <si>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</si>
  <si>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Total</t>
  </si>
  <si>
    <t>Administración Gubernamental</t>
  </si>
  <si>
    <t>Legislativa</t>
  </si>
  <si>
    <t>Judicial</t>
  </si>
  <si>
    <t>Dirección ejecutiva</t>
  </si>
  <si>
    <t>Relaciones Interiores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</si>
  <si>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</si>
  <si>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</si>
  <si>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</si>
  <si>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</si>
  <si>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</si>
  <si>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</si>
  <si>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</si>
  <si>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</si>
  <si>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</si>
  <si>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</si>
  <si>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</si>
  <si>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</si>
  <si>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</si>
  <si>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</si>
  <si>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</si>
  <si>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</si>
  <si>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</si>
  <si>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</si>
  <si>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</si>
  <si>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Deuda pública  Intereses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</si>
</sst>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#,##0;\(#,##0\)"/>
    <numFmt numFmtId="165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u/>
      <sz val="10"/>
      <color rgb="FF3366FF"/>
      <name val="Arial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24">
    <border>
      <left/>
      <right/>
      <top/>
      <bottom/>
      <diagonal/>
    </border>
    <border>
      <left style="thin">
        <color rgb="FFA7A7A7"/>
      </left>
      <right/>
      <top style="thin">
        <color rgb="FFA7A7A7"/>
      </top>
      <bottom/>
      <diagonal/>
    </border>
    <border>
      <left/>
      <right/>
      <top style="thin">
        <color rgb="FFA7A7A7"/>
      </top>
      <bottom/>
      <diagonal/>
    </border>
    <border>
      <left/>
      <right style="thin">
        <color rgb="FFA7A7A7"/>
      </right>
      <top style="thin">
        <color rgb="FFA7A7A7"/>
      </top>
      <bottom/>
      <diagonal/>
    </border>
    <border>
      <left style="thin">
        <color rgb="FFA7A7A7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medium">
        <color rgb="FFC0C0C0"/>
      </top>
      <bottom style="thin">
        <color rgb="FFC0C0C0"/>
      </bottom>
      <diagonal/>
    </border>
    <border>
      <left/>
      <right/>
      <top style="medium">
        <color rgb="FFC0C0C0"/>
      </top>
      <bottom style="thin">
        <color rgb="FFC0C0C0"/>
      </bottom>
      <diagonal/>
    </border>
    <border>
      <left/>
      <right style="medium">
        <color rgb="FFC0C0C0"/>
      </right>
      <top style="medium">
        <color rgb="FFC0C0C0"/>
      </top>
      <bottom style="thin">
        <color rgb="FFC0C0C0"/>
      </bottom>
      <diagonal/>
    </border>
    <border>
      <left style="thin">
        <color rgb="FFA7A7A7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A7A7A7"/>
      </right>
      <top/>
      <bottom style="thin">
        <color rgb="FFC0C0C0"/>
      </bottom>
      <diagonal/>
    </border>
    <border>
      <left style="thin">
        <color rgb="FFC0C0C0"/>
      </left>
      <right style="medium">
        <color rgb="FFC0C0C0"/>
      </right>
      <top/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81">
    <xf numFmtId="0" fontId="0" fillId="0" borderId="0" xfId="0"/>
    <xf numFmtId="0" fontId="3" fillId="0" borderId="0" xfId="2" applyFont="1"/>
    <xf numFmtId="0" fontId="4" fillId="0" borderId="0" xfId="2" applyFont="1" applyFill="1" applyAlignment="1">
      <alignment horizontal="center" vertical="top"/>
    </xf>
    <xf numFmtId="0" fontId="3" fillId="0" borderId="0" xfId="2" applyFont="1" applyFill="1" applyBorder="1"/>
    <xf numFmtId="0" fontId="5" fillId="2" borderId="0" xfId="2" applyFont="1" applyFill="1" applyAlignment="1">
      <alignment horizontal="left" vertical="top"/>
    </xf>
    <xf numFmtId="0" fontId="3" fillId="2" borderId="0" xfId="2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horizontal="center" vertical="top"/>
    </xf>
    <xf numFmtId="0" fontId="6" fillId="0" borderId="0" xfId="2" applyFont="1" applyFill="1" applyBorder="1" applyAlignment="1">
      <alignment horizontal="center" vertical="top" wrapText="1"/>
    </xf>
    <xf numFmtId="0" fontId="3" fillId="2" borderId="0" xfId="2" applyFont="1" applyFill="1" applyAlignment="1">
      <alignment horizontal="left" vertical="top"/>
    </xf>
    <xf numFmtId="0" fontId="7" fillId="2" borderId="0" xfId="2" applyFont="1" applyFill="1" applyAlignment="1">
      <alignment horizontal="center" vertical="top"/>
    </xf>
    <xf numFmtId="0" fontId="3" fillId="0" borderId="1" xfId="2" applyFont="1" applyBorder="1"/>
    <xf numFmtId="0" fontId="3" fillId="0" borderId="2" xfId="2" applyFont="1" applyBorder="1"/>
    <xf numFmtId="0" fontId="3" fillId="0" borderId="3" xfId="2" applyFont="1" applyBorder="1"/>
    <xf numFmtId="0" fontId="8" fillId="3" borderId="4" xfId="2" applyFont="1" applyFill="1" applyBorder="1" applyAlignment="1">
      <alignment horizontal="left" vertical="center" wrapText="1"/>
    </xf>
    <xf numFmtId="0" fontId="8" fillId="3" borderId="5" xfId="2" applyFont="1" applyFill="1" applyBorder="1" applyAlignment="1">
      <alignment horizontal="left" vertical="center" wrapText="1"/>
    </xf>
    <xf numFmtId="0" fontId="8" fillId="3" borderId="6" xfId="2" applyFont="1" applyFill="1" applyBorder="1" applyAlignment="1">
      <alignment horizontal="left" vertical="center" wrapText="1"/>
    </xf>
    <xf numFmtId="0" fontId="8" fillId="3" borderId="7" xfId="2" applyFont="1" applyFill="1" applyBorder="1" applyAlignment="1">
      <alignment horizontal="left" vertical="center" wrapText="1"/>
    </xf>
    <xf numFmtId="0" fontId="8" fillId="3" borderId="8" xfId="2" applyFont="1" applyFill="1" applyBorder="1" applyAlignment="1">
      <alignment horizontal="center" wrapText="1"/>
    </xf>
    <xf numFmtId="0" fontId="8" fillId="3" borderId="9" xfId="2" applyFont="1" applyFill="1" applyBorder="1" applyAlignment="1">
      <alignment horizontal="center" wrapText="1"/>
    </xf>
    <xf numFmtId="0" fontId="8" fillId="3" borderId="10" xfId="2" applyFont="1" applyFill="1" applyBorder="1" applyAlignment="1">
      <alignment horizontal="center" wrapText="1"/>
    </xf>
    <xf numFmtId="0" fontId="8" fillId="3" borderId="11" xfId="2" applyFont="1" applyFill="1" applyBorder="1" applyAlignment="1">
      <alignment horizontal="left" vertical="center" wrapText="1"/>
    </xf>
    <xf numFmtId="0" fontId="8" fillId="3" borderId="12" xfId="2" applyFont="1" applyFill="1" applyBorder="1" applyAlignment="1">
      <alignment horizontal="left" vertical="center" wrapText="1"/>
    </xf>
    <xf numFmtId="0" fontId="8" fillId="3" borderId="13" xfId="2" applyFont="1" applyFill="1" applyBorder="1" applyAlignment="1">
      <alignment horizontal="left" vertical="center" wrapText="1"/>
    </xf>
    <xf numFmtId="0" fontId="8" fillId="3" borderId="14" xfId="2" applyFont="1" applyFill="1" applyBorder="1" applyAlignment="1">
      <alignment horizontal="left" vertical="center" wrapText="1"/>
    </xf>
    <xf numFmtId="0" fontId="8" fillId="3" borderId="13" xfId="2" applyFont="1" applyFill="1" applyBorder="1" applyAlignment="1">
      <alignment horizontal="center" vertical="top" wrapText="1"/>
    </xf>
    <xf numFmtId="0" fontId="8" fillId="3" borderId="15" xfId="2" applyFont="1" applyFill="1" applyBorder="1" applyAlignment="1">
      <alignment vertical="top" wrapText="1"/>
    </xf>
    <xf numFmtId="0" fontId="8" fillId="3" borderId="16" xfId="2" applyFont="1" applyFill="1" applyBorder="1" applyAlignment="1">
      <alignment horizontal="center" vertical="top" wrapText="1"/>
    </xf>
    <xf numFmtId="0" fontId="8" fillId="3" borderId="17" xfId="2" applyFont="1" applyFill="1" applyBorder="1" applyAlignment="1">
      <alignment horizontal="center" vertical="top" wrapText="1"/>
    </xf>
    <xf numFmtId="0" fontId="8" fillId="3" borderId="18" xfId="2" applyFont="1" applyFill="1" applyBorder="1" applyAlignment="1">
      <alignment horizontal="left" vertical="center"/>
    </xf>
    <xf numFmtId="0" fontId="8" fillId="3" borderId="19" xfId="2" applyFont="1" applyFill="1" applyBorder="1" applyAlignment="1">
      <alignment horizontal="left" vertical="center"/>
    </xf>
    <xf numFmtId="0" fontId="8" fillId="3" borderId="15" xfId="2" applyFont="1" applyFill="1" applyBorder="1" applyAlignment="1">
      <alignment horizontal="center" vertical="center"/>
    </xf>
    <xf numFmtId="0" fontId="8" fillId="3" borderId="19" xfId="2" applyFont="1" applyFill="1" applyBorder="1" applyAlignment="1">
      <alignment horizontal="center" vertical="center"/>
    </xf>
    <xf numFmtId="0" fontId="8" fillId="3" borderId="20" xfId="2" applyFont="1" applyFill="1" applyBorder="1" applyAlignment="1">
      <alignment horizontal="center" vertical="center"/>
    </xf>
    <xf numFmtId="164" fontId="8" fillId="3" borderId="13" xfId="2" applyNumberFormat="1" applyFont="1" applyFill="1" applyBorder="1" applyAlignment="1">
      <alignment horizontal="right" vertical="center"/>
    </xf>
    <xf numFmtId="164" fontId="8" fillId="3" borderId="15" xfId="2" applyNumberFormat="1" applyFont="1" applyFill="1" applyBorder="1" applyAlignment="1">
      <alignment vertical="center"/>
    </xf>
    <xf numFmtId="164" fontId="8" fillId="3" borderId="16" xfId="2" applyNumberFormat="1" applyFont="1" applyFill="1" applyBorder="1" applyAlignment="1">
      <alignment horizontal="right" vertical="center"/>
    </xf>
    <xf numFmtId="164" fontId="8" fillId="3" borderId="17" xfId="2" applyNumberFormat="1" applyFont="1" applyFill="1" applyBorder="1" applyAlignment="1">
      <alignment horizontal="right" vertical="center"/>
    </xf>
    <xf numFmtId="165" fontId="0" fillId="0" borderId="0" xfId="1" applyNumberFormat="1" applyFont="1"/>
    <xf numFmtId="0" fontId="9" fillId="0" borderId="4" xfId="2" applyFont="1" applyBorder="1" applyAlignment="1">
      <alignment horizontal="left" vertical="center" wrapText="1"/>
    </xf>
    <xf numFmtId="0" fontId="9" fillId="0" borderId="7" xfId="2" applyFont="1" applyBorder="1" applyAlignment="1">
      <alignment horizontal="left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8" fillId="3" borderId="15" xfId="2" applyFont="1" applyFill="1" applyBorder="1" applyAlignment="1">
      <alignment horizontal="left" vertical="center"/>
    </xf>
    <xf numFmtId="0" fontId="8" fillId="3" borderId="20" xfId="2" applyFont="1" applyFill="1" applyBorder="1" applyAlignment="1">
      <alignment horizontal="left" vertical="center"/>
    </xf>
    <xf numFmtId="164" fontId="8" fillId="3" borderId="15" xfId="2" applyNumberFormat="1" applyFont="1" applyFill="1" applyBorder="1" applyAlignment="1">
      <alignment horizontal="right" vertical="center"/>
    </xf>
    <xf numFmtId="0" fontId="9" fillId="0" borderId="21" xfId="2" applyFont="1" applyBorder="1" applyAlignment="1">
      <alignment horizontal="left" vertical="center" wrapText="1"/>
    </xf>
    <xf numFmtId="0" fontId="9" fillId="0" borderId="22" xfId="2" applyFont="1" applyBorder="1" applyAlignment="1">
      <alignment horizontal="left" vertical="center" wrapText="1"/>
    </xf>
    <xf numFmtId="0" fontId="9" fillId="0" borderId="23" xfId="2" applyFont="1" applyBorder="1" applyAlignment="1">
      <alignment horizontal="center" vertical="center" wrapText="1"/>
    </xf>
    <xf numFmtId="0" fontId="9" fillId="0" borderId="22" xfId="2" applyFont="1" applyBorder="1" applyAlignment="1">
      <alignment horizontal="center" vertical="center" wrapText="1"/>
    </xf>
    <xf numFmtId="0" fontId="9" fillId="0" borderId="15" xfId="2" applyFont="1" applyBorder="1" applyAlignment="1">
      <alignment horizontal="left" vertical="center" wrapText="1"/>
    </xf>
    <xf numFmtId="0" fontId="9" fillId="0" borderId="20" xfId="2" applyFont="1" applyBorder="1" applyAlignment="1">
      <alignment horizontal="left" vertical="center" wrapText="1"/>
    </xf>
    <xf numFmtId="0" fontId="9" fillId="0" borderId="15" xfId="2" applyFont="1" applyBorder="1" applyAlignment="1">
      <alignment vertical="center" wrapText="1"/>
    </xf>
    <xf numFmtId="164" fontId="10" fillId="0" borderId="13" xfId="2" applyNumberFormat="1" applyFont="1" applyBorder="1" applyAlignment="1">
      <alignment horizontal="right" vertical="center"/>
    </xf>
    <xf numFmtId="164" fontId="10" fillId="0" borderId="15" xfId="2" applyNumberFormat="1" applyFont="1" applyBorder="1" applyAlignment="1">
      <alignment vertical="center"/>
    </xf>
    <xf numFmtId="0" fontId="10" fillId="0" borderId="15" xfId="2" applyFont="1" applyBorder="1" applyAlignment="1">
      <alignment vertical="center"/>
    </xf>
    <xf numFmtId="0" fontId="10" fillId="0" borderId="13" xfId="2" applyFont="1" applyBorder="1" applyAlignment="1">
      <alignment horizontal="right" vertical="center"/>
    </xf>
    <xf numFmtId="165" fontId="10" fillId="0" borderId="16" xfId="1" applyNumberFormat="1" applyFont="1" applyBorder="1" applyAlignment="1">
      <alignment horizontal="right" vertical="center"/>
    </xf>
    <xf numFmtId="164" fontId="10" fillId="0" borderId="17" xfId="2" applyNumberFormat="1" applyFont="1" applyBorder="1" applyAlignment="1">
      <alignment horizontal="right" vertical="center"/>
    </xf>
    <xf numFmtId="0" fontId="9" fillId="0" borderId="11" xfId="2" applyFont="1" applyBorder="1" applyAlignment="1">
      <alignment horizontal="left" vertical="center" wrapText="1"/>
    </xf>
    <xf numFmtId="0" fontId="9" fillId="0" borderId="14" xfId="2" applyFont="1" applyBorder="1" applyAlignment="1">
      <alignment horizontal="left" vertical="center" wrapText="1"/>
    </xf>
    <xf numFmtId="0" fontId="9" fillId="0" borderId="1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165" fontId="2" fillId="0" borderId="0" xfId="1" applyNumberFormat="1" applyFont="1"/>
    <xf numFmtId="0" fontId="8" fillId="3" borderId="19" xfId="2" applyFont="1" applyFill="1" applyBorder="1" applyAlignment="1">
      <alignment vertical="center"/>
    </xf>
    <xf numFmtId="0" fontId="8" fillId="3" borderId="15" xfId="2" applyFont="1" applyFill="1" applyBorder="1" applyAlignment="1">
      <alignment vertical="center"/>
    </xf>
    <xf numFmtId="165" fontId="8" fillId="3" borderId="13" xfId="1" applyNumberFormat="1" applyFont="1" applyFill="1" applyBorder="1" applyAlignment="1">
      <alignment horizontal="right" vertical="center"/>
    </xf>
    <xf numFmtId="165" fontId="8" fillId="3" borderId="16" xfId="1" applyNumberFormat="1" applyFont="1" applyFill="1" applyBorder="1" applyAlignment="1">
      <alignment horizontal="right" vertical="center"/>
    </xf>
    <xf numFmtId="164" fontId="0" fillId="0" borderId="0" xfId="0" applyNumberFormat="1"/>
    <xf numFmtId="165" fontId="8" fillId="3" borderId="15" xfId="1" applyNumberFormat="1" applyFont="1" applyFill="1" applyBorder="1" applyAlignment="1">
      <alignment vertical="center"/>
    </xf>
    <xf numFmtId="0" fontId="10" fillId="0" borderId="15" xfId="2" applyFont="1" applyBorder="1" applyAlignment="1">
      <alignment vertical="center" wrapText="1"/>
    </xf>
    <xf numFmtId="165" fontId="10" fillId="0" borderId="13" xfId="1" applyNumberFormat="1" applyFont="1" applyBorder="1" applyAlignment="1">
      <alignment horizontal="right" vertical="center"/>
    </xf>
    <xf numFmtId="165" fontId="10" fillId="0" borderId="15" xfId="1" applyNumberFormat="1" applyFont="1" applyBorder="1" applyAlignment="1">
      <alignment vertical="center" wrapText="1"/>
    </xf>
    <xf numFmtId="164" fontId="8" fillId="3" borderId="15" xfId="2" applyNumberFormat="1" applyFont="1" applyFill="1" applyBorder="1" applyAlignment="1">
      <alignment vertical="center" wrapText="1"/>
    </xf>
    <xf numFmtId="165" fontId="10" fillId="0" borderId="15" xfId="1" applyNumberFormat="1" applyFont="1" applyBorder="1" applyAlignment="1">
      <alignment vertical="center"/>
    </xf>
    <xf numFmtId="164" fontId="10" fillId="0" borderId="15" xfId="2" applyNumberFormat="1" applyFont="1" applyBorder="1" applyAlignment="1">
      <alignment vertical="center" wrapText="1"/>
    </xf>
    <xf numFmtId="0" fontId="8" fillId="3" borderId="15" xfId="2" applyFont="1" applyFill="1" applyBorder="1" applyAlignment="1">
      <alignment horizontal="right" vertical="center"/>
    </xf>
    <xf numFmtId="0" fontId="8" fillId="3" borderId="13" xfId="2" applyFont="1" applyFill="1" applyBorder="1" applyAlignment="1">
      <alignment horizontal="right" vertical="center"/>
    </xf>
    <xf numFmtId="0" fontId="8" fillId="3" borderId="16" xfId="2" applyFont="1" applyFill="1" applyBorder="1" applyAlignment="1">
      <alignment horizontal="right" vertical="center"/>
    </xf>
    <xf numFmtId="0" fontId="10" fillId="0" borderId="15" xfId="2" applyFont="1" applyBorder="1" applyAlignment="1">
      <alignment horizontal="right" vertical="center"/>
    </xf>
    <xf numFmtId="0" fontId="10" fillId="0" borderId="16" xfId="2" applyFont="1" applyBorder="1" applyAlignment="1">
      <alignment horizontal="right" vertical="center"/>
    </xf>
    <xf numFmtId="0" fontId="3" fillId="0" borderId="5" xfId="2" applyFont="1" applyBorder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sRec/AIF%20FIFUN%20EDU/Fin.%20Fun.%20SIGAF/Fin%20Fun%20yEco%201erT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 Fun yEco 1erT 2014_18072014"/>
    </sheetNames>
    <sheetDataSet>
      <sheetData sheetId="0">
        <row r="21">
          <cell r="F21">
            <v>722128569</v>
          </cell>
        </row>
        <row r="22">
          <cell r="F22">
            <v>2234941160</v>
          </cell>
        </row>
        <row r="23">
          <cell r="F23">
            <v>983582695</v>
          </cell>
        </row>
        <row r="24">
          <cell r="F24">
            <v>5773000</v>
          </cell>
        </row>
        <row r="25">
          <cell r="F25">
            <v>715556666</v>
          </cell>
        </row>
        <row r="26">
          <cell r="F26">
            <v>577845598</v>
          </cell>
        </row>
        <row r="28">
          <cell r="F28">
            <v>1997047310</v>
          </cell>
        </row>
        <row r="30">
          <cell r="F30">
            <v>8724659870</v>
          </cell>
        </row>
        <row r="31">
          <cell r="F31">
            <v>721762476</v>
          </cell>
        </row>
        <row r="32">
          <cell r="F32">
            <v>9064110949</v>
          </cell>
        </row>
        <row r="33">
          <cell r="F33">
            <v>885765486</v>
          </cell>
        </row>
        <row r="34">
          <cell r="F34">
            <v>35345249</v>
          </cell>
        </row>
        <row r="35">
          <cell r="F35">
            <v>247488962</v>
          </cell>
        </row>
        <row r="36">
          <cell r="F36">
            <v>5453330</v>
          </cell>
        </row>
        <row r="38">
          <cell r="F38">
            <v>227877798</v>
          </cell>
        </row>
        <row r="39">
          <cell r="F39">
            <v>149643457</v>
          </cell>
        </row>
        <row r="40">
          <cell r="F40">
            <v>15341849</v>
          </cell>
        </row>
        <row r="41">
          <cell r="F41">
            <v>51781756</v>
          </cell>
        </row>
        <row r="42">
          <cell r="F42">
            <v>3254679</v>
          </cell>
        </row>
        <row r="43">
          <cell r="F43">
            <v>450289141</v>
          </cell>
        </row>
        <row r="46">
          <cell r="F46">
            <v>71000000</v>
          </cell>
        </row>
        <row r="47">
          <cell r="F47">
            <v>26750030</v>
          </cell>
        </row>
        <row r="48">
          <cell r="F48">
            <v>63883319</v>
          </cell>
        </row>
        <row r="49">
          <cell r="F49">
            <v>302600</v>
          </cell>
        </row>
        <row r="50">
          <cell r="F50">
            <v>16980253</v>
          </cell>
        </row>
        <row r="51">
          <cell r="F51">
            <v>9583525</v>
          </cell>
        </row>
        <row r="53">
          <cell r="F53">
            <v>70059921</v>
          </cell>
        </row>
        <row r="55">
          <cell r="F55">
            <v>962145252</v>
          </cell>
        </row>
        <row r="56">
          <cell r="F56">
            <v>47818586</v>
          </cell>
        </row>
        <row r="57">
          <cell r="F57">
            <v>114748777</v>
          </cell>
        </row>
        <row r="58">
          <cell r="F58">
            <v>47382414</v>
          </cell>
        </row>
        <row r="59">
          <cell r="F59">
            <v>17808010</v>
          </cell>
        </row>
        <row r="60">
          <cell r="F60">
            <v>16166115</v>
          </cell>
        </row>
        <row r="61">
          <cell r="F61">
            <v>546761</v>
          </cell>
        </row>
        <row r="63">
          <cell r="F63">
            <v>6236620</v>
          </cell>
        </row>
        <row r="64">
          <cell r="F64">
            <v>17596669</v>
          </cell>
        </row>
        <row r="65">
          <cell r="F65">
            <v>466454</v>
          </cell>
        </row>
        <row r="66">
          <cell r="F66">
            <v>2705132</v>
          </cell>
        </row>
        <row r="67">
          <cell r="F67">
            <v>77859</v>
          </cell>
        </row>
        <row r="68">
          <cell r="F68">
            <v>95111199</v>
          </cell>
        </row>
        <row r="71">
          <cell r="F71">
            <v>261800000</v>
          </cell>
        </row>
        <row r="72">
          <cell r="F72">
            <v>386192196</v>
          </cell>
        </row>
        <row r="73">
          <cell r="F73">
            <v>950893480</v>
          </cell>
        </row>
        <row r="74">
          <cell r="F74">
            <v>19297470</v>
          </cell>
        </row>
        <row r="75">
          <cell r="F75">
            <v>326221453</v>
          </cell>
        </row>
        <row r="76">
          <cell r="F76">
            <v>105539036</v>
          </cell>
        </row>
        <row r="78">
          <cell r="F78">
            <v>446224604</v>
          </cell>
        </row>
        <row r="80">
          <cell r="F80">
            <v>1279930845</v>
          </cell>
        </row>
        <row r="81">
          <cell r="F81">
            <v>779812987</v>
          </cell>
        </row>
        <row r="82">
          <cell r="F82">
            <v>1405220574</v>
          </cell>
        </row>
        <row r="83">
          <cell r="F83">
            <v>651280991</v>
          </cell>
        </row>
        <row r="84">
          <cell r="F84">
            <v>64421500</v>
          </cell>
        </row>
        <row r="85">
          <cell r="F85">
            <v>271972388</v>
          </cell>
        </row>
        <row r="86">
          <cell r="F86">
            <v>14066198</v>
          </cell>
        </row>
        <row r="88">
          <cell r="F88">
            <v>162313134</v>
          </cell>
        </row>
        <row r="89">
          <cell r="F89">
            <v>266596312</v>
          </cell>
        </row>
        <row r="90">
          <cell r="F90">
            <v>109259215</v>
          </cell>
        </row>
        <row r="91">
          <cell r="F91">
            <v>68223475</v>
          </cell>
        </row>
        <row r="92">
          <cell r="F92">
            <v>820053</v>
          </cell>
        </row>
        <row r="93">
          <cell r="F93">
            <v>3928087534</v>
          </cell>
        </row>
        <row r="95">
          <cell r="F95">
            <v>158843199</v>
          </cell>
        </row>
        <row r="98">
          <cell r="F98">
            <v>0</v>
          </cell>
        </row>
        <row r="100">
          <cell r="F100">
            <v>150000</v>
          </cell>
        </row>
        <row r="103">
          <cell r="F103">
            <v>1237252484</v>
          </cell>
        </row>
        <row r="106">
          <cell r="F106">
            <v>0</v>
          </cell>
        </row>
        <row r="109">
          <cell r="F109">
            <v>4300</v>
          </cell>
        </row>
        <row r="111">
          <cell r="F111">
            <v>1656</v>
          </cell>
        </row>
        <row r="113">
          <cell r="F113">
            <v>93500</v>
          </cell>
        </row>
        <row r="116">
          <cell r="F116">
            <v>4531</v>
          </cell>
        </row>
        <row r="118">
          <cell r="F118">
            <v>11147</v>
          </cell>
        </row>
        <row r="120">
          <cell r="F120">
            <v>0</v>
          </cell>
        </row>
        <row r="121">
          <cell r="F121">
            <v>0</v>
          </cell>
        </row>
        <row r="124">
          <cell r="F124">
            <v>4600000</v>
          </cell>
        </row>
        <row r="125">
          <cell r="F125">
            <v>10150286</v>
          </cell>
        </row>
        <row r="126">
          <cell r="F126">
            <v>3061780</v>
          </cell>
        </row>
        <row r="127">
          <cell r="F127">
            <v>350000</v>
          </cell>
        </row>
        <row r="128">
          <cell r="F128">
            <v>5358209</v>
          </cell>
        </row>
        <row r="130">
          <cell r="F130">
            <v>752000000</v>
          </cell>
        </row>
        <row r="131">
          <cell r="F131">
            <v>2104171330</v>
          </cell>
        </row>
        <row r="132">
          <cell r="F132">
            <v>2413443437</v>
          </cell>
        </row>
        <row r="133">
          <cell r="F133">
            <v>106871176</v>
          </cell>
        </row>
        <row r="134">
          <cell r="F134">
            <v>364970000</v>
          </cell>
        </row>
        <row r="135">
          <cell r="F135">
            <v>72920108</v>
          </cell>
        </row>
        <row r="137">
          <cell r="F137">
            <v>40671897</v>
          </cell>
        </row>
        <row r="138">
          <cell r="F138">
            <v>20192320</v>
          </cell>
        </row>
        <row r="139">
          <cell r="F139">
            <v>605000</v>
          </cell>
        </row>
        <row r="140">
          <cell r="F140">
            <v>36434545</v>
          </cell>
        </row>
        <row r="143">
          <cell r="F143">
            <v>8000000</v>
          </cell>
        </row>
        <row r="144">
          <cell r="F144">
            <v>18699781</v>
          </cell>
        </row>
        <row r="145">
          <cell r="F145">
            <v>68824046</v>
          </cell>
        </row>
        <row r="146">
          <cell r="F146">
            <v>6500000</v>
          </cell>
        </row>
        <row r="147">
          <cell r="F147">
            <v>2595050</v>
          </cell>
        </row>
        <row r="149">
          <cell r="F149">
            <v>13534140</v>
          </cell>
        </row>
        <row r="151">
          <cell r="F151">
            <v>1048724725</v>
          </cell>
        </row>
        <row r="152">
          <cell r="F152">
            <v>8032800</v>
          </cell>
        </row>
        <row r="153">
          <cell r="F153">
            <v>149600</v>
          </cell>
        </row>
        <row r="154">
          <cell r="F154">
            <v>13675000</v>
          </cell>
        </row>
        <row r="155">
          <cell r="F155">
            <v>13740160</v>
          </cell>
        </row>
        <row r="157">
          <cell r="F157">
            <v>76264979</v>
          </cell>
        </row>
        <row r="158">
          <cell r="F158">
            <v>13693000</v>
          </cell>
        </row>
        <row r="159">
          <cell r="F159">
            <v>495000</v>
          </cell>
        </row>
        <row r="160">
          <cell r="F160">
            <v>480000</v>
          </cell>
        </row>
        <row r="161">
          <cell r="F161">
            <v>1749156</v>
          </cell>
        </row>
        <row r="164">
          <cell r="F164">
            <v>4640570</v>
          </cell>
        </row>
        <row r="166">
          <cell r="F166">
            <v>0</v>
          </cell>
        </row>
        <row r="167">
          <cell r="F167">
            <v>50000</v>
          </cell>
        </row>
        <row r="169">
          <cell r="F169">
            <v>99847</v>
          </cell>
        </row>
        <row r="189">
          <cell r="F189">
            <v>0</v>
          </cell>
        </row>
        <row r="190">
          <cell r="F190">
            <v>0</v>
          </cell>
        </row>
        <row r="192">
          <cell r="F192">
            <v>200000</v>
          </cell>
        </row>
        <row r="195">
          <cell r="F195">
            <v>15000000</v>
          </cell>
        </row>
        <row r="196">
          <cell r="F196">
            <v>180159028</v>
          </cell>
        </row>
        <row r="197">
          <cell r="F197">
            <v>5517000</v>
          </cell>
        </row>
        <row r="198">
          <cell r="F198">
            <v>8751472</v>
          </cell>
        </row>
        <row r="200">
          <cell r="F200">
            <v>17000000</v>
          </cell>
        </row>
        <row r="202">
          <cell r="F202">
            <v>500220152</v>
          </cell>
        </row>
        <row r="203">
          <cell r="F203">
            <v>112000000</v>
          </cell>
        </row>
        <row r="204">
          <cell r="F204">
            <v>392418839</v>
          </cell>
        </row>
        <row r="205">
          <cell r="F205">
            <v>183223683</v>
          </cell>
        </row>
        <row r="206">
          <cell r="F206">
            <v>3000000</v>
          </cell>
        </row>
        <row r="207">
          <cell r="F207">
            <v>559296559</v>
          </cell>
        </row>
        <row r="209">
          <cell r="F209">
            <v>579000000</v>
          </cell>
        </row>
        <row r="210">
          <cell r="F210">
            <v>215070720</v>
          </cell>
        </row>
        <row r="213">
          <cell r="F213">
            <v>0</v>
          </cell>
        </row>
        <row r="215">
          <cell r="F215">
            <v>42999999</v>
          </cell>
        </row>
        <row r="216">
          <cell r="F216">
            <v>329120000</v>
          </cell>
        </row>
        <row r="217">
          <cell r="F217">
            <v>0</v>
          </cell>
        </row>
        <row r="218">
          <cell r="F218">
            <v>148613774</v>
          </cell>
        </row>
        <row r="219">
          <cell r="F219">
            <v>564000536</v>
          </cell>
        </row>
        <row r="221">
          <cell r="F221">
            <v>455982998</v>
          </cell>
        </row>
        <row r="222">
          <cell r="F222">
            <v>175695000</v>
          </cell>
        </row>
        <row r="223">
          <cell r="F223">
            <v>11986225</v>
          </cell>
        </row>
        <row r="224">
          <cell r="F224">
            <v>1606730270</v>
          </cell>
        </row>
        <row r="227">
          <cell r="F227">
            <v>18310000</v>
          </cell>
        </row>
        <row r="228">
          <cell r="F228">
            <v>71351012</v>
          </cell>
        </row>
        <row r="229">
          <cell r="F229">
            <v>16211684</v>
          </cell>
        </row>
        <row r="230">
          <cell r="F230">
            <v>304000</v>
          </cell>
        </row>
        <row r="231">
          <cell r="F231">
            <v>25097835</v>
          </cell>
        </row>
        <row r="232">
          <cell r="F232">
            <v>7943727</v>
          </cell>
        </row>
        <row r="234">
          <cell r="F234">
            <v>18529546</v>
          </cell>
        </row>
        <row r="236">
          <cell r="F236">
            <v>145846128</v>
          </cell>
        </row>
        <row r="237">
          <cell r="F237">
            <v>84391865</v>
          </cell>
        </row>
        <row r="238">
          <cell r="F238">
            <v>73915069</v>
          </cell>
        </row>
        <row r="239">
          <cell r="F239">
            <v>40607170</v>
          </cell>
        </row>
        <row r="240">
          <cell r="F240">
            <v>23410664</v>
          </cell>
        </row>
        <row r="241">
          <cell r="F241">
            <v>10712302</v>
          </cell>
        </row>
        <row r="242">
          <cell r="F242">
            <v>5660299</v>
          </cell>
        </row>
        <row r="244">
          <cell r="F244">
            <v>7035300</v>
          </cell>
        </row>
        <row r="245">
          <cell r="F245">
            <v>24686990</v>
          </cell>
        </row>
        <row r="246">
          <cell r="F246">
            <v>1067654</v>
          </cell>
        </row>
        <row r="247">
          <cell r="F247">
            <v>6297325</v>
          </cell>
        </row>
        <row r="248">
          <cell r="F248">
            <v>16700</v>
          </cell>
        </row>
        <row r="249">
          <cell r="F249">
            <v>83862034</v>
          </cell>
        </row>
        <row r="252">
          <cell r="F252">
            <v>1890000</v>
          </cell>
        </row>
        <row r="253">
          <cell r="F253">
            <v>15046548</v>
          </cell>
        </row>
        <row r="254">
          <cell r="F254">
            <v>1302618</v>
          </cell>
        </row>
        <row r="255">
          <cell r="F255">
            <v>58000</v>
          </cell>
        </row>
        <row r="256">
          <cell r="F256">
            <v>15839820</v>
          </cell>
        </row>
        <row r="257">
          <cell r="F257">
            <v>1316378</v>
          </cell>
        </row>
        <row r="259">
          <cell r="F259">
            <v>26334600</v>
          </cell>
        </row>
        <row r="261">
          <cell r="F261">
            <v>0</v>
          </cell>
        </row>
        <row r="262">
          <cell r="F262">
            <v>42840</v>
          </cell>
        </row>
        <row r="263">
          <cell r="F263">
            <v>200000</v>
          </cell>
        </row>
        <row r="264">
          <cell r="F264">
            <v>716948</v>
          </cell>
        </row>
        <row r="265">
          <cell r="F265">
            <v>50000</v>
          </cell>
        </row>
        <row r="266">
          <cell r="F266">
            <v>2496</v>
          </cell>
        </row>
        <row r="267">
          <cell r="F267">
            <v>11250</v>
          </cell>
        </row>
        <row r="269">
          <cell r="F269">
            <v>1385000</v>
          </cell>
        </row>
        <row r="270">
          <cell r="F270">
            <v>543663</v>
          </cell>
        </row>
        <row r="271">
          <cell r="F271">
            <v>1265</v>
          </cell>
        </row>
        <row r="272">
          <cell r="F272">
            <v>80000</v>
          </cell>
        </row>
        <row r="273">
          <cell r="F273">
            <v>297800</v>
          </cell>
        </row>
        <row r="276">
          <cell r="F276">
            <v>1487008</v>
          </cell>
        </row>
        <row r="277">
          <cell r="F277">
            <v>3100000</v>
          </cell>
        </row>
        <row r="279">
          <cell r="F279">
            <v>0</v>
          </cell>
        </row>
        <row r="282">
          <cell r="F282">
            <v>47824970</v>
          </cell>
        </row>
        <row r="283">
          <cell r="F283">
            <v>71748300</v>
          </cell>
        </row>
        <row r="285">
          <cell r="F285">
            <v>0</v>
          </cell>
        </row>
        <row r="287">
          <cell r="F287">
            <v>39931232</v>
          </cell>
        </row>
        <row r="288">
          <cell r="F288">
            <v>261312000</v>
          </cell>
        </row>
        <row r="289">
          <cell r="F289">
            <v>860000</v>
          </cell>
        </row>
        <row r="290">
          <cell r="F290">
            <v>16838460</v>
          </cell>
        </row>
        <row r="291">
          <cell r="F291">
            <v>2000000</v>
          </cell>
        </row>
        <row r="292">
          <cell r="F292">
            <v>5242181</v>
          </cell>
        </row>
        <row r="294">
          <cell r="F294">
            <v>8500000</v>
          </cell>
        </row>
        <row r="295">
          <cell r="F295">
            <v>340065000</v>
          </cell>
        </row>
        <row r="296">
          <cell r="F296">
            <v>284549227</v>
          </cell>
        </row>
        <row r="299">
          <cell r="F299">
            <v>3200000</v>
          </cell>
        </row>
        <row r="300">
          <cell r="F300">
            <v>42104000</v>
          </cell>
        </row>
        <row r="301">
          <cell r="F301">
            <v>78306528</v>
          </cell>
        </row>
        <row r="303">
          <cell r="F303">
            <v>95964515</v>
          </cell>
        </row>
        <row r="305">
          <cell r="F305">
            <v>78139511</v>
          </cell>
        </row>
        <row r="306">
          <cell r="F306">
            <v>1700000</v>
          </cell>
        </row>
        <row r="307">
          <cell r="F307">
            <v>35900000</v>
          </cell>
        </row>
        <row r="308">
          <cell r="F308">
            <v>1400000</v>
          </cell>
        </row>
        <row r="309">
          <cell r="F309">
            <v>23490000</v>
          </cell>
        </row>
        <row r="310">
          <cell r="F310">
            <v>3000000</v>
          </cell>
        </row>
        <row r="311">
          <cell r="F311">
            <v>24000000</v>
          </cell>
        </row>
        <row r="313">
          <cell r="F313">
            <v>0</v>
          </cell>
        </row>
        <row r="314">
          <cell r="F314">
            <v>204000000</v>
          </cell>
        </row>
        <row r="317">
          <cell r="F317">
            <v>0</v>
          </cell>
        </row>
        <row r="318">
          <cell r="F318">
            <v>9200000</v>
          </cell>
        </row>
        <row r="320">
          <cell r="F320">
            <v>1153673992</v>
          </cell>
        </row>
        <row r="323">
          <cell r="F323">
            <v>0</v>
          </cell>
        </row>
        <row r="325">
          <cell r="F325">
            <v>0</v>
          </cell>
        </row>
        <row r="327">
          <cell r="F327">
            <v>0</v>
          </cell>
        </row>
        <row r="328">
          <cell r="F328">
            <v>0</v>
          </cell>
        </row>
        <row r="329">
          <cell r="F329">
            <v>0</v>
          </cell>
        </row>
        <row r="330">
          <cell r="F330">
            <v>2350000</v>
          </cell>
        </row>
        <row r="331">
          <cell r="F331">
            <v>0</v>
          </cell>
        </row>
        <row r="332">
          <cell r="F332">
            <v>0</v>
          </cell>
        </row>
        <row r="333">
          <cell r="F333">
            <v>61269320</v>
          </cell>
        </row>
        <row r="335">
          <cell r="F335">
            <v>38550000</v>
          </cell>
        </row>
        <row r="336">
          <cell r="F336">
            <v>12555000</v>
          </cell>
        </row>
        <row r="337">
          <cell r="F337">
            <v>0</v>
          </cell>
        </row>
        <row r="338">
          <cell r="F338">
            <v>108820000</v>
          </cell>
        </row>
        <row r="341">
          <cell r="F341">
            <v>350000</v>
          </cell>
        </row>
        <row r="342">
          <cell r="F342">
            <v>700000</v>
          </cell>
        </row>
        <row r="343">
          <cell r="F343">
            <v>2724474</v>
          </cell>
        </row>
        <row r="345">
          <cell r="F345">
            <v>43527</v>
          </cell>
        </row>
        <row r="348">
          <cell r="F348">
            <v>2000000</v>
          </cell>
        </row>
        <row r="350">
          <cell r="F350">
            <v>85076500</v>
          </cell>
        </row>
        <row r="351">
          <cell r="F351">
            <v>15791500</v>
          </cell>
        </row>
        <row r="354">
          <cell r="F354">
            <v>67000</v>
          </cell>
        </row>
        <row r="356">
          <cell r="F356">
            <v>4000000</v>
          </cell>
        </row>
        <row r="359">
          <cell r="F359">
            <v>500000</v>
          </cell>
        </row>
        <row r="362">
          <cell r="F362">
            <v>1150000</v>
          </cell>
        </row>
        <row r="363">
          <cell r="F363">
            <v>171775510</v>
          </cell>
        </row>
        <row r="365">
          <cell r="F36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9"/>
  <sheetViews>
    <sheetView tabSelected="1" topLeftCell="A5" workbookViewId="0">
      <selection activeCell="H16" sqref="H16"/>
    </sheetView>
  </sheetViews>
  <sheetFormatPr baseColWidth="10" defaultRowHeight="15" x14ac:dyDescent="0.25"/>
  <cols>
    <col min="8" max="10" width="11.7109375" customWidth="1"/>
    <col min="11" max="11" width="11.42578125" customWidth="1"/>
    <col min="12" max="12" width="12.5703125" customWidth="1"/>
    <col min="13" max="15" width="11.42578125" customWidth="1"/>
    <col min="18" max="19" width="11.7109375" bestFit="1" customWidth="1"/>
    <col min="21" max="21" width="17.28515625" bestFit="1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1" ht="18" x14ac:dyDescent="0.25">
      <c r="A2" s="1"/>
      <c r="B2" s="1"/>
      <c r="C2" s="1"/>
      <c r="D2" s="1"/>
      <c r="E2" s="1"/>
      <c r="F2" s="2" t="s">
        <v>0</v>
      </c>
      <c r="G2" s="2"/>
      <c r="H2" s="2"/>
      <c r="I2" s="2"/>
      <c r="J2" s="2"/>
      <c r="K2" s="1"/>
      <c r="L2" s="1"/>
      <c r="M2" s="1"/>
      <c r="N2" s="1"/>
      <c r="O2" s="1"/>
      <c r="P2" s="1"/>
      <c r="Q2" s="1"/>
      <c r="R2" s="1"/>
      <c r="S2" s="1"/>
    </row>
    <row r="3" spans="1:2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3"/>
      <c r="M4" s="3"/>
      <c r="N4" s="1"/>
      <c r="O4" s="1"/>
      <c r="P4" s="1"/>
      <c r="Q4" s="1"/>
      <c r="R4" s="1"/>
      <c r="S4" s="1"/>
    </row>
    <row r="5" spans="1:21" x14ac:dyDescent="0.25">
      <c r="A5" s="4" t="s">
        <v>1</v>
      </c>
      <c r="B5" s="4"/>
      <c r="C5" s="4"/>
      <c r="D5" s="4"/>
      <c r="E5" s="4"/>
      <c r="F5" s="1"/>
      <c r="G5" s="5"/>
      <c r="H5" s="1"/>
      <c r="I5" s="1"/>
      <c r="J5" s="1"/>
      <c r="K5" s="1"/>
      <c r="L5" s="6"/>
      <c r="M5" s="3"/>
      <c r="N5" s="1"/>
      <c r="O5" s="1"/>
      <c r="P5" s="1"/>
      <c r="Q5" s="1"/>
      <c r="R5" s="1"/>
      <c r="S5" s="1"/>
    </row>
    <row r="6" spans="1:2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7"/>
      <c r="M6" s="3"/>
      <c r="N6" s="1"/>
      <c r="O6" s="1"/>
      <c r="P6" s="1"/>
      <c r="Q6" s="1"/>
      <c r="R6" s="1"/>
      <c r="S6" s="1"/>
    </row>
    <row r="7" spans="1:21" x14ac:dyDescent="0.25">
      <c r="A7" s="4" t="s">
        <v>2</v>
      </c>
      <c r="B7" s="4"/>
      <c r="C7" s="4"/>
      <c r="D7" s="1" t="s">
        <v>3</v>
      </c>
      <c r="E7" s="8"/>
      <c r="F7" s="8"/>
      <c r="G7" s="8"/>
      <c r="H7" s="8"/>
      <c r="I7" s="8"/>
      <c r="J7" s="8"/>
      <c r="K7" s="9"/>
      <c r="L7" s="1"/>
      <c r="M7" s="1"/>
      <c r="N7" s="1"/>
      <c r="O7" s="1"/>
      <c r="P7" s="1"/>
      <c r="Q7" s="1"/>
      <c r="R7" s="1"/>
      <c r="S7" s="1"/>
    </row>
    <row r="8" spans="1:2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1" ht="15.75" thickBot="1" x14ac:dyDescent="0.3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"/>
    </row>
    <row r="10" spans="1:21" x14ac:dyDescent="0.25">
      <c r="A10" s="13" t="s">
        <v>4</v>
      </c>
      <c r="B10" s="14"/>
      <c r="C10" s="14"/>
      <c r="D10" s="14"/>
      <c r="E10" s="15" t="s">
        <v>5</v>
      </c>
      <c r="F10" s="14"/>
      <c r="G10" s="16"/>
      <c r="H10" s="17" t="s">
        <v>3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9"/>
    </row>
    <row r="11" spans="1:21" ht="22.5" x14ac:dyDescent="0.25">
      <c r="A11" s="20"/>
      <c r="B11" s="21"/>
      <c r="C11" s="21"/>
      <c r="D11" s="21"/>
      <c r="E11" s="22"/>
      <c r="F11" s="21"/>
      <c r="G11" s="23"/>
      <c r="H11" s="24" t="s">
        <v>6</v>
      </c>
      <c r="I11" s="24" t="s">
        <v>7</v>
      </c>
      <c r="J11" s="25" t="s">
        <v>8</v>
      </c>
      <c r="K11" s="25" t="s">
        <v>9</v>
      </c>
      <c r="L11" s="25" t="s">
        <v>10</v>
      </c>
      <c r="M11" s="25" t="s">
        <v>11</v>
      </c>
      <c r="N11" s="24" t="s">
        <v>12</v>
      </c>
      <c r="O11" s="24" t="s">
        <v>13</v>
      </c>
      <c r="P11" s="24" t="s">
        <v>14</v>
      </c>
      <c r="Q11" s="24" t="s">
        <v>15</v>
      </c>
      <c r="R11" s="26" t="s">
        <v>16</v>
      </c>
      <c r="S11" s="27" t="s">
        <v>17</v>
      </c>
    </row>
    <row r="12" spans="1:21" x14ac:dyDescent="0.25">
      <c r="A12" s="28" t="s">
        <v>18</v>
      </c>
      <c r="B12" s="29"/>
      <c r="C12" s="29"/>
      <c r="D12" s="29"/>
      <c r="E12" s="30"/>
      <c r="F12" s="31"/>
      <c r="G12" s="32"/>
      <c r="H12" s="33">
        <f>+I12+L12+M12+N12</f>
        <v>49537301700</v>
      </c>
      <c r="I12" s="33">
        <f>+J12+K12</f>
        <v>41064036140</v>
      </c>
      <c r="J12" s="34">
        <f>+J13+J20+J22+J30+J37</f>
        <v>27819650000</v>
      </c>
      <c r="K12" s="34">
        <f t="shared" ref="K12:R12" si="0">+K13+K20+K22+K30+K37</f>
        <v>13244386140</v>
      </c>
      <c r="L12" s="34">
        <f t="shared" si="0"/>
        <v>165678</v>
      </c>
      <c r="M12" s="34">
        <f t="shared" si="0"/>
        <v>1237351940</v>
      </c>
      <c r="N12" s="33">
        <f t="shared" si="0"/>
        <v>7235747942</v>
      </c>
      <c r="O12" s="33">
        <f>+P12+Q12+R12</f>
        <v>10181622540</v>
      </c>
      <c r="P12" s="33">
        <f t="shared" si="0"/>
        <v>9897444029</v>
      </c>
      <c r="Q12" s="33">
        <f t="shared" si="0"/>
        <v>110753001</v>
      </c>
      <c r="R12" s="35">
        <f t="shared" si="0"/>
        <v>173425510</v>
      </c>
      <c r="S12" s="36">
        <f>+H12+O12</f>
        <v>59718924240</v>
      </c>
      <c r="U12" s="37">
        <v>10181622540</v>
      </c>
    </row>
    <row r="13" spans="1:21" x14ac:dyDescent="0.25">
      <c r="A13" s="38" t="s">
        <v>19</v>
      </c>
      <c r="B13" s="39"/>
      <c r="C13" s="40">
        <v>1</v>
      </c>
      <c r="D13" s="41"/>
      <c r="E13" s="42" t="s">
        <v>18</v>
      </c>
      <c r="F13" s="29"/>
      <c r="G13" s="43"/>
      <c r="H13" s="33">
        <f>+I13+L13+M13+N13</f>
        <v>7611059603</v>
      </c>
      <c r="I13" s="33">
        <f>+J13+K13</f>
        <v>7478271050</v>
      </c>
      <c r="J13" s="44">
        <f>SUM(J14:J19)</f>
        <v>5239827688</v>
      </c>
      <c r="K13" s="34">
        <f>SUM(K14:K19)</f>
        <v>2238443362</v>
      </c>
      <c r="L13" s="34">
        <f t="shared" ref="L13:R13" si="1">SUM(L14:L19)</f>
        <v>4531</v>
      </c>
      <c r="M13" s="34">
        <f t="shared" si="1"/>
        <v>4300</v>
      </c>
      <c r="N13" s="33">
        <f t="shared" si="1"/>
        <v>132779722</v>
      </c>
      <c r="O13" s="33">
        <f t="shared" ref="O13:O38" si="2">+P13+Q13+R13</f>
        <v>629849920</v>
      </c>
      <c r="P13" s="33">
        <f t="shared" si="1"/>
        <v>627282920</v>
      </c>
      <c r="Q13" s="33">
        <f t="shared" si="1"/>
        <v>2067000</v>
      </c>
      <c r="R13" s="35">
        <f t="shared" si="1"/>
        <v>500000</v>
      </c>
      <c r="S13" s="36">
        <f t="shared" ref="S13:S38" si="3">+H13+O13</f>
        <v>8240909523</v>
      </c>
      <c r="U13" s="37">
        <f>+U12-O12</f>
        <v>0</v>
      </c>
    </row>
    <row r="14" spans="1:21" x14ac:dyDescent="0.25">
      <c r="A14" s="45"/>
      <c r="B14" s="46"/>
      <c r="C14" s="47"/>
      <c r="D14" s="48"/>
      <c r="E14" s="49" t="s">
        <v>20</v>
      </c>
      <c r="F14" s="50"/>
      <c r="G14" s="51">
        <v>1</v>
      </c>
      <c r="H14" s="52">
        <f t="shared" ref="H14:H38" si="4">+I14+L14+M14+N14</f>
        <v>1067528569</v>
      </c>
      <c r="I14" s="52">
        <f t="shared" ref="I14:I38" si="5">+J14+K14</f>
        <v>1054928569</v>
      </c>
      <c r="J14" s="53">
        <f>+'[1]Fin Fun yEco 1erT 2014_18072014'!$F21</f>
        <v>722128569</v>
      </c>
      <c r="K14" s="53">
        <f>+'[1]Fin Fun yEco 1erT 2014_18072014'!$F46+'[1]Fin Fun yEco 1erT 2014_18072014'!$F$71</f>
        <v>332800000</v>
      </c>
      <c r="L14" s="53"/>
      <c r="M14" s="54"/>
      <c r="N14" s="52">
        <f>+'[1]Fin Fun yEco 1erT 2014_18072014'!$F124+'[1]Fin Fun yEco 1erT 2014_18072014'!$F$143</f>
        <v>12600000</v>
      </c>
      <c r="O14" s="52">
        <f t="shared" si="2"/>
        <v>38400000</v>
      </c>
      <c r="P14" s="52">
        <f>+'[1]Fin Fun yEco 1erT 2014_18072014'!$F$195+'[1]Fin Fun yEco 1erT 2014_18072014'!$F$227+'[1]Fin Fun yEco 1erT 2014_18072014'!$F$252+'[1]Fin Fun yEco 1erT 2014_18072014'!$F$299</f>
        <v>38400000</v>
      </c>
      <c r="Q14" s="55"/>
      <c r="R14" s="56"/>
      <c r="S14" s="57">
        <f t="shared" si="3"/>
        <v>1105928569</v>
      </c>
      <c r="U14" s="37"/>
    </row>
    <row r="15" spans="1:21" x14ac:dyDescent="0.25">
      <c r="A15" s="45"/>
      <c r="B15" s="46"/>
      <c r="C15" s="47"/>
      <c r="D15" s="48"/>
      <c r="E15" s="49" t="s">
        <v>21</v>
      </c>
      <c r="F15" s="50"/>
      <c r="G15" s="51">
        <v>2</v>
      </c>
      <c r="H15" s="52">
        <f t="shared" si="4"/>
        <v>2676737984</v>
      </c>
      <c r="I15" s="52">
        <f t="shared" si="5"/>
        <v>2647883386</v>
      </c>
      <c r="J15" s="53">
        <f>+'[1]Fin Fun yEco 1erT 2014_18072014'!$F22</f>
        <v>2234941160</v>
      </c>
      <c r="K15" s="53">
        <f>+'[1]Fin Fun yEco 1erT 2014_18072014'!$F47+'[1]Fin Fun yEco 1erT 2014_18072014'!$F$72</f>
        <v>412942226</v>
      </c>
      <c r="L15" s="53">
        <f>+'[1]Fin Fun yEco 1erT 2014_18072014'!$F$116</f>
        <v>4531</v>
      </c>
      <c r="M15" s="54"/>
      <c r="N15" s="52">
        <f>+'[1]Fin Fun yEco 1erT 2014_18072014'!$F125+'[1]Fin Fun yEco 1erT 2014_18072014'!$F$144</f>
        <v>28850067</v>
      </c>
      <c r="O15" s="52">
        <f t="shared" si="2"/>
        <v>267056588</v>
      </c>
      <c r="P15" s="52">
        <f>+'[1]Fin Fun yEco 1erT 2014_18072014'!$F$196+'[1]Fin Fun yEco 1erT 2014_18072014'!$F$228+'[1]Fin Fun yEco 1erT 2014_18072014'!$F$253</f>
        <v>266556588</v>
      </c>
      <c r="Q15" s="52"/>
      <c r="R15" s="56">
        <f>+'[1]Fin Fun yEco 1erT 2014_18072014'!$F$359</f>
        <v>500000</v>
      </c>
      <c r="S15" s="57">
        <f t="shared" si="3"/>
        <v>2943794572</v>
      </c>
    </row>
    <row r="16" spans="1:21" ht="18.75" customHeight="1" x14ac:dyDescent="0.25">
      <c r="A16" s="45"/>
      <c r="B16" s="46"/>
      <c r="C16" s="47"/>
      <c r="D16" s="48"/>
      <c r="E16" s="49" t="s">
        <v>22</v>
      </c>
      <c r="F16" s="50"/>
      <c r="G16" s="51">
        <v>3</v>
      </c>
      <c r="H16" s="52">
        <f t="shared" si="4"/>
        <v>2074885890</v>
      </c>
      <c r="I16" s="52">
        <f t="shared" si="5"/>
        <v>1998359494</v>
      </c>
      <c r="J16" s="53">
        <f>+'[1]Fin Fun yEco 1erT 2014_18072014'!$F23</f>
        <v>983582695</v>
      </c>
      <c r="K16" s="53">
        <f>+'[1]Fin Fun yEco 1erT 2014_18072014'!$F48+'[1]Fin Fun yEco 1erT 2014_18072014'!$F$73</f>
        <v>1014776799</v>
      </c>
      <c r="L16" s="53">
        <f>+'[1]Fin Fun yEco 1erT 2014_18072014'!$F$98</f>
        <v>0</v>
      </c>
      <c r="M16" s="53"/>
      <c r="N16" s="52">
        <f>+'[1]Fin Fun yEco 1erT 2014_18072014'!$F126+'[1]Fin Fun yEco 1erT 2014_18072014'!$F$145+'[1]Fin Fun yEco 1erT 2014_18072014'!$F$164</f>
        <v>76526396</v>
      </c>
      <c r="O16" s="52">
        <f>+P16+Q16+R16</f>
        <v>115027272</v>
      </c>
      <c r="P16" s="52">
        <f>+'[1]Fin Fun yEco 1erT 2014_18072014'!$F$189+'[1]Fin Fun yEco 1erT 2014_18072014'!$F$197+'[1]Fin Fun yEco 1erT 2014_18072014'!$F$213+'[1]Fin Fun yEco 1erT 2014_18072014'!$F$229+'[1]Fin Fun yEco 1erT 2014_18072014'!$F$254+'[1]Fin Fun yEco 1erT 2014_18072014'!$F$282+'[1]Fin Fun yEco 1erT 2014_18072014'!$F$300+'[1]Fin Fun yEco 1erT 2014_18072014'!$F$323</f>
        <v>112960272</v>
      </c>
      <c r="Q16" s="52">
        <f>+'[1]Fin Fun yEco 1erT 2014_18072014'!$F$348+'[1]Fin Fun yEco 1erT 2014_18072014'!$F$354</f>
        <v>2067000</v>
      </c>
      <c r="R16" s="56"/>
      <c r="S16" s="57">
        <f t="shared" si="3"/>
        <v>2189913162</v>
      </c>
    </row>
    <row r="17" spans="1:21" ht="18.75" customHeight="1" x14ac:dyDescent="0.25">
      <c r="A17" s="45"/>
      <c r="B17" s="46"/>
      <c r="C17" s="47"/>
      <c r="D17" s="48"/>
      <c r="E17" s="49" t="s">
        <v>23</v>
      </c>
      <c r="F17" s="50"/>
      <c r="G17" s="51">
        <v>5</v>
      </c>
      <c r="H17" s="52">
        <f t="shared" si="4"/>
        <v>32223070</v>
      </c>
      <c r="I17" s="52">
        <f t="shared" si="5"/>
        <v>25373070</v>
      </c>
      <c r="J17" s="53">
        <f>+'[1]Fin Fun yEco 1erT 2014_18072014'!$F$24</f>
        <v>5773000</v>
      </c>
      <c r="K17" s="53">
        <f>+'[1]Fin Fun yEco 1erT 2014_18072014'!$F$49+'[1]Fin Fun yEco 1erT 2014_18072014'!$F$74</f>
        <v>19600070</v>
      </c>
      <c r="L17" s="53"/>
      <c r="M17" s="53"/>
      <c r="N17" s="52">
        <f>+'[1]Fin Fun yEco 1erT 2014_18072014'!$F$127+'[1]Fin Fun yEco 1erT 2014_18072014'!$F$146</f>
        <v>6850000</v>
      </c>
      <c r="O17" s="52">
        <f>+P17+Q17+R17</f>
        <v>362000</v>
      </c>
      <c r="P17" s="52">
        <f>+'[1]Fin Fun yEco 1erT 2014_18072014'!$F$230+'[1]Fin Fun yEco 1erT 2014_18072014'!$F$255</f>
        <v>362000</v>
      </c>
      <c r="Q17" s="52"/>
      <c r="R17" s="56"/>
      <c r="S17" s="57">
        <f t="shared" si="3"/>
        <v>32585070</v>
      </c>
      <c r="U17" s="37">
        <v>11657016644</v>
      </c>
    </row>
    <row r="18" spans="1:21" ht="15" customHeight="1" x14ac:dyDescent="0.25">
      <c r="A18" s="45"/>
      <c r="B18" s="46"/>
      <c r="C18" s="47"/>
      <c r="D18" s="48"/>
      <c r="E18" s="49" t="s">
        <v>24</v>
      </c>
      <c r="F18" s="50"/>
      <c r="G18" s="51">
        <v>6</v>
      </c>
      <c r="H18" s="52">
        <f t="shared" si="4"/>
        <v>1058762672</v>
      </c>
      <c r="I18" s="52">
        <f t="shared" si="5"/>
        <v>1058758372</v>
      </c>
      <c r="J18" s="53">
        <f>+'[1]Fin Fun yEco 1erT 2014_18072014'!$F25</f>
        <v>715556666</v>
      </c>
      <c r="K18" s="53">
        <f>+'[1]Fin Fun yEco 1erT 2014_18072014'!$F50+'[1]Fin Fun yEco 1erT 2014_18072014'!$F$75</f>
        <v>343201706</v>
      </c>
      <c r="L18" s="53"/>
      <c r="M18" s="53">
        <f>+'[1]Fin Fun yEco 1erT 2014_18072014'!$F$109</f>
        <v>4300</v>
      </c>
      <c r="N18" s="52"/>
      <c r="O18" s="52">
        <f t="shared" si="2"/>
        <v>199743955</v>
      </c>
      <c r="P18" s="52">
        <f>+'[1]Fin Fun yEco 1erT 2014_18072014'!$F$198+'[1]Fin Fun yEco 1erT 2014_18072014'!$F$231+'[1]Fin Fun yEco 1erT 2014_18072014'!$F$256+'[1]Fin Fun yEco 1erT 2014_18072014'!$F$283+'[1]Fin Fun yEco 1erT 2014_18072014'!$F$301</f>
        <v>199743955</v>
      </c>
      <c r="Q18" s="55"/>
      <c r="R18" s="56"/>
      <c r="S18" s="57">
        <f t="shared" si="3"/>
        <v>1258506627</v>
      </c>
      <c r="U18" s="37">
        <v>165678</v>
      </c>
    </row>
    <row r="19" spans="1:21" ht="15" customHeight="1" x14ac:dyDescent="0.25">
      <c r="A19" s="58"/>
      <c r="B19" s="59"/>
      <c r="C19" s="60"/>
      <c r="D19" s="61"/>
      <c r="E19" s="49" t="s">
        <v>25</v>
      </c>
      <c r="F19" s="50"/>
      <c r="G19" s="51">
        <v>7</v>
      </c>
      <c r="H19" s="52">
        <f t="shared" si="4"/>
        <v>700921418</v>
      </c>
      <c r="I19" s="52">
        <f t="shared" si="5"/>
        <v>692968159</v>
      </c>
      <c r="J19" s="53">
        <f>+'[1]Fin Fun yEco 1erT 2014_18072014'!$F26</f>
        <v>577845598</v>
      </c>
      <c r="K19" s="53">
        <f>+'[1]Fin Fun yEco 1erT 2014_18072014'!$F51+'[1]Fin Fun yEco 1erT 2014_18072014'!$F$76</f>
        <v>115122561</v>
      </c>
      <c r="L19" s="53"/>
      <c r="M19" s="54"/>
      <c r="N19" s="52">
        <f>+'[1]Fin Fun yEco 1erT 2014_18072014'!$F$128+'[1]Fin Fun yEco 1erT 2014_18072014'!$F$147</f>
        <v>7953259</v>
      </c>
      <c r="O19" s="52">
        <f t="shared" si="2"/>
        <v>9260105</v>
      </c>
      <c r="P19" s="52">
        <f>+'[1]Fin Fun yEco 1erT 2014_18072014'!$F$190+'[1]Fin Fun yEco 1erT 2014_18072014'!$F$232+'[1]Fin Fun yEco 1erT 2014_18072014'!$F$257</f>
        <v>9260105</v>
      </c>
      <c r="Q19" s="55"/>
      <c r="R19" s="56"/>
      <c r="S19" s="57">
        <f t="shared" si="3"/>
        <v>710181523</v>
      </c>
      <c r="U19" s="62">
        <f>SUM(U17:U18)</f>
        <v>11657182322</v>
      </c>
    </row>
    <row r="20" spans="1:21" x14ac:dyDescent="0.25">
      <c r="A20" s="38" t="s">
        <v>26</v>
      </c>
      <c r="B20" s="39"/>
      <c r="C20" s="40">
        <v>2</v>
      </c>
      <c r="D20" s="41"/>
      <c r="E20" s="42" t="s">
        <v>18</v>
      </c>
      <c r="F20" s="29"/>
      <c r="G20" s="63"/>
      <c r="H20" s="33">
        <f t="shared" si="4"/>
        <v>2526877122</v>
      </c>
      <c r="I20" s="33">
        <f t="shared" si="5"/>
        <v>2513331835</v>
      </c>
      <c r="J20" s="44">
        <f>+J21</f>
        <v>1997047310</v>
      </c>
      <c r="K20" s="34">
        <f>+K21</f>
        <v>516284525</v>
      </c>
      <c r="L20" s="34">
        <f>+L21</f>
        <v>11147</v>
      </c>
      <c r="M20" s="64">
        <v>0</v>
      </c>
      <c r="N20" s="33">
        <f>+N21</f>
        <v>13534140</v>
      </c>
      <c r="O20" s="33">
        <f t="shared" si="2"/>
        <v>161828661</v>
      </c>
      <c r="P20" s="33">
        <f t="shared" ref="P20:R20" si="6">+P21</f>
        <v>157828661</v>
      </c>
      <c r="Q20" s="65">
        <f t="shared" si="6"/>
        <v>4000000</v>
      </c>
      <c r="R20" s="66">
        <f t="shared" si="6"/>
        <v>0</v>
      </c>
      <c r="S20" s="36">
        <f t="shared" si="3"/>
        <v>2688705783</v>
      </c>
      <c r="U20" s="37"/>
    </row>
    <row r="21" spans="1:21" ht="15" customHeight="1" x14ac:dyDescent="0.25">
      <c r="A21" s="58"/>
      <c r="B21" s="59"/>
      <c r="C21" s="60"/>
      <c r="D21" s="61"/>
      <c r="E21" s="49" t="s">
        <v>27</v>
      </c>
      <c r="F21" s="50"/>
      <c r="G21" s="51">
        <v>2</v>
      </c>
      <c r="H21" s="52">
        <f t="shared" si="4"/>
        <v>2526877122</v>
      </c>
      <c r="I21" s="52">
        <f t="shared" si="5"/>
        <v>2513331835</v>
      </c>
      <c r="J21" s="53">
        <f>+'[1]Fin Fun yEco 1erT 2014_18072014'!$F$28</f>
        <v>1997047310</v>
      </c>
      <c r="K21" s="53">
        <f>+'[1]Fin Fun yEco 1erT 2014_18072014'!$F$53+'[1]Fin Fun yEco 1erT 2014_18072014'!$F$78</f>
        <v>516284525</v>
      </c>
      <c r="L21" s="53">
        <f>+'[1]Fin Fun yEco 1erT 2014_18072014'!$F$118</f>
        <v>11147</v>
      </c>
      <c r="M21" s="54"/>
      <c r="N21" s="52">
        <f>+'[1]Fin Fun yEco 1erT 2014_18072014'!$F$149</f>
        <v>13534140</v>
      </c>
      <c r="O21" s="52">
        <f t="shared" si="2"/>
        <v>161828661</v>
      </c>
      <c r="P21" s="52">
        <f>+'[1]Fin Fun yEco 1erT 2014_18072014'!$F$200+'[1]Fin Fun yEco 1erT 2014_18072014'!$F$234+'[1]Fin Fun yEco 1erT 2014_18072014'!$F$259+'[1]Fin Fun yEco 1erT 2014_18072014'!$F$285+'[1]Fin Fun yEco 1erT 2014_18072014'!$F$303+'[1]Fin Fun yEco 1erT 2014_18072014'!$F$325</f>
        <v>157828661</v>
      </c>
      <c r="Q21" s="52">
        <f>+'[1]Fin Fun yEco 1erT 2014_18072014'!$F$356</f>
        <v>4000000</v>
      </c>
      <c r="R21" s="56"/>
      <c r="S21" s="57">
        <f t="shared" si="3"/>
        <v>2688705783</v>
      </c>
      <c r="U21" s="67">
        <f>+L12</f>
        <v>165678</v>
      </c>
    </row>
    <row r="22" spans="1:21" x14ac:dyDescent="0.25">
      <c r="A22" s="38" t="s">
        <v>28</v>
      </c>
      <c r="B22" s="39"/>
      <c r="C22" s="40">
        <v>3</v>
      </c>
      <c r="D22" s="41"/>
      <c r="E22" s="42" t="s">
        <v>18</v>
      </c>
      <c r="F22" s="29"/>
      <c r="G22" s="63"/>
      <c r="H22" s="33">
        <f t="shared" si="4"/>
        <v>32256657712</v>
      </c>
      <c r="I22" s="33">
        <f t="shared" si="5"/>
        <v>25357907720</v>
      </c>
      <c r="J22" s="34">
        <f>SUM(J23:J29)</f>
        <v>19684586322</v>
      </c>
      <c r="K22" s="34">
        <f>+SUM(K23:K29)</f>
        <v>5673321398</v>
      </c>
      <c r="L22" s="34">
        <f>+SUM(L23:L29)</f>
        <v>0</v>
      </c>
      <c r="M22" s="68">
        <f>+SUM(M23:M29)</f>
        <v>1656</v>
      </c>
      <c r="N22" s="33">
        <f>+SUM(N23:N29)</f>
        <v>6898748336</v>
      </c>
      <c r="O22" s="33">
        <f t="shared" si="2"/>
        <v>4069448269</v>
      </c>
      <c r="P22" s="33">
        <f t="shared" ref="P22:R22" si="7">+SUM(P23:P29)</f>
        <v>3791880285</v>
      </c>
      <c r="Q22" s="33">
        <f t="shared" si="7"/>
        <v>104642474</v>
      </c>
      <c r="R22" s="35">
        <f t="shared" si="7"/>
        <v>172925510</v>
      </c>
      <c r="S22" s="36">
        <f t="shared" si="3"/>
        <v>36326105981</v>
      </c>
    </row>
    <row r="23" spans="1:21" x14ac:dyDescent="0.25">
      <c r="A23" s="45"/>
      <c r="B23" s="46"/>
      <c r="C23" s="47"/>
      <c r="D23" s="48"/>
      <c r="E23" s="49" t="s">
        <v>29</v>
      </c>
      <c r="F23" s="50"/>
      <c r="G23" s="51">
        <v>1</v>
      </c>
      <c r="H23" s="52">
        <f t="shared" si="4"/>
        <v>11718735967</v>
      </c>
      <c r="I23" s="52">
        <f t="shared" si="5"/>
        <v>10966735967</v>
      </c>
      <c r="J23" s="53">
        <f>+'[1]Fin Fun yEco 1erT 2014_18072014'!$F30</f>
        <v>8724659870</v>
      </c>
      <c r="K23" s="53">
        <f>+'[1]Fin Fun yEco 1erT 2014_18072014'!$F55+'[1]Fin Fun yEco 1erT 2014_18072014'!$F$80</f>
        <v>2242076097</v>
      </c>
      <c r="L23" s="53">
        <f>+'[1]Fin Fun yEco 1erT 2014_18072014'!$F$120</f>
        <v>0</v>
      </c>
      <c r="M23" s="69"/>
      <c r="N23" s="52">
        <f>+'[1]Fin Fun yEco 1erT 2014_18072014'!$F130</f>
        <v>752000000</v>
      </c>
      <c r="O23" s="52">
        <f t="shared" si="2"/>
        <v>808624030</v>
      </c>
      <c r="P23" s="52">
        <f>+'[1]Fin Fun yEco 1erT 2014_18072014'!$F$202+'[1]Fin Fun yEco 1erT 2014_18072014'!$F$215+'[1]Fin Fun yEco 1erT 2014_18072014'!$F$236+'[1]Fin Fun yEco 1erT 2014_18072014'!$F$261+'[1]Fin Fun yEco 1erT 2014_18072014'!$F$276+'[1]Fin Fun yEco 1erT 2014_18072014'!$F$287+'[1]Fin Fun yEco 1erT 2014_18072014'!$F$305+'[1]Fin Fun yEco 1erT 2014_18072014'!$F$317+'[1]Fin Fun yEco 1erT 2014_18072014'!$F$327</f>
        <v>808624030</v>
      </c>
      <c r="Q23" s="55"/>
      <c r="R23" s="56"/>
      <c r="S23" s="57">
        <f t="shared" si="3"/>
        <v>12527359997</v>
      </c>
    </row>
    <row r="24" spans="1:21" ht="15" customHeight="1" x14ac:dyDescent="0.25">
      <c r="A24" s="45"/>
      <c r="B24" s="46"/>
      <c r="C24" s="47"/>
      <c r="D24" s="48"/>
      <c r="E24" s="49" t="s">
        <v>30</v>
      </c>
      <c r="F24" s="50"/>
      <c r="G24" s="51">
        <v>2</v>
      </c>
      <c r="H24" s="52">
        <f t="shared" si="4"/>
        <v>4702290104</v>
      </c>
      <c r="I24" s="52">
        <f t="shared" si="5"/>
        <v>1549394049</v>
      </c>
      <c r="J24" s="53">
        <f>+'[1]Fin Fun yEco 1erT 2014_18072014'!$F31</f>
        <v>721762476</v>
      </c>
      <c r="K24" s="53">
        <f>+'[1]Fin Fun yEco 1erT 2014_18072014'!$F56+'[1]Fin Fun yEco 1erT 2014_18072014'!$F$81</f>
        <v>827631573</v>
      </c>
      <c r="L24" s="53"/>
      <c r="M24" s="69"/>
      <c r="N24" s="52">
        <f>+'[1]Fin Fun yEco 1erT 2014_18072014'!$F131+'[1]Fin Fun yEco 1erT 2014_18072014'!$F$151+'[1]Fin Fun yEco 1erT 2014_18072014'!$F$166</f>
        <v>3152896055</v>
      </c>
      <c r="O24" s="52">
        <f t="shared" si="2"/>
        <v>612681205</v>
      </c>
      <c r="P24" s="52">
        <f>+'[1]Fin Fun yEco 1erT 2014_18072014'!$F$203+'[1]Fin Fun yEco 1erT 2014_18072014'!$F$216+'[1]Fin Fun yEco 1erT 2014_18072014'!$F$237+'[1]Fin Fun yEco 1erT 2014_18072014'!$F$262+'[1]Fin Fun yEco 1erT 2014_18072014'!$F$306+'[1]Fin Fun yEco 1erT 2014_18072014'!$F$328</f>
        <v>527254705</v>
      </c>
      <c r="Q24" s="70">
        <f>+'[1]Fin Fun yEco 1erT 2014_18072014'!$F$341+'[1]Fin Fun yEco 1erT 2014_18072014'!$F$350</f>
        <v>85426500</v>
      </c>
      <c r="R24" s="56"/>
      <c r="S24" s="57">
        <f t="shared" si="3"/>
        <v>5314971309</v>
      </c>
    </row>
    <row r="25" spans="1:21" x14ac:dyDescent="0.25">
      <c r="A25" s="45"/>
      <c r="B25" s="46"/>
      <c r="C25" s="47"/>
      <c r="D25" s="48"/>
      <c r="E25" s="49" t="s">
        <v>31</v>
      </c>
      <c r="F25" s="50"/>
      <c r="G25" s="51">
        <v>4</v>
      </c>
      <c r="H25" s="52">
        <f t="shared" si="4"/>
        <v>13005608193</v>
      </c>
      <c r="I25" s="52">
        <f t="shared" si="5"/>
        <v>10584080300</v>
      </c>
      <c r="J25" s="53">
        <f>+'[1]Fin Fun yEco 1erT 2014_18072014'!$F32</f>
        <v>9064110949</v>
      </c>
      <c r="K25" s="53">
        <f>+'[1]Fin Fun yEco 1erT 2014_18072014'!$F57+'[1]Fin Fun yEco 1erT 2014_18072014'!$F$82</f>
        <v>1519969351</v>
      </c>
      <c r="L25" s="53"/>
      <c r="M25" s="71">
        <f>+'[1]Fin Fun yEco 1erT 2014_18072014'!$F$111</f>
        <v>1656</v>
      </c>
      <c r="N25" s="52">
        <f>+'[1]Fin Fun yEco 1erT 2014_18072014'!$F132+'[1]Fin Fun yEco 1erT 2014_18072014'!$F$152+'[1]Fin Fun yEco 1erT 2014_18072014'!$F$167</f>
        <v>2421526237</v>
      </c>
      <c r="O25" s="52">
        <f t="shared" si="2"/>
        <v>776945908</v>
      </c>
      <c r="P25" s="52">
        <f>+'[1]Fin Fun yEco 1erT 2014_18072014'!$F$192+'[1]Fin Fun yEco 1erT 2014_18072014'!$F$204+'[1]Fin Fun yEco 1erT 2014_18072014'!$F$238+'[1]Fin Fun yEco 1erT 2014_18072014'!$F$263+'[1]Fin Fun yEco 1erT 2014_18072014'!$F$277+'[1]Fin Fun yEco 1erT 2014_18072014'!$F$288+'[1]Fin Fun yEco 1erT 2014_18072014'!$F$307+'[1]Fin Fun yEco 1erT 2014_18072014'!$F$318+'[1]Fin Fun yEco 1erT 2014_18072014'!$F$329</f>
        <v>776245908</v>
      </c>
      <c r="Q25" s="70">
        <f>+'[1]Fin Fun yEco 1erT 2014_18072014'!$F$342</f>
        <v>700000</v>
      </c>
      <c r="R25" s="56"/>
      <c r="S25" s="57">
        <f t="shared" si="3"/>
        <v>13782554101</v>
      </c>
    </row>
    <row r="26" spans="1:21" x14ac:dyDescent="0.25">
      <c r="A26" s="45"/>
      <c r="B26" s="46"/>
      <c r="C26" s="47"/>
      <c r="D26" s="48"/>
      <c r="E26" s="49" t="s">
        <v>32</v>
      </c>
      <c r="F26" s="50"/>
      <c r="G26" s="51">
        <v>5</v>
      </c>
      <c r="H26" s="52">
        <f t="shared" si="4"/>
        <v>1691449667</v>
      </c>
      <c r="I26" s="52">
        <f t="shared" si="5"/>
        <v>1584428891</v>
      </c>
      <c r="J26" s="53">
        <f>+'[1]Fin Fun yEco 1erT 2014_18072014'!$F33</f>
        <v>885765486</v>
      </c>
      <c r="K26" s="53">
        <f>+'[1]Fin Fun yEco 1erT 2014_18072014'!$F58+'[1]Fin Fun yEco 1erT 2014_18072014'!$F$83</f>
        <v>698663405</v>
      </c>
      <c r="L26" s="53">
        <f>+'[1]Fin Fun yEco 1erT 2014_18072014'!$F$121</f>
        <v>0</v>
      </c>
      <c r="M26" s="69"/>
      <c r="N26" s="52">
        <f>+'[1]Fin Fun yEco 1erT 2014_18072014'!$F133+'[1]Fin Fun yEco 1erT 2014_18072014'!$F$153</f>
        <v>107020776</v>
      </c>
      <c r="O26" s="52">
        <f t="shared" si="2"/>
        <v>231882275</v>
      </c>
      <c r="P26" s="52">
        <f>+'[1]Fin Fun yEco 1erT 2014_18072014'!$F$205+'[1]Fin Fun yEco 1erT 2014_18072014'!$F$217+'[1]Fin Fun yEco 1erT 2014_18072014'!$F$239+'[1]Fin Fun yEco 1erT 2014_18072014'!$F$264+'[1]Fin Fun yEco 1erT 2014_18072014'!$F$289+'[1]Fin Fun yEco 1erT 2014_18072014'!$F$308+'[1]Fin Fun yEco 1erT 2014_18072014'!$F$330</f>
        <v>229157801</v>
      </c>
      <c r="Q26" s="52">
        <f>+'[1]Fin Fun yEco 1erT 2014_18072014'!$F$343</f>
        <v>2724474</v>
      </c>
      <c r="R26" s="56"/>
      <c r="S26" s="57">
        <f t="shared" si="3"/>
        <v>1923331942</v>
      </c>
    </row>
    <row r="27" spans="1:21" x14ac:dyDescent="0.25">
      <c r="A27" s="45"/>
      <c r="B27" s="46"/>
      <c r="C27" s="47"/>
      <c r="D27" s="48"/>
      <c r="E27" s="49" t="s">
        <v>33</v>
      </c>
      <c r="F27" s="50"/>
      <c r="G27" s="51">
        <v>6</v>
      </c>
      <c r="H27" s="52">
        <f t="shared" si="4"/>
        <v>496219759</v>
      </c>
      <c r="I27" s="52">
        <f t="shared" si="5"/>
        <v>117574759</v>
      </c>
      <c r="J27" s="53">
        <f>+'[1]Fin Fun yEco 1erT 2014_18072014'!$F34</f>
        <v>35345249</v>
      </c>
      <c r="K27" s="53">
        <f>+'[1]Fin Fun yEco 1erT 2014_18072014'!$F59+'[1]Fin Fun yEco 1erT 2014_18072014'!$F$84</f>
        <v>82229510</v>
      </c>
      <c r="L27" s="53"/>
      <c r="M27" s="69"/>
      <c r="N27" s="52">
        <f>+'[1]Fin Fun yEco 1erT 2014_18072014'!$F134+'[1]Fin Fun yEco 1erT 2014_18072014'!$F$154</f>
        <v>378645000</v>
      </c>
      <c r="O27" s="52">
        <f t="shared" si="2"/>
        <v>67939124</v>
      </c>
      <c r="P27" s="52">
        <f>+'[1]Fin Fun yEco 1erT 2014_18072014'!$F$206+'[1]Fin Fun yEco 1erT 2014_18072014'!$F$240+'[1]Fin Fun yEco 1erT 2014_18072014'!$F$265+'[1]Fin Fun yEco 1erT 2014_18072014'!$F$290+'[1]Fin Fun yEco 1erT 2014_18072014'!$F$309+'[1]Fin Fun yEco 1erT 2014_18072014'!$F$331</f>
        <v>66789124</v>
      </c>
      <c r="Q27" s="52"/>
      <c r="R27" s="56">
        <f>+'[1]Fin Fun yEco 1erT 2014_18072014'!$F$362</f>
        <v>1150000</v>
      </c>
      <c r="S27" s="57">
        <f t="shared" si="3"/>
        <v>564158883</v>
      </c>
    </row>
    <row r="28" spans="1:21" x14ac:dyDescent="0.25">
      <c r="A28" s="45"/>
      <c r="B28" s="46"/>
      <c r="C28" s="47"/>
      <c r="D28" s="48"/>
      <c r="E28" s="49" t="s">
        <v>34</v>
      </c>
      <c r="F28" s="50"/>
      <c r="G28" s="51">
        <v>7</v>
      </c>
      <c r="H28" s="52">
        <f t="shared" si="4"/>
        <v>622287733</v>
      </c>
      <c r="I28" s="52">
        <f t="shared" si="5"/>
        <v>535627465</v>
      </c>
      <c r="J28" s="53">
        <f>+'[1]Fin Fun yEco 1erT 2014_18072014'!$F35</f>
        <v>247488962</v>
      </c>
      <c r="K28" s="53">
        <f>+'[1]Fin Fun yEco 1erT 2014_18072014'!$F60+'[1]Fin Fun yEco 1erT 2014_18072014'!$F$85</f>
        <v>288138503</v>
      </c>
      <c r="L28" s="53"/>
      <c r="M28" s="69"/>
      <c r="N28" s="52">
        <f>+'[1]Fin Fun yEco 1erT 2014_18072014'!$F135+'[1]Fin Fun yEco 1erT 2014_18072014'!$F$155</f>
        <v>86660268</v>
      </c>
      <c r="O28" s="52">
        <f t="shared" si="2"/>
        <v>911192141</v>
      </c>
      <c r="P28" s="52">
        <f>+'[1]Fin Fun yEco 1erT 2014_18072014'!$F$207+'[1]Fin Fun yEco 1erT 2014_18072014'!$F$218+'[1]Fin Fun yEco 1erT 2014_18072014'!$F$241+'[1]Fin Fun yEco 1erT 2014_18072014'!$F$266+'[1]Fin Fun yEco 1erT 2014_18072014'!$F$291+'[1]Fin Fun yEco 1erT 2014_18072014'!$F$310+'[1]Fin Fun yEco 1erT 2014_18072014'!$F$332</f>
        <v>723625131</v>
      </c>
      <c r="Q28" s="52">
        <f>+'[1]Fin Fun yEco 1erT 2014_18072014'!$F$351</f>
        <v>15791500</v>
      </c>
      <c r="R28" s="56">
        <f>+'[1]Fin Fun yEco 1erT 2014_18072014'!$F$363</f>
        <v>171775510</v>
      </c>
      <c r="S28" s="57">
        <f t="shared" si="3"/>
        <v>1533479874</v>
      </c>
    </row>
    <row r="29" spans="1:21" ht="15" customHeight="1" x14ac:dyDescent="0.25">
      <c r="A29" s="58"/>
      <c r="B29" s="59"/>
      <c r="C29" s="60"/>
      <c r="D29" s="61"/>
      <c r="E29" s="49" t="s">
        <v>35</v>
      </c>
      <c r="F29" s="50"/>
      <c r="G29" s="51">
        <v>8</v>
      </c>
      <c r="H29" s="52">
        <f t="shared" si="4"/>
        <v>20066289</v>
      </c>
      <c r="I29" s="52">
        <f t="shared" si="5"/>
        <v>20066289</v>
      </c>
      <c r="J29" s="53">
        <f>+'[1]Fin Fun yEco 1erT 2014_18072014'!$F36</f>
        <v>5453330</v>
      </c>
      <c r="K29" s="53">
        <f>+'[1]Fin Fun yEco 1erT 2014_18072014'!$F61+'[1]Fin Fun yEco 1erT 2014_18072014'!$F$86</f>
        <v>14612959</v>
      </c>
      <c r="L29" s="53"/>
      <c r="M29" s="69"/>
      <c r="N29" s="55"/>
      <c r="O29" s="52">
        <f t="shared" si="2"/>
        <v>660183586</v>
      </c>
      <c r="P29" s="52">
        <f>+'[1]Fin Fun yEco 1erT 2014_18072014'!$F$219+'[1]Fin Fun yEco 1erT 2014_18072014'!$F$242+'[1]Fin Fun yEco 1erT 2014_18072014'!$F$267+'[1]Fin Fun yEco 1erT 2014_18072014'!$F$292+'[1]Fin Fun yEco 1erT 2014_18072014'!$F$311+'[1]Fin Fun yEco 1erT 2014_18072014'!$F$333</f>
        <v>660183586</v>
      </c>
      <c r="Q29" s="55"/>
      <c r="R29" s="56"/>
      <c r="S29" s="57">
        <f t="shared" si="3"/>
        <v>680249875</v>
      </c>
    </row>
    <row r="30" spans="1:21" x14ac:dyDescent="0.25">
      <c r="A30" s="38" t="s">
        <v>36</v>
      </c>
      <c r="B30" s="39"/>
      <c r="C30" s="40">
        <v>4</v>
      </c>
      <c r="D30" s="41"/>
      <c r="E30" s="42" t="s">
        <v>18</v>
      </c>
      <c r="F30" s="29"/>
      <c r="G30" s="63"/>
      <c r="H30" s="33">
        <f t="shared" si="4"/>
        <v>5746611580</v>
      </c>
      <c r="I30" s="33">
        <f t="shared" si="5"/>
        <v>5555682336</v>
      </c>
      <c r="J30" s="34">
        <f>+SUM(J31:J36)</f>
        <v>898188680</v>
      </c>
      <c r="K30" s="34">
        <f>+SUM(K31:K36)</f>
        <v>4657493656</v>
      </c>
      <c r="L30" s="68">
        <f>+SUM(L31:L36)</f>
        <v>150000</v>
      </c>
      <c r="M30" s="72">
        <f>+SUM(M31:M36)</f>
        <v>93500</v>
      </c>
      <c r="N30" s="33">
        <f>+SUM(N31:N36)</f>
        <v>190685744</v>
      </c>
      <c r="O30" s="33">
        <f t="shared" si="2"/>
        <v>5320495690</v>
      </c>
      <c r="P30" s="33">
        <f t="shared" ref="P30:R30" si="8">+SUM(P31:P36)</f>
        <v>5320452163</v>
      </c>
      <c r="Q30" s="33">
        <f t="shared" si="8"/>
        <v>43527</v>
      </c>
      <c r="R30" s="66">
        <f t="shared" si="8"/>
        <v>0</v>
      </c>
      <c r="S30" s="36">
        <f t="shared" si="3"/>
        <v>11067107270</v>
      </c>
    </row>
    <row r="31" spans="1:21" x14ac:dyDescent="0.25">
      <c r="A31" s="45"/>
      <c r="B31" s="46"/>
      <c r="C31" s="47"/>
      <c r="D31" s="48"/>
      <c r="E31" s="49" t="s">
        <v>37</v>
      </c>
      <c r="F31" s="50"/>
      <c r="G31" s="51">
        <v>3</v>
      </c>
      <c r="H31" s="52">
        <f t="shared" si="4"/>
        <v>513364428</v>
      </c>
      <c r="I31" s="52">
        <f t="shared" si="5"/>
        <v>396427552</v>
      </c>
      <c r="J31" s="53">
        <f>+'[1]Fin Fun yEco 1erT 2014_18072014'!$F38</f>
        <v>227877798</v>
      </c>
      <c r="K31" s="53">
        <f>+'[1]Fin Fun yEco 1erT 2014_18072014'!$F63+'[1]Fin Fun yEco 1erT 2014_18072014'!$F$88</f>
        <v>168549754</v>
      </c>
      <c r="L31" s="54"/>
      <c r="M31" s="69"/>
      <c r="N31" s="52">
        <f>+'[1]Fin Fun yEco 1erT 2014_18072014'!$F137+'[1]Fin Fun yEco 1erT 2014_18072014'!$F$157</f>
        <v>116936876</v>
      </c>
      <c r="O31" s="52">
        <f t="shared" si="2"/>
        <v>2244127290</v>
      </c>
      <c r="P31" s="52">
        <f>+'[1]Fin Fun yEco 1erT 2014_18072014'!$F$209+'[1]Fin Fun yEco 1erT 2014_18072014'!$F$221+'[1]Fin Fun yEco 1erT 2014_18072014'!$F$244+'[1]Fin Fun yEco 1erT 2014_18072014'!$F$269+'[1]Fin Fun yEco 1erT 2014_18072014'!$F$294+'[1]Fin Fun yEco 1erT 2014_18072014'!$F$313+'[1]Fin Fun yEco 1erT 2014_18072014'!$F$320+'[1]Fin Fun yEco 1erT 2014_18072014'!$F$335</f>
        <v>2244127290</v>
      </c>
      <c r="Q31" s="52"/>
      <c r="R31" s="56"/>
      <c r="S31" s="57">
        <f t="shared" si="3"/>
        <v>2757491718</v>
      </c>
    </row>
    <row r="32" spans="1:21" x14ac:dyDescent="0.25">
      <c r="A32" s="45"/>
      <c r="B32" s="46"/>
      <c r="C32" s="47"/>
      <c r="D32" s="48"/>
      <c r="E32" s="49" t="s">
        <v>38</v>
      </c>
      <c r="F32" s="50"/>
      <c r="G32" s="51">
        <v>4</v>
      </c>
      <c r="H32" s="52">
        <f t="shared" si="4"/>
        <v>467871758</v>
      </c>
      <c r="I32" s="52">
        <f t="shared" si="5"/>
        <v>433836438</v>
      </c>
      <c r="J32" s="53">
        <f>+'[1]Fin Fun yEco 1erT 2014_18072014'!$F39</f>
        <v>149643457</v>
      </c>
      <c r="K32" s="53">
        <f>+'[1]Fin Fun yEco 1erT 2014_18072014'!$F64+'[1]Fin Fun yEco 1erT 2014_18072014'!$F$89</f>
        <v>284192981</v>
      </c>
      <c r="L32" s="73">
        <f>+'[1]Fin Fun yEco 1erT 2014_18072014'!$F$100</f>
        <v>150000</v>
      </c>
      <c r="M32" s="69"/>
      <c r="N32" s="52">
        <f>+'[1]Fin Fun yEco 1erT 2014_18072014'!$F138+'[1]Fin Fun yEco 1erT 2014_18072014'!$F$158</f>
        <v>33885320</v>
      </c>
      <c r="O32" s="52">
        <f t="shared" si="2"/>
        <v>553589180</v>
      </c>
      <c r="P32" s="52">
        <f>+'[1]Fin Fun yEco 1erT 2014_18072014'!$F$222+'[1]Fin Fun yEco 1erT 2014_18072014'!$F$245+'[1]Fin Fun yEco 1erT 2014_18072014'!$F$270+'[1]Fin Fun yEco 1erT 2014_18072014'!$F$295+'[1]Fin Fun yEco 1erT 2014_18072014'!$F$336</f>
        <v>553545653</v>
      </c>
      <c r="Q32" s="52">
        <f>+'[1]Fin Fun yEco 1erT 2014_18072014'!$F$345</f>
        <v>43527</v>
      </c>
      <c r="R32" s="56"/>
      <c r="S32" s="57">
        <f t="shared" si="3"/>
        <v>1021460938</v>
      </c>
    </row>
    <row r="33" spans="1:19" x14ac:dyDescent="0.25">
      <c r="A33" s="45"/>
      <c r="B33" s="46"/>
      <c r="C33" s="47"/>
      <c r="D33" s="48"/>
      <c r="E33" s="49" t="s">
        <v>39</v>
      </c>
      <c r="F33" s="50"/>
      <c r="G33" s="51">
        <v>5</v>
      </c>
      <c r="H33" s="52">
        <f t="shared" si="4"/>
        <v>126261018</v>
      </c>
      <c r="I33" s="52">
        <f t="shared" si="5"/>
        <v>125067518</v>
      </c>
      <c r="J33" s="53">
        <f>+'[1]Fin Fun yEco 1erT 2014_18072014'!$F40</f>
        <v>15341849</v>
      </c>
      <c r="K33" s="53">
        <f>+'[1]Fin Fun yEco 1erT 2014_18072014'!$F65+'[1]Fin Fun yEco 1erT 2014_18072014'!$F$90</f>
        <v>109725669</v>
      </c>
      <c r="L33" s="73"/>
      <c r="M33" s="74">
        <f>+'[1]Fin Fun yEco 1erT 2014_18072014'!$F$113</f>
        <v>93500</v>
      </c>
      <c r="N33" s="52">
        <f>+'[1]Fin Fun yEco 1erT 2014_18072014'!$F139+'[1]Fin Fun yEco 1erT 2014_18072014'!$F$159</f>
        <v>1100000</v>
      </c>
      <c r="O33" s="52">
        <f t="shared" si="2"/>
        <v>1068919</v>
      </c>
      <c r="P33" s="52">
        <f>+'[1]Fin Fun yEco 1erT 2014_18072014'!$F$246+'[1]Fin Fun yEco 1erT 2014_18072014'!$F$271</f>
        <v>1068919</v>
      </c>
      <c r="Q33" s="55"/>
      <c r="R33" s="56"/>
      <c r="S33" s="57">
        <f t="shared" si="3"/>
        <v>127329937</v>
      </c>
    </row>
    <row r="34" spans="1:19" ht="15" customHeight="1" x14ac:dyDescent="0.25">
      <c r="A34" s="45"/>
      <c r="B34" s="46"/>
      <c r="C34" s="47"/>
      <c r="D34" s="48"/>
      <c r="E34" s="49" t="s">
        <v>40</v>
      </c>
      <c r="F34" s="50"/>
      <c r="G34" s="51">
        <v>6</v>
      </c>
      <c r="H34" s="52">
        <f t="shared" si="4"/>
        <v>159724755</v>
      </c>
      <c r="I34" s="52">
        <f t="shared" si="5"/>
        <v>122710363</v>
      </c>
      <c r="J34" s="53">
        <f>+'[1]Fin Fun yEco 1erT 2014_18072014'!$F41</f>
        <v>51781756</v>
      </c>
      <c r="K34" s="53">
        <f>+'[1]Fin Fun yEco 1erT 2014_18072014'!$F66+'[1]Fin Fun yEco 1erT 2014_18072014'!$F$91</f>
        <v>70928607</v>
      </c>
      <c r="L34" s="73"/>
      <c r="M34" s="69"/>
      <c r="N34" s="52">
        <f>+'[1]Fin Fun yEco 1erT 2014_18072014'!$F140+'[1]Fin Fun yEco 1erT 2014_18072014'!$F$160+'[1]Fin Fun yEco 1erT 2014_18072014'!$F$169</f>
        <v>37014392</v>
      </c>
      <c r="O34" s="52">
        <f t="shared" si="2"/>
        <v>18363550</v>
      </c>
      <c r="P34" s="52">
        <f>+'[1]Fin Fun yEco 1erT 2014_18072014'!$F$223+'[1]Fin Fun yEco 1erT 2014_18072014'!$F$247+'[1]Fin Fun yEco 1erT 2014_18072014'!$F$272+'[1]Fin Fun yEco 1erT 2014_18072014'!$F$337</f>
        <v>18363550</v>
      </c>
      <c r="Q34" s="52"/>
      <c r="R34" s="56"/>
      <c r="S34" s="57">
        <f t="shared" si="3"/>
        <v>178088305</v>
      </c>
    </row>
    <row r="35" spans="1:19" ht="15" customHeight="1" x14ac:dyDescent="0.25">
      <c r="A35" s="45"/>
      <c r="B35" s="46"/>
      <c r="C35" s="47"/>
      <c r="D35" s="48"/>
      <c r="E35" s="49" t="s">
        <v>41</v>
      </c>
      <c r="F35" s="50"/>
      <c r="G35" s="51">
        <v>8</v>
      </c>
      <c r="H35" s="52">
        <f t="shared" si="4"/>
        <v>4152591</v>
      </c>
      <c r="I35" s="52">
        <f t="shared" si="5"/>
        <v>4152591</v>
      </c>
      <c r="J35" s="53">
        <f>+'[1]Fin Fun yEco 1erT 2014_18072014'!$F42</f>
        <v>3254679</v>
      </c>
      <c r="K35" s="53">
        <f>+'[1]Fin Fun yEco 1erT 2014_18072014'!$F67+'[1]Fin Fun yEco 1erT 2014_18072014'!$F$92</f>
        <v>897912</v>
      </c>
      <c r="L35" s="73"/>
      <c r="M35" s="69"/>
      <c r="N35" s="55"/>
      <c r="O35" s="52">
        <f t="shared" si="2"/>
        <v>16700</v>
      </c>
      <c r="P35" s="52">
        <f>+'[1]Fin Fun yEco 1erT 2014_18072014'!$F$248</f>
        <v>16700</v>
      </c>
      <c r="Q35" s="55"/>
      <c r="R35" s="56"/>
      <c r="S35" s="57">
        <f t="shared" si="3"/>
        <v>4169291</v>
      </c>
    </row>
    <row r="36" spans="1:19" ht="15" customHeight="1" x14ac:dyDescent="0.25">
      <c r="A36" s="58"/>
      <c r="B36" s="59"/>
      <c r="C36" s="60"/>
      <c r="D36" s="61"/>
      <c r="E36" s="49" t="s">
        <v>42</v>
      </c>
      <c r="F36" s="50"/>
      <c r="G36" s="51">
        <v>9</v>
      </c>
      <c r="H36" s="52">
        <f t="shared" si="4"/>
        <v>4475237030</v>
      </c>
      <c r="I36" s="52">
        <f t="shared" si="5"/>
        <v>4473487874</v>
      </c>
      <c r="J36" s="53">
        <f>+'[1]Fin Fun yEco 1erT 2014_18072014'!$F43</f>
        <v>450289141</v>
      </c>
      <c r="K36" s="53">
        <f>+'[1]Fin Fun yEco 1erT 2014_18072014'!$F68+'[1]Fin Fun yEco 1erT 2014_18072014'!$F$93</f>
        <v>4023198733</v>
      </c>
      <c r="L36" s="73"/>
      <c r="M36" s="74">
        <f>+'[1]Fin Fun yEco 1erT 2014_18072014'!$F$106</f>
        <v>0</v>
      </c>
      <c r="N36" s="52">
        <f>+'[1]Fin Fun yEco 1erT 2014_18072014'!$F$161</f>
        <v>1749156</v>
      </c>
      <c r="O36" s="52">
        <f t="shared" si="2"/>
        <v>2503330051</v>
      </c>
      <c r="P36" s="52">
        <f>+'[1]Fin Fun yEco 1erT 2014_18072014'!$F$210+'[1]Fin Fun yEco 1erT 2014_18072014'!$F$224+'[1]Fin Fun yEco 1erT 2014_18072014'!$F$249+'[1]Fin Fun yEco 1erT 2014_18072014'!$F$273+'[1]Fin Fun yEco 1erT 2014_18072014'!$F$279+'[1]Fin Fun yEco 1erT 2014_18072014'!$F$296+'[1]Fin Fun yEco 1erT 2014_18072014'!$F$314+'[1]Fin Fun yEco 1erT 2014_18072014'!$F$338</f>
        <v>2503330051</v>
      </c>
      <c r="Q36" s="55"/>
      <c r="R36" s="56">
        <f>+'[1]Fin Fun yEco 1erT 2014_18072014'!$F$365</f>
        <v>0</v>
      </c>
      <c r="S36" s="57">
        <f t="shared" si="3"/>
        <v>6978567081</v>
      </c>
    </row>
    <row r="37" spans="1:19" x14ac:dyDescent="0.25">
      <c r="A37" s="38" t="s">
        <v>43</v>
      </c>
      <c r="B37" s="39"/>
      <c r="C37" s="40">
        <v>5</v>
      </c>
      <c r="D37" s="41"/>
      <c r="E37" s="42" t="s">
        <v>18</v>
      </c>
      <c r="F37" s="29"/>
      <c r="G37" s="63"/>
      <c r="H37" s="33">
        <f t="shared" si="4"/>
        <v>1396095683</v>
      </c>
      <c r="I37" s="33">
        <f t="shared" si="5"/>
        <v>158843199</v>
      </c>
      <c r="J37" s="75">
        <v>0</v>
      </c>
      <c r="K37" s="34">
        <f>+K38</f>
        <v>158843199</v>
      </c>
      <c r="L37" s="68">
        <f>+L38</f>
        <v>0</v>
      </c>
      <c r="M37" s="72">
        <f>+M38</f>
        <v>1237252484</v>
      </c>
      <c r="N37" s="76">
        <v>0</v>
      </c>
      <c r="O37" s="76">
        <f t="shared" si="2"/>
        <v>0</v>
      </c>
      <c r="P37" s="76">
        <f>+P38</f>
        <v>0</v>
      </c>
      <c r="Q37" s="76">
        <v>0</v>
      </c>
      <c r="R37" s="77">
        <v>0</v>
      </c>
      <c r="S37" s="36">
        <f t="shared" si="3"/>
        <v>1396095683</v>
      </c>
    </row>
    <row r="38" spans="1:19" ht="22.5" customHeight="1" x14ac:dyDescent="0.25">
      <c r="A38" s="58"/>
      <c r="B38" s="59"/>
      <c r="C38" s="60"/>
      <c r="D38" s="61"/>
      <c r="E38" s="49" t="s">
        <v>43</v>
      </c>
      <c r="F38" s="50"/>
      <c r="G38" s="51">
        <v>1</v>
      </c>
      <c r="H38" s="52">
        <f t="shared" si="4"/>
        <v>1396095683</v>
      </c>
      <c r="I38" s="52">
        <f t="shared" si="5"/>
        <v>158843199</v>
      </c>
      <c r="J38" s="78"/>
      <c r="K38" s="53">
        <f>+'[1]Fin Fun yEco 1erT 2014_18072014'!$F$95</f>
        <v>158843199</v>
      </c>
      <c r="L38" s="73"/>
      <c r="M38" s="74">
        <f>+'[1]Fin Fun yEco 1erT 2014_18072014'!$F$103</f>
        <v>1237252484</v>
      </c>
      <c r="N38" s="55"/>
      <c r="O38" s="55">
        <f t="shared" si="2"/>
        <v>0</v>
      </c>
      <c r="P38" s="55"/>
      <c r="Q38" s="55"/>
      <c r="R38" s="79"/>
      <c r="S38" s="57">
        <f t="shared" si="3"/>
        <v>1396095683</v>
      </c>
    </row>
    <row r="39" spans="1:19" x14ac:dyDescent="0.25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1"/>
    </row>
  </sheetData>
  <mergeCells count="45">
    <mergeCell ref="E33:F33"/>
    <mergeCell ref="E34:F34"/>
    <mergeCell ref="E35:F35"/>
    <mergeCell ref="E36:F36"/>
    <mergeCell ref="A37:B38"/>
    <mergeCell ref="C37:D38"/>
    <mergeCell ref="E37:F37"/>
    <mergeCell ref="E38:F38"/>
    <mergeCell ref="E25:F25"/>
    <mergeCell ref="E26:F26"/>
    <mergeCell ref="E27:F27"/>
    <mergeCell ref="E28:F28"/>
    <mergeCell ref="E29:F29"/>
    <mergeCell ref="A30:B36"/>
    <mergeCell ref="C30:D36"/>
    <mergeCell ref="E30:F30"/>
    <mergeCell ref="E31:F31"/>
    <mergeCell ref="E32:F32"/>
    <mergeCell ref="E19:F19"/>
    <mergeCell ref="A20:B21"/>
    <mergeCell ref="C20:D21"/>
    <mergeCell ref="E20:F20"/>
    <mergeCell ref="E21:F21"/>
    <mergeCell ref="A22:B29"/>
    <mergeCell ref="C22:D29"/>
    <mergeCell ref="E22:F22"/>
    <mergeCell ref="E23:F23"/>
    <mergeCell ref="E24:F24"/>
    <mergeCell ref="A12:D12"/>
    <mergeCell ref="E12:G12"/>
    <mergeCell ref="A13:B19"/>
    <mergeCell ref="C13:D19"/>
    <mergeCell ref="E13:G13"/>
    <mergeCell ref="E14:F14"/>
    <mergeCell ref="E15:F15"/>
    <mergeCell ref="E16:F16"/>
    <mergeCell ref="E17:F17"/>
    <mergeCell ref="E18:F18"/>
    <mergeCell ref="F2:J2"/>
    <mergeCell ref="A5:E5"/>
    <mergeCell ref="A7:C7"/>
    <mergeCell ref="E7:J7"/>
    <mergeCell ref="A10:D11"/>
    <mergeCell ref="E10:G11"/>
    <mergeCell ref="H10:S10"/>
  </mergeCells>
  <pageMargins left="0.70866141732283472" right="0.70866141732283472" top="0.74803149606299213" bottom="0.74803149606299213" header="0.31496062992125984" footer="0.31496062992125984"/>
  <pageSetup paperSize="5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DGRF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Yanina</dc:creator>
  <cp:lastModifiedBy>Yanina</cp:lastModifiedBy>
  <dcterms:created xsi:type="dcterms:W3CDTF">2014-11-06T18:12:21Z</dcterms:created>
  <dcterms:modified xsi:type="dcterms:W3CDTF">2014-11-06T20:20:11Z</dcterms:modified>
</cp:coreProperties>
</file>