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harts/chart1.xml" ContentType="application/vnd.openxmlformats-officedocument.drawingml.chart+xml"/>
  <Override PartName="/xl/drawings/drawing91.xml" ContentType="application/vnd.openxmlformats-officedocument.drawing+xml"/>
  <Override PartName="/xl/charts/chart2.xml" ContentType="application/vnd.openxmlformats-officedocument.drawingml.chart+xml"/>
  <Override PartName="/xl/drawings/drawing92.xml" ContentType="application/vnd.openxmlformats-officedocument.drawing+xml"/>
  <Override PartName="/xl/charts/chart3.xml" ContentType="application/vnd.openxmlformats-officedocument.drawingml.chart+xml"/>
  <Override PartName="/xl/drawings/drawing93.xml" ContentType="application/vnd.openxmlformats-officedocument.drawing+xml"/>
  <Override PartName="/xl/charts/chart4.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xml" ContentType="application/vnd.openxmlformats-officedocument.drawingml.chart+xml"/>
  <Override PartName="/xl/drawings/drawing9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onia\Dropbox\_UEICEE Varios\_HOME OFFICE (2023)\SERIES RA 2023\01. MATRÍCULA, UE Y SECCIONES\"/>
    </mc:Choice>
  </mc:AlternateContent>
  <bookViews>
    <workbookView xWindow="0" yWindow="0" windowWidth="23040" windowHeight="9192" tabRatio="764" firstSheet="79" activeTab="83"/>
  </bookViews>
  <sheets>
    <sheet name="INDICE" sheetId="103" r:id="rId1"/>
    <sheet name="MATR96" sheetId="38" r:id="rId2"/>
    <sheet name="UNED96" sheetId="39" r:id="rId3"/>
    <sheet name="SECC96" sheetId="56" r:id="rId4"/>
    <sheet name="MATR97" sheetId="36" r:id="rId5"/>
    <sheet name="UNED97" sheetId="37" r:id="rId6"/>
    <sheet name="SECC97" sheetId="43" r:id="rId7"/>
    <sheet name="MATR98" sheetId="34" r:id="rId8"/>
    <sheet name="UNED98" sheetId="35" r:id="rId9"/>
    <sheet name="SECC98" sheetId="44" r:id="rId10"/>
    <sheet name="MATR99" sheetId="32" r:id="rId11"/>
    <sheet name="UNED99" sheetId="33" r:id="rId12"/>
    <sheet name="SECC99" sheetId="45" r:id="rId13"/>
    <sheet name="MATR00" sheetId="25" r:id="rId14"/>
    <sheet name="UNED00" sheetId="26" r:id="rId15"/>
    <sheet name="SECC00" sheetId="46" r:id="rId16"/>
    <sheet name="MATR01" sheetId="21" r:id="rId17"/>
    <sheet name="UNED01" sheetId="22" r:id="rId18"/>
    <sheet name="SECC01" sheetId="47" r:id="rId19"/>
    <sheet name="MATR02" sheetId="1" r:id="rId20"/>
    <sheet name="UNED02" sheetId="2" r:id="rId21"/>
    <sheet name="SECC02" sheetId="48" r:id="rId22"/>
    <sheet name="MATR03" sheetId="4" r:id="rId23"/>
    <sheet name="UNED03" sheetId="5" r:id="rId24"/>
    <sheet name="SECC03" sheetId="49" r:id="rId25"/>
    <sheet name="MATR04" sheetId="6" r:id="rId26"/>
    <sheet name="UNED04" sheetId="7" r:id="rId27"/>
    <sheet name="SECC04" sheetId="50" r:id="rId28"/>
    <sheet name="MATR05" sheetId="8" r:id="rId29"/>
    <sheet name="UNED05" sheetId="9" r:id="rId30"/>
    <sheet name="SECC05" sheetId="51" r:id="rId31"/>
    <sheet name="MATR06" sheetId="10" r:id="rId32"/>
    <sheet name="UNED06" sheetId="11" r:id="rId33"/>
    <sheet name="SECC06" sheetId="52" r:id="rId34"/>
    <sheet name="MATR07" sheetId="12" r:id="rId35"/>
    <sheet name="UNED07" sheetId="13" r:id="rId36"/>
    <sheet name="SECC07" sheetId="53" r:id="rId37"/>
    <sheet name="MATR08" sheetId="14" r:id="rId38"/>
    <sheet name="UNED08" sheetId="15" r:id="rId39"/>
    <sheet name="SECC08" sheetId="54" r:id="rId40"/>
    <sheet name="MATR09" sheetId="23" r:id="rId41"/>
    <sheet name="UNED09" sheetId="24" r:id="rId42"/>
    <sheet name="SECC09" sheetId="55" r:id="rId43"/>
    <sheet name="UNED10" sheetId="58" r:id="rId44"/>
    <sheet name="MATR10" sheetId="57" r:id="rId45"/>
    <sheet name="SECC10" sheetId="59" r:id="rId46"/>
    <sheet name="MATR11" sheetId="60" r:id="rId47"/>
    <sheet name="UNED11" sheetId="61" r:id="rId48"/>
    <sheet name="SECC11" sheetId="62" r:id="rId49"/>
    <sheet name="MATR12" sheetId="65" r:id="rId50"/>
    <sheet name="UNED12" sheetId="66" r:id="rId51"/>
    <sheet name="SECC12" sheetId="68" r:id="rId52"/>
    <sheet name="MATR13" sheetId="64" r:id="rId53"/>
    <sheet name="UNED13" sheetId="67" r:id="rId54"/>
    <sheet name="SECC13" sheetId="69" r:id="rId55"/>
    <sheet name="MATR14" sheetId="72" r:id="rId56"/>
    <sheet name="UNED14" sheetId="70" r:id="rId57"/>
    <sheet name="SECC14" sheetId="73" r:id="rId58"/>
    <sheet name="MATR15" sheetId="75" r:id="rId59"/>
    <sheet name="UNED15" sheetId="74" r:id="rId60"/>
    <sheet name="SECC15" sheetId="76" r:id="rId61"/>
    <sheet name="MATR16" sheetId="77" r:id="rId62"/>
    <sheet name="UNED16" sheetId="78" r:id="rId63"/>
    <sheet name="SECC16" sheetId="79" r:id="rId64"/>
    <sheet name="MATR17" sheetId="80" r:id="rId65"/>
    <sheet name="UNED17" sheetId="81" r:id="rId66"/>
    <sheet name="SECC17" sheetId="82" r:id="rId67"/>
    <sheet name="MATR18" sheetId="85" r:id="rId68"/>
    <sheet name="UNED18" sheetId="86" r:id="rId69"/>
    <sheet name="SECC18" sheetId="87" r:id="rId70"/>
    <sheet name="MATR19" sheetId="88" r:id="rId71"/>
    <sheet name="UNED19" sheetId="89" r:id="rId72"/>
    <sheet name="SECC19" sheetId="90" r:id="rId73"/>
    <sheet name="MATR20" sheetId="91" r:id="rId74"/>
    <sheet name="UNED20" sheetId="92" r:id="rId75"/>
    <sheet name="SECC20" sheetId="93" r:id="rId76"/>
    <sheet name="MATR21" sheetId="97" r:id="rId77"/>
    <sheet name="UNED21" sheetId="98" r:id="rId78"/>
    <sheet name="SECC21" sheetId="99" r:id="rId79"/>
    <sheet name="MATR22" sheetId="100" r:id="rId80"/>
    <sheet name="UNED22" sheetId="101" r:id="rId81"/>
    <sheet name="SECC22" sheetId="102" r:id="rId82"/>
    <sheet name="MATR23" sheetId="104" r:id="rId83"/>
    <sheet name="UNED23" sheetId="105" r:id="rId84"/>
    <sheet name="SECC23" sheetId="106" r:id="rId85"/>
    <sheet name="MEGC" sheetId="16" r:id="rId86"/>
    <sheet name="BASE02" sheetId="27" r:id="rId87"/>
    <sheet name="BASE08" sheetId="84" r:id="rId88"/>
    <sheet name="TCBA" sheetId="41" r:id="rId89"/>
    <sheet name="G-ICOM" sheetId="28" r:id="rId90"/>
    <sheet name="G-PCOM" sheetId="29" r:id="rId91"/>
    <sheet name="G-MCOM" sheetId="30" r:id="rId92"/>
    <sheet name="G-SCOM" sheetId="31" r:id="rId93"/>
    <sheet name="G-TCOM" sheetId="20" r:id="rId94"/>
    <sheet name="G-MADU" sheetId="40" r:id="rId95"/>
  </sheet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6" i="104" l="1"/>
  <c r="C51" i="104"/>
  <c r="P27" i="97" l="1"/>
  <c r="P33" i="16"/>
  <c r="R63" i="105"/>
  <c r="J63" i="105"/>
  <c r="B63" i="105"/>
  <c r="B65" i="105" s="1"/>
  <c r="B69" i="41" s="1"/>
  <c r="P63" i="105"/>
  <c r="L63" i="105"/>
  <c r="D63" i="105"/>
  <c r="P63" i="104"/>
  <c r="S63" i="104"/>
  <c r="R63" i="104"/>
  <c r="O63" i="104"/>
  <c r="J63" i="104"/>
  <c r="C63" i="104"/>
  <c r="B63" i="104"/>
  <c r="L63" i="104"/>
  <c r="I63" i="104"/>
  <c r="H63" i="104"/>
  <c r="E63" i="104"/>
  <c r="D63" i="104"/>
  <c r="P27" i="104"/>
  <c r="B91" i="103"/>
  <c r="B86" i="103"/>
  <c r="B85" i="103"/>
  <c r="B84" i="103"/>
  <c r="B90" i="103"/>
  <c r="M28" i="104"/>
  <c r="B105" i="27"/>
  <c r="C105" i="27"/>
  <c r="D105" i="27"/>
  <c r="E105" i="27"/>
  <c r="F105" i="27"/>
  <c r="G105" i="27"/>
  <c r="H105" i="27"/>
  <c r="I105" i="27"/>
  <c r="J105" i="27"/>
  <c r="K105" i="27"/>
  <c r="L105" i="27"/>
  <c r="M105" i="27"/>
  <c r="N105" i="27"/>
  <c r="O105" i="27"/>
  <c r="P105" i="27"/>
  <c r="Q105" i="27"/>
  <c r="R105" i="27"/>
  <c r="S105" i="27"/>
  <c r="T105" i="27"/>
  <c r="U105" i="27"/>
  <c r="V105" i="27"/>
  <c r="W105" i="27"/>
  <c r="Z105" i="27"/>
  <c r="AA105" i="27"/>
  <c r="B69" i="27"/>
  <c r="C69" i="27"/>
  <c r="D69" i="27"/>
  <c r="E69" i="27"/>
  <c r="F69" i="27"/>
  <c r="G69" i="27"/>
  <c r="H69" i="27"/>
  <c r="I69" i="27"/>
  <c r="J69" i="27"/>
  <c r="K69" i="27"/>
  <c r="L69" i="27"/>
  <c r="M69" i="27"/>
  <c r="N69" i="27"/>
  <c r="O69" i="27"/>
  <c r="P69" i="27"/>
  <c r="Q69" i="27"/>
  <c r="R69" i="27"/>
  <c r="S69" i="27"/>
  <c r="T69" i="27"/>
  <c r="U69" i="27"/>
  <c r="V69" i="27"/>
  <c r="W69" i="27"/>
  <c r="X69" i="27"/>
  <c r="Y69" i="27"/>
  <c r="Z69" i="27"/>
  <c r="AA69" i="27"/>
  <c r="B33" i="27"/>
  <c r="C33" i="27"/>
  <c r="D33" i="27"/>
  <c r="E33" i="27"/>
  <c r="F33" i="27"/>
  <c r="G33" i="27"/>
  <c r="H33" i="27"/>
  <c r="I33" i="27"/>
  <c r="J33" i="27"/>
  <c r="K33" i="27"/>
  <c r="L33" i="27"/>
  <c r="M33" i="27"/>
  <c r="N33" i="27"/>
  <c r="O33" i="27"/>
  <c r="Q33" i="27"/>
  <c r="R33" i="27"/>
  <c r="S33" i="27"/>
  <c r="T33" i="27"/>
  <c r="U33" i="27"/>
  <c r="V33" i="27"/>
  <c r="W33" i="27"/>
  <c r="Y33" i="27"/>
  <c r="Z33" i="27"/>
  <c r="AA33" i="27"/>
  <c r="B105" i="84"/>
  <c r="C105" i="84"/>
  <c r="D105" i="84"/>
  <c r="E105" i="84"/>
  <c r="F105" i="84"/>
  <c r="G105" i="84"/>
  <c r="H105" i="84"/>
  <c r="I105" i="84"/>
  <c r="J105" i="84"/>
  <c r="K105" i="84"/>
  <c r="L105" i="84"/>
  <c r="M105" i="84"/>
  <c r="N105" i="84"/>
  <c r="O105" i="84"/>
  <c r="P105" i="84"/>
  <c r="Q105" i="84"/>
  <c r="R105" i="84"/>
  <c r="S105" i="84"/>
  <c r="T105" i="84"/>
  <c r="U105" i="84"/>
  <c r="V105" i="84"/>
  <c r="W105" i="84"/>
  <c r="Z105" i="84"/>
  <c r="AA105" i="84"/>
  <c r="B69" i="84"/>
  <c r="C69" i="84"/>
  <c r="D69" i="84"/>
  <c r="E69" i="84"/>
  <c r="F69" i="84"/>
  <c r="G69" i="84"/>
  <c r="H69" i="84"/>
  <c r="I69" i="84"/>
  <c r="J69" i="84"/>
  <c r="K69" i="84"/>
  <c r="L69" i="84"/>
  <c r="M69" i="84"/>
  <c r="N69" i="84"/>
  <c r="O69" i="84"/>
  <c r="P69" i="84"/>
  <c r="Q69" i="84"/>
  <c r="R69" i="84"/>
  <c r="S69" i="84"/>
  <c r="T69" i="84"/>
  <c r="U69" i="84"/>
  <c r="V69" i="84"/>
  <c r="W69" i="84"/>
  <c r="X69" i="84"/>
  <c r="Y69" i="84"/>
  <c r="Z69" i="84"/>
  <c r="AA69" i="84"/>
  <c r="N33" i="84"/>
  <c r="O33" i="84"/>
  <c r="Q33" i="84"/>
  <c r="R33" i="84"/>
  <c r="S33" i="84"/>
  <c r="T33" i="84"/>
  <c r="U33" i="84"/>
  <c r="V33" i="84"/>
  <c r="W33" i="84"/>
  <c r="Y33" i="84"/>
  <c r="Z33" i="84"/>
  <c r="AA33" i="84"/>
  <c r="M33" i="84"/>
  <c r="L33" i="84"/>
  <c r="K33" i="84"/>
  <c r="J33" i="84"/>
  <c r="I33" i="84"/>
  <c r="H33" i="84"/>
  <c r="G33" i="84"/>
  <c r="F33" i="84"/>
  <c r="E33" i="84"/>
  <c r="D31" i="84"/>
  <c r="D32" i="84"/>
  <c r="D33" i="84"/>
  <c r="B33" i="41"/>
  <c r="C33" i="84"/>
  <c r="B33" i="84"/>
  <c r="B31" i="84"/>
  <c r="N33" i="41"/>
  <c r="P33" i="41"/>
  <c r="Q33" i="41"/>
  <c r="O33" i="41"/>
  <c r="E33" i="41"/>
  <c r="F33" i="41"/>
  <c r="G33" i="41"/>
  <c r="H33" i="41"/>
  <c r="I33" i="41"/>
  <c r="J33" i="41"/>
  <c r="K33" i="41"/>
  <c r="L33" i="41"/>
  <c r="M33" i="41"/>
  <c r="C33" i="41"/>
  <c r="D33" i="41"/>
  <c r="Y105" i="41"/>
  <c r="Z105" i="41"/>
  <c r="AA105" i="41"/>
  <c r="X105" i="41"/>
  <c r="C105" i="41"/>
  <c r="D105" i="41"/>
  <c r="E105" i="41"/>
  <c r="F105" i="41"/>
  <c r="G105" i="41"/>
  <c r="H105" i="41"/>
  <c r="I105" i="41"/>
  <c r="J105" i="41"/>
  <c r="K105" i="41"/>
  <c r="L105" i="41"/>
  <c r="M105" i="41"/>
  <c r="N105" i="41"/>
  <c r="O105" i="41"/>
  <c r="P105" i="41"/>
  <c r="Q105" i="41"/>
  <c r="B105" i="41"/>
  <c r="Y69" i="41"/>
  <c r="Z69" i="41"/>
  <c r="AA69" i="41"/>
  <c r="X69" i="41"/>
  <c r="U69" i="41"/>
  <c r="T69" i="41"/>
  <c r="Y33" i="41"/>
  <c r="Z33" i="41"/>
  <c r="AA33" i="41"/>
  <c r="T33" i="41"/>
  <c r="U33" i="41"/>
  <c r="B31" i="41"/>
  <c r="Z105" i="16"/>
  <c r="AA105" i="16"/>
  <c r="P105" i="16"/>
  <c r="Q105" i="16"/>
  <c r="N105" i="16"/>
  <c r="O105" i="16"/>
  <c r="M105" i="16"/>
  <c r="C105" i="16"/>
  <c r="D105" i="16"/>
  <c r="E105" i="16"/>
  <c r="F105" i="16"/>
  <c r="G105" i="16"/>
  <c r="H105" i="16"/>
  <c r="I105" i="16"/>
  <c r="J105" i="16"/>
  <c r="K105" i="16"/>
  <c r="L105" i="16"/>
  <c r="B105" i="16"/>
  <c r="Y69" i="16"/>
  <c r="Z69" i="16"/>
  <c r="AA69" i="16"/>
  <c r="X69" i="16"/>
  <c r="U69" i="16"/>
  <c r="T69" i="16"/>
  <c r="C69" i="16"/>
  <c r="D69" i="16"/>
  <c r="E69" i="16"/>
  <c r="F69" i="16"/>
  <c r="G69" i="16"/>
  <c r="H69" i="16"/>
  <c r="I69" i="16"/>
  <c r="J69" i="16"/>
  <c r="K69" i="16"/>
  <c r="L69" i="16"/>
  <c r="M69" i="16"/>
  <c r="N69" i="16"/>
  <c r="O69" i="16"/>
  <c r="P69" i="16"/>
  <c r="Q69" i="16"/>
  <c r="B69" i="16"/>
  <c r="Z33" i="16"/>
  <c r="AA33" i="16"/>
  <c r="Y33" i="16"/>
  <c r="W32" i="16"/>
  <c r="V32" i="16"/>
  <c r="W31" i="16"/>
  <c r="V31" i="16"/>
  <c r="W30" i="16"/>
  <c r="V30" i="16"/>
  <c r="U33" i="16"/>
  <c r="T33" i="16"/>
  <c r="C33" i="16"/>
  <c r="D33" i="16"/>
  <c r="E33" i="16"/>
  <c r="F33" i="16"/>
  <c r="G33" i="16"/>
  <c r="H33" i="16"/>
  <c r="I33" i="16"/>
  <c r="J33" i="16"/>
  <c r="K33" i="16"/>
  <c r="L33" i="16"/>
  <c r="M33" i="16"/>
  <c r="N33" i="16"/>
  <c r="O33" i="16"/>
  <c r="Q33" i="16"/>
  <c r="B33" i="16"/>
  <c r="E27" i="106"/>
  <c r="E63" i="106"/>
  <c r="M63" i="106"/>
  <c r="Q63" i="106"/>
  <c r="W61" i="106"/>
  <c r="V62" i="106"/>
  <c r="W62" i="106"/>
  <c r="L29" i="106"/>
  <c r="B27" i="106"/>
  <c r="B29" i="106" s="1"/>
  <c r="W28" i="106"/>
  <c r="U64" i="106"/>
  <c r="T64" i="106"/>
  <c r="S63" i="106"/>
  <c r="R63" i="106"/>
  <c r="U62" i="106"/>
  <c r="T62" i="106"/>
  <c r="U61" i="106"/>
  <c r="T61" i="106"/>
  <c r="K63" i="106"/>
  <c r="G63" i="106"/>
  <c r="U60" i="106"/>
  <c r="U63" i="106" s="1"/>
  <c r="U65" i="106" s="1"/>
  <c r="T60" i="106"/>
  <c r="I63" i="106"/>
  <c r="U53" i="106"/>
  <c r="U51" i="106"/>
  <c r="T51" i="106"/>
  <c r="S51" i="106"/>
  <c r="S53" i="106" s="1"/>
  <c r="R51" i="106"/>
  <c r="R53" i="106" s="1"/>
  <c r="Q51" i="106"/>
  <c r="Q53" i="106" s="1"/>
  <c r="P51" i="106"/>
  <c r="P53" i="106" s="1"/>
  <c r="O51" i="106"/>
  <c r="O53" i="106" s="1"/>
  <c r="N51" i="106"/>
  <c r="N53" i="106" s="1"/>
  <c r="M51" i="106"/>
  <c r="M53" i="106" s="1"/>
  <c r="L51" i="106"/>
  <c r="L53" i="106" s="1"/>
  <c r="K51" i="106"/>
  <c r="K53" i="106" s="1"/>
  <c r="J51" i="106"/>
  <c r="J53" i="106" s="1"/>
  <c r="I51" i="106"/>
  <c r="I53" i="106" s="1"/>
  <c r="H51" i="106"/>
  <c r="H53" i="106" s="1"/>
  <c r="G51" i="106"/>
  <c r="G53" i="106" s="1"/>
  <c r="F51" i="106"/>
  <c r="F53" i="106" s="1"/>
  <c r="E51" i="106"/>
  <c r="E53" i="106" s="1"/>
  <c r="D51" i="106"/>
  <c r="D53" i="106" s="1"/>
  <c r="C51" i="106"/>
  <c r="C53" i="106" s="1"/>
  <c r="B51" i="106"/>
  <c r="B53" i="106" s="1"/>
  <c r="Y50" i="106"/>
  <c r="X50" i="106"/>
  <c r="W50" i="106"/>
  <c r="V50" i="106"/>
  <c r="Y49" i="106"/>
  <c r="X49" i="106"/>
  <c r="W49" i="106"/>
  <c r="V49" i="106"/>
  <c r="Y48" i="106"/>
  <c r="X48" i="106"/>
  <c r="W48" i="106"/>
  <c r="V48" i="106"/>
  <c r="Y47" i="106"/>
  <c r="X47" i="106"/>
  <c r="W47" i="106"/>
  <c r="V47" i="106"/>
  <c r="Y46" i="106"/>
  <c r="X46" i="106"/>
  <c r="W46" i="106"/>
  <c r="V46" i="106"/>
  <c r="Y45" i="106"/>
  <c r="X45" i="106"/>
  <c r="W45" i="106"/>
  <c r="V45" i="106"/>
  <c r="Y44" i="106"/>
  <c r="X44" i="106"/>
  <c r="W44" i="106"/>
  <c r="V44" i="106"/>
  <c r="Y43" i="106"/>
  <c r="X43" i="106"/>
  <c r="W43" i="106"/>
  <c r="V43" i="106"/>
  <c r="Y42" i="106"/>
  <c r="X42" i="106"/>
  <c r="W42" i="106"/>
  <c r="V42" i="106"/>
  <c r="Y41" i="106"/>
  <c r="X41" i="106"/>
  <c r="W41" i="106"/>
  <c r="V41" i="106"/>
  <c r="Y40" i="106"/>
  <c r="X40" i="106"/>
  <c r="W40" i="106"/>
  <c r="V40" i="106"/>
  <c r="Y39" i="106"/>
  <c r="X39" i="106"/>
  <c r="W39" i="106"/>
  <c r="V39" i="106"/>
  <c r="Y38" i="106"/>
  <c r="X38" i="106"/>
  <c r="W38" i="106"/>
  <c r="V38" i="106"/>
  <c r="Y37" i="106"/>
  <c r="X37" i="106"/>
  <c r="W37" i="106"/>
  <c r="V37" i="106"/>
  <c r="Y36" i="106"/>
  <c r="X36" i="106"/>
  <c r="W36" i="106"/>
  <c r="V36" i="106"/>
  <c r="U29" i="106"/>
  <c r="U27" i="106"/>
  <c r="T27" i="106"/>
  <c r="T29" i="106" s="1"/>
  <c r="S27" i="106"/>
  <c r="S29" i="106" s="1"/>
  <c r="R27" i="106"/>
  <c r="R29" i="106" s="1"/>
  <c r="Q27" i="106"/>
  <c r="Q29" i="106" s="1"/>
  <c r="P27" i="106"/>
  <c r="P29" i="106" s="1"/>
  <c r="O27" i="106"/>
  <c r="O29" i="106" s="1"/>
  <c r="N27" i="106"/>
  <c r="N29" i="106" s="1"/>
  <c r="M27" i="106"/>
  <c r="M29" i="106" s="1"/>
  <c r="L27" i="106"/>
  <c r="K27" i="106"/>
  <c r="K29" i="106" s="1"/>
  <c r="J27" i="106"/>
  <c r="J29" i="106" s="1"/>
  <c r="I27" i="106"/>
  <c r="I29" i="106" s="1"/>
  <c r="H27" i="106"/>
  <c r="H29" i="106" s="1"/>
  <c r="G27" i="106"/>
  <c r="G29" i="106" s="1"/>
  <c r="F27" i="106"/>
  <c r="F29" i="106" s="1"/>
  <c r="E29" i="106"/>
  <c r="D27" i="106"/>
  <c r="D29" i="106" s="1"/>
  <c r="C27" i="106"/>
  <c r="C29" i="106" s="1"/>
  <c r="Y26" i="106"/>
  <c r="X26" i="106"/>
  <c r="W26" i="106"/>
  <c r="V26" i="106"/>
  <c r="Y25" i="106"/>
  <c r="X25" i="106"/>
  <c r="W25" i="106"/>
  <c r="V25" i="106"/>
  <c r="Y24" i="106"/>
  <c r="X24" i="106"/>
  <c r="W24" i="106"/>
  <c r="V24" i="106"/>
  <c r="Y23" i="106"/>
  <c r="X23" i="106"/>
  <c r="W23" i="106"/>
  <c r="V23" i="106"/>
  <c r="Y22" i="106"/>
  <c r="X22" i="106"/>
  <c r="W22" i="106"/>
  <c r="V22" i="106"/>
  <c r="Y21" i="106"/>
  <c r="X21" i="106"/>
  <c r="W21" i="106"/>
  <c r="V21" i="106"/>
  <c r="Y20" i="106"/>
  <c r="X20" i="106"/>
  <c r="W20" i="106"/>
  <c r="V20" i="106"/>
  <c r="Y19" i="106"/>
  <c r="X19" i="106"/>
  <c r="W19" i="106"/>
  <c r="V19" i="106"/>
  <c r="Y18" i="106"/>
  <c r="X18" i="106"/>
  <c r="W18" i="106"/>
  <c r="V18" i="106"/>
  <c r="Y17" i="106"/>
  <c r="X17" i="106"/>
  <c r="W17" i="106"/>
  <c r="V17" i="106"/>
  <c r="Y16" i="106"/>
  <c r="X16" i="106"/>
  <c r="W16" i="106"/>
  <c r="V16" i="106"/>
  <c r="Y15" i="106"/>
  <c r="X15" i="106"/>
  <c r="W15" i="106"/>
  <c r="V15" i="106"/>
  <c r="Y14" i="106"/>
  <c r="Y60" i="106" s="1"/>
  <c r="X14" i="106"/>
  <c r="X60" i="106" s="1"/>
  <c r="W14" i="106"/>
  <c r="V14" i="106"/>
  <c r="Y13" i="106"/>
  <c r="X13" i="106"/>
  <c r="W13" i="106"/>
  <c r="V13" i="106"/>
  <c r="Y12" i="106"/>
  <c r="X12" i="106"/>
  <c r="W12" i="106"/>
  <c r="V12" i="106"/>
  <c r="Y11" i="106"/>
  <c r="X11" i="106"/>
  <c r="W11" i="106"/>
  <c r="V11" i="106"/>
  <c r="Y10" i="106"/>
  <c r="X10" i="106"/>
  <c r="W10" i="106"/>
  <c r="V10" i="106"/>
  <c r="Y9" i="106"/>
  <c r="Y62" i="106" s="1"/>
  <c r="X9" i="106"/>
  <c r="X62" i="106" s="1"/>
  <c r="W9" i="106"/>
  <c r="V9" i="106"/>
  <c r="Y8" i="106"/>
  <c r="X8" i="106"/>
  <c r="W8" i="106"/>
  <c r="V8" i="106"/>
  <c r="Y7" i="106"/>
  <c r="X7" i="106"/>
  <c r="W7" i="106"/>
  <c r="V7" i="106"/>
  <c r="Y6" i="106"/>
  <c r="Y61" i="106" s="1"/>
  <c r="X6" i="106"/>
  <c r="X61" i="106" s="1"/>
  <c r="W6" i="106"/>
  <c r="V6" i="106"/>
  <c r="M29" i="105"/>
  <c r="C29" i="105"/>
  <c r="B29" i="105"/>
  <c r="C53" i="105"/>
  <c r="F53" i="105"/>
  <c r="X53" i="105" s="1"/>
  <c r="G53" i="105"/>
  <c r="H53" i="105"/>
  <c r="I53" i="105"/>
  <c r="J53" i="105"/>
  <c r="L53" i="105"/>
  <c r="M53" i="105"/>
  <c r="Y53" i="105" s="1"/>
  <c r="O53" i="105"/>
  <c r="P53" i="105"/>
  <c r="Q53" i="105"/>
  <c r="R53" i="105"/>
  <c r="S53" i="105"/>
  <c r="B53" i="105"/>
  <c r="E63" i="105"/>
  <c r="I63" i="105"/>
  <c r="M63" i="105"/>
  <c r="Q63" i="105"/>
  <c r="C63" i="105"/>
  <c r="F63" i="105"/>
  <c r="G63" i="105"/>
  <c r="K63" i="105"/>
  <c r="N63" i="105"/>
  <c r="O63" i="105"/>
  <c r="S63" i="105"/>
  <c r="U62" i="105"/>
  <c r="T62" i="105"/>
  <c r="U61" i="105"/>
  <c r="T61" i="105"/>
  <c r="U60" i="105"/>
  <c r="U63" i="105" s="1"/>
  <c r="U65" i="105" s="1"/>
  <c r="T60" i="105"/>
  <c r="T63" i="105" s="1"/>
  <c r="T65" i="105" s="1"/>
  <c r="H63" i="105"/>
  <c r="U53" i="105"/>
  <c r="U51" i="105"/>
  <c r="T51" i="105"/>
  <c r="S51" i="105"/>
  <c r="R51" i="105"/>
  <c r="Q51" i="105"/>
  <c r="P51" i="105"/>
  <c r="O51" i="105"/>
  <c r="N51" i="105"/>
  <c r="N53" i="105" s="1"/>
  <c r="M51" i="105"/>
  <c r="L51" i="105"/>
  <c r="K51" i="105"/>
  <c r="K53" i="105" s="1"/>
  <c r="J51" i="105"/>
  <c r="I51" i="105"/>
  <c r="H51" i="105"/>
  <c r="G51" i="105"/>
  <c r="F51" i="105"/>
  <c r="E51" i="105"/>
  <c r="E53" i="105" s="1"/>
  <c r="D51" i="105"/>
  <c r="D53" i="105" s="1"/>
  <c r="C51" i="105"/>
  <c r="B51" i="105"/>
  <c r="Y50" i="105"/>
  <c r="X50" i="105"/>
  <c r="W50" i="105"/>
  <c r="V50" i="105"/>
  <c r="Y49" i="105"/>
  <c r="X49" i="105"/>
  <c r="W49" i="105"/>
  <c r="V49" i="105"/>
  <c r="Y48" i="105"/>
  <c r="X48" i="105"/>
  <c r="W48" i="105"/>
  <c r="V48" i="105"/>
  <c r="Y47" i="105"/>
  <c r="X47" i="105"/>
  <c r="W47" i="105"/>
  <c r="V47" i="105"/>
  <c r="Y46" i="105"/>
  <c r="X46" i="105"/>
  <c r="W46" i="105"/>
  <c r="V46" i="105"/>
  <c r="Y45" i="105"/>
  <c r="X45" i="105"/>
  <c r="W45" i="105"/>
  <c r="V45" i="105"/>
  <c r="Y44" i="105"/>
  <c r="X44" i="105"/>
  <c r="W44" i="105"/>
  <c r="V44" i="105"/>
  <c r="Y43" i="105"/>
  <c r="X43" i="105"/>
  <c r="W43" i="105"/>
  <c r="V43" i="105"/>
  <c r="Y42" i="105"/>
  <c r="X42" i="105"/>
  <c r="W42" i="105"/>
  <c r="V42" i="105"/>
  <c r="Y41" i="105"/>
  <c r="X41" i="105"/>
  <c r="W41" i="105"/>
  <c r="V41" i="105"/>
  <c r="Y40" i="105"/>
  <c r="X40" i="105"/>
  <c r="W40" i="105"/>
  <c r="V40" i="105"/>
  <c r="Y39" i="105"/>
  <c r="X39" i="105"/>
  <c r="W39" i="105"/>
  <c r="V39" i="105"/>
  <c r="Y38" i="105"/>
  <c r="X38" i="105"/>
  <c r="W38" i="105"/>
  <c r="V38" i="105"/>
  <c r="Y37" i="105"/>
  <c r="X37" i="105"/>
  <c r="W37" i="105"/>
  <c r="V37" i="105"/>
  <c r="Y36" i="105"/>
  <c r="X36" i="105"/>
  <c r="W36" i="105"/>
  <c r="V36" i="105"/>
  <c r="U27" i="105"/>
  <c r="U29" i="105" s="1"/>
  <c r="T27" i="105"/>
  <c r="T29" i="105" s="1"/>
  <c r="S27" i="105"/>
  <c r="S29" i="105" s="1"/>
  <c r="R27" i="105"/>
  <c r="R29" i="105" s="1"/>
  <c r="Q27" i="105"/>
  <c r="Q29" i="105" s="1"/>
  <c r="P27" i="105"/>
  <c r="P29" i="105" s="1"/>
  <c r="O27" i="105"/>
  <c r="O29" i="105" s="1"/>
  <c r="N27" i="105"/>
  <c r="N29" i="105" s="1"/>
  <c r="M27" i="105"/>
  <c r="L27" i="105"/>
  <c r="L29" i="105" s="1"/>
  <c r="K27" i="105"/>
  <c r="K29" i="105" s="1"/>
  <c r="J27" i="105"/>
  <c r="J29" i="105" s="1"/>
  <c r="I27" i="105"/>
  <c r="I29" i="105" s="1"/>
  <c r="H27" i="105"/>
  <c r="H29" i="105" s="1"/>
  <c r="G27" i="105"/>
  <c r="G29" i="105" s="1"/>
  <c r="F27" i="105"/>
  <c r="F29" i="105" s="1"/>
  <c r="E27" i="105"/>
  <c r="E29" i="105" s="1"/>
  <c r="D27" i="105"/>
  <c r="D29" i="105" s="1"/>
  <c r="C27" i="105"/>
  <c r="B27" i="105"/>
  <c r="Y26" i="105"/>
  <c r="X26" i="105"/>
  <c r="W26" i="105"/>
  <c r="V26" i="105"/>
  <c r="Y25" i="105"/>
  <c r="X25" i="105"/>
  <c r="W25" i="105"/>
  <c r="V25" i="105"/>
  <c r="Y24" i="105"/>
  <c r="X24" i="105"/>
  <c r="W24" i="105"/>
  <c r="V24" i="105"/>
  <c r="Y23" i="105"/>
  <c r="X23" i="105"/>
  <c r="W23" i="105"/>
  <c r="V23" i="105"/>
  <c r="Y22" i="105"/>
  <c r="X22" i="105"/>
  <c r="W22" i="105"/>
  <c r="V22" i="105"/>
  <c r="Y21" i="105"/>
  <c r="X21" i="105"/>
  <c r="W21" i="105"/>
  <c r="V21" i="105"/>
  <c r="Y20" i="105"/>
  <c r="X20" i="105"/>
  <c r="W20" i="105"/>
  <c r="V20" i="105"/>
  <c r="Y19" i="105"/>
  <c r="X19" i="105"/>
  <c r="W19" i="105"/>
  <c r="V19" i="105"/>
  <c r="Y18" i="105"/>
  <c r="X18" i="105"/>
  <c r="W18" i="105"/>
  <c r="V18" i="105"/>
  <c r="Y17" i="105"/>
  <c r="X17" i="105"/>
  <c r="W17" i="105"/>
  <c r="V17" i="105"/>
  <c r="Y16" i="105"/>
  <c r="X16" i="105"/>
  <c r="W16" i="105"/>
  <c r="V16" i="105"/>
  <c r="Y15" i="105"/>
  <c r="X15" i="105"/>
  <c r="W15" i="105"/>
  <c r="V15" i="105"/>
  <c r="Y14" i="105"/>
  <c r="X14" i="105"/>
  <c r="X60" i="105" s="1"/>
  <c r="W14" i="105"/>
  <c r="W60" i="105" s="1"/>
  <c r="V14" i="105"/>
  <c r="Y13" i="105"/>
  <c r="X13" i="105"/>
  <c r="W13" i="105"/>
  <c r="V13" i="105"/>
  <c r="Y12" i="105"/>
  <c r="X12" i="105"/>
  <c r="W12" i="105"/>
  <c r="V12" i="105"/>
  <c r="Y11" i="105"/>
  <c r="X11" i="105"/>
  <c r="W11" i="105"/>
  <c r="V11" i="105"/>
  <c r="Y10" i="105"/>
  <c r="X10" i="105"/>
  <c r="W10" i="105"/>
  <c r="V10" i="105"/>
  <c r="Y9" i="105"/>
  <c r="Y62" i="105" s="1"/>
  <c r="X9" i="105"/>
  <c r="X62" i="105" s="1"/>
  <c r="W9" i="105"/>
  <c r="W62" i="105" s="1"/>
  <c r="V9" i="105"/>
  <c r="Y8" i="105"/>
  <c r="X8" i="105"/>
  <c r="W8" i="105"/>
  <c r="V8" i="105"/>
  <c r="Y7" i="105"/>
  <c r="X7" i="105"/>
  <c r="W7" i="105"/>
  <c r="V7" i="105"/>
  <c r="Y6" i="105"/>
  <c r="Y61" i="105" s="1"/>
  <c r="X6" i="105"/>
  <c r="X61" i="105" s="1"/>
  <c r="W6" i="105"/>
  <c r="W61" i="105" s="1"/>
  <c r="V6" i="105"/>
  <c r="W13" i="97"/>
  <c r="T63" i="104"/>
  <c r="T65" i="104" s="1"/>
  <c r="N63" i="104"/>
  <c r="G63" i="104"/>
  <c r="K63" i="104"/>
  <c r="B52" i="104"/>
  <c r="C52" i="104"/>
  <c r="F52" i="104"/>
  <c r="G52" i="104"/>
  <c r="H52" i="104"/>
  <c r="J52" i="104"/>
  <c r="L52" i="104"/>
  <c r="M52" i="104"/>
  <c r="Q52" i="104"/>
  <c r="R52" i="104"/>
  <c r="S52" i="104"/>
  <c r="S27" i="104"/>
  <c r="S28" i="104" s="1"/>
  <c r="B27" i="104"/>
  <c r="C27" i="104"/>
  <c r="C28" i="104" s="1"/>
  <c r="D27" i="104"/>
  <c r="D28" i="104" s="1"/>
  <c r="E27" i="104"/>
  <c r="E28" i="104" s="1"/>
  <c r="F27" i="104"/>
  <c r="G27" i="104"/>
  <c r="G28" i="104" s="1"/>
  <c r="H27" i="104"/>
  <c r="H28" i="104" s="1"/>
  <c r="I27" i="104"/>
  <c r="I28" i="104" s="1"/>
  <c r="J27" i="104"/>
  <c r="K27" i="104"/>
  <c r="K28" i="104" s="1"/>
  <c r="L27" i="104"/>
  <c r="L28" i="104" s="1"/>
  <c r="M27" i="104"/>
  <c r="N27" i="104"/>
  <c r="N28" i="104" s="1"/>
  <c r="O27" i="104"/>
  <c r="O28" i="104" s="1"/>
  <c r="P28" i="104"/>
  <c r="Q27" i="104"/>
  <c r="Q28" i="104" s="1"/>
  <c r="R27" i="104"/>
  <c r="R28" i="104" s="1"/>
  <c r="U62" i="104"/>
  <c r="U61" i="104"/>
  <c r="U60" i="104"/>
  <c r="U63" i="104" s="1"/>
  <c r="U65" i="104" s="1"/>
  <c r="Q63" i="104"/>
  <c r="M63" i="104"/>
  <c r="Y53" i="104"/>
  <c r="X53" i="104"/>
  <c r="W53" i="104"/>
  <c r="V53" i="104"/>
  <c r="S51" i="104"/>
  <c r="S64" i="104" s="1"/>
  <c r="R51" i="104"/>
  <c r="Q51" i="104"/>
  <c r="P51" i="104"/>
  <c r="O51" i="104"/>
  <c r="O52" i="104" s="1"/>
  <c r="M51" i="104"/>
  <c r="L51" i="104"/>
  <c r="L64" i="104" s="1"/>
  <c r="K51" i="104"/>
  <c r="J51" i="104"/>
  <c r="I51" i="104"/>
  <c r="I52" i="104" s="1"/>
  <c r="H51" i="104"/>
  <c r="G51" i="104"/>
  <c r="G64" i="104" s="1"/>
  <c r="F51" i="104"/>
  <c r="E51" i="104"/>
  <c r="E52" i="104" s="1"/>
  <c r="D51" i="104"/>
  <c r="D52" i="104" s="1"/>
  <c r="B51" i="104"/>
  <c r="Y50" i="104"/>
  <c r="X50" i="104"/>
  <c r="W50" i="104"/>
  <c r="V50" i="104"/>
  <c r="Y49" i="104"/>
  <c r="X49" i="104"/>
  <c r="W49" i="104"/>
  <c r="V49" i="104"/>
  <c r="Y48" i="104"/>
  <c r="X48" i="104"/>
  <c r="W48" i="104"/>
  <c r="V48" i="104"/>
  <c r="Y47" i="104"/>
  <c r="X47" i="104"/>
  <c r="W47" i="104"/>
  <c r="V47" i="104"/>
  <c r="Y46" i="104"/>
  <c r="X46" i="104"/>
  <c r="W46" i="104"/>
  <c r="V46" i="104"/>
  <c r="Y45" i="104"/>
  <c r="X45" i="104"/>
  <c r="W45" i="104"/>
  <c r="V45" i="104"/>
  <c r="Y44" i="104"/>
  <c r="X44" i="104"/>
  <c r="W44" i="104"/>
  <c r="V44" i="104"/>
  <c r="Y43" i="104"/>
  <c r="X43" i="104"/>
  <c r="W43" i="104"/>
  <c r="V43" i="104"/>
  <c r="Y42" i="104"/>
  <c r="X42" i="104"/>
  <c r="W42" i="104"/>
  <c r="V42" i="104"/>
  <c r="Y41" i="104"/>
  <c r="X41" i="104"/>
  <c r="W41" i="104"/>
  <c r="V41" i="104"/>
  <c r="Y40" i="104"/>
  <c r="X40" i="104"/>
  <c r="W40" i="104"/>
  <c r="V40" i="104"/>
  <c r="Y39" i="104"/>
  <c r="X39" i="104"/>
  <c r="W39" i="104"/>
  <c r="V39" i="104"/>
  <c r="Y38" i="104"/>
  <c r="X38" i="104"/>
  <c r="W38" i="104"/>
  <c r="V38" i="104"/>
  <c r="Y37" i="104"/>
  <c r="X37" i="104"/>
  <c r="W37" i="104"/>
  <c r="V37" i="104"/>
  <c r="Y36" i="104"/>
  <c r="Y51" i="104" s="1"/>
  <c r="X51" i="104"/>
  <c r="W36" i="104"/>
  <c r="V36" i="104"/>
  <c r="Y29" i="104"/>
  <c r="X29" i="104"/>
  <c r="W29" i="104"/>
  <c r="V29" i="104"/>
  <c r="X33" i="41" s="1"/>
  <c r="U27" i="104"/>
  <c r="U29" i="104" s="1"/>
  <c r="T27" i="104"/>
  <c r="T29" i="104" s="1"/>
  <c r="J28" i="104"/>
  <c r="F28" i="104"/>
  <c r="B28" i="104"/>
  <c r="Y26" i="104"/>
  <c r="X26" i="104"/>
  <c r="W26" i="104"/>
  <c r="V26" i="104"/>
  <c r="Y25" i="104"/>
  <c r="X25" i="104"/>
  <c r="W25" i="104"/>
  <c r="V25" i="104"/>
  <c r="Y24" i="104"/>
  <c r="X24" i="104"/>
  <c r="W24" i="104"/>
  <c r="V24" i="104"/>
  <c r="Y23" i="104"/>
  <c r="X23" i="104"/>
  <c r="W23" i="104"/>
  <c r="V23" i="104"/>
  <c r="Y22" i="104"/>
  <c r="X22" i="104"/>
  <c r="W22" i="104"/>
  <c r="V22" i="104"/>
  <c r="Y21" i="104"/>
  <c r="X21" i="104"/>
  <c r="W21" i="104"/>
  <c r="V21" i="104"/>
  <c r="Y20" i="104"/>
  <c r="X20" i="104"/>
  <c r="W20" i="104"/>
  <c r="V20" i="104"/>
  <c r="Y19" i="104"/>
  <c r="X19" i="104"/>
  <c r="W19" i="104"/>
  <c r="V19" i="104"/>
  <c r="Y18" i="104"/>
  <c r="X18" i="104"/>
  <c r="W18" i="104"/>
  <c r="V18" i="104"/>
  <c r="Y17" i="104"/>
  <c r="X17" i="104"/>
  <c r="W17" i="104"/>
  <c r="V17" i="104"/>
  <c r="Y16" i="104"/>
  <c r="X16" i="104"/>
  <c r="W16" i="104"/>
  <c r="V16" i="104"/>
  <c r="Y15" i="104"/>
  <c r="X15" i="104"/>
  <c r="W15" i="104"/>
  <c r="V15" i="104"/>
  <c r="Y14" i="104"/>
  <c r="Y60" i="104" s="1"/>
  <c r="X14" i="104"/>
  <c r="X60" i="104" s="1"/>
  <c r="W14" i="104"/>
  <c r="V14" i="104"/>
  <c r="Y13" i="104"/>
  <c r="X13" i="104"/>
  <c r="W13" i="104"/>
  <c r="V13" i="104"/>
  <c r="Y12" i="104"/>
  <c r="X12" i="104"/>
  <c r="W12" i="104"/>
  <c r="V12" i="104"/>
  <c r="Y11" i="104"/>
  <c r="X11" i="104"/>
  <c r="W11" i="104"/>
  <c r="V11" i="104"/>
  <c r="Y10" i="104"/>
  <c r="X10" i="104"/>
  <c r="W10" i="104"/>
  <c r="V10" i="104"/>
  <c r="Y9" i="104"/>
  <c r="X9" i="104"/>
  <c r="W9" i="104"/>
  <c r="V9" i="104"/>
  <c r="Y8" i="104"/>
  <c r="X8" i="104"/>
  <c r="W8" i="104"/>
  <c r="V8" i="104"/>
  <c r="Y7" i="104"/>
  <c r="X7" i="104"/>
  <c r="W7" i="104"/>
  <c r="V7" i="104"/>
  <c r="Y6" i="104"/>
  <c r="Y61" i="104" s="1"/>
  <c r="X6" i="104"/>
  <c r="X61" i="104" s="1"/>
  <c r="W6" i="104"/>
  <c r="V6" i="104"/>
  <c r="X6" i="100"/>
  <c r="B96" i="103"/>
  <c r="B95" i="103"/>
  <c r="B94" i="103"/>
  <c r="B93" i="103"/>
  <c r="B92" i="103"/>
  <c r="B89" i="103"/>
  <c r="B88" i="103"/>
  <c r="B87" i="103"/>
  <c r="B83" i="103"/>
  <c r="B82" i="103"/>
  <c r="B81" i="103"/>
  <c r="B80" i="103"/>
  <c r="B79" i="103"/>
  <c r="B78" i="103"/>
  <c r="B77" i="103"/>
  <c r="B76" i="103"/>
  <c r="B75" i="103"/>
  <c r="B74" i="103"/>
  <c r="B73" i="103"/>
  <c r="B72" i="103"/>
  <c r="B71" i="103"/>
  <c r="B70" i="103"/>
  <c r="B69" i="103"/>
  <c r="B68" i="103"/>
  <c r="B67" i="103"/>
  <c r="B66" i="103"/>
  <c r="B65" i="103"/>
  <c r="B64" i="103"/>
  <c r="B63" i="103"/>
  <c r="B62" i="103"/>
  <c r="B61" i="103"/>
  <c r="B60" i="103"/>
  <c r="B59" i="103"/>
  <c r="B58" i="103"/>
  <c r="B57" i="103"/>
  <c r="B56" i="103"/>
  <c r="B55" i="103"/>
  <c r="B54" i="103"/>
  <c r="B53" i="103"/>
  <c r="B52" i="103"/>
  <c r="B51" i="103"/>
  <c r="B50" i="103"/>
  <c r="B49" i="103"/>
  <c r="B48" i="103"/>
  <c r="B47" i="103"/>
  <c r="B46" i="103"/>
  <c r="B45" i="103"/>
  <c r="B44" i="103"/>
  <c r="B43" i="103"/>
  <c r="B42" i="103"/>
  <c r="B41" i="103"/>
  <c r="B40" i="103"/>
  <c r="B39" i="103"/>
  <c r="B38" i="103"/>
  <c r="B37" i="103"/>
  <c r="B36" i="103"/>
  <c r="B35" i="103"/>
  <c r="B34" i="103"/>
  <c r="B33" i="103"/>
  <c r="B32" i="103"/>
  <c r="B31" i="103"/>
  <c r="B30" i="103"/>
  <c r="B29" i="103"/>
  <c r="B28" i="103"/>
  <c r="B27" i="103"/>
  <c r="B26" i="103"/>
  <c r="B25" i="103"/>
  <c r="B24" i="103"/>
  <c r="B23" i="103"/>
  <c r="B22" i="103"/>
  <c r="B21" i="103"/>
  <c r="B20" i="103"/>
  <c r="B19" i="103"/>
  <c r="B18" i="103"/>
  <c r="B17" i="103"/>
  <c r="B16" i="103"/>
  <c r="B15" i="103"/>
  <c r="B14" i="103"/>
  <c r="B13" i="103"/>
  <c r="B12" i="103"/>
  <c r="B11" i="103"/>
  <c r="B10" i="103"/>
  <c r="B9" i="103"/>
  <c r="B8" i="103"/>
  <c r="B7" i="103"/>
  <c r="B6" i="103"/>
  <c r="B5" i="103"/>
  <c r="B4" i="103"/>
  <c r="B3" i="103"/>
  <c r="X51" i="102"/>
  <c r="W51" i="102"/>
  <c r="V51" i="102"/>
  <c r="B61" i="102"/>
  <c r="C60" i="102"/>
  <c r="D60" i="102"/>
  <c r="E60" i="102"/>
  <c r="B60" i="102"/>
  <c r="B62" i="99"/>
  <c r="B61" i="99"/>
  <c r="B60" i="99"/>
  <c r="J27" i="99"/>
  <c r="L53" i="97"/>
  <c r="L31" i="16"/>
  <c r="B31" i="16"/>
  <c r="C62" i="100"/>
  <c r="D62" i="100"/>
  <c r="E62" i="100"/>
  <c r="F62" i="100"/>
  <c r="G62" i="100"/>
  <c r="H62" i="100"/>
  <c r="I62" i="100"/>
  <c r="J62" i="100"/>
  <c r="K62" i="100"/>
  <c r="L62" i="100"/>
  <c r="M62" i="100"/>
  <c r="N62" i="100"/>
  <c r="O62" i="100"/>
  <c r="P62" i="100"/>
  <c r="Q62" i="100"/>
  <c r="R62" i="100"/>
  <c r="S62" i="100"/>
  <c r="C61" i="100"/>
  <c r="D61" i="100"/>
  <c r="E61" i="100"/>
  <c r="F61" i="100"/>
  <c r="G61" i="100"/>
  <c r="H61" i="100"/>
  <c r="I61" i="100"/>
  <c r="J61" i="100"/>
  <c r="K61" i="100"/>
  <c r="L61" i="100"/>
  <c r="M61" i="100"/>
  <c r="N61" i="100"/>
  <c r="O61" i="100"/>
  <c r="P61" i="100"/>
  <c r="Q61" i="100"/>
  <c r="R61" i="100"/>
  <c r="S61" i="100"/>
  <c r="C60" i="100"/>
  <c r="D60" i="100"/>
  <c r="E60" i="100"/>
  <c r="F60" i="100"/>
  <c r="G60" i="100"/>
  <c r="H60" i="100"/>
  <c r="I60" i="100"/>
  <c r="J60" i="100"/>
  <c r="K60" i="100"/>
  <c r="L60" i="100"/>
  <c r="M60" i="100"/>
  <c r="N60" i="100"/>
  <c r="O60" i="100"/>
  <c r="P60" i="100"/>
  <c r="Q60" i="100"/>
  <c r="R60" i="100"/>
  <c r="S60" i="100"/>
  <c r="T60" i="100"/>
  <c r="U60" i="100"/>
  <c r="B62" i="100"/>
  <c r="B61" i="100"/>
  <c r="B60" i="100"/>
  <c r="C62" i="98"/>
  <c r="D62" i="98"/>
  <c r="E62" i="98"/>
  <c r="F62" i="98"/>
  <c r="G62" i="98"/>
  <c r="H62" i="98"/>
  <c r="I62" i="98"/>
  <c r="J62" i="98"/>
  <c r="K62" i="98"/>
  <c r="L62" i="98"/>
  <c r="M62" i="98"/>
  <c r="N62" i="98"/>
  <c r="O62" i="98"/>
  <c r="P62" i="98"/>
  <c r="Q62" i="98"/>
  <c r="R62" i="98"/>
  <c r="S62" i="98"/>
  <c r="T62" i="98"/>
  <c r="U62" i="98"/>
  <c r="C61" i="98"/>
  <c r="D61" i="98"/>
  <c r="E61" i="98"/>
  <c r="F61" i="98"/>
  <c r="G61" i="98"/>
  <c r="H61" i="98"/>
  <c r="I61" i="98"/>
  <c r="J61" i="98"/>
  <c r="K61" i="98"/>
  <c r="L61" i="98"/>
  <c r="M61" i="98"/>
  <c r="N61" i="98"/>
  <c r="O61" i="98"/>
  <c r="P61" i="98"/>
  <c r="Q61" i="98"/>
  <c r="R61" i="98"/>
  <c r="S61" i="98"/>
  <c r="C60" i="98"/>
  <c r="D60" i="98"/>
  <c r="E60" i="98"/>
  <c r="F60" i="98"/>
  <c r="G60" i="98"/>
  <c r="H60" i="98"/>
  <c r="I60" i="98"/>
  <c r="J60" i="98"/>
  <c r="K60" i="98"/>
  <c r="L60" i="98"/>
  <c r="M60" i="98"/>
  <c r="N60" i="98"/>
  <c r="O60" i="98"/>
  <c r="P60" i="98"/>
  <c r="Q60" i="98"/>
  <c r="R60" i="98"/>
  <c r="S60" i="98"/>
  <c r="T60" i="98"/>
  <c r="U60" i="98"/>
  <c r="V60" i="98"/>
  <c r="X60" i="98"/>
  <c r="B62" i="98"/>
  <c r="B61" i="98"/>
  <c r="B60" i="98"/>
  <c r="X14" i="98"/>
  <c r="W9" i="98"/>
  <c r="V21" i="98"/>
  <c r="V9" i="98"/>
  <c r="P27" i="98"/>
  <c r="C62" i="97"/>
  <c r="D62" i="97"/>
  <c r="E62" i="97"/>
  <c r="F62" i="97"/>
  <c r="G62" i="97"/>
  <c r="H62" i="97"/>
  <c r="I62" i="97"/>
  <c r="J62" i="97"/>
  <c r="K62" i="97"/>
  <c r="L62" i="97"/>
  <c r="M62" i="97"/>
  <c r="N62" i="97"/>
  <c r="O62" i="97"/>
  <c r="P62" i="97"/>
  <c r="Q62" i="97"/>
  <c r="R62" i="97"/>
  <c r="S62" i="97"/>
  <c r="T62" i="97"/>
  <c r="U62" i="97"/>
  <c r="V62" i="97"/>
  <c r="W62" i="97"/>
  <c r="C61" i="97"/>
  <c r="D61" i="97"/>
  <c r="E61" i="97"/>
  <c r="F61" i="97"/>
  <c r="G61" i="97"/>
  <c r="H61" i="97"/>
  <c r="I61" i="97"/>
  <c r="J61" i="97"/>
  <c r="K61" i="97"/>
  <c r="L61" i="97"/>
  <c r="M61" i="97"/>
  <c r="N61" i="97"/>
  <c r="O61" i="97"/>
  <c r="P61" i="97"/>
  <c r="Q61" i="97"/>
  <c r="R61" i="97"/>
  <c r="S61" i="97"/>
  <c r="T61" i="97"/>
  <c r="U61" i="97"/>
  <c r="B61" i="97"/>
  <c r="B62" i="97"/>
  <c r="C60" i="97"/>
  <c r="D60" i="97"/>
  <c r="E60" i="97"/>
  <c r="F60" i="97"/>
  <c r="G60" i="97"/>
  <c r="H60" i="97"/>
  <c r="I60" i="97"/>
  <c r="J60" i="97"/>
  <c r="K60" i="97"/>
  <c r="L60" i="97"/>
  <c r="M60" i="97"/>
  <c r="N60" i="97"/>
  <c r="O60" i="97"/>
  <c r="P60" i="97"/>
  <c r="Q60" i="97"/>
  <c r="R60" i="97"/>
  <c r="S60" i="97"/>
  <c r="B60" i="97"/>
  <c r="B61" i="91"/>
  <c r="B60" i="91"/>
  <c r="L51" i="97"/>
  <c r="W29" i="97"/>
  <c r="Y29" i="97"/>
  <c r="X29" i="97"/>
  <c r="Y27" i="97"/>
  <c r="X27" i="97"/>
  <c r="W27" i="97"/>
  <c r="X19" i="97"/>
  <c r="W17" i="97"/>
  <c r="W26" i="97"/>
  <c r="W6" i="97"/>
  <c r="P52" i="104" l="1"/>
  <c r="P64" i="104" s="1"/>
  <c r="Y53" i="106"/>
  <c r="V53" i="106"/>
  <c r="W53" i="106"/>
  <c r="X53" i="106"/>
  <c r="Y29" i="106"/>
  <c r="W29" i="106"/>
  <c r="V29" i="106"/>
  <c r="W53" i="105"/>
  <c r="V53" i="105"/>
  <c r="Y29" i="105"/>
  <c r="X29" i="105"/>
  <c r="Y60" i="105"/>
  <c r="Y63" i="105" s="1"/>
  <c r="W29" i="105"/>
  <c r="V29" i="105"/>
  <c r="V62" i="105"/>
  <c r="V60" i="105"/>
  <c r="V61" i="105"/>
  <c r="X51" i="106"/>
  <c r="Y51" i="106"/>
  <c r="W51" i="106"/>
  <c r="X29" i="106"/>
  <c r="O63" i="106"/>
  <c r="O65" i="106" s="1"/>
  <c r="I65" i="106"/>
  <c r="Q65" i="106"/>
  <c r="Y27" i="106"/>
  <c r="E65" i="106"/>
  <c r="M65" i="106"/>
  <c r="X27" i="106"/>
  <c r="Y28" i="106"/>
  <c r="G65" i="106"/>
  <c r="W27" i="106"/>
  <c r="V61" i="106"/>
  <c r="F63" i="106"/>
  <c r="F65" i="106" s="1"/>
  <c r="J63" i="106"/>
  <c r="J65" i="106" s="1"/>
  <c r="N63" i="106"/>
  <c r="N65" i="106" s="1"/>
  <c r="R65" i="106"/>
  <c r="X63" i="106"/>
  <c r="Y63" i="106"/>
  <c r="X52" i="106"/>
  <c r="V52" i="106"/>
  <c r="S65" i="106"/>
  <c r="T63" i="106"/>
  <c r="T65" i="106" s="1"/>
  <c r="K65" i="106"/>
  <c r="D63" i="106"/>
  <c r="H63" i="106"/>
  <c r="H65" i="106" s="1"/>
  <c r="L63" i="106"/>
  <c r="P63" i="106"/>
  <c r="P65" i="106" s="1"/>
  <c r="V60" i="106"/>
  <c r="B63" i="106"/>
  <c r="W60" i="106"/>
  <c r="C63" i="106"/>
  <c r="V27" i="106"/>
  <c r="V51" i="106"/>
  <c r="X63" i="105"/>
  <c r="W27" i="105"/>
  <c r="W51" i="105"/>
  <c r="D65" i="105"/>
  <c r="D69" i="41" s="1"/>
  <c r="X51" i="105"/>
  <c r="H65" i="105"/>
  <c r="H69" i="41" s="1"/>
  <c r="P65" i="105"/>
  <c r="P69" i="41" s="1"/>
  <c r="I65" i="105"/>
  <c r="I69" i="41" s="1"/>
  <c r="Q65" i="105"/>
  <c r="Q69" i="41" s="1"/>
  <c r="W63" i="105"/>
  <c r="F65" i="105"/>
  <c r="F69" i="41" s="1"/>
  <c r="J65" i="105"/>
  <c r="J69" i="41" s="1"/>
  <c r="N65" i="105"/>
  <c r="N69" i="41" s="1"/>
  <c r="R65" i="105"/>
  <c r="X28" i="105"/>
  <c r="V28" i="105"/>
  <c r="E65" i="105"/>
  <c r="E69" i="41" s="1"/>
  <c r="M65" i="105"/>
  <c r="M69" i="41" s="1"/>
  <c r="G65" i="105"/>
  <c r="G69" i="41" s="1"/>
  <c r="K65" i="105"/>
  <c r="K69" i="41" s="1"/>
  <c r="O65" i="105"/>
  <c r="O69" i="41" s="1"/>
  <c r="S65" i="105"/>
  <c r="X27" i="105"/>
  <c r="L65" i="105"/>
  <c r="L69" i="41" s="1"/>
  <c r="Y27" i="105"/>
  <c r="Y51" i="105"/>
  <c r="V27" i="105"/>
  <c r="V51" i="105"/>
  <c r="O64" i="104"/>
  <c r="K52" i="104"/>
  <c r="K64" i="104" s="1"/>
  <c r="H64" i="104"/>
  <c r="W51" i="104"/>
  <c r="V51" i="104"/>
  <c r="D64" i="104"/>
  <c r="W60" i="104"/>
  <c r="W61" i="104"/>
  <c r="W62" i="104"/>
  <c r="V61" i="104"/>
  <c r="V62" i="104"/>
  <c r="V60" i="104"/>
  <c r="E64" i="104"/>
  <c r="I64" i="104"/>
  <c r="M64" i="104"/>
  <c r="Q64" i="104"/>
  <c r="F64" i="104"/>
  <c r="J64" i="104"/>
  <c r="N64" i="104"/>
  <c r="R64" i="104"/>
  <c r="Y62" i="104"/>
  <c r="Y63" i="104" s="1"/>
  <c r="X62" i="104"/>
  <c r="X63" i="104" s="1"/>
  <c r="F63" i="104"/>
  <c r="V28" i="104"/>
  <c r="X28" i="104"/>
  <c r="C64" i="104"/>
  <c r="B64" i="104"/>
  <c r="X52" i="104"/>
  <c r="X27" i="104"/>
  <c r="Y27" i="104"/>
  <c r="V27" i="104"/>
  <c r="X33" i="16" s="1"/>
  <c r="W27" i="104"/>
  <c r="Y50" i="102"/>
  <c r="X50" i="102"/>
  <c r="W50" i="102"/>
  <c r="V50" i="102"/>
  <c r="Y49" i="102"/>
  <c r="X49" i="102"/>
  <c r="W49" i="102"/>
  <c r="V49" i="102"/>
  <c r="Y48" i="102"/>
  <c r="X48" i="102"/>
  <c r="W48" i="102"/>
  <c r="V48" i="102"/>
  <c r="Y47" i="102"/>
  <c r="X47" i="102"/>
  <c r="W47" i="102"/>
  <c r="V47" i="102"/>
  <c r="Y46" i="102"/>
  <c r="X46" i="102"/>
  <c r="W46" i="102"/>
  <c r="V46" i="102"/>
  <c r="Y45" i="102"/>
  <c r="X45" i="102"/>
  <c r="W45" i="102"/>
  <c r="V45" i="102"/>
  <c r="Y44" i="102"/>
  <c r="X44" i="102"/>
  <c r="W44" i="102"/>
  <c r="V44" i="102"/>
  <c r="Y43" i="102"/>
  <c r="X43" i="102"/>
  <c r="W43" i="102"/>
  <c r="V43" i="102"/>
  <c r="Y42" i="102"/>
  <c r="X42" i="102"/>
  <c r="W42" i="102"/>
  <c r="V42" i="102"/>
  <c r="Y41" i="102"/>
  <c r="X41" i="102"/>
  <c r="W41" i="102"/>
  <c r="V41" i="102"/>
  <c r="Y40" i="102"/>
  <c r="X40" i="102"/>
  <c r="W40" i="102"/>
  <c r="V40" i="102"/>
  <c r="Y39" i="102"/>
  <c r="X39" i="102"/>
  <c r="W39" i="102"/>
  <c r="V39" i="102"/>
  <c r="Y38" i="102"/>
  <c r="X38" i="102"/>
  <c r="W38" i="102"/>
  <c r="V38" i="102"/>
  <c r="Y37" i="102"/>
  <c r="X37" i="102"/>
  <c r="W37" i="102"/>
  <c r="V37" i="102"/>
  <c r="Y36" i="102"/>
  <c r="X36" i="102"/>
  <c r="W36" i="102"/>
  <c r="V36" i="102"/>
  <c r="Y26" i="102"/>
  <c r="X26" i="102"/>
  <c r="W26" i="102"/>
  <c r="V26" i="102"/>
  <c r="Y25" i="102"/>
  <c r="X25" i="102"/>
  <c r="W25" i="102"/>
  <c r="V25" i="102"/>
  <c r="Y24" i="102"/>
  <c r="X24" i="102"/>
  <c r="W24" i="102"/>
  <c r="V24" i="102"/>
  <c r="Y23" i="102"/>
  <c r="X23" i="102"/>
  <c r="W23" i="102"/>
  <c r="V23" i="102"/>
  <c r="Y22" i="102"/>
  <c r="X22" i="102"/>
  <c r="W22" i="102"/>
  <c r="V22" i="102"/>
  <c r="Y21" i="102"/>
  <c r="X21" i="102"/>
  <c r="W21" i="102"/>
  <c r="V21" i="102"/>
  <c r="Y20" i="102"/>
  <c r="X20" i="102"/>
  <c r="W20" i="102"/>
  <c r="V20" i="102"/>
  <c r="Y19" i="102"/>
  <c r="X19" i="102"/>
  <c r="W19" i="102"/>
  <c r="V19" i="102"/>
  <c r="Y18" i="102"/>
  <c r="X18" i="102"/>
  <c r="W18" i="102"/>
  <c r="V18" i="102"/>
  <c r="Y17" i="102"/>
  <c r="X17" i="102"/>
  <c r="W17" i="102"/>
  <c r="V17" i="102"/>
  <c r="Y16" i="102"/>
  <c r="X16" i="102"/>
  <c r="W16" i="102"/>
  <c r="V16" i="102"/>
  <c r="Y15" i="102"/>
  <c r="X15" i="102"/>
  <c r="W15" i="102"/>
  <c r="V15" i="102"/>
  <c r="Y14" i="102"/>
  <c r="X14" i="102"/>
  <c r="W14" i="102"/>
  <c r="V14" i="102"/>
  <c r="Y13" i="102"/>
  <c r="X13" i="102"/>
  <c r="W13" i="102"/>
  <c r="V13" i="102"/>
  <c r="Y12" i="102"/>
  <c r="X12" i="102"/>
  <c r="W12" i="102"/>
  <c r="V12" i="102"/>
  <c r="Y11" i="102"/>
  <c r="X11" i="102"/>
  <c r="W11" i="102"/>
  <c r="V11" i="102"/>
  <c r="Y10" i="102"/>
  <c r="X10" i="102"/>
  <c r="W10" i="102"/>
  <c r="V10" i="102"/>
  <c r="Y9" i="102"/>
  <c r="X9" i="102"/>
  <c r="W9" i="102"/>
  <c r="V9" i="102"/>
  <c r="Y8" i="102"/>
  <c r="X8" i="102"/>
  <c r="W8" i="102"/>
  <c r="V8" i="102"/>
  <c r="Y7" i="102"/>
  <c r="X7" i="102"/>
  <c r="W7" i="102"/>
  <c r="V7" i="102"/>
  <c r="Y6" i="102"/>
  <c r="X6" i="102"/>
  <c r="W6" i="102"/>
  <c r="V6" i="102"/>
  <c r="Y64" i="104" l="1"/>
  <c r="W64" i="104"/>
  <c r="V52" i="104"/>
  <c r="X33" i="84"/>
  <c r="X33" i="27"/>
  <c r="P33" i="27"/>
  <c r="P33" i="84"/>
  <c r="W56" i="106"/>
  <c r="Y56" i="106"/>
  <c r="X56" i="106"/>
  <c r="V63" i="105"/>
  <c r="V56" i="106"/>
  <c r="D65" i="106"/>
  <c r="Y64" i="106"/>
  <c r="V28" i="106"/>
  <c r="B65" i="106"/>
  <c r="V63" i="106"/>
  <c r="X105" i="16" s="1"/>
  <c r="X64" i="106"/>
  <c r="V64" i="106"/>
  <c r="W63" i="106"/>
  <c r="Y105" i="16" s="1"/>
  <c r="W52" i="106"/>
  <c r="Y52" i="106"/>
  <c r="L65" i="106"/>
  <c r="X28" i="106"/>
  <c r="X64" i="105"/>
  <c r="V64" i="105"/>
  <c r="Y28" i="105"/>
  <c r="W28" i="105"/>
  <c r="X52" i="105"/>
  <c r="Y52" i="105"/>
  <c r="W52" i="105"/>
  <c r="V52" i="105"/>
  <c r="W63" i="104"/>
  <c r="V63" i="104"/>
  <c r="X65" i="104"/>
  <c r="V64" i="104"/>
  <c r="X64" i="104"/>
  <c r="Y50" i="101"/>
  <c r="X50" i="101"/>
  <c r="W50" i="101"/>
  <c r="V50" i="101"/>
  <c r="Y49" i="101"/>
  <c r="X49" i="101"/>
  <c r="W49" i="101"/>
  <c r="V49" i="101"/>
  <c r="Y48" i="101"/>
  <c r="X48" i="101"/>
  <c r="W48" i="101"/>
  <c r="V48" i="101"/>
  <c r="Y47" i="101"/>
  <c r="X47" i="101"/>
  <c r="W47" i="101"/>
  <c r="V47" i="101"/>
  <c r="Y46" i="101"/>
  <c r="X46" i="101"/>
  <c r="W46" i="101"/>
  <c r="V46" i="101"/>
  <c r="Y45" i="101"/>
  <c r="X45" i="101"/>
  <c r="W45" i="101"/>
  <c r="V45" i="101"/>
  <c r="Y44" i="101"/>
  <c r="X44" i="101"/>
  <c r="W44" i="101"/>
  <c r="V44" i="101"/>
  <c r="Y43" i="101"/>
  <c r="X43" i="101"/>
  <c r="W43" i="101"/>
  <c r="V43" i="101"/>
  <c r="Y42" i="101"/>
  <c r="X42" i="101"/>
  <c r="W42" i="101"/>
  <c r="V42" i="101"/>
  <c r="Y41" i="101"/>
  <c r="X41" i="101"/>
  <c r="W41" i="101"/>
  <c r="V41" i="101"/>
  <c r="Y40" i="101"/>
  <c r="X40" i="101"/>
  <c r="W40" i="101"/>
  <c r="V40" i="101"/>
  <c r="Y39" i="101"/>
  <c r="X39" i="101"/>
  <c r="W39" i="101"/>
  <c r="V39" i="101"/>
  <c r="Y38" i="101"/>
  <c r="X38" i="101"/>
  <c r="W38" i="101"/>
  <c r="V38" i="101"/>
  <c r="Y37" i="101"/>
  <c r="X37" i="101"/>
  <c r="W37" i="101"/>
  <c r="V37" i="101"/>
  <c r="Y36" i="101"/>
  <c r="X36" i="101"/>
  <c r="W36" i="101"/>
  <c r="V36" i="101"/>
  <c r="Y105" i="27" l="1"/>
  <c r="Y105" i="84"/>
  <c r="X105" i="84"/>
  <c r="X105" i="27"/>
  <c r="W64" i="106"/>
  <c r="C65" i="106"/>
  <c r="W65" i="106" s="1"/>
  <c r="X65" i="106"/>
  <c r="V65" i="106"/>
  <c r="Y64" i="105"/>
  <c r="W64" i="105"/>
  <c r="C65" i="105"/>
  <c r="C69" i="41" s="1"/>
  <c r="X65" i="105"/>
  <c r="V65" i="105"/>
  <c r="V65" i="104"/>
  <c r="Y65" i="104"/>
  <c r="W65" i="104"/>
  <c r="Y26" i="101"/>
  <c r="X26" i="101"/>
  <c r="W26" i="101"/>
  <c r="V26" i="101"/>
  <c r="Y25" i="101"/>
  <c r="X25" i="101"/>
  <c r="W25" i="101"/>
  <c r="V25" i="101"/>
  <c r="Y24" i="101"/>
  <c r="X24" i="101"/>
  <c r="W24" i="101"/>
  <c r="V24" i="101"/>
  <c r="Y23" i="101"/>
  <c r="X23" i="101"/>
  <c r="W23" i="101"/>
  <c r="V23" i="101"/>
  <c r="Y22" i="101"/>
  <c r="X22" i="101"/>
  <c r="W22" i="101"/>
  <c r="V22" i="101"/>
  <c r="Y21" i="101"/>
  <c r="X21" i="101"/>
  <c r="W21" i="101"/>
  <c r="V21" i="101"/>
  <c r="Y20" i="101"/>
  <c r="X20" i="101"/>
  <c r="W20" i="101"/>
  <c r="V20" i="101"/>
  <c r="Y19" i="101"/>
  <c r="X19" i="101"/>
  <c r="W19" i="101"/>
  <c r="V19" i="101"/>
  <c r="Y18" i="101"/>
  <c r="X18" i="101"/>
  <c r="W18" i="101"/>
  <c r="V18" i="101"/>
  <c r="Y17" i="101"/>
  <c r="X17" i="101"/>
  <c r="W17" i="101"/>
  <c r="V17" i="101"/>
  <c r="Y16" i="101"/>
  <c r="X16" i="101"/>
  <c r="W16" i="101"/>
  <c r="V16" i="101"/>
  <c r="Y15" i="101"/>
  <c r="X15" i="101"/>
  <c r="W15" i="101"/>
  <c r="V15" i="101"/>
  <c r="Y14" i="101"/>
  <c r="X14" i="101"/>
  <c r="W14" i="101"/>
  <c r="V14" i="101"/>
  <c r="Y13" i="101"/>
  <c r="X13" i="101"/>
  <c r="W13" i="101"/>
  <c r="V13" i="101"/>
  <c r="Y12" i="101"/>
  <c r="X12" i="101"/>
  <c r="W12" i="101"/>
  <c r="V12" i="101"/>
  <c r="Y11" i="101"/>
  <c r="X11" i="101"/>
  <c r="W11" i="101"/>
  <c r="V11" i="101"/>
  <c r="Y10" i="101"/>
  <c r="X10" i="101"/>
  <c r="W10" i="101"/>
  <c r="V10" i="101"/>
  <c r="Y9" i="101"/>
  <c r="X9" i="101"/>
  <c r="W9" i="101"/>
  <c r="V9" i="101"/>
  <c r="Y8" i="101"/>
  <c r="X8" i="101"/>
  <c r="W8" i="101"/>
  <c r="V8" i="101"/>
  <c r="Y7" i="101"/>
  <c r="X7" i="101"/>
  <c r="W7" i="101"/>
  <c r="V7" i="101"/>
  <c r="Y6" i="101"/>
  <c r="X6" i="101"/>
  <c r="W6" i="101"/>
  <c r="V6" i="101"/>
  <c r="Y65" i="106" l="1"/>
  <c r="Y65" i="105"/>
  <c r="W65" i="105"/>
  <c r="Y50" i="100"/>
  <c r="X50" i="100"/>
  <c r="W50" i="100"/>
  <c r="V50" i="100"/>
  <c r="Y49" i="100"/>
  <c r="X49" i="100"/>
  <c r="W49" i="100"/>
  <c r="V49" i="100"/>
  <c r="Y48" i="100"/>
  <c r="X48" i="100"/>
  <c r="W48" i="100"/>
  <c r="V48" i="100"/>
  <c r="Y47" i="100"/>
  <c r="X47" i="100"/>
  <c r="W47" i="100"/>
  <c r="V47" i="100"/>
  <c r="Y46" i="100"/>
  <c r="X46" i="100"/>
  <c r="W46" i="100"/>
  <c r="V46" i="100"/>
  <c r="Y45" i="100"/>
  <c r="X45" i="100"/>
  <c r="W45" i="100"/>
  <c r="V45" i="100"/>
  <c r="Y44" i="100"/>
  <c r="X44" i="100"/>
  <c r="W44" i="100"/>
  <c r="V44" i="100"/>
  <c r="Y43" i="100"/>
  <c r="X43" i="100"/>
  <c r="W43" i="100"/>
  <c r="V43" i="100"/>
  <c r="Y42" i="100"/>
  <c r="X42" i="100"/>
  <c r="W42" i="100"/>
  <c r="V42" i="100"/>
  <c r="Y41" i="100"/>
  <c r="X41" i="100"/>
  <c r="W41" i="100"/>
  <c r="V41" i="100"/>
  <c r="Y40" i="100"/>
  <c r="X40" i="100"/>
  <c r="W40" i="100"/>
  <c r="V40" i="100"/>
  <c r="Y39" i="100"/>
  <c r="X39" i="100"/>
  <c r="W39" i="100"/>
  <c r="V39" i="100"/>
  <c r="Y38" i="100"/>
  <c r="X38" i="100"/>
  <c r="W38" i="100"/>
  <c r="V38" i="100"/>
  <c r="Y37" i="100"/>
  <c r="X37" i="100"/>
  <c r="W37" i="100"/>
  <c r="V37" i="100"/>
  <c r="Y36" i="100"/>
  <c r="X36" i="100"/>
  <c r="W36" i="100"/>
  <c r="V36" i="100"/>
  <c r="Y26" i="100" l="1"/>
  <c r="X26" i="100"/>
  <c r="W26" i="100"/>
  <c r="V26" i="100"/>
  <c r="Y25" i="100"/>
  <c r="X25" i="100"/>
  <c r="W25" i="100"/>
  <c r="V25" i="100"/>
  <c r="Y24" i="100"/>
  <c r="X24" i="100"/>
  <c r="W24" i="100"/>
  <c r="V24" i="100"/>
  <c r="Y23" i="100"/>
  <c r="X23" i="100"/>
  <c r="W23" i="100"/>
  <c r="V23" i="100"/>
  <c r="Y22" i="100"/>
  <c r="X22" i="100"/>
  <c r="W22" i="100"/>
  <c r="V22" i="100"/>
  <c r="Y21" i="100"/>
  <c r="X21" i="100"/>
  <c r="W21" i="100"/>
  <c r="V21" i="100"/>
  <c r="Y20" i="100"/>
  <c r="X20" i="100"/>
  <c r="W20" i="100"/>
  <c r="V20" i="100"/>
  <c r="V27" i="100" s="1"/>
  <c r="X32" i="16" s="1"/>
  <c r="Y19" i="100"/>
  <c r="X19" i="100"/>
  <c r="W19" i="100"/>
  <c r="V19" i="100"/>
  <c r="Y18" i="100"/>
  <c r="X18" i="100"/>
  <c r="W18" i="100"/>
  <c r="V18" i="100"/>
  <c r="Y17" i="100"/>
  <c r="X17" i="100"/>
  <c r="W17" i="100"/>
  <c r="V17" i="100"/>
  <c r="Y16" i="100"/>
  <c r="X16" i="100"/>
  <c r="W16" i="100"/>
  <c r="V16" i="100"/>
  <c r="Y15" i="100"/>
  <c r="X15" i="100"/>
  <c r="W15" i="100"/>
  <c r="V15" i="100"/>
  <c r="Y14" i="100"/>
  <c r="X14" i="100"/>
  <c r="W14" i="100"/>
  <c r="V14" i="100"/>
  <c r="Y13" i="100"/>
  <c r="X13" i="100"/>
  <c r="W13" i="100"/>
  <c r="V13" i="100"/>
  <c r="Y12" i="100"/>
  <c r="X12" i="100"/>
  <c r="W12" i="100"/>
  <c r="V12" i="100"/>
  <c r="Y11" i="100"/>
  <c r="X11" i="100"/>
  <c r="W11" i="100"/>
  <c r="V11" i="100"/>
  <c r="Y10" i="100"/>
  <c r="X10" i="100"/>
  <c r="W10" i="100"/>
  <c r="V10" i="100"/>
  <c r="Y9" i="100"/>
  <c r="X9" i="100"/>
  <c r="W9" i="100"/>
  <c r="V9" i="100"/>
  <c r="Y8" i="100"/>
  <c r="X8" i="100"/>
  <c r="W8" i="100"/>
  <c r="V8" i="100"/>
  <c r="Y7" i="100"/>
  <c r="X7" i="100"/>
  <c r="W7" i="100"/>
  <c r="V7" i="100"/>
  <c r="Y6" i="100"/>
  <c r="W6" i="100"/>
  <c r="V6" i="100"/>
  <c r="Q104" i="41" l="1"/>
  <c r="M104" i="41"/>
  <c r="I104" i="41"/>
  <c r="E104" i="41"/>
  <c r="U64" i="102"/>
  <c r="T64" i="102"/>
  <c r="S63" i="102"/>
  <c r="R63" i="102"/>
  <c r="U62" i="102"/>
  <c r="T62" i="102"/>
  <c r="Q62" i="102"/>
  <c r="P62" i="102"/>
  <c r="O62" i="102"/>
  <c r="N62" i="102"/>
  <c r="M62" i="102"/>
  <c r="L62" i="102"/>
  <c r="K62" i="102"/>
  <c r="J62" i="102"/>
  <c r="I62" i="102"/>
  <c r="H62" i="102"/>
  <c r="G62" i="102"/>
  <c r="F62" i="102"/>
  <c r="E62" i="102"/>
  <c r="D62" i="102"/>
  <c r="C62" i="102"/>
  <c r="B62" i="102"/>
  <c r="U61" i="102"/>
  <c r="T61" i="102"/>
  <c r="Q61" i="102"/>
  <c r="P61" i="102"/>
  <c r="O61" i="102"/>
  <c r="N61" i="102"/>
  <c r="M61" i="102"/>
  <c r="L61" i="102"/>
  <c r="K61" i="102"/>
  <c r="J61" i="102"/>
  <c r="I61" i="102"/>
  <c r="H61" i="102"/>
  <c r="G61" i="102"/>
  <c r="F61" i="102"/>
  <c r="E61" i="102"/>
  <c r="D61" i="102"/>
  <c r="C61" i="102"/>
  <c r="U60" i="102"/>
  <c r="U63" i="102" s="1"/>
  <c r="T60" i="102"/>
  <c r="T63" i="102" s="1"/>
  <c r="T65" i="102" s="1"/>
  <c r="Q60" i="102"/>
  <c r="P60" i="102"/>
  <c r="O60" i="102"/>
  <c r="O63" i="102" s="1"/>
  <c r="N60" i="102"/>
  <c r="N63" i="102" s="1"/>
  <c r="M60" i="102"/>
  <c r="L60" i="102"/>
  <c r="K60" i="102"/>
  <c r="K63" i="102" s="1"/>
  <c r="J60" i="102"/>
  <c r="J63" i="102" s="1"/>
  <c r="I60" i="102"/>
  <c r="H60" i="102"/>
  <c r="G60" i="102"/>
  <c r="G63" i="102" s="1"/>
  <c r="F60" i="102"/>
  <c r="F63" i="102" s="1"/>
  <c r="C63" i="102"/>
  <c r="B63" i="102"/>
  <c r="U51" i="102"/>
  <c r="U53" i="102" s="1"/>
  <c r="T51" i="102"/>
  <c r="S51" i="102"/>
  <c r="S52" i="102" s="1"/>
  <c r="R51" i="102"/>
  <c r="R52" i="102" s="1"/>
  <c r="Q51" i="102"/>
  <c r="Q52" i="102" s="1"/>
  <c r="P51" i="102"/>
  <c r="P52" i="102" s="1"/>
  <c r="O51" i="102"/>
  <c r="O52" i="102" s="1"/>
  <c r="N51" i="102"/>
  <c r="N52" i="102" s="1"/>
  <c r="M51" i="102"/>
  <c r="M52" i="102" s="1"/>
  <c r="L51" i="102"/>
  <c r="L52" i="102" s="1"/>
  <c r="K51" i="102"/>
  <c r="K52" i="102" s="1"/>
  <c r="J51" i="102"/>
  <c r="J52" i="102" s="1"/>
  <c r="I51" i="102"/>
  <c r="I52" i="102" s="1"/>
  <c r="H51" i="102"/>
  <c r="H52" i="102" s="1"/>
  <c r="G51" i="102"/>
  <c r="G52" i="102" s="1"/>
  <c r="F51" i="102"/>
  <c r="F52" i="102" s="1"/>
  <c r="E51" i="102"/>
  <c r="E52" i="102" s="1"/>
  <c r="D51" i="102"/>
  <c r="D52" i="102" s="1"/>
  <c r="C51" i="102"/>
  <c r="B51" i="102"/>
  <c r="B52" i="102" s="1"/>
  <c r="X52" i="102" s="1"/>
  <c r="U27" i="102"/>
  <c r="U29" i="102" s="1"/>
  <c r="T27" i="102"/>
  <c r="T29" i="102" s="1"/>
  <c r="S27" i="102"/>
  <c r="S28" i="102" s="1"/>
  <c r="S64" i="102" s="1"/>
  <c r="R27" i="102"/>
  <c r="R28" i="102" s="1"/>
  <c r="R64" i="102" s="1"/>
  <c r="Q27" i="102"/>
  <c r="Q28" i="102" s="1"/>
  <c r="Q64" i="102" s="1"/>
  <c r="P27" i="102"/>
  <c r="O27" i="102"/>
  <c r="N27" i="102"/>
  <c r="N28" i="102" s="1"/>
  <c r="N64" i="102" s="1"/>
  <c r="M27" i="102"/>
  <c r="M28" i="102" s="1"/>
  <c r="M64" i="102" s="1"/>
  <c r="L27" i="102"/>
  <c r="K27" i="102"/>
  <c r="J27" i="102"/>
  <c r="I27" i="102"/>
  <c r="I28" i="102" s="1"/>
  <c r="I64" i="102" s="1"/>
  <c r="H27" i="102"/>
  <c r="G27" i="102"/>
  <c r="F27" i="102"/>
  <c r="E27" i="102"/>
  <c r="E28" i="102" s="1"/>
  <c r="E64" i="102" s="1"/>
  <c r="D27" i="102"/>
  <c r="C27" i="102"/>
  <c r="B27" i="102"/>
  <c r="Y60" i="102"/>
  <c r="X60" i="102"/>
  <c r="Y62" i="102"/>
  <c r="X62" i="102"/>
  <c r="Y61" i="102"/>
  <c r="X61" i="102"/>
  <c r="S64" i="101"/>
  <c r="P64" i="101"/>
  <c r="M64" i="101"/>
  <c r="J64" i="101"/>
  <c r="G64" i="101"/>
  <c r="D64" i="101"/>
  <c r="U62" i="101"/>
  <c r="T62" i="101"/>
  <c r="S62" i="101"/>
  <c r="R62" i="101"/>
  <c r="Q62" i="101"/>
  <c r="P62" i="101"/>
  <c r="O62" i="101"/>
  <c r="N62" i="101"/>
  <c r="M62" i="101"/>
  <c r="L62" i="101"/>
  <c r="K62" i="101"/>
  <c r="J62" i="101"/>
  <c r="I62" i="101"/>
  <c r="H62" i="101"/>
  <c r="G62" i="101"/>
  <c r="F62" i="101"/>
  <c r="E62" i="101"/>
  <c r="D62" i="101"/>
  <c r="C62" i="101"/>
  <c r="B62" i="101"/>
  <c r="U61" i="101"/>
  <c r="T61" i="101"/>
  <c r="S61" i="101"/>
  <c r="R61" i="101"/>
  <c r="Q61" i="101"/>
  <c r="P61" i="101"/>
  <c r="O61" i="101"/>
  <c r="N61" i="101"/>
  <c r="M61" i="101"/>
  <c r="L61" i="101"/>
  <c r="K61" i="101"/>
  <c r="J61" i="101"/>
  <c r="I61" i="101"/>
  <c r="H61" i="101"/>
  <c r="G61" i="101"/>
  <c r="F61" i="101"/>
  <c r="E61" i="101"/>
  <c r="D61" i="101"/>
  <c r="C61" i="101"/>
  <c r="B61" i="101"/>
  <c r="U60" i="101"/>
  <c r="T60" i="101"/>
  <c r="S60" i="101"/>
  <c r="S63" i="101" s="1"/>
  <c r="S65" i="101" s="1"/>
  <c r="R60" i="101"/>
  <c r="Q60" i="101"/>
  <c r="P60" i="101"/>
  <c r="P63" i="101" s="1"/>
  <c r="P65" i="101" s="1"/>
  <c r="O60" i="101"/>
  <c r="N60" i="101"/>
  <c r="M60" i="101"/>
  <c r="M63" i="101" s="1"/>
  <c r="M65" i="101" s="1"/>
  <c r="L60" i="101"/>
  <c r="K60" i="101"/>
  <c r="J60" i="101"/>
  <c r="J63" i="101" s="1"/>
  <c r="J65" i="101" s="1"/>
  <c r="I60" i="101"/>
  <c r="H60" i="101"/>
  <c r="G60" i="101"/>
  <c r="G63" i="101" s="1"/>
  <c r="G65" i="101" s="1"/>
  <c r="F60" i="101"/>
  <c r="E60" i="101"/>
  <c r="D60" i="101"/>
  <c r="D63" i="101" s="1"/>
  <c r="D65" i="101" s="1"/>
  <c r="C60" i="101"/>
  <c r="B60" i="101"/>
  <c r="U51" i="101"/>
  <c r="U53" i="101" s="1"/>
  <c r="T51" i="101"/>
  <c r="S51" i="101"/>
  <c r="S52" i="101" s="1"/>
  <c r="R51" i="101"/>
  <c r="R52" i="101" s="1"/>
  <c r="R64" i="101" s="1"/>
  <c r="Q51" i="101"/>
  <c r="Q52" i="101" s="1"/>
  <c r="Q64" i="101" s="1"/>
  <c r="P51" i="101"/>
  <c r="P52" i="101" s="1"/>
  <c r="O51" i="101"/>
  <c r="O52" i="101" s="1"/>
  <c r="O64" i="101" s="1"/>
  <c r="N51" i="101"/>
  <c r="N52" i="101" s="1"/>
  <c r="N64" i="101" s="1"/>
  <c r="M51" i="101"/>
  <c r="M52" i="101" s="1"/>
  <c r="L51" i="101"/>
  <c r="L52" i="101" s="1"/>
  <c r="L64" i="101" s="1"/>
  <c r="K51" i="101"/>
  <c r="K52" i="101" s="1"/>
  <c r="K64" i="101" s="1"/>
  <c r="J51" i="101"/>
  <c r="J52" i="101" s="1"/>
  <c r="I51" i="101"/>
  <c r="I52" i="101" s="1"/>
  <c r="I64" i="101" s="1"/>
  <c r="H51" i="101"/>
  <c r="H52" i="101" s="1"/>
  <c r="H64" i="101" s="1"/>
  <c r="G51" i="101"/>
  <c r="G52" i="101" s="1"/>
  <c r="F51" i="101"/>
  <c r="F52" i="101" s="1"/>
  <c r="F64" i="101" s="1"/>
  <c r="E51" i="101"/>
  <c r="E52" i="101" s="1"/>
  <c r="E64" i="101" s="1"/>
  <c r="D51" i="101"/>
  <c r="D52" i="101" s="1"/>
  <c r="C51" i="101"/>
  <c r="C52" i="101" s="1"/>
  <c r="B51" i="101"/>
  <c r="B52" i="101" s="1"/>
  <c r="B64" i="101" s="1"/>
  <c r="U27" i="101"/>
  <c r="U29" i="101" s="1"/>
  <c r="T27" i="101"/>
  <c r="T29" i="101" s="1"/>
  <c r="S27" i="101"/>
  <c r="R27" i="101"/>
  <c r="Q27" i="101"/>
  <c r="P27" i="101"/>
  <c r="O27" i="101"/>
  <c r="N27" i="101"/>
  <c r="M27" i="101"/>
  <c r="L27" i="101"/>
  <c r="K27" i="101"/>
  <c r="J27" i="101"/>
  <c r="I27" i="101"/>
  <c r="H27" i="101"/>
  <c r="G27" i="101"/>
  <c r="F27" i="101"/>
  <c r="E27" i="101"/>
  <c r="D27" i="101"/>
  <c r="C27" i="101"/>
  <c r="B27" i="101"/>
  <c r="Y60" i="101"/>
  <c r="X60" i="101"/>
  <c r="W60" i="101"/>
  <c r="V60" i="101"/>
  <c r="Y62" i="101"/>
  <c r="X62" i="101"/>
  <c r="W62" i="101"/>
  <c r="V62" i="101"/>
  <c r="Y61" i="101"/>
  <c r="X61" i="101"/>
  <c r="W61" i="101"/>
  <c r="V61" i="101"/>
  <c r="U62" i="100"/>
  <c r="T62" i="100"/>
  <c r="U61" i="100"/>
  <c r="T61" i="100"/>
  <c r="T63" i="100"/>
  <c r="T65" i="100" s="1"/>
  <c r="N63" i="100"/>
  <c r="K63" i="100"/>
  <c r="H63" i="100"/>
  <c r="E63" i="100"/>
  <c r="B63" i="100"/>
  <c r="S51" i="100"/>
  <c r="S52" i="100" s="1"/>
  <c r="S64" i="100" s="1"/>
  <c r="R51" i="100"/>
  <c r="R52" i="100" s="1"/>
  <c r="R64" i="100" s="1"/>
  <c r="Q51" i="100"/>
  <c r="Q52" i="100" s="1"/>
  <c r="Q64" i="100" s="1"/>
  <c r="P51" i="100"/>
  <c r="O51" i="100"/>
  <c r="O52" i="100" s="1"/>
  <c r="O64" i="100" s="1"/>
  <c r="N51" i="100"/>
  <c r="N52" i="100" s="1"/>
  <c r="N64" i="100" s="1"/>
  <c r="M51" i="100"/>
  <c r="M52" i="100" s="1"/>
  <c r="M64" i="100" s="1"/>
  <c r="L51" i="100"/>
  <c r="L52" i="100" s="1"/>
  <c r="L64" i="100" s="1"/>
  <c r="K51" i="100"/>
  <c r="K52" i="100" s="1"/>
  <c r="K64" i="100" s="1"/>
  <c r="J51" i="100"/>
  <c r="J52" i="100" s="1"/>
  <c r="J64" i="100" s="1"/>
  <c r="I51" i="100"/>
  <c r="I52" i="100" s="1"/>
  <c r="I64" i="100" s="1"/>
  <c r="H51" i="100"/>
  <c r="H52" i="100" s="1"/>
  <c r="H64" i="100" s="1"/>
  <c r="G51" i="100"/>
  <c r="G52" i="100" s="1"/>
  <c r="G64" i="100" s="1"/>
  <c r="F51" i="100"/>
  <c r="F52" i="100" s="1"/>
  <c r="F64" i="100" s="1"/>
  <c r="E51" i="100"/>
  <c r="E52" i="100" s="1"/>
  <c r="E64" i="100" s="1"/>
  <c r="D51" i="100"/>
  <c r="D52" i="100" s="1"/>
  <c r="D64" i="100" s="1"/>
  <c r="C51" i="100"/>
  <c r="C52" i="100" s="1"/>
  <c r="B51" i="100"/>
  <c r="B52" i="100" s="1"/>
  <c r="B64" i="100" s="1"/>
  <c r="Y51" i="100"/>
  <c r="X51" i="100"/>
  <c r="W51" i="100"/>
  <c r="V51" i="100"/>
  <c r="U27" i="100"/>
  <c r="U29" i="100" s="1"/>
  <c r="T27" i="100"/>
  <c r="T29" i="100" s="1"/>
  <c r="S27" i="100"/>
  <c r="R27" i="100"/>
  <c r="Q27" i="100"/>
  <c r="P27" i="100"/>
  <c r="O27" i="100"/>
  <c r="N27" i="100"/>
  <c r="M27" i="100"/>
  <c r="L27" i="100"/>
  <c r="K27" i="100"/>
  <c r="J27" i="100"/>
  <c r="I27" i="100"/>
  <c r="H27" i="100"/>
  <c r="G27" i="100"/>
  <c r="F27" i="100"/>
  <c r="E27" i="100"/>
  <c r="D27" i="100"/>
  <c r="C27" i="100"/>
  <c r="B27" i="100"/>
  <c r="Y60" i="100"/>
  <c r="X60" i="100"/>
  <c r="W60" i="100"/>
  <c r="V60" i="100"/>
  <c r="Y62" i="100"/>
  <c r="X62" i="100"/>
  <c r="W62" i="100"/>
  <c r="V62" i="100"/>
  <c r="Y61" i="100"/>
  <c r="X61" i="100"/>
  <c r="W61" i="100"/>
  <c r="P64" i="100" l="1"/>
  <c r="P52" i="100"/>
  <c r="X64" i="100"/>
  <c r="Q32" i="41"/>
  <c r="Q28" i="100"/>
  <c r="Y52" i="101"/>
  <c r="W52" i="101"/>
  <c r="F32" i="41"/>
  <c r="F28" i="100"/>
  <c r="L32" i="41"/>
  <c r="L28" i="100"/>
  <c r="T32" i="41"/>
  <c r="R28" i="100"/>
  <c r="F63" i="100"/>
  <c r="F65" i="100" s="1"/>
  <c r="L63" i="100"/>
  <c r="L65" i="100" s="1"/>
  <c r="R63" i="100"/>
  <c r="R65" i="100" s="1"/>
  <c r="F68" i="41"/>
  <c r="F28" i="101"/>
  <c r="L68" i="41"/>
  <c r="L28" i="101"/>
  <c r="T68" i="41"/>
  <c r="R28" i="101"/>
  <c r="B63" i="101"/>
  <c r="B65" i="101" s="1"/>
  <c r="H63" i="101"/>
  <c r="H65" i="101" s="1"/>
  <c r="N63" i="101"/>
  <c r="N65" i="101" s="1"/>
  <c r="V65" i="101" s="1"/>
  <c r="T63" i="101"/>
  <c r="T65" i="101" s="1"/>
  <c r="B104" i="41"/>
  <c r="B28" i="102"/>
  <c r="H104" i="41"/>
  <c r="H28" i="102"/>
  <c r="H64" i="102" s="1"/>
  <c r="J65" i="102"/>
  <c r="K68" i="41"/>
  <c r="K28" i="101"/>
  <c r="G32" i="41"/>
  <c r="G28" i="100"/>
  <c r="U32" i="41"/>
  <c r="S28" i="100"/>
  <c r="G63" i="100"/>
  <c r="G65" i="100" s="1"/>
  <c r="M63" i="100"/>
  <c r="M65" i="100" s="1"/>
  <c r="S63" i="100"/>
  <c r="S65" i="100" s="1"/>
  <c r="G68" i="41"/>
  <c r="G28" i="101"/>
  <c r="M68" i="41"/>
  <c r="M28" i="101"/>
  <c r="U68" i="41"/>
  <c r="S28" i="101"/>
  <c r="C63" i="101"/>
  <c r="I63" i="101"/>
  <c r="I65" i="101" s="1"/>
  <c r="O63" i="101"/>
  <c r="O65" i="101" s="1"/>
  <c r="U63" i="101"/>
  <c r="U65" i="101" s="1"/>
  <c r="C64" i="101"/>
  <c r="Y27" i="102"/>
  <c r="AA104" i="16" s="1"/>
  <c r="C28" i="102"/>
  <c r="O104" i="41"/>
  <c r="O28" i="102"/>
  <c r="O64" i="102" s="1"/>
  <c r="O65" i="102" s="1"/>
  <c r="E68" i="41"/>
  <c r="E28" i="101"/>
  <c r="B65" i="100"/>
  <c r="B68" i="41"/>
  <c r="B28" i="101"/>
  <c r="H68" i="41"/>
  <c r="H28" i="101"/>
  <c r="N68" i="41"/>
  <c r="N28" i="101"/>
  <c r="D104" i="41"/>
  <c r="D28" i="102"/>
  <c r="D64" i="102" s="1"/>
  <c r="J104" i="41"/>
  <c r="J28" i="102"/>
  <c r="J64" i="102" s="1"/>
  <c r="P104" i="41"/>
  <c r="P28" i="102"/>
  <c r="P64" i="102" s="1"/>
  <c r="E32" i="41"/>
  <c r="E28" i="100"/>
  <c r="E65" i="100"/>
  <c r="Q68" i="41"/>
  <c r="Q28" i="101"/>
  <c r="G104" i="41"/>
  <c r="G28" i="102"/>
  <c r="G64" i="102" s="1"/>
  <c r="M32" i="41"/>
  <c r="M28" i="100"/>
  <c r="H32" i="41"/>
  <c r="H28" i="100"/>
  <c r="X52" i="100"/>
  <c r="V52" i="100"/>
  <c r="N65" i="100"/>
  <c r="C32" i="41"/>
  <c r="C28" i="100"/>
  <c r="I32" i="41"/>
  <c r="I28" i="100"/>
  <c r="O32" i="41"/>
  <c r="O28" i="100"/>
  <c r="Y52" i="100"/>
  <c r="W52" i="100"/>
  <c r="C63" i="100"/>
  <c r="C65" i="100" s="1"/>
  <c r="I63" i="100"/>
  <c r="I65" i="100" s="1"/>
  <c r="O63" i="100"/>
  <c r="O65" i="100" s="1"/>
  <c r="U63" i="100"/>
  <c r="U65" i="100" s="1"/>
  <c r="C64" i="100"/>
  <c r="W64" i="100" s="1"/>
  <c r="C68" i="41"/>
  <c r="C28" i="101"/>
  <c r="I68" i="41"/>
  <c r="I28" i="101"/>
  <c r="O68" i="41"/>
  <c r="O28" i="101"/>
  <c r="E63" i="101"/>
  <c r="E65" i="101" s="1"/>
  <c r="K63" i="101"/>
  <c r="K65" i="101" s="1"/>
  <c r="Q63" i="101"/>
  <c r="Q65" i="101" s="1"/>
  <c r="K104" i="41"/>
  <c r="K28" i="102"/>
  <c r="K64" i="102" s="1"/>
  <c r="K65" i="102" s="1"/>
  <c r="Y51" i="102"/>
  <c r="C52" i="102"/>
  <c r="G65" i="102"/>
  <c r="U65" i="102"/>
  <c r="K32" i="41"/>
  <c r="K28" i="100"/>
  <c r="K65" i="100"/>
  <c r="B32" i="41"/>
  <c r="B28" i="100"/>
  <c r="N32" i="41"/>
  <c r="N28" i="100"/>
  <c r="H65" i="100"/>
  <c r="D32" i="41"/>
  <c r="D28" i="100"/>
  <c r="J32" i="41"/>
  <c r="J28" i="100"/>
  <c r="P32" i="41"/>
  <c r="P28" i="100"/>
  <c r="D63" i="100"/>
  <c r="D65" i="100" s="1"/>
  <c r="J63" i="100"/>
  <c r="J65" i="100" s="1"/>
  <c r="P63" i="100"/>
  <c r="P65" i="100" s="1"/>
  <c r="D68" i="41"/>
  <c r="D28" i="101"/>
  <c r="J68" i="41"/>
  <c r="J28" i="101"/>
  <c r="P68" i="41"/>
  <c r="P28" i="101"/>
  <c r="X52" i="101"/>
  <c r="V52" i="101"/>
  <c r="F63" i="101"/>
  <c r="F65" i="101" s="1"/>
  <c r="X65" i="101" s="1"/>
  <c r="L63" i="101"/>
  <c r="L65" i="101" s="1"/>
  <c r="R63" i="101"/>
  <c r="R65" i="101" s="1"/>
  <c r="F104" i="41"/>
  <c r="F28" i="102"/>
  <c r="F64" i="102" s="1"/>
  <c r="F65" i="102" s="1"/>
  <c r="L104" i="41"/>
  <c r="L28" i="102"/>
  <c r="L64" i="102" s="1"/>
  <c r="V52" i="102"/>
  <c r="N65" i="102"/>
  <c r="D104" i="16"/>
  <c r="H104" i="16"/>
  <c r="L104" i="16"/>
  <c r="P104" i="16"/>
  <c r="E104" i="16"/>
  <c r="I104" i="16"/>
  <c r="M104" i="16"/>
  <c r="Q104" i="16"/>
  <c r="B104" i="16"/>
  <c r="F104" i="16"/>
  <c r="J104" i="16"/>
  <c r="N104" i="16"/>
  <c r="C104" i="16"/>
  <c r="G104" i="16"/>
  <c r="K104" i="16"/>
  <c r="O104" i="16"/>
  <c r="V64" i="101"/>
  <c r="Y64" i="101"/>
  <c r="P68" i="16"/>
  <c r="E68" i="16"/>
  <c r="I68" i="16"/>
  <c r="M68" i="16"/>
  <c r="Q68" i="16"/>
  <c r="H68" i="16"/>
  <c r="L68" i="16"/>
  <c r="B68" i="16"/>
  <c r="F68" i="16"/>
  <c r="J68" i="16"/>
  <c r="N68" i="16"/>
  <c r="T68" i="16"/>
  <c r="D68" i="16"/>
  <c r="C68" i="16"/>
  <c r="G68" i="16"/>
  <c r="K68" i="16"/>
  <c r="O68" i="16"/>
  <c r="U68" i="16"/>
  <c r="Y64" i="100"/>
  <c r="Y53" i="100"/>
  <c r="D32" i="16"/>
  <c r="H32" i="16"/>
  <c r="L32" i="16"/>
  <c r="P32" i="16"/>
  <c r="E32" i="16"/>
  <c r="I32" i="16"/>
  <c r="M32" i="16"/>
  <c r="Q32" i="16"/>
  <c r="Q63" i="100"/>
  <c r="Q65" i="100" s="1"/>
  <c r="B32" i="16"/>
  <c r="F32" i="16"/>
  <c r="J32" i="16"/>
  <c r="N32" i="16"/>
  <c r="T32" i="16"/>
  <c r="C32" i="16"/>
  <c r="G32" i="16"/>
  <c r="K32" i="16"/>
  <c r="O32" i="16"/>
  <c r="U32" i="16"/>
  <c r="R65" i="102"/>
  <c r="S65" i="102"/>
  <c r="D63" i="102"/>
  <c r="D65" i="102" s="1"/>
  <c r="H63" i="102"/>
  <c r="H65" i="102" s="1"/>
  <c r="L63" i="102"/>
  <c r="L65" i="102" s="1"/>
  <c r="P63" i="102"/>
  <c r="V61" i="102"/>
  <c r="V62" i="102"/>
  <c r="E63" i="102"/>
  <c r="E65" i="102" s="1"/>
  <c r="I63" i="102"/>
  <c r="I65" i="102" s="1"/>
  <c r="M63" i="102"/>
  <c r="M65" i="102" s="1"/>
  <c r="Q63" i="102"/>
  <c r="Q65" i="102" s="1"/>
  <c r="W61" i="102"/>
  <c r="W62" i="102"/>
  <c r="W64" i="101"/>
  <c r="V64" i="100"/>
  <c r="Y29" i="100"/>
  <c r="AA32" i="41" s="1"/>
  <c r="W29" i="100"/>
  <c r="Y32" i="41" s="1"/>
  <c r="X29" i="100"/>
  <c r="Z32" i="41" s="1"/>
  <c r="V29" i="100"/>
  <c r="X32" i="41" s="1"/>
  <c r="W63" i="100"/>
  <c r="W63" i="101"/>
  <c r="X63" i="100"/>
  <c r="X27" i="100"/>
  <c r="Z32" i="16" s="1"/>
  <c r="X63" i="101"/>
  <c r="V29" i="102"/>
  <c r="X104" i="41" s="1"/>
  <c r="X29" i="102"/>
  <c r="Z104" i="41" s="1"/>
  <c r="V53" i="102"/>
  <c r="X53" i="102"/>
  <c r="W27" i="100"/>
  <c r="Y32" i="16" s="1"/>
  <c r="Y63" i="100"/>
  <c r="Y27" i="100"/>
  <c r="AA32" i="16" s="1"/>
  <c r="X53" i="100"/>
  <c r="V53" i="100"/>
  <c r="Y63" i="101"/>
  <c r="Y56" i="102"/>
  <c r="V63" i="101"/>
  <c r="V29" i="101"/>
  <c r="X68" i="41" s="1"/>
  <c r="X29" i="101"/>
  <c r="Z68" i="41" s="1"/>
  <c r="X53" i="101"/>
  <c r="V53" i="101"/>
  <c r="X63" i="102"/>
  <c r="V61" i="100"/>
  <c r="V63" i="100" s="1"/>
  <c r="W29" i="101"/>
  <c r="Y68" i="41" s="1"/>
  <c r="Y29" i="101"/>
  <c r="AA68" i="41" s="1"/>
  <c r="W53" i="101"/>
  <c r="Y53" i="101"/>
  <c r="Y63" i="102"/>
  <c r="X27" i="101"/>
  <c r="Z68" i="16" s="1"/>
  <c r="X51" i="101"/>
  <c r="W27" i="102"/>
  <c r="Y104" i="16" s="1"/>
  <c r="C104" i="41"/>
  <c r="V60" i="102"/>
  <c r="W53" i="100"/>
  <c r="Y27" i="101"/>
  <c r="AA68" i="16" s="1"/>
  <c r="Y51" i="101"/>
  <c r="X64" i="101"/>
  <c r="X27" i="102"/>
  <c r="Z104" i="16" s="1"/>
  <c r="W60" i="102"/>
  <c r="V27" i="101"/>
  <c r="X68" i="16" s="1"/>
  <c r="V51" i="101"/>
  <c r="W27" i="101"/>
  <c r="Y68" i="16" s="1"/>
  <c r="W51" i="101"/>
  <c r="V27" i="102"/>
  <c r="X104" i="16" s="1"/>
  <c r="V65" i="100" l="1"/>
  <c r="W65" i="100"/>
  <c r="V28" i="100"/>
  <c r="X28" i="100"/>
  <c r="Y28" i="101"/>
  <c r="W28" i="101"/>
  <c r="Y52" i="102"/>
  <c r="W52" i="102"/>
  <c r="W28" i="100"/>
  <c r="Y28" i="100"/>
  <c r="W28" i="102"/>
  <c r="Y28" i="102"/>
  <c r="C64" i="102"/>
  <c r="C65" i="101"/>
  <c r="Y65" i="100"/>
  <c r="X65" i="100"/>
  <c r="X28" i="102"/>
  <c r="V28" i="102"/>
  <c r="B64" i="102"/>
  <c r="X28" i="101"/>
  <c r="V28" i="101"/>
  <c r="P65" i="102"/>
  <c r="W56" i="102"/>
  <c r="V63" i="102"/>
  <c r="W63" i="102"/>
  <c r="V56" i="102"/>
  <c r="X56" i="102"/>
  <c r="W53" i="102"/>
  <c r="Y53" i="102"/>
  <c r="Y29" i="102"/>
  <c r="AA104" i="41" s="1"/>
  <c r="W29" i="102"/>
  <c r="Y104" i="41" s="1"/>
  <c r="V7" i="97"/>
  <c r="P31" i="16"/>
  <c r="V6" i="97"/>
  <c r="U64" i="99"/>
  <c r="T64" i="99"/>
  <c r="S64" i="99"/>
  <c r="R64" i="99"/>
  <c r="Q64" i="99"/>
  <c r="P64" i="99"/>
  <c r="O64" i="99"/>
  <c r="N64" i="99"/>
  <c r="M64" i="99"/>
  <c r="L64" i="99"/>
  <c r="K64" i="99"/>
  <c r="J64" i="99"/>
  <c r="I64" i="99"/>
  <c r="H64" i="99"/>
  <c r="G64" i="99"/>
  <c r="F64" i="99"/>
  <c r="E64" i="99"/>
  <c r="D64" i="99"/>
  <c r="C64" i="99"/>
  <c r="B64" i="99"/>
  <c r="S63" i="99"/>
  <c r="S65" i="99" s="1"/>
  <c r="R63" i="99"/>
  <c r="R65" i="99" s="1"/>
  <c r="U62" i="99"/>
  <c r="T62" i="99"/>
  <c r="Q62" i="99"/>
  <c r="P62" i="99"/>
  <c r="O62" i="99"/>
  <c r="N62" i="99"/>
  <c r="M62" i="99"/>
  <c r="L62" i="99"/>
  <c r="K62" i="99"/>
  <c r="J62" i="99"/>
  <c r="I62" i="99"/>
  <c r="H62" i="99"/>
  <c r="G62" i="99"/>
  <c r="F62" i="99"/>
  <c r="E62" i="99"/>
  <c r="D62" i="99"/>
  <c r="C62" i="99"/>
  <c r="U61" i="99"/>
  <c r="T61" i="99"/>
  <c r="Q61" i="99"/>
  <c r="P61" i="99"/>
  <c r="O61" i="99"/>
  <c r="N61" i="99"/>
  <c r="M61" i="99"/>
  <c r="L61" i="99"/>
  <c r="K61" i="99"/>
  <c r="J61" i="99"/>
  <c r="I61" i="99"/>
  <c r="H61" i="99"/>
  <c r="G61" i="99"/>
  <c r="F61" i="99"/>
  <c r="E61" i="99"/>
  <c r="D61" i="99"/>
  <c r="C61" i="99"/>
  <c r="W61" i="99" s="1"/>
  <c r="U60" i="99"/>
  <c r="U63" i="99" s="1"/>
  <c r="T60" i="99"/>
  <c r="T63" i="99" s="1"/>
  <c r="T65" i="99" s="1"/>
  <c r="Q60" i="99"/>
  <c r="Q63" i="99" s="1"/>
  <c r="Q65" i="99" s="1"/>
  <c r="P60" i="99"/>
  <c r="P63" i="99" s="1"/>
  <c r="O60" i="99"/>
  <c r="N60" i="99"/>
  <c r="N63" i="99" s="1"/>
  <c r="N65" i="99" s="1"/>
  <c r="M60" i="99"/>
  <c r="L60" i="99"/>
  <c r="L63" i="99" s="1"/>
  <c r="K60" i="99"/>
  <c r="K63" i="99" s="1"/>
  <c r="K65" i="99" s="1"/>
  <c r="J60" i="99"/>
  <c r="J63" i="99" s="1"/>
  <c r="I60" i="99"/>
  <c r="H60" i="99"/>
  <c r="H63" i="99" s="1"/>
  <c r="H65" i="99" s="1"/>
  <c r="G60" i="99"/>
  <c r="F60" i="99"/>
  <c r="F63" i="99" s="1"/>
  <c r="E60" i="99"/>
  <c r="E63" i="99" s="1"/>
  <c r="E65" i="99" s="1"/>
  <c r="D60" i="99"/>
  <c r="D63" i="99" s="1"/>
  <c r="C60" i="99"/>
  <c r="V60" i="99"/>
  <c r="U53" i="99"/>
  <c r="Y52" i="99"/>
  <c r="X52" i="99"/>
  <c r="W52" i="99"/>
  <c r="V52" i="99"/>
  <c r="U51" i="99"/>
  <c r="T51" i="99"/>
  <c r="S51" i="99"/>
  <c r="S53" i="99" s="1"/>
  <c r="R51" i="99"/>
  <c r="R53" i="99" s="1"/>
  <c r="Q51" i="99"/>
  <c r="Q53" i="99" s="1"/>
  <c r="P51" i="99"/>
  <c r="P53" i="99" s="1"/>
  <c r="O51" i="99"/>
  <c r="O53" i="99" s="1"/>
  <c r="N51" i="99"/>
  <c r="N53" i="99" s="1"/>
  <c r="M51" i="99"/>
  <c r="M53" i="99" s="1"/>
  <c r="L51" i="99"/>
  <c r="L53" i="99" s="1"/>
  <c r="K51" i="99"/>
  <c r="K53" i="99" s="1"/>
  <c r="J51" i="99"/>
  <c r="J53" i="99" s="1"/>
  <c r="I51" i="99"/>
  <c r="I53" i="99" s="1"/>
  <c r="H51" i="99"/>
  <c r="H53" i="99" s="1"/>
  <c r="G51" i="99"/>
  <c r="G53" i="99" s="1"/>
  <c r="F51" i="99"/>
  <c r="E51" i="99"/>
  <c r="D51" i="99"/>
  <c r="D53" i="99" s="1"/>
  <c r="C51" i="99"/>
  <c r="C53" i="99" s="1"/>
  <c r="B51" i="99"/>
  <c r="Y50" i="99"/>
  <c r="X50" i="99"/>
  <c r="W50" i="99"/>
  <c r="V50" i="99"/>
  <c r="Y49" i="99"/>
  <c r="X49" i="99"/>
  <c r="W49" i="99"/>
  <c r="V49" i="99"/>
  <c r="Y48" i="99"/>
  <c r="X48" i="99"/>
  <c r="W48" i="99"/>
  <c r="V48" i="99"/>
  <c r="Y47" i="99"/>
  <c r="X47" i="99"/>
  <c r="W47" i="99"/>
  <c r="V47" i="99"/>
  <c r="Y46" i="99"/>
  <c r="X46" i="99"/>
  <c r="W46" i="99"/>
  <c r="V46" i="99"/>
  <c r="Y45" i="99"/>
  <c r="X45" i="99"/>
  <c r="W45" i="99"/>
  <c r="V45" i="99"/>
  <c r="Y44" i="99"/>
  <c r="X44" i="99"/>
  <c r="W44" i="99"/>
  <c r="V44" i="99"/>
  <c r="Y43" i="99"/>
  <c r="X43" i="99"/>
  <c r="W43" i="99"/>
  <c r="V43" i="99"/>
  <c r="Y42" i="99"/>
  <c r="X42" i="99"/>
  <c r="W42" i="99"/>
  <c r="V42" i="99"/>
  <c r="Y41" i="99"/>
  <c r="X41" i="99"/>
  <c r="W41" i="99"/>
  <c r="V41" i="99"/>
  <c r="Y40" i="99"/>
  <c r="X40" i="99"/>
  <c r="W40" i="99"/>
  <c r="V40" i="99"/>
  <c r="Y39" i="99"/>
  <c r="X39" i="99"/>
  <c r="W39" i="99"/>
  <c r="V39" i="99"/>
  <c r="Y38" i="99"/>
  <c r="X38" i="99"/>
  <c r="W38" i="99"/>
  <c r="V38" i="99"/>
  <c r="Y37" i="99"/>
  <c r="X37" i="99"/>
  <c r="W37" i="99"/>
  <c r="V37" i="99"/>
  <c r="Y36" i="99"/>
  <c r="X36" i="99"/>
  <c r="W36" i="99"/>
  <c r="V36" i="99"/>
  <c r="G29" i="99"/>
  <c r="G103" i="41" s="1"/>
  <c r="Y28" i="99"/>
  <c r="X28" i="99"/>
  <c r="W28" i="99"/>
  <c r="V28" i="99"/>
  <c r="U27" i="99"/>
  <c r="U29" i="99" s="1"/>
  <c r="T27" i="99"/>
  <c r="T29" i="99" s="1"/>
  <c r="S27" i="99"/>
  <c r="S29" i="99" s="1"/>
  <c r="R27" i="99"/>
  <c r="R29" i="99" s="1"/>
  <c r="Q27" i="99"/>
  <c r="P27" i="99"/>
  <c r="O27" i="99"/>
  <c r="N27" i="99"/>
  <c r="M27" i="99"/>
  <c r="L27" i="99"/>
  <c r="K27" i="99"/>
  <c r="I27" i="99"/>
  <c r="H27" i="99"/>
  <c r="G27" i="99"/>
  <c r="G103" i="16" s="1"/>
  <c r="F27" i="99"/>
  <c r="E27" i="99"/>
  <c r="D27" i="99"/>
  <c r="D103" i="16" s="1"/>
  <c r="C27" i="99"/>
  <c r="B27" i="99"/>
  <c r="Y26" i="99"/>
  <c r="X26" i="99"/>
  <c r="W26" i="99"/>
  <c r="V26" i="99"/>
  <c r="Y25" i="99"/>
  <c r="X25" i="99"/>
  <c r="W25" i="99"/>
  <c r="V25" i="99"/>
  <c r="Y24" i="99"/>
  <c r="X24" i="99"/>
  <c r="W24" i="99"/>
  <c r="V24" i="99"/>
  <c r="Y23" i="99"/>
  <c r="X23" i="99"/>
  <c r="W23" i="99"/>
  <c r="V23" i="99"/>
  <c r="Y22" i="99"/>
  <c r="X22" i="99"/>
  <c r="W22" i="99"/>
  <c r="V22" i="99"/>
  <c r="Y21" i="99"/>
  <c r="X21" i="99"/>
  <c r="W21" i="99"/>
  <c r="V21" i="99"/>
  <c r="Y20" i="99"/>
  <c r="X20" i="99"/>
  <c r="W20" i="99"/>
  <c r="V20" i="99"/>
  <c r="Y19" i="99"/>
  <c r="X19" i="99"/>
  <c r="W19" i="99"/>
  <c r="V19" i="99"/>
  <c r="Y18" i="99"/>
  <c r="X18" i="99"/>
  <c r="W18" i="99"/>
  <c r="V18" i="99"/>
  <c r="Y17" i="99"/>
  <c r="X17" i="99"/>
  <c r="W17" i="99"/>
  <c r="V17" i="99"/>
  <c r="Y16" i="99"/>
  <c r="X16" i="99"/>
  <c r="W16" i="99"/>
  <c r="V16" i="99"/>
  <c r="Y15" i="99"/>
  <c r="X15" i="99"/>
  <c r="W15" i="99"/>
  <c r="V15" i="99"/>
  <c r="Y14" i="99"/>
  <c r="Y60" i="99" s="1"/>
  <c r="X14" i="99"/>
  <c r="W14" i="99"/>
  <c r="V14" i="99"/>
  <c r="Y13" i="99"/>
  <c r="X13" i="99"/>
  <c r="W13" i="99"/>
  <c r="V13" i="99"/>
  <c r="Y12" i="99"/>
  <c r="X12" i="99"/>
  <c r="W12" i="99"/>
  <c r="V12" i="99"/>
  <c r="Y11" i="99"/>
  <c r="X11" i="99"/>
  <c r="W11" i="99"/>
  <c r="V11" i="99"/>
  <c r="Y10" i="99"/>
  <c r="X10" i="99"/>
  <c r="W10" i="99"/>
  <c r="V10" i="99"/>
  <c r="Y9" i="99"/>
  <c r="X9" i="99"/>
  <c r="W9" i="99"/>
  <c r="V9" i="99"/>
  <c r="Y8" i="99"/>
  <c r="X8" i="99"/>
  <c r="W8" i="99"/>
  <c r="V8" i="99"/>
  <c r="Y7" i="99"/>
  <c r="X7" i="99"/>
  <c r="W7" i="99"/>
  <c r="V7" i="99"/>
  <c r="Y6" i="99"/>
  <c r="X6" i="99"/>
  <c r="W6" i="99"/>
  <c r="V6" i="99"/>
  <c r="S64" i="98"/>
  <c r="R64" i="98"/>
  <c r="Q64" i="98"/>
  <c r="P64" i="98"/>
  <c r="O64" i="98"/>
  <c r="N64" i="98"/>
  <c r="M64" i="98"/>
  <c r="L64" i="98"/>
  <c r="K64" i="98"/>
  <c r="J64" i="98"/>
  <c r="I64" i="98"/>
  <c r="H64" i="98"/>
  <c r="G64" i="98"/>
  <c r="F64" i="98"/>
  <c r="E64" i="98"/>
  <c r="D64" i="98"/>
  <c r="C64" i="98"/>
  <c r="B64" i="98"/>
  <c r="X64" i="98" s="1"/>
  <c r="U61" i="98"/>
  <c r="T61" i="98"/>
  <c r="T63" i="98"/>
  <c r="T65" i="98" s="1"/>
  <c r="S63" i="98"/>
  <c r="S65" i="98" s="1"/>
  <c r="M63" i="98"/>
  <c r="M65" i="98" s="1"/>
  <c r="G63" i="98"/>
  <c r="G65" i="98" s="1"/>
  <c r="Y52" i="98"/>
  <c r="X52" i="98"/>
  <c r="W52" i="98"/>
  <c r="V52" i="98"/>
  <c r="U51" i="98"/>
  <c r="U53" i="98" s="1"/>
  <c r="T51" i="98"/>
  <c r="S51" i="98"/>
  <c r="S53" i="98" s="1"/>
  <c r="R51" i="98"/>
  <c r="R53" i="98" s="1"/>
  <c r="Q51" i="98"/>
  <c r="Q53" i="98" s="1"/>
  <c r="P51" i="98"/>
  <c r="P53" i="98" s="1"/>
  <c r="O51" i="98"/>
  <c r="O53" i="98" s="1"/>
  <c r="N51" i="98"/>
  <c r="N53" i="98" s="1"/>
  <c r="M51" i="98"/>
  <c r="M53" i="98" s="1"/>
  <c r="L51" i="98"/>
  <c r="L53" i="98" s="1"/>
  <c r="K51" i="98"/>
  <c r="K53" i="98" s="1"/>
  <c r="J51" i="98"/>
  <c r="J53" i="98" s="1"/>
  <c r="I51" i="98"/>
  <c r="I53" i="98" s="1"/>
  <c r="H51" i="98"/>
  <c r="H53" i="98" s="1"/>
  <c r="G51" i="98"/>
  <c r="G53" i="98" s="1"/>
  <c r="F51" i="98"/>
  <c r="F53" i="98" s="1"/>
  <c r="E51" i="98"/>
  <c r="D51" i="98"/>
  <c r="D53" i="98" s="1"/>
  <c r="C51" i="98"/>
  <c r="C53" i="98" s="1"/>
  <c r="B51" i="98"/>
  <c r="Y50" i="98"/>
  <c r="X50" i="98"/>
  <c r="W50" i="98"/>
  <c r="V50" i="98"/>
  <c r="Y49" i="98"/>
  <c r="X49" i="98"/>
  <c r="W49" i="98"/>
  <c r="V49" i="98"/>
  <c r="Y48" i="98"/>
  <c r="X48" i="98"/>
  <c r="W48" i="98"/>
  <c r="V48" i="98"/>
  <c r="Y47" i="98"/>
  <c r="X47" i="98"/>
  <c r="W47" i="98"/>
  <c r="V47" i="98"/>
  <c r="Y46" i="98"/>
  <c r="X46" i="98"/>
  <c r="W46" i="98"/>
  <c r="V46" i="98"/>
  <c r="Y45" i="98"/>
  <c r="X45" i="98"/>
  <c r="W45" i="98"/>
  <c r="V45" i="98"/>
  <c r="Y44" i="98"/>
  <c r="X44" i="98"/>
  <c r="W44" i="98"/>
  <c r="V44" i="98"/>
  <c r="Y43" i="98"/>
  <c r="X43" i="98"/>
  <c r="W43" i="98"/>
  <c r="V43" i="98"/>
  <c r="Y42" i="98"/>
  <c r="X42" i="98"/>
  <c r="W42" i="98"/>
  <c r="V42" i="98"/>
  <c r="Y41" i="98"/>
  <c r="X41" i="98"/>
  <c r="W41" i="98"/>
  <c r="V41" i="98"/>
  <c r="Y40" i="98"/>
  <c r="X40" i="98"/>
  <c r="W40" i="98"/>
  <c r="V40" i="98"/>
  <c r="Y39" i="98"/>
  <c r="X39" i="98"/>
  <c r="W39" i="98"/>
  <c r="V39" i="98"/>
  <c r="Y38" i="98"/>
  <c r="X38" i="98"/>
  <c r="W38" i="98"/>
  <c r="V38" i="98"/>
  <c r="Y37" i="98"/>
  <c r="X37" i="98"/>
  <c r="W37" i="98"/>
  <c r="V37" i="98"/>
  <c r="Y36" i="98"/>
  <c r="X36" i="98"/>
  <c r="W36" i="98"/>
  <c r="V36" i="98"/>
  <c r="Y28" i="98"/>
  <c r="X28" i="98"/>
  <c r="W28" i="98"/>
  <c r="V28" i="98"/>
  <c r="U27" i="98"/>
  <c r="U29" i="98" s="1"/>
  <c r="T27" i="98"/>
  <c r="T29" i="98" s="1"/>
  <c r="S27" i="98"/>
  <c r="R27" i="98"/>
  <c r="Q27" i="98"/>
  <c r="O27" i="98"/>
  <c r="N27" i="98"/>
  <c r="M27" i="98"/>
  <c r="L27" i="98"/>
  <c r="K27" i="98"/>
  <c r="J27" i="98"/>
  <c r="I27" i="98"/>
  <c r="H27" i="98"/>
  <c r="G27" i="98"/>
  <c r="F27" i="98"/>
  <c r="E27" i="98"/>
  <c r="D27" i="98"/>
  <c r="C27" i="98"/>
  <c r="C67" i="16" s="1"/>
  <c r="B27" i="98"/>
  <c r="Y26" i="98"/>
  <c r="X26" i="98"/>
  <c r="W26" i="98"/>
  <c r="V26" i="98"/>
  <c r="Y25" i="98"/>
  <c r="X25" i="98"/>
  <c r="W25" i="98"/>
  <c r="V25" i="98"/>
  <c r="Y24" i="98"/>
  <c r="X24" i="98"/>
  <c r="W24" i="98"/>
  <c r="V24" i="98"/>
  <c r="Y23" i="98"/>
  <c r="X23" i="98"/>
  <c r="W23" i="98"/>
  <c r="V23" i="98"/>
  <c r="Y22" i="98"/>
  <c r="X22" i="98"/>
  <c r="W22" i="98"/>
  <c r="V22" i="98"/>
  <c r="Y21" i="98"/>
  <c r="X21" i="98"/>
  <c r="W21" i="98"/>
  <c r="Y20" i="98"/>
  <c r="X20" i="98"/>
  <c r="W20" i="98"/>
  <c r="V20" i="98"/>
  <c r="Y19" i="98"/>
  <c r="X19" i="98"/>
  <c r="W19" i="98"/>
  <c r="V19" i="98"/>
  <c r="Y18" i="98"/>
  <c r="X18" i="98"/>
  <c r="W18" i="98"/>
  <c r="V18" i="98"/>
  <c r="Y17" i="98"/>
  <c r="X17" i="98"/>
  <c r="W17" i="98"/>
  <c r="V17" i="98"/>
  <c r="Y16" i="98"/>
  <c r="X16" i="98"/>
  <c r="W16" i="98"/>
  <c r="V16" i="98"/>
  <c r="Y15" i="98"/>
  <c r="X15" i="98"/>
  <c r="W15" i="98"/>
  <c r="V15" i="98"/>
  <c r="Y14" i="98"/>
  <c r="Y60" i="98" s="1"/>
  <c r="W14" i="98"/>
  <c r="W60" i="98" s="1"/>
  <c r="V14" i="98"/>
  <c r="Y13" i="98"/>
  <c r="X13" i="98"/>
  <c r="W13" i="98"/>
  <c r="V13" i="98"/>
  <c r="Y12" i="98"/>
  <c r="X12" i="98"/>
  <c r="W12" i="98"/>
  <c r="V12" i="98"/>
  <c r="Y11" i="98"/>
  <c r="X11" i="98"/>
  <c r="W11" i="98"/>
  <c r="V11" i="98"/>
  <c r="Y10" i="98"/>
  <c r="X10" i="98"/>
  <c r="W10" i="98"/>
  <c r="V10" i="98"/>
  <c r="V62" i="98" s="1"/>
  <c r="Y9" i="98"/>
  <c r="X9" i="98"/>
  <c r="Y8" i="98"/>
  <c r="X8" i="98"/>
  <c r="W8" i="98"/>
  <c r="V8" i="98"/>
  <c r="Y7" i="98"/>
  <c r="X7" i="98"/>
  <c r="W7" i="98"/>
  <c r="V7" i="98"/>
  <c r="Y6" i="98"/>
  <c r="X6" i="98"/>
  <c r="W6" i="98"/>
  <c r="V6" i="98"/>
  <c r="V61" i="98" s="1"/>
  <c r="S64" i="97"/>
  <c r="R64" i="97"/>
  <c r="Q64" i="97"/>
  <c r="P64" i="97"/>
  <c r="O64" i="97"/>
  <c r="N64" i="97"/>
  <c r="M64" i="97"/>
  <c r="L64" i="97"/>
  <c r="K64" i="97"/>
  <c r="J64" i="97"/>
  <c r="I64" i="97"/>
  <c r="H64" i="97"/>
  <c r="G64" i="97"/>
  <c r="F64" i="97"/>
  <c r="E64" i="97"/>
  <c r="D64" i="97"/>
  <c r="C64" i="97"/>
  <c r="B64" i="97"/>
  <c r="U60" i="97"/>
  <c r="U63" i="97" s="1"/>
  <c r="U65" i="97" s="1"/>
  <c r="T60" i="97"/>
  <c r="T63" i="97" s="1"/>
  <c r="T65" i="97" s="1"/>
  <c r="O63" i="97"/>
  <c r="O65" i="97" s="1"/>
  <c r="I63" i="97"/>
  <c r="I65" i="97" s="1"/>
  <c r="C63" i="97"/>
  <c r="C65" i="97" s="1"/>
  <c r="Y52" i="97"/>
  <c r="X52" i="97"/>
  <c r="W52" i="97"/>
  <c r="V52" i="97"/>
  <c r="S51" i="97"/>
  <c r="S53" i="97" s="1"/>
  <c r="R51" i="97"/>
  <c r="R53" i="97" s="1"/>
  <c r="Q51" i="97"/>
  <c r="Q53" i="97" s="1"/>
  <c r="P51" i="97"/>
  <c r="P53" i="97" s="1"/>
  <c r="O51" i="97"/>
  <c r="O53" i="97" s="1"/>
  <c r="N51" i="97"/>
  <c r="N53" i="97" s="1"/>
  <c r="M51" i="97"/>
  <c r="M53" i="97" s="1"/>
  <c r="K51" i="97"/>
  <c r="K53" i="97" s="1"/>
  <c r="J51" i="97"/>
  <c r="J53" i="97" s="1"/>
  <c r="I51" i="97"/>
  <c r="I53" i="97" s="1"/>
  <c r="H51" i="97"/>
  <c r="H53" i="97" s="1"/>
  <c r="G51" i="97"/>
  <c r="G53" i="97" s="1"/>
  <c r="F51" i="97"/>
  <c r="F53" i="97" s="1"/>
  <c r="E51" i="97"/>
  <c r="E53" i="97" s="1"/>
  <c r="D51" i="97"/>
  <c r="D53" i="97" s="1"/>
  <c r="C51" i="97"/>
  <c r="C53" i="97" s="1"/>
  <c r="B51" i="97"/>
  <c r="B53" i="97" s="1"/>
  <c r="Y50" i="97"/>
  <c r="X50" i="97"/>
  <c r="W50" i="97"/>
  <c r="V50" i="97"/>
  <c r="Y49" i="97"/>
  <c r="X49" i="97"/>
  <c r="W49" i="97"/>
  <c r="V49" i="97"/>
  <c r="Y48" i="97"/>
  <c r="X48" i="97"/>
  <c r="W48" i="97"/>
  <c r="V48" i="97"/>
  <c r="Y47" i="97"/>
  <c r="X47" i="97"/>
  <c r="W47" i="97"/>
  <c r="V47" i="97"/>
  <c r="Y46" i="97"/>
  <c r="X46" i="97"/>
  <c r="W46" i="97"/>
  <c r="V46" i="97"/>
  <c r="Y45" i="97"/>
  <c r="X45" i="97"/>
  <c r="W45" i="97"/>
  <c r="V45" i="97"/>
  <c r="Y44" i="97"/>
  <c r="X44" i="97"/>
  <c r="W44" i="97"/>
  <c r="V44" i="97"/>
  <c r="Y43" i="97"/>
  <c r="X43" i="97"/>
  <c r="W43" i="97"/>
  <c r="V43" i="97"/>
  <c r="Y42" i="97"/>
  <c r="X42" i="97"/>
  <c r="W42" i="97"/>
  <c r="V42" i="97"/>
  <c r="Y41" i="97"/>
  <c r="X41" i="97"/>
  <c r="W41" i="97"/>
  <c r="V41" i="97"/>
  <c r="Y40" i="97"/>
  <c r="X40" i="97"/>
  <c r="W40" i="97"/>
  <c r="V40" i="97"/>
  <c r="Y39" i="97"/>
  <c r="X39" i="97"/>
  <c r="W39" i="97"/>
  <c r="V39" i="97"/>
  <c r="Y38" i="97"/>
  <c r="X38" i="97"/>
  <c r="W38" i="97"/>
  <c r="V38" i="97"/>
  <c r="Y37" i="97"/>
  <c r="X37" i="97"/>
  <c r="W37" i="97"/>
  <c r="V37" i="97"/>
  <c r="Y36" i="97"/>
  <c r="X36" i="97"/>
  <c r="W36" i="97"/>
  <c r="V36" i="97"/>
  <c r="Y28" i="97"/>
  <c r="X28" i="97"/>
  <c r="W28" i="97"/>
  <c r="V28" i="97"/>
  <c r="U27" i="97"/>
  <c r="U29" i="97" s="1"/>
  <c r="T27" i="97"/>
  <c r="T29" i="97" s="1"/>
  <c r="S27" i="97"/>
  <c r="R27" i="97"/>
  <c r="Q27" i="97"/>
  <c r="Q31" i="16" s="1"/>
  <c r="P29" i="97"/>
  <c r="O27" i="97"/>
  <c r="O29" i="97" s="1"/>
  <c r="O31" i="41" s="1"/>
  <c r="N27" i="97"/>
  <c r="N29" i="97" s="1"/>
  <c r="N31" i="41" s="1"/>
  <c r="M27" i="97"/>
  <c r="M29" i="97" s="1"/>
  <c r="M31" i="41" s="1"/>
  <c r="L27" i="97"/>
  <c r="L29" i="97" s="1"/>
  <c r="L31" i="41" s="1"/>
  <c r="K27" i="97"/>
  <c r="K29" i="97" s="1"/>
  <c r="K31" i="41" s="1"/>
  <c r="J27" i="97"/>
  <c r="J29" i="97" s="1"/>
  <c r="J31" i="41" s="1"/>
  <c r="I27" i="97"/>
  <c r="I29" i="97" s="1"/>
  <c r="I31" i="41" s="1"/>
  <c r="H27" i="97"/>
  <c r="H29" i="97" s="1"/>
  <c r="H31" i="41" s="1"/>
  <c r="G27" i="97"/>
  <c r="G29" i="97" s="1"/>
  <c r="G31" i="41" s="1"/>
  <c r="F27" i="97"/>
  <c r="F29" i="97" s="1"/>
  <c r="F31" i="41" s="1"/>
  <c r="E27" i="97"/>
  <c r="E29" i="97" s="1"/>
  <c r="E31" i="41" s="1"/>
  <c r="D27" i="97"/>
  <c r="D29" i="97" s="1"/>
  <c r="D31" i="41" s="1"/>
  <c r="C27" i="97"/>
  <c r="C29" i="97" s="1"/>
  <c r="C31" i="41" s="1"/>
  <c r="B27" i="97"/>
  <c r="B29" i="97" s="1"/>
  <c r="Y26" i="97"/>
  <c r="X26" i="97"/>
  <c r="V26" i="97"/>
  <c r="Y25" i="97"/>
  <c r="X25" i="97"/>
  <c r="W25" i="97"/>
  <c r="V25" i="97"/>
  <c r="Y24" i="97"/>
  <c r="X24" i="97"/>
  <c r="W24" i="97"/>
  <c r="V24" i="97"/>
  <c r="Y23" i="97"/>
  <c r="X23" i="97"/>
  <c r="W23" i="97"/>
  <c r="V23" i="97"/>
  <c r="Y22" i="97"/>
  <c r="X22" i="97"/>
  <c r="W22" i="97"/>
  <c r="V22" i="97"/>
  <c r="Y21" i="97"/>
  <c r="X21" i="97"/>
  <c r="W21" i="97"/>
  <c r="V21" i="97"/>
  <c r="Y20" i="97"/>
  <c r="X20" i="97"/>
  <c r="W20" i="97"/>
  <c r="V20" i="97"/>
  <c r="V27" i="97" s="1"/>
  <c r="X31" i="16" s="1"/>
  <c r="Y19" i="97"/>
  <c r="W19" i="97"/>
  <c r="V19" i="97"/>
  <c r="Y18" i="97"/>
  <c r="X18" i="97"/>
  <c r="W18" i="97"/>
  <c r="V18" i="97"/>
  <c r="Y17" i="97"/>
  <c r="X17" i="97"/>
  <c r="V17" i="97"/>
  <c r="Y16" i="97"/>
  <c r="X16" i="97"/>
  <c r="W16" i="97"/>
  <c r="V16" i="97"/>
  <c r="Y15" i="97"/>
  <c r="X15" i="97"/>
  <c r="W15" i="97"/>
  <c r="V15" i="97"/>
  <c r="Y14" i="97"/>
  <c r="X14" i="97"/>
  <c r="W14" i="97"/>
  <c r="V14" i="97"/>
  <c r="Y13" i="97"/>
  <c r="X13" i="97"/>
  <c r="V13" i="97"/>
  <c r="Y12" i="97"/>
  <c r="X12" i="97"/>
  <c r="W12" i="97"/>
  <c r="V12" i="97"/>
  <c r="Y11" i="97"/>
  <c r="X11" i="97"/>
  <c r="W11" i="97"/>
  <c r="V11" i="97"/>
  <c r="Y10" i="97"/>
  <c r="X10" i="97"/>
  <c r="W10" i="97"/>
  <c r="V10" i="97"/>
  <c r="Y9" i="97"/>
  <c r="X9" i="97"/>
  <c r="W9" i="97"/>
  <c r="V9" i="97"/>
  <c r="Y8" i="97"/>
  <c r="X8" i="97"/>
  <c r="W8" i="97"/>
  <c r="V8" i="97"/>
  <c r="Y7" i="97"/>
  <c r="X7" i="97"/>
  <c r="W7" i="97"/>
  <c r="Y6" i="97"/>
  <c r="X6" i="97"/>
  <c r="P31" i="41" l="1"/>
  <c r="V29" i="97"/>
  <c r="X51" i="97"/>
  <c r="Y64" i="102"/>
  <c r="C65" i="102"/>
  <c r="W64" i="102"/>
  <c r="R29" i="97"/>
  <c r="T31" i="41" s="1"/>
  <c r="T31" i="16"/>
  <c r="Y51" i="97"/>
  <c r="D29" i="98"/>
  <c r="D67" i="16"/>
  <c r="J29" i="98"/>
  <c r="J67" i="16"/>
  <c r="P29" i="98"/>
  <c r="P67" i="16"/>
  <c r="C63" i="98"/>
  <c r="C65" i="98" s="1"/>
  <c r="I63" i="98"/>
  <c r="I65" i="98" s="1"/>
  <c r="O63" i="98"/>
  <c r="O65" i="98" s="1"/>
  <c r="U63" i="98"/>
  <c r="U65" i="98" s="1"/>
  <c r="Y64" i="98"/>
  <c r="C29" i="99"/>
  <c r="C103" i="41" s="1"/>
  <c r="C103" i="16"/>
  <c r="I29" i="99"/>
  <c r="I103" i="41" s="1"/>
  <c r="I103" i="16"/>
  <c r="O29" i="99"/>
  <c r="O103" i="41" s="1"/>
  <c r="O103" i="16"/>
  <c r="M31" i="16"/>
  <c r="I29" i="98"/>
  <c r="I67" i="16"/>
  <c r="Y62" i="98"/>
  <c r="E29" i="98"/>
  <c r="E67" i="16"/>
  <c r="K29" i="98"/>
  <c r="K67" i="16"/>
  <c r="Q29" i="98"/>
  <c r="Q67" i="16"/>
  <c r="D63" i="98"/>
  <c r="D65" i="98" s="1"/>
  <c r="J63" i="98"/>
  <c r="J65" i="98" s="1"/>
  <c r="P63" i="98"/>
  <c r="P65" i="98" s="1"/>
  <c r="X61" i="99"/>
  <c r="X62" i="99"/>
  <c r="J29" i="99"/>
  <c r="J103" i="41" s="1"/>
  <c r="J103" i="16"/>
  <c r="P29" i="99"/>
  <c r="P103" i="41" s="1"/>
  <c r="P103" i="16"/>
  <c r="O29" i="98"/>
  <c r="O67" i="16"/>
  <c r="B29" i="99"/>
  <c r="B103" i="41" s="1"/>
  <c r="B103" i="16"/>
  <c r="N29" i="99"/>
  <c r="N103" i="16"/>
  <c r="Q29" i="97"/>
  <c r="Q31" i="41" s="1"/>
  <c r="F29" i="98"/>
  <c r="F67" i="16"/>
  <c r="L29" i="98"/>
  <c r="L67" i="16"/>
  <c r="R29" i="98"/>
  <c r="T67" i="16"/>
  <c r="E29" i="99"/>
  <c r="E103" i="41" s="1"/>
  <c r="E103" i="16"/>
  <c r="K29" i="99"/>
  <c r="K103" i="41" s="1"/>
  <c r="K103" i="16"/>
  <c r="Q29" i="99"/>
  <c r="Q103" i="41" s="1"/>
  <c r="Q103" i="16"/>
  <c r="J31" i="16"/>
  <c r="H29" i="99"/>
  <c r="H103" i="41" s="1"/>
  <c r="H103" i="16"/>
  <c r="S29" i="97"/>
  <c r="U31" i="41" s="1"/>
  <c r="U31" i="16"/>
  <c r="G29" i="98"/>
  <c r="G67" i="16"/>
  <c r="M29" i="98"/>
  <c r="M67" i="16"/>
  <c r="S29" i="98"/>
  <c r="U67" i="16"/>
  <c r="X27" i="99"/>
  <c r="Z103" i="16" s="1"/>
  <c r="F103" i="16"/>
  <c r="L29" i="99"/>
  <c r="L103" i="41" s="1"/>
  <c r="L103" i="16"/>
  <c r="U65" i="99"/>
  <c r="G31" i="16"/>
  <c r="B65" i="102"/>
  <c r="X64" i="102"/>
  <c r="V64" i="102"/>
  <c r="V27" i="98"/>
  <c r="X67" i="16" s="1"/>
  <c r="B67" i="16"/>
  <c r="H29" i="98"/>
  <c r="H67" i="16"/>
  <c r="N29" i="98"/>
  <c r="N67" i="16"/>
  <c r="M29" i="99"/>
  <c r="M103" i="41" s="1"/>
  <c r="M103" i="16"/>
  <c r="C31" i="16"/>
  <c r="F31" i="16"/>
  <c r="Y65" i="101"/>
  <c r="W65" i="101"/>
  <c r="W51" i="99"/>
  <c r="X51" i="99"/>
  <c r="X56" i="99" s="1"/>
  <c r="V51" i="99"/>
  <c r="B53" i="99"/>
  <c r="Y64" i="99"/>
  <c r="W64" i="99"/>
  <c r="D65" i="99"/>
  <c r="J65" i="99"/>
  <c r="P65" i="99"/>
  <c r="X64" i="99"/>
  <c r="F65" i="99"/>
  <c r="L65" i="99"/>
  <c r="Y61" i="99"/>
  <c r="Y62" i="99"/>
  <c r="C63" i="99"/>
  <c r="I63" i="99"/>
  <c r="I65" i="99" s="1"/>
  <c r="O63" i="99"/>
  <c r="O65" i="99" s="1"/>
  <c r="V62" i="99"/>
  <c r="X60" i="99"/>
  <c r="W62" i="99"/>
  <c r="F29" i="99"/>
  <c r="G63" i="99"/>
  <c r="G65" i="99" s="1"/>
  <c r="M63" i="99"/>
  <c r="M65" i="99" s="1"/>
  <c r="B29" i="98"/>
  <c r="W61" i="98"/>
  <c r="W62" i="98"/>
  <c r="W27" i="98"/>
  <c r="Y67" i="16" s="1"/>
  <c r="E63" i="98"/>
  <c r="E65" i="98" s="1"/>
  <c r="K63" i="98"/>
  <c r="K65" i="98" s="1"/>
  <c r="Q63" i="98"/>
  <c r="Q65" i="98" s="1"/>
  <c r="X61" i="98"/>
  <c r="X62" i="98"/>
  <c r="F63" i="98"/>
  <c r="F65" i="98" s="1"/>
  <c r="L63" i="98"/>
  <c r="L65" i="98" s="1"/>
  <c r="R63" i="98"/>
  <c r="R65" i="98" s="1"/>
  <c r="Y61" i="98"/>
  <c r="B63" i="98"/>
  <c r="B65" i="98" s="1"/>
  <c r="H63" i="98"/>
  <c r="H65" i="98" s="1"/>
  <c r="N63" i="98"/>
  <c r="N65" i="98" s="1"/>
  <c r="V51" i="98"/>
  <c r="W51" i="98"/>
  <c r="Y53" i="97"/>
  <c r="V64" i="97"/>
  <c r="X64" i="97"/>
  <c r="W64" i="97"/>
  <c r="Y64" i="97"/>
  <c r="V51" i="97"/>
  <c r="W51" i="97"/>
  <c r="K31" i="16"/>
  <c r="E31" i="16"/>
  <c r="O31" i="16"/>
  <c r="I31" i="16"/>
  <c r="N31" i="16"/>
  <c r="H31" i="16"/>
  <c r="D31" i="16"/>
  <c r="V27" i="99"/>
  <c r="X103" i="16" s="1"/>
  <c r="V61" i="99"/>
  <c r="X60" i="97"/>
  <c r="E63" i="97"/>
  <c r="E65" i="97" s="1"/>
  <c r="K63" i="97"/>
  <c r="K65" i="97" s="1"/>
  <c r="F63" i="97"/>
  <c r="F65" i="97" s="1"/>
  <c r="L63" i="97"/>
  <c r="L65" i="97" s="1"/>
  <c r="B63" i="97"/>
  <c r="B65" i="97" s="1"/>
  <c r="H63" i="97"/>
  <c r="H65" i="97" s="1"/>
  <c r="N63" i="97"/>
  <c r="N65" i="97" s="1"/>
  <c r="Y60" i="97"/>
  <c r="Y31" i="16"/>
  <c r="W60" i="97"/>
  <c r="X61" i="97"/>
  <c r="Y61" i="97"/>
  <c r="Y62" i="97"/>
  <c r="G63" i="97"/>
  <c r="G65" i="97" s="1"/>
  <c r="M63" i="97"/>
  <c r="M65" i="97" s="1"/>
  <c r="S63" i="97"/>
  <c r="S65" i="97" s="1"/>
  <c r="V61" i="97"/>
  <c r="Z31" i="16"/>
  <c r="V60" i="97"/>
  <c r="D63" i="97"/>
  <c r="D65" i="97" s="1"/>
  <c r="J63" i="97"/>
  <c r="J65" i="97" s="1"/>
  <c r="P63" i="97"/>
  <c r="P65" i="97" s="1"/>
  <c r="Q63" i="97"/>
  <c r="Q65" i="97" s="1"/>
  <c r="AA31" i="16"/>
  <c r="X62" i="97"/>
  <c r="R63" i="97"/>
  <c r="R65" i="97" s="1"/>
  <c r="Y53" i="99"/>
  <c r="Y29" i="99"/>
  <c r="AA103" i="41" s="1"/>
  <c r="C65" i="99"/>
  <c r="W27" i="99"/>
  <c r="B63" i="99"/>
  <c r="Y51" i="99"/>
  <c r="Y27" i="99"/>
  <c r="AA103" i="16" s="1"/>
  <c r="E53" i="99"/>
  <c r="W53" i="99" s="1"/>
  <c r="D29" i="99"/>
  <c r="D103" i="41" s="1"/>
  <c r="F53" i="99"/>
  <c r="W60" i="99"/>
  <c r="V64" i="99"/>
  <c r="V63" i="98"/>
  <c r="Y65" i="98"/>
  <c r="W53" i="98"/>
  <c r="Y53" i="98"/>
  <c r="X27" i="98"/>
  <c r="Z67" i="16" s="1"/>
  <c r="Y27" i="98"/>
  <c r="AA67" i="16" s="1"/>
  <c r="C29" i="98"/>
  <c r="E53" i="98"/>
  <c r="V64" i="98"/>
  <c r="X51" i="98"/>
  <c r="B53" i="98"/>
  <c r="W64" i="98"/>
  <c r="Y51" i="98"/>
  <c r="V53" i="97"/>
  <c r="X31" i="41"/>
  <c r="Z31" i="41"/>
  <c r="Y31" i="41"/>
  <c r="W53" i="97"/>
  <c r="W61" i="97"/>
  <c r="X53" i="97"/>
  <c r="W66" i="16"/>
  <c r="V66" i="16"/>
  <c r="W102" i="16"/>
  <c r="V102" i="16"/>
  <c r="W63" i="98" l="1"/>
  <c r="Y65" i="97"/>
  <c r="X65" i="97"/>
  <c r="B67" i="41"/>
  <c r="N104" i="41"/>
  <c r="N103" i="41"/>
  <c r="K67" i="41"/>
  <c r="V29" i="98"/>
  <c r="X65" i="98"/>
  <c r="N67" i="41"/>
  <c r="M67" i="41"/>
  <c r="L67" i="41"/>
  <c r="P67" i="41"/>
  <c r="W56" i="99"/>
  <c r="Y103" i="16"/>
  <c r="V65" i="98"/>
  <c r="W65" i="98"/>
  <c r="X65" i="102"/>
  <c r="V65" i="102"/>
  <c r="E67" i="41"/>
  <c r="X29" i="99"/>
  <c r="Z103" i="41" s="1"/>
  <c r="F103" i="41"/>
  <c r="W63" i="99"/>
  <c r="H67" i="41"/>
  <c r="G67" i="41"/>
  <c r="F67" i="41"/>
  <c r="J67" i="41"/>
  <c r="O67" i="41"/>
  <c r="Q67" i="41"/>
  <c r="Y65" i="102"/>
  <c r="W65" i="102"/>
  <c r="C67" i="41"/>
  <c r="AA31" i="41"/>
  <c r="X29" i="98"/>
  <c r="W29" i="99"/>
  <c r="Y103" i="41" s="1"/>
  <c r="Y63" i="98"/>
  <c r="X63" i="99"/>
  <c r="Y63" i="99"/>
  <c r="U67" i="41"/>
  <c r="T67" i="41"/>
  <c r="I67" i="41"/>
  <c r="D67" i="41"/>
  <c r="X53" i="99"/>
  <c r="V53" i="99"/>
  <c r="V56" i="99"/>
  <c r="V29" i="99"/>
  <c r="X103" i="41" s="1"/>
  <c r="Y56" i="99"/>
  <c r="X63" i="98"/>
  <c r="X63" i="97"/>
  <c r="W65" i="97"/>
  <c r="W63" i="97"/>
  <c r="Y63" i="97"/>
  <c r="V63" i="97"/>
  <c r="V65" i="97"/>
  <c r="V63" i="99"/>
  <c r="B65" i="99"/>
  <c r="Y65" i="99"/>
  <c r="W65" i="99"/>
  <c r="Y29" i="98"/>
  <c r="W29" i="98"/>
  <c r="V53" i="98"/>
  <c r="X53" i="98"/>
  <c r="U64" i="93"/>
  <c r="T64" i="93"/>
  <c r="S64" i="93"/>
  <c r="R64" i="93"/>
  <c r="Q64" i="93"/>
  <c r="P64" i="93"/>
  <c r="O64" i="93"/>
  <c r="N64" i="93"/>
  <c r="M64" i="93"/>
  <c r="L64" i="93"/>
  <c r="K64" i="93"/>
  <c r="J64" i="93"/>
  <c r="I64" i="93"/>
  <c r="H64" i="93"/>
  <c r="G64" i="93"/>
  <c r="F64" i="93"/>
  <c r="E64" i="93"/>
  <c r="D64" i="93"/>
  <c r="C64" i="93"/>
  <c r="Y64" i="93" s="1"/>
  <c r="B64" i="93"/>
  <c r="S63" i="93"/>
  <c r="S65" i="93" s="1"/>
  <c r="R63" i="93"/>
  <c r="R65" i="93" s="1"/>
  <c r="U62" i="93"/>
  <c r="T62" i="93"/>
  <c r="Q62" i="93"/>
  <c r="P62" i="93"/>
  <c r="O62" i="93"/>
  <c r="N62" i="93"/>
  <c r="M62" i="93"/>
  <c r="L62" i="93"/>
  <c r="K62" i="93"/>
  <c r="J62" i="93"/>
  <c r="I62" i="93"/>
  <c r="H62" i="93"/>
  <c r="G62" i="93"/>
  <c r="F62" i="93"/>
  <c r="E62" i="93"/>
  <c r="D62" i="93"/>
  <c r="C62" i="93"/>
  <c r="B62" i="93"/>
  <c r="V62" i="93" s="1"/>
  <c r="U61" i="93"/>
  <c r="T61" i="93"/>
  <c r="Q61" i="93"/>
  <c r="P61" i="93"/>
  <c r="O61" i="93"/>
  <c r="N61" i="93"/>
  <c r="M61" i="93"/>
  <c r="L61" i="93"/>
  <c r="K61" i="93"/>
  <c r="J61" i="93"/>
  <c r="I61" i="93"/>
  <c r="H61" i="93"/>
  <c r="G61" i="93"/>
  <c r="F61" i="93"/>
  <c r="E61" i="93"/>
  <c r="D61" i="93"/>
  <c r="C61" i="93"/>
  <c r="B61" i="93"/>
  <c r="V61" i="93" s="1"/>
  <c r="U60" i="93"/>
  <c r="U63" i="93" s="1"/>
  <c r="T60" i="93"/>
  <c r="T63" i="93" s="1"/>
  <c r="T65" i="93" s="1"/>
  <c r="Q60" i="93"/>
  <c r="Q63" i="93" s="1"/>
  <c r="Q65" i="93" s="1"/>
  <c r="P60" i="93"/>
  <c r="P63" i="93" s="1"/>
  <c r="P65" i="93" s="1"/>
  <c r="O60" i="93"/>
  <c r="O63" i="93" s="1"/>
  <c r="N60" i="93"/>
  <c r="N63" i="93" s="1"/>
  <c r="N65" i="93" s="1"/>
  <c r="M60" i="93"/>
  <c r="M63" i="93" s="1"/>
  <c r="M65" i="93" s="1"/>
  <c r="L60" i="93"/>
  <c r="L63" i="93" s="1"/>
  <c r="L65" i="93" s="1"/>
  <c r="K60" i="93"/>
  <c r="K63" i="93" s="1"/>
  <c r="K65" i="93" s="1"/>
  <c r="J60" i="93"/>
  <c r="J63" i="93" s="1"/>
  <c r="J65" i="93" s="1"/>
  <c r="I60" i="93"/>
  <c r="I63" i="93" s="1"/>
  <c r="H60" i="93"/>
  <c r="H63" i="93" s="1"/>
  <c r="H65" i="93" s="1"/>
  <c r="G60" i="93"/>
  <c r="G63" i="93" s="1"/>
  <c r="G65" i="93" s="1"/>
  <c r="F60" i="93"/>
  <c r="F63" i="93" s="1"/>
  <c r="F65" i="93" s="1"/>
  <c r="E60" i="93"/>
  <c r="E63" i="93" s="1"/>
  <c r="E65" i="93" s="1"/>
  <c r="D60" i="93"/>
  <c r="D63" i="93" s="1"/>
  <c r="D65" i="93" s="1"/>
  <c r="C60" i="93"/>
  <c r="B60" i="93"/>
  <c r="B63" i="93" s="1"/>
  <c r="U53" i="93"/>
  <c r="Y52" i="93"/>
  <c r="X52" i="93"/>
  <c r="U51" i="93"/>
  <c r="T51" i="93"/>
  <c r="S51" i="93"/>
  <c r="S53" i="93" s="1"/>
  <c r="R51" i="93"/>
  <c r="R53" i="93" s="1"/>
  <c r="Q51" i="93"/>
  <c r="Q53" i="93" s="1"/>
  <c r="P51" i="93"/>
  <c r="P53" i="93" s="1"/>
  <c r="O51" i="93"/>
  <c r="O53" i="93" s="1"/>
  <c r="N51" i="93"/>
  <c r="N53" i="93" s="1"/>
  <c r="M51" i="93"/>
  <c r="M53" i="93" s="1"/>
  <c r="L51" i="93"/>
  <c r="L53" i="93" s="1"/>
  <c r="K51" i="93"/>
  <c r="K53" i="93" s="1"/>
  <c r="J51" i="93"/>
  <c r="J53" i="93" s="1"/>
  <c r="I51" i="93"/>
  <c r="I53" i="93" s="1"/>
  <c r="H51" i="93"/>
  <c r="H53" i="93" s="1"/>
  <c r="G51" i="93"/>
  <c r="G53" i="93" s="1"/>
  <c r="F51" i="93"/>
  <c r="F53" i="93" s="1"/>
  <c r="E51" i="93"/>
  <c r="E53" i="93" s="1"/>
  <c r="D51" i="93"/>
  <c r="D53" i="93" s="1"/>
  <c r="C51" i="93"/>
  <c r="C53" i="93" s="1"/>
  <c r="B51" i="93"/>
  <c r="X51" i="93" s="1"/>
  <c r="Y50" i="93"/>
  <c r="X50" i="93"/>
  <c r="W50" i="93"/>
  <c r="V50" i="93"/>
  <c r="Y49" i="93"/>
  <c r="X49" i="93"/>
  <c r="W49" i="93"/>
  <c r="V49" i="93"/>
  <c r="Y48" i="93"/>
  <c r="X48" i="93"/>
  <c r="W48" i="93"/>
  <c r="V48" i="93"/>
  <c r="Y47" i="93"/>
  <c r="X47" i="93"/>
  <c r="W47" i="93"/>
  <c r="V47" i="93"/>
  <c r="Y46" i="93"/>
  <c r="X46" i="93"/>
  <c r="W46" i="93"/>
  <c r="V46" i="93"/>
  <c r="Y45" i="93"/>
  <c r="X45" i="93"/>
  <c r="W45" i="93"/>
  <c r="V45" i="93"/>
  <c r="Y44" i="93"/>
  <c r="X44" i="93"/>
  <c r="W44" i="93"/>
  <c r="V44" i="93"/>
  <c r="Y43" i="93"/>
  <c r="X43" i="93"/>
  <c r="W43" i="93"/>
  <c r="V43" i="93"/>
  <c r="Y42" i="93"/>
  <c r="X42" i="93"/>
  <c r="W42" i="93"/>
  <c r="V42" i="93"/>
  <c r="Y41" i="93"/>
  <c r="X41" i="93"/>
  <c r="W41" i="93"/>
  <c r="V41" i="93"/>
  <c r="Y40" i="93"/>
  <c r="X40" i="93"/>
  <c r="W40" i="93"/>
  <c r="V40" i="93"/>
  <c r="Y39" i="93"/>
  <c r="X39" i="93"/>
  <c r="W39" i="93"/>
  <c r="V39" i="93"/>
  <c r="Y38" i="93"/>
  <c r="X38" i="93"/>
  <c r="W38" i="93"/>
  <c r="V38" i="93"/>
  <c r="Y37" i="93"/>
  <c r="X37" i="93"/>
  <c r="W37" i="93"/>
  <c r="V37" i="93"/>
  <c r="Y36" i="93"/>
  <c r="X36" i="93"/>
  <c r="W36" i="93"/>
  <c r="V36" i="93"/>
  <c r="Y28" i="93"/>
  <c r="X28" i="93"/>
  <c r="W28" i="93"/>
  <c r="V28" i="93"/>
  <c r="U27" i="93"/>
  <c r="T27" i="93"/>
  <c r="S27" i="93"/>
  <c r="R27" i="93"/>
  <c r="Q27" i="93"/>
  <c r="P27" i="93"/>
  <c r="O27" i="93"/>
  <c r="N27" i="93"/>
  <c r="M27" i="93"/>
  <c r="L27" i="93"/>
  <c r="K27" i="93"/>
  <c r="J27" i="93"/>
  <c r="I27" i="93"/>
  <c r="H27" i="93"/>
  <c r="G27" i="93"/>
  <c r="F27" i="93"/>
  <c r="E27" i="93"/>
  <c r="D27" i="93"/>
  <c r="C27" i="93"/>
  <c r="B27" i="93"/>
  <c r="Y26" i="93"/>
  <c r="X26" i="93"/>
  <c r="W26" i="93"/>
  <c r="V26" i="93"/>
  <c r="Y25" i="93"/>
  <c r="X25" i="93"/>
  <c r="W25" i="93"/>
  <c r="V25" i="93"/>
  <c r="Y24" i="93"/>
  <c r="X24" i="93"/>
  <c r="W24" i="93"/>
  <c r="V24" i="93"/>
  <c r="Y23" i="93"/>
  <c r="X23" i="93"/>
  <c r="W23" i="93"/>
  <c r="V23" i="93"/>
  <c r="Y22" i="93"/>
  <c r="X22" i="93"/>
  <c r="W22" i="93"/>
  <c r="V22" i="93"/>
  <c r="Y21" i="93"/>
  <c r="X21" i="93"/>
  <c r="W21" i="93"/>
  <c r="V21" i="93"/>
  <c r="Y20" i="93"/>
  <c r="X20" i="93"/>
  <c r="W20" i="93"/>
  <c r="V20" i="93"/>
  <c r="Y19" i="93"/>
  <c r="X19" i="93"/>
  <c r="W19" i="93"/>
  <c r="V19" i="93"/>
  <c r="Y18" i="93"/>
  <c r="X18" i="93"/>
  <c r="W18" i="93"/>
  <c r="V18" i="93"/>
  <c r="Y17" i="93"/>
  <c r="X17" i="93"/>
  <c r="W17" i="93"/>
  <c r="V17" i="93"/>
  <c r="Y16" i="93"/>
  <c r="X16" i="93"/>
  <c r="W16" i="93"/>
  <c r="V16" i="93"/>
  <c r="Y15" i="93"/>
  <c r="X15" i="93"/>
  <c r="W15" i="93"/>
  <c r="V15" i="93"/>
  <c r="Y14" i="93"/>
  <c r="Y60" i="93" s="1"/>
  <c r="X14" i="93"/>
  <c r="W14" i="93"/>
  <c r="V14" i="93"/>
  <c r="Y13" i="93"/>
  <c r="X13" i="93"/>
  <c r="W13" i="93"/>
  <c r="V13" i="93"/>
  <c r="Y12" i="93"/>
  <c r="X12" i="93"/>
  <c r="W12" i="93"/>
  <c r="V12" i="93"/>
  <c r="Y11" i="93"/>
  <c r="X11" i="93"/>
  <c r="W11" i="93"/>
  <c r="V11" i="93"/>
  <c r="Y10" i="93"/>
  <c r="X10" i="93"/>
  <c r="W10" i="93"/>
  <c r="V10" i="93"/>
  <c r="Y9" i="93"/>
  <c r="X9" i="93"/>
  <c r="X62" i="93" s="1"/>
  <c r="W9" i="93"/>
  <c r="V9" i="93"/>
  <c r="Y8" i="93"/>
  <c r="X8" i="93"/>
  <c r="W8" i="93"/>
  <c r="V8" i="93"/>
  <c r="Y7" i="93"/>
  <c r="X7" i="93"/>
  <c r="W7" i="93"/>
  <c r="V7" i="93"/>
  <c r="Y6" i="93"/>
  <c r="X6" i="93"/>
  <c r="X61" i="93" s="1"/>
  <c r="W6" i="93"/>
  <c r="V6" i="93"/>
  <c r="U62" i="92"/>
  <c r="T62" i="92"/>
  <c r="S62" i="92"/>
  <c r="R62" i="92"/>
  <c r="Q62" i="92"/>
  <c r="P62" i="92"/>
  <c r="O62" i="92"/>
  <c r="N62" i="92"/>
  <c r="M62" i="92"/>
  <c r="L62" i="92"/>
  <c r="K62" i="92"/>
  <c r="J62" i="92"/>
  <c r="I62" i="92"/>
  <c r="H62" i="92"/>
  <c r="G62" i="92"/>
  <c r="F62" i="92"/>
  <c r="E62" i="92"/>
  <c r="D62" i="92"/>
  <c r="C62" i="92"/>
  <c r="B62" i="92"/>
  <c r="U61" i="92"/>
  <c r="T61" i="92"/>
  <c r="S61" i="92"/>
  <c r="R61" i="92"/>
  <c r="Q61" i="92"/>
  <c r="P61" i="92"/>
  <c r="O61" i="92"/>
  <c r="N61" i="92"/>
  <c r="M61" i="92"/>
  <c r="L61" i="92"/>
  <c r="K61" i="92"/>
  <c r="J61" i="92"/>
  <c r="I61" i="92"/>
  <c r="H61" i="92"/>
  <c r="G61" i="92"/>
  <c r="F61" i="92"/>
  <c r="E61" i="92"/>
  <c r="D61" i="92"/>
  <c r="C61" i="92"/>
  <c r="B61" i="92"/>
  <c r="U60" i="92"/>
  <c r="U63" i="92" s="1"/>
  <c r="U65" i="92" s="1"/>
  <c r="T60" i="92"/>
  <c r="S60" i="92"/>
  <c r="R60" i="92"/>
  <c r="Q60" i="92"/>
  <c r="P60" i="92"/>
  <c r="O60" i="92"/>
  <c r="N60" i="92"/>
  <c r="M60" i="92"/>
  <c r="L60" i="92"/>
  <c r="K60" i="92"/>
  <c r="J60" i="92"/>
  <c r="I60" i="92"/>
  <c r="H60" i="92"/>
  <c r="G60" i="92"/>
  <c r="F60" i="92"/>
  <c r="E60" i="92"/>
  <c r="D60" i="92"/>
  <c r="C60" i="92"/>
  <c r="B60" i="92"/>
  <c r="S64" i="92"/>
  <c r="R64" i="92"/>
  <c r="Q64" i="92"/>
  <c r="P64" i="92"/>
  <c r="O64" i="92"/>
  <c r="N64" i="92"/>
  <c r="M64" i="92"/>
  <c r="L64" i="92"/>
  <c r="K64" i="92"/>
  <c r="J64" i="92"/>
  <c r="I64" i="92"/>
  <c r="H64" i="92"/>
  <c r="G64" i="92"/>
  <c r="F64" i="92"/>
  <c r="E64" i="92"/>
  <c r="D64" i="92"/>
  <c r="C64" i="92"/>
  <c r="B64" i="92"/>
  <c r="U51" i="92"/>
  <c r="U53" i="92" s="1"/>
  <c r="T51" i="92"/>
  <c r="S51" i="92"/>
  <c r="S53" i="92" s="1"/>
  <c r="R51" i="92"/>
  <c r="Q51" i="92"/>
  <c r="Q53" i="92" s="1"/>
  <c r="P51" i="92"/>
  <c r="O51" i="92"/>
  <c r="O53" i="92" s="1"/>
  <c r="N51" i="92"/>
  <c r="M51" i="92"/>
  <c r="M53" i="92" s="1"/>
  <c r="L51" i="92"/>
  <c r="K51" i="92"/>
  <c r="K53" i="92" s="1"/>
  <c r="J51" i="92"/>
  <c r="I51" i="92"/>
  <c r="I53" i="92" s="1"/>
  <c r="H51" i="92"/>
  <c r="G51" i="92"/>
  <c r="G53" i="92" s="1"/>
  <c r="F51" i="92"/>
  <c r="E51" i="92"/>
  <c r="E53" i="92" s="1"/>
  <c r="D51" i="92"/>
  <c r="C51" i="92"/>
  <c r="C53" i="92" s="1"/>
  <c r="B51" i="92"/>
  <c r="Y50" i="92"/>
  <c r="X50" i="92"/>
  <c r="W50" i="92"/>
  <c r="V50" i="92"/>
  <c r="Y49" i="92"/>
  <c r="X49" i="92"/>
  <c r="W49" i="92"/>
  <c r="V49" i="92"/>
  <c r="Y48" i="92"/>
  <c r="X48" i="92"/>
  <c r="W48" i="92"/>
  <c r="V48" i="92"/>
  <c r="Y47" i="92"/>
  <c r="X47" i="92"/>
  <c r="W47" i="92"/>
  <c r="V47" i="92"/>
  <c r="Y46" i="92"/>
  <c r="X46" i="92"/>
  <c r="W46" i="92"/>
  <c r="V46" i="92"/>
  <c r="Y45" i="92"/>
  <c r="X45" i="92"/>
  <c r="W45" i="92"/>
  <c r="V45" i="92"/>
  <c r="Y44" i="92"/>
  <c r="X44" i="92"/>
  <c r="W44" i="92"/>
  <c r="V44" i="92"/>
  <c r="Y43" i="92"/>
  <c r="X43" i="92"/>
  <c r="W43" i="92"/>
  <c r="V43" i="92"/>
  <c r="Y42" i="92"/>
  <c r="X42" i="92"/>
  <c r="W42" i="92"/>
  <c r="V42" i="92"/>
  <c r="Y41" i="92"/>
  <c r="X41" i="92"/>
  <c r="W41" i="92"/>
  <c r="V41" i="92"/>
  <c r="Y40" i="92"/>
  <c r="X40" i="92"/>
  <c r="W40" i="92"/>
  <c r="V40" i="92"/>
  <c r="Y39" i="92"/>
  <c r="X39" i="92"/>
  <c r="W39" i="92"/>
  <c r="V39" i="92"/>
  <c r="Y38" i="92"/>
  <c r="X38" i="92"/>
  <c r="W38" i="92"/>
  <c r="V38" i="92"/>
  <c r="Y37" i="92"/>
  <c r="X37" i="92"/>
  <c r="W37" i="92"/>
  <c r="V37" i="92"/>
  <c r="Y36" i="92"/>
  <c r="X36" i="92"/>
  <c r="W36" i="92"/>
  <c r="V36" i="92"/>
  <c r="Y28" i="92"/>
  <c r="X28" i="92"/>
  <c r="W28" i="92"/>
  <c r="V28" i="92"/>
  <c r="U27" i="92"/>
  <c r="U29" i="92" s="1"/>
  <c r="T27" i="92"/>
  <c r="T29" i="92" s="1"/>
  <c r="S27" i="92"/>
  <c r="R27" i="92"/>
  <c r="Q27" i="92"/>
  <c r="P27" i="92"/>
  <c r="O27" i="92"/>
  <c r="N27" i="92"/>
  <c r="M27" i="92"/>
  <c r="L27" i="92"/>
  <c r="K27" i="92"/>
  <c r="J27" i="92"/>
  <c r="I27" i="92"/>
  <c r="H27" i="92"/>
  <c r="G27" i="92"/>
  <c r="F27" i="92"/>
  <c r="E27" i="92"/>
  <c r="D27" i="92"/>
  <c r="C27" i="92"/>
  <c r="B27" i="92"/>
  <c r="Y26" i="92"/>
  <c r="X26" i="92"/>
  <c r="W26" i="92"/>
  <c r="V26" i="92"/>
  <c r="Y25" i="92"/>
  <c r="X25" i="92"/>
  <c r="W25" i="92"/>
  <c r="V25" i="92"/>
  <c r="Y24" i="92"/>
  <c r="X24" i="92"/>
  <c r="W24" i="92"/>
  <c r="V24" i="92"/>
  <c r="Y23" i="92"/>
  <c r="X23" i="92"/>
  <c r="W23" i="92"/>
  <c r="V23" i="92"/>
  <c r="Y22" i="92"/>
  <c r="X22" i="92"/>
  <c r="W22" i="92"/>
  <c r="V22" i="92"/>
  <c r="Y21" i="92"/>
  <c r="X21" i="92"/>
  <c r="W21" i="92"/>
  <c r="V21" i="92"/>
  <c r="Y20" i="92"/>
  <c r="X20" i="92"/>
  <c r="W20" i="92"/>
  <c r="V20" i="92"/>
  <c r="Y19" i="92"/>
  <c r="X19" i="92"/>
  <c r="W19" i="92"/>
  <c r="V19" i="92"/>
  <c r="Y18" i="92"/>
  <c r="X18" i="92"/>
  <c r="W18" i="92"/>
  <c r="V18" i="92"/>
  <c r="Y17" i="92"/>
  <c r="X17" i="92"/>
  <c r="W17" i="92"/>
  <c r="V17" i="92"/>
  <c r="Y16" i="92"/>
  <c r="X16" i="92"/>
  <c r="W16" i="92"/>
  <c r="V16" i="92"/>
  <c r="Y15" i="92"/>
  <c r="X15" i="92"/>
  <c r="W15" i="92"/>
  <c r="V15" i="92"/>
  <c r="Y14" i="92"/>
  <c r="X14" i="92"/>
  <c r="W14" i="92"/>
  <c r="V14" i="92"/>
  <c r="Y13" i="92"/>
  <c r="X13" i="92"/>
  <c r="W13" i="92"/>
  <c r="V13" i="92"/>
  <c r="Y12" i="92"/>
  <c r="X12" i="92"/>
  <c r="W12" i="92"/>
  <c r="V12" i="92"/>
  <c r="Y11" i="92"/>
  <c r="X11" i="92"/>
  <c r="W11" i="92"/>
  <c r="V11" i="92"/>
  <c r="Y10" i="92"/>
  <c r="X10" i="92"/>
  <c r="W10" i="92"/>
  <c r="V10" i="92"/>
  <c r="Y9" i="92"/>
  <c r="X9" i="92"/>
  <c r="W9" i="92"/>
  <c r="V9" i="92"/>
  <c r="Y8" i="92"/>
  <c r="X8" i="92"/>
  <c r="W8" i="92"/>
  <c r="V8" i="92"/>
  <c r="Y7" i="92"/>
  <c r="X7" i="92"/>
  <c r="W7" i="92"/>
  <c r="V7" i="92"/>
  <c r="Y6" i="92"/>
  <c r="X6" i="92"/>
  <c r="W6" i="92"/>
  <c r="V6" i="92"/>
  <c r="U62" i="91"/>
  <c r="T62" i="91"/>
  <c r="S62" i="91"/>
  <c r="R62" i="91"/>
  <c r="Q62" i="91"/>
  <c r="P62" i="91"/>
  <c r="O62" i="91"/>
  <c r="N62" i="91"/>
  <c r="M62" i="91"/>
  <c r="L62" i="91"/>
  <c r="K62" i="91"/>
  <c r="J62" i="91"/>
  <c r="I62" i="91"/>
  <c r="H62" i="91"/>
  <c r="G62" i="91"/>
  <c r="F62" i="91"/>
  <c r="E62" i="91"/>
  <c r="D62" i="91"/>
  <c r="C62" i="91"/>
  <c r="B62" i="91"/>
  <c r="U61" i="91"/>
  <c r="T61" i="91"/>
  <c r="S61" i="91"/>
  <c r="R61" i="91"/>
  <c r="Q61" i="91"/>
  <c r="P61" i="91"/>
  <c r="O61" i="91"/>
  <c r="N61" i="91"/>
  <c r="M61" i="91"/>
  <c r="L61" i="91"/>
  <c r="K61" i="91"/>
  <c r="J61" i="91"/>
  <c r="I61" i="91"/>
  <c r="H61" i="91"/>
  <c r="G61" i="91"/>
  <c r="F61" i="91"/>
  <c r="E61" i="91"/>
  <c r="D61" i="91"/>
  <c r="C61" i="91"/>
  <c r="U60" i="91"/>
  <c r="T60" i="91"/>
  <c r="S60" i="91"/>
  <c r="S63" i="91" s="1"/>
  <c r="R60" i="91"/>
  <c r="R63" i="91" s="1"/>
  <c r="Q60" i="91"/>
  <c r="P60" i="91"/>
  <c r="P63" i="91" s="1"/>
  <c r="O60" i="91"/>
  <c r="N60" i="91"/>
  <c r="M60" i="91"/>
  <c r="M63" i="91" s="1"/>
  <c r="L60" i="91"/>
  <c r="L63" i="91" s="1"/>
  <c r="K60" i="91"/>
  <c r="J60" i="91"/>
  <c r="J63" i="91" s="1"/>
  <c r="I60" i="91"/>
  <c r="H60" i="91"/>
  <c r="G60" i="91"/>
  <c r="G63" i="91" s="1"/>
  <c r="F60" i="91"/>
  <c r="F63" i="91" s="1"/>
  <c r="E60" i="91"/>
  <c r="D60" i="91"/>
  <c r="D63" i="91" s="1"/>
  <c r="C60" i="91"/>
  <c r="S64" i="91"/>
  <c r="R64" i="91"/>
  <c r="Q64" i="91"/>
  <c r="P64" i="91"/>
  <c r="O64" i="91"/>
  <c r="N64" i="91"/>
  <c r="M64" i="91"/>
  <c r="L64" i="91"/>
  <c r="K64" i="91"/>
  <c r="J64" i="91"/>
  <c r="I64" i="91"/>
  <c r="H64" i="91"/>
  <c r="G64" i="91"/>
  <c r="F64" i="91"/>
  <c r="E64" i="91"/>
  <c r="D64" i="91"/>
  <c r="C64" i="91"/>
  <c r="B64" i="91"/>
  <c r="S51" i="91"/>
  <c r="S53" i="91" s="1"/>
  <c r="R51" i="91"/>
  <c r="R53" i="91" s="1"/>
  <c r="Q51" i="91"/>
  <c r="Q53" i="91" s="1"/>
  <c r="P51" i="91"/>
  <c r="P53" i="91" s="1"/>
  <c r="O51" i="91"/>
  <c r="O53" i="91" s="1"/>
  <c r="N51" i="91"/>
  <c r="N53" i="91" s="1"/>
  <c r="M51" i="91"/>
  <c r="M53" i="91" s="1"/>
  <c r="L51" i="91"/>
  <c r="L53" i="91" s="1"/>
  <c r="K51" i="91"/>
  <c r="K53" i="91" s="1"/>
  <c r="J51" i="91"/>
  <c r="J53" i="91" s="1"/>
  <c r="I51" i="91"/>
  <c r="I53" i="91" s="1"/>
  <c r="H51" i="91"/>
  <c r="H53" i="91" s="1"/>
  <c r="G51" i="91"/>
  <c r="G53" i="91" s="1"/>
  <c r="F51" i="91"/>
  <c r="F53" i="91" s="1"/>
  <c r="E51" i="91"/>
  <c r="E53" i="91" s="1"/>
  <c r="D51" i="91"/>
  <c r="D53" i="91" s="1"/>
  <c r="C51" i="91"/>
  <c r="C53" i="91" s="1"/>
  <c r="B51" i="91"/>
  <c r="B53" i="91" s="1"/>
  <c r="Y50" i="91"/>
  <c r="X50" i="91"/>
  <c r="W50" i="91"/>
  <c r="V50" i="91"/>
  <c r="Y49" i="91"/>
  <c r="X49" i="91"/>
  <c r="W49" i="91"/>
  <c r="V49" i="91"/>
  <c r="Y48" i="91"/>
  <c r="X48" i="91"/>
  <c r="W48" i="91"/>
  <c r="V48" i="91"/>
  <c r="Y47" i="91"/>
  <c r="X47" i="91"/>
  <c r="W47" i="91"/>
  <c r="V47" i="91"/>
  <c r="Y46" i="91"/>
  <c r="X46" i="91"/>
  <c r="W46" i="91"/>
  <c r="V46" i="91"/>
  <c r="Y45" i="91"/>
  <c r="X45" i="91"/>
  <c r="W45" i="91"/>
  <c r="V45" i="91"/>
  <c r="Y44" i="91"/>
  <c r="X44" i="91"/>
  <c r="W44" i="91"/>
  <c r="V44" i="91"/>
  <c r="Y43" i="91"/>
  <c r="X43" i="91"/>
  <c r="W43" i="91"/>
  <c r="V43" i="91"/>
  <c r="Y42" i="91"/>
  <c r="X42" i="91"/>
  <c r="W42" i="91"/>
  <c r="V42" i="91"/>
  <c r="Y41" i="91"/>
  <c r="X41" i="91"/>
  <c r="W41" i="91"/>
  <c r="V41" i="91"/>
  <c r="Y40" i="91"/>
  <c r="X40" i="91"/>
  <c r="W40" i="91"/>
  <c r="V40" i="91"/>
  <c r="Y39" i="91"/>
  <c r="X39" i="91"/>
  <c r="W39" i="91"/>
  <c r="V39" i="91"/>
  <c r="Y38" i="91"/>
  <c r="X38" i="91"/>
  <c r="W38" i="91"/>
  <c r="V38" i="91"/>
  <c r="Y37" i="91"/>
  <c r="X37" i="91"/>
  <c r="W37" i="91"/>
  <c r="V37" i="91"/>
  <c r="Y36" i="91"/>
  <c r="X36" i="91"/>
  <c r="X51" i="91" s="1"/>
  <c r="W36" i="91"/>
  <c r="V36" i="91"/>
  <c r="Y28" i="91"/>
  <c r="X28" i="91"/>
  <c r="W28" i="91"/>
  <c r="V28" i="91"/>
  <c r="U27" i="91"/>
  <c r="U29" i="91" s="1"/>
  <c r="T27" i="91"/>
  <c r="T29" i="91" s="1"/>
  <c r="S27" i="91"/>
  <c r="R27" i="91"/>
  <c r="Q27" i="91"/>
  <c r="P27" i="91"/>
  <c r="O27" i="91"/>
  <c r="N27" i="91"/>
  <c r="M27" i="91"/>
  <c r="L27" i="91"/>
  <c r="K27" i="91"/>
  <c r="J27" i="91"/>
  <c r="I27" i="91"/>
  <c r="H27" i="91"/>
  <c r="G27" i="91"/>
  <c r="F27" i="91"/>
  <c r="E27" i="91"/>
  <c r="D27" i="91"/>
  <c r="C27" i="91"/>
  <c r="B27" i="91"/>
  <c r="Y26" i="91"/>
  <c r="X26" i="91"/>
  <c r="W26" i="91"/>
  <c r="V26" i="91"/>
  <c r="Y25" i="91"/>
  <c r="X25" i="91"/>
  <c r="W25" i="91"/>
  <c r="V25" i="91"/>
  <c r="Y24" i="91"/>
  <c r="X24" i="91"/>
  <c r="W24" i="91"/>
  <c r="V24" i="91"/>
  <c r="Y23" i="91"/>
  <c r="X23" i="91"/>
  <c r="W23" i="91"/>
  <c r="V23" i="91"/>
  <c r="Y22" i="91"/>
  <c r="X22" i="91"/>
  <c r="W22" i="91"/>
  <c r="V22" i="91"/>
  <c r="Y21" i="91"/>
  <c r="X21" i="91"/>
  <c r="W21" i="91"/>
  <c r="V21" i="91"/>
  <c r="Y20" i="91"/>
  <c r="X20" i="91"/>
  <c r="W20" i="91"/>
  <c r="V20" i="91"/>
  <c r="Y19" i="91"/>
  <c r="X19" i="91"/>
  <c r="W19" i="91"/>
  <c r="V19" i="91"/>
  <c r="Y18" i="91"/>
  <c r="X18" i="91"/>
  <c r="W18" i="91"/>
  <c r="V18" i="91"/>
  <c r="Y17" i="91"/>
  <c r="X17" i="91"/>
  <c r="W17" i="91"/>
  <c r="V17" i="91"/>
  <c r="Y16" i="91"/>
  <c r="X16" i="91"/>
  <c r="W16" i="91"/>
  <c r="V16" i="91"/>
  <c r="Y15" i="91"/>
  <c r="X15" i="91"/>
  <c r="W15" i="91"/>
  <c r="V15" i="91"/>
  <c r="Y14" i="91"/>
  <c r="Y60" i="91" s="1"/>
  <c r="X14" i="91"/>
  <c r="W14" i="91"/>
  <c r="V14" i="91"/>
  <c r="V60" i="91" s="1"/>
  <c r="Y13" i="91"/>
  <c r="X13" i="91"/>
  <c r="W13" i="91"/>
  <c r="V13" i="91"/>
  <c r="Y12" i="91"/>
  <c r="X12" i="91"/>
  <c r="W12" i="91"/>
  <c r="V12" i="91"/>
  <c r="Y11" i="91"/>
  <c r="X11" i="91"/>
  <c r="W11" i="91"/>
  <c r="V11" i="91"/>
  <c r="Y10" i="91"/>
  <c r="X10" i="91"/>
  <c r="W10" i="91"/>
  <c r="V10" i="91"/>
  <c r="Y9" i="91"/>
  <c r="X9" i="91"/>
  <c r="X62" i="91" s="1"/>
  <c r="W9" i="91"/>
  <c r="V9" i="91"/>
  <c r="Y8" i="91"/>
  <c r="X8" i="91"/>
  <c r="W8" i="91"/>
  <c r="V8" i="91"/>
  <c r="Y7" i="91"/>
  <c r="X7" i="91"/>
  <c r="W7" i="91"/>
  <c r="V7" i="91"/>
  <c r="Y6" i="91"/>
  <c r="X6" i="91"/>
  <c r="X61" i="91" s="1"/>
  <c r="W6" i="91"/>
  <c r="V6" i="91"/>
  <c r="M29" i="91" l="1"/>
  <c r="M30" i="41" s="1"/>
  <c r="M30" i="16"/>
  <c r="P29" i="93"/>
  <c r="P102" i="41" s="1"/>
  <c r="P102" i="16"/>
  <c r="V61" i="91"/>
  <c r="V63" i="91" s="1"/>
  <c r="V62" i="91"/>
  <c r="B29" i="91"/>
  <c r="B30" i="41" s="1"/>
  <c r="B30" i="16"/>
  <c r="H29" i="91"/>
  <c r="H30" i="41" s="1"/>
  <c r="H30" i="16"/>
  <c r="N29" i="91"/>
  <c r="N30" i="41" s="1"/>
  <c r="N30" i="16"/>
  <c r="V51" i="91"/>
  <c r="B63" i="91"/>
  <c r="H63" i="91"/>
  <c r="N63" i="91"/>
  <c r="T63" i="91"/>
  <c r="T65" i="91" s="1"/>
  <c r="X51" i="92"/>
  <c r="Y61" i="93"/>
  <c r="Y62" i="93"/>
  <c r="E29" i="93"/>
  <c r="E102" i="41" s="1"/>
  <c r="E102" i="16"/>
  <c r="K29" i="93"/>
  <c r="K102" i="41" s="1"/>
  <c r="K102" i="16"/>
  <c r="Q29" i="93"/>
  <c r="Q102" i="41" s="1"/>
  <c r="Q102" i="16"/>
  <c r="C29" i="91"/>
  <c r="C30" i="41" s="1"/>
  <c r="C30" i="16"/>
  <c r="O29" i="91"/>
  <c r="O30" i="41" s="1"/>
  <c r="O30" i="16"/>
  <c r="W51" i="91"/>
  <c r="C63" i="91"/>
  <c r="I63" i="91"/>
  <c r="O63" i="91"/>
  <c r="U63" i="91"/>
  <c r="U65" i="91" s="1"/>
  <c r="Y53" i="92"/>
  <c r="X60" i="93"/>
  <c r="F29" i="93"/>
  <c r="F102" i="41" s="1"/>
  <c r="F102" i="16"/>
  <c r="L29" i="93"/>
  <c r="L102" i="41" s="1"/>
  <c r="L102" i="16"/>
  <c r="R29" i="93"/>
  <c r="R102" i="41" s="1"/>
  <c r="R102" i="16"/>
  <c r="U65" i="93"/>
  <c r="G29" i="91"/>
  <c r="G30" i="41" s="1"/>
  <c r="G30" i="16"/>
  <c r="J29" i="93"/>
  <c r="J102" i="41" s="1"/>
  <c r="J102" i="16"/>
  <c r="W61" i="91"/>
  <c r="W62" i="91"/>
  <c r="I29" i="91"/>
  <c r="I30" i="41" s="1"/>
  <c r="I30" i="16"/>
  <c r="D29" i="91"/>
  <c r="D30" i="41" s="1"/>
  <c r="D30" i="16"/>
  <c r="J29" i="91"/>
  <c r="J30" i="41" s="1"/>
  <c r="J30" i="16"/>
  <c r="P29" i="91"/>
  <c r="P30" i="41" s="1"/>
  <c r="P30" i="16"/>
  <c r="G29" i="93"/>
  <c r="G102" i="41" s="1"/>
  <c r="G102" i="16"/>
  <c r="M29" i="93"/>
  <c r="M102" i="41" s="1"/>
  <c r="M102" i="16"/>
  <c r="S29" i="93"/>
  <c r="S102" i="41" s="1"/>
  <c r="S102" i="16"/>
  <c r="Y67" i="41"/>
  <c r="Z67" i="41"/>
  <c r="S29" i="91"/>
  <c r="U30" i="41" s="1"/>
  <c r="U30" i="16"/>
  <c r="D29" i="93"/>
  <c r="D102" i="41" s="1"/>
  <c r="D102" i="16"/>
  <c r="Y62" i="91"/>
  <c r="W60" i="91"/>
  <c r="E29" i="91"/>
  <c r="E30" i="41" s="1"/>
  <c r="E30" i="16"/>
  <c r="Q29" i="91"/>
  <c r="Q30" i="41" s="1"/>
  <c r="Q30" i="16"/>
  <c r="Y51" i="91"/>
  <c r="E63" i="91"/>
  <c r="K63" i="91"/>
  <c r="Q63" i="91"/>
  <c r="Y61" i="92"/>
  <c r="Y62" i="92"/>
  <c r="W60" i="92"/>
  <c r="B63" i="92"/>
  <c r="H63" i="92"/>
  <c r="N63" i="92"/>
  <c r="T63" i="92"/>
  <c r="T65" i="92" s="1"/>
  <c r="X27" i="93"/>
  <c r="Z102" i="16" s="1"/>
  <c r="B102" i="16"/>
  <c r="H29" i="93"/>
  <c r="H102" i="41" s="1"/>
  <c r="H102" i="16"/>
  <c r="N29" i="93"/>
  <c r="N102" i="41" s="1"/>
  <c r="N102" i="16"/>
  <c r="T29" i="93"/>
  <c r="T102" i="41" s="1"/>
  <c r="T102" i="16"/>
  <c r="I65" i="93"/>
  <c r="O65" i="93"/>
  <c r="W61" i="93"/>
  <c r="W62" i="93"/>
  <c r="AA67" i="41"/>
  <c r="Y27" i="91"/>
  <c r="AA30" i="16" s="1"/>
  <c r="K29" i="91"/>
  <c r="K30" i="41" s="1"/>
  <c r="K30" i="16"/>
  <c r="X60" i="91"/>
  <c r="X63" i="91" s="1"/>
  <c r="F29" i="91"/>
  <c r="F30" i="41" s="1"/>
  <c r="F30" i="16"/>
  <c r="L29" i="91"/>
  <c r="L30" i="41" s="1"/>
  <c r="L30" i="16"/>
  <c r="R29" i="91"/>
  <c r="T30" i="41" s="1"/>
  <c r="T30" i="16"/>
  <c r="C29" i="93"/>
  <c r="C102" i="41" s="1"/>
  <c r="C102" i="16"/>
  <c r="I29" i="93"/>
  <c r="I102" i="41" s="1"/>
  <c r="I102" i="16"/>
  <c r="O29" i="93"/>
  <c r="O102" i="41" s="1"/>
  <c r="O102" i="16"/>
  <c r="U29" i="93"/>
  <c r="U102" i="41" s="1"/>
  <c r="U102" i="16"/>
  <c r="Y53" i="93"/>
  <c r="X64" i="93"/>
  <c r="X67" i="41"/>
  <c r="X61" i="92"/>
  <c r="X62" i="92"/>
  <c r="G63" i="92"/>
  <c r="M63" i="92"/>
  <c r="M65" i="92" s="1"/>
  <c r="S63" i="92"/>
  <c r="S65" i="92" s="1"/>
  <c r="J29" i="92"/>
  <c r="J66" i="41" s="1"/>
  <c r="J66" i="16"/>
  <c r="Q29" i="92"/>
  <c r="Q66" i="41" s="1"/>
  <c r="Q66" i="16"/>
  <c r="X60" i="92"/>
  <c r="F29" i="92"/>
  <c r="F66" i="41" s="1"/>
  <c r="F66" i="16"/>
  <c r="L29" i="92"/>
  <c r="L66" i="41" s="1"/>
  <c r="L66" i="16"/>
  <c r="R29" i="92"/>
  <c r="T66" i="41" s="1"/>
  <c r="T66" i="16"/>
  <c r="C63" i="92"/>
  <c r="C65" i="92" s="1"/>
  <c r="I63" i="92"/>
  <c r="I65" i="92" s="1"/>
  <c r="O63" i="92"/>
  <c r="O65" i="92" s="1"/>
  <c r="E29" i="92"/>
  <c r="E66" i="41" s="1"/>
  <c r="E66" i="16"/>
  <c r="Y60" i="92"/>
  <c r="G29" i="92"/>
  <c r="G66" i="41" s="1"/>
  <c r="G66" i="16"/>
  <c r="M29" i="92"/>
  <c r="M66" i="41" s="1"/>
  <c r="M66" i="16"/>
  <c r="S29" i="92"/>
  <c r="U66" i="41" s="1"/>
  <c r="U66" i="16"/>
  <c r="D63" i="92"/>
  <c r="D65" i="92" s="1"/>
  <c r="J63" i="92"/>
  <c r="J65" i="92" s="1"/>
  <c r="P63" i="92"/>
  <c r="P65" i="92" s="1"/>
  <c r="V61" i="92"/>
  <c r="V62" i="92"/>
  <c r="X27" i="92"/>
  <c r="Z66" i="16" s="1"/>
  <c r="B66" i="16"/>
  <c r="H29" i="92"/>
  <c r="H66" i="41" s="1"/>
  <c r="H66" i="16"/>
  <c r="N29" i="92"/>
  <c r="N66" i="41" s="1"/>
  <c r="N66" i="16"/>
  <c r="E63" i="92"/>
  <c r="K63" i="92"/>
  <c r="K65" i="92" s="1"/>
  <c r="Q63" i="92"/>
  <c r="Q65" i="92" s="1"/>
  <c r="D29" i="92"/>
  <c r="D66" i="41" s="1"/>
  <c r="D66" i="16"/>
  <c r="K29" i="92"/>
  <c r="K66" i="41" s="1"/>
  <c r="K66" i="16"/>
  <c r="W61" i="92"/>
  <c r="W62" i="92"/>
  <c r="C29" i="92"/>
  <c r="C66" i="41" s="1"/>
  <c r="C66" i="16"/>
  <c r="I29" i="92"/>
  <c r="I66" i="41" s="1"/>
  <c r="I66" i="16"/>
  <c r="O29" i="92"/>
  <c r="O66" i="41" s="1"/>
  <c r="O66" i="16"/>
  <c r="F63" i="92"/>
  <c r="F65" i="92" s="1"/>
  <c r="L63" i="92"/>
  <c r="R63" i="92"/>
  <c r="R65" i="92" s="1"/>
  <c r="X65" i="99"/>
  <c r="V65" i="99"/>
  <c r="P29" i="92"/>
  <c r="P66" i="41" s="1"/>
  <c r="P66" i="16"/>
  <c r="V60" i="92"/>
  <c r="W53" i="93"/>
  <c r="B29" i="93"/>
  <c r="B102" i="41" s="1"/>
  <c r="X52" i="92"/>
  <c r="H53" i="92"/>
  <c r="P53" i="92"/>
  <c r="B65" i="92"/>
  <c r="N65" i="92"/>
  <c r="B53" i="92"/>
  <c r="F53" i="92"/>
  <c r="J53" i="92"/>
  <c r="N53" i="92"/>
  <c r="R53" i="92"/>
  <c r="D53" i="92"/>
  <c r="L53" i="92"/>
  <c r="E65" i="92"/>
  <c r="G65" i="92"/>
  <c r="W63" i="91"/>
  <c r="Y29" i="91"/>
  <c r="AA30" i="41" s="1"/>
  <c r="W29" i="91"/>
  <c r="Y30" i="41" s="1"/>
  <c r="C65" i="91"/>
  <c r="E65" i="91"/>
  <c r="G65" i="91"/>
  <c r="I65" i="91"/>
  <c r="K65" i="91"/>
  <c r="M65" i="91"/>
  <c r="O65" i="91"/>
  <c r="Q65" i="91"/>
  <c r="S65" i="91"/>
  <c r="Y53" i="91"/>
  <c r="W53" i="91"/>
  <c r="Y64" i="91"/>
  <c r="W64" i="91"/>
  <c r="X53" i="91"/>
  <c r="V53" i="91"/>
  <c r="X64" i="91"/>
  <c r="V64" i="91"/>
  <c r="B65" i="91"/>
  <c r="D65" i="91"/>
  <c r="F65" i="91"/>
  <c r="H65" i="91"/>
  <c r="J65" i="91"/>
  <c r="L65" i="91"/>
  <c r="N65" i="91"/>
  <c r="P65" i="91"/>
  <c r="R65" i="91"/>
  <c r="Y52" i="91"/>
  <c r="Y61" i="91"/>
  <c r="Y63" i="91" s="1"/>
  <c r="V51" i="92"/>
  <c r="X64" i="92"/>
  <c r="V52" i="92"/>
  <c r="W53" i="92"/>
  <c r="H65" i="92"/>
  <c r="L65" i="92"/>
  <c r="V64" i="92"/>
  <c r="X29" i="93"/>
  <c r="Z102" i="41" s="1"/>
  <c r="W27" i="91"/>
  <c r="Y30" i="16" s="1"/>
  <c r="W52" i="91"/>
  <c r="V63" i="92"/>
  <c r="V27" i="92"/>
  <c r="X66" i="16" s="1"/>
  <c r="B29" i="92"/>
  <c r="B66" i="41" s="1"/>
  <c r="V27" i="91"/>
  <c r="X30" i="16" s="1"/>
  <c r="X27" i="91"/>
  <c r="Z30" i="16" s="1"/>
  <c r="V52" i="91"/>
  <c r="X52" i="91"/>
  <c r="X63" i="93"/>
  <c r="V27" i="93"/>
  <c r="X102" i="16" s="1"/>
  <c r="V29" i="93"/>
  <c r="X102" i="41" s="1"/>
  <c r="V51" i="93"/>
  <c r="V52" i="93"/>
  <c r="B53" i="93"/>
  <c r="B65" i="93"/>
  <c r="V63" i="93"/>
  <c r="W27" i="92"/>
  <c r="Y66" i="16" s="1"/>
  <c r="Y27" i="92"/>
  <c r="AA66" i="16" s="1"/>
  <c r="W51" i="92"/>
  <c r="Y51" i="92"/>
  <c r="Y64" i="92"/>
  <c r="W64" i="92"/>
  <c r="W52" i="92"/>
  <c r="Y52" i="92"/>
  <c r="Y63" i="93"/>
  <c r="C63" i="93"/>
  <c r="W60" i="93"/>
  <c r="W27" i="93"/>
  <c r="Y102" i="16" s="1"/>
  <c r="Y27" i="93"/>
  <c r="AA102" i="16" s="1"/>
  <c r="W51" i="93"/>
  <c r="W56" i="93" s="1"/>
  <c r="Y51" i="93"/>
  <c r="Y56" i="93" s="1"/>
  <c r="W52" i="93"/>
  <c r="V60" i="93"/>
  <c r="V64" i="93"/>
  <c r="W64" i="93"/>
  <c r="B52" i="88"/>
  <c r="B64" i="88" s="1"/>
  <c r="C52" i="88"/>
  <c r="C64" i="88" s="1"/>
  <c r="D52" i="88"/>
  <c r="D64" i="88" s="1"/>
  <c r="E52" i="88"/>
  <c r="E64" i="88" s="1"/>
  <c r="F52" i="88"/>
  <c r="F64" i="88" s="1"/>
  <c r="G52" i="88"/>
  <c r="G64" i="88" s="1"/>
  <c r="H52" i="88"/>
  <c r="I52" i="88"/>
  <c r="J52" i="88"/>
  <c r="K52" i="88"/>
  <c r="L52" i="88"/>
  <c r="L64" i="88" s="1"/>
  <c r="M52" i="88"/>
  <c r="M64" i="88" s="1"/>
  <c r="N52" i="88"/>
  <c r="N64" i="88" s="1"/>
  <c r="O52" i="88"/>
  <c r="O64" i="88" s="1"/>
  <c r="P52" i="88"/>
  <c r="P64" i="88" s="1"/>
  <c r="Q52" i="88"/>
  <c r="Q64" i="88" s="1"/>
  <c r="R52" i="88"/>
  <c r="R64" i="88" s="1"/>
  <c r="S52" i="88"/>
  <c r="S64" i="88" s="1"/>
  <c r="B60" i="88"/>
  <c r="C60" i="88"/>
  <c r="D60" i="88"/>
  <c r="E60" i="88"/>
  <c r="E63" i="88" s="1"/>
  <c r="F60" i="88"/>
  <c r="G60" i="88"/>
  <c r="H60" i="88"/>
  <c r="I60" i="88"/>
  <c r="J60" i="88"/>
  <c r="K60" i="88"/>
  <c r="L60" i="88"/>
  <c r="M60" i="88"/>
  <c r="N60" i="88"/>
  <c r="O60" i="88"/>
  <c r="P60" i="88"/>
  <c r="Q60" i="88"/>
  <c r="Q63" i="88" s="1"/>
  <c r="R60" i="88"/>
  <c r="S60" i="88"/>
  <c r="B61" i="88"/>
  <c r="C61" i="88"/>
  <c r="D61" i="88"/>
  <c r="E61" i="88"/>
  <c r="F61" i="88"/>
  <c r="G61" i="88"/>
  <c r="H61" i="88"/>
  <c r="I61" i="88"/>
  <c r="J61" i="88"/>
  <c r="K61" i="88"/>
  <c r="L61" i="88"/>
  <c r="M61" i="88"/>
  <c r="N61" i="88"/>
  <c r="O61" i="88"/>
  <c r="P61" i="88"/>
  <c r="Q61" i="88"/>
  <c r="R61" i="88"/>
  <c r="S61" i="88"/>
  <c r="B62" i="88"/>
  <c r="C62" i="88"/>
  <c r="D62" i="88"/>
  <c r="E62" i="88"/>
  <c r="F62" i="88"/>
  <c r="G62" i="88"/>
  <c r="H62" i="88"/>
  <c r="I62" i="88"/>
  <c r="J62" i="88"/>
  <c r="K62" i="88"/>
  <c r="L62" i="88"/>
  <c r="M62" i="88"/>
  <c r="N62" i="88"/>
  <c r="O62" i="88"/>
  <c r="P62" i="88"/>
  <c r="P63" i="88" s="1"/>
  <c r="Q62" i="88"/>
  <c r="R62" i="88"/>
  <c r="S62" i="88"/>
  <c r="I64" i="88"/>
  <c r="J64" i="88"/>
  <c r="K64" i="88"/>
  <c r="U64" i="90"/>
  <c r="T64" i="90"/>
  <c r="S64" i="90"/>
  <c r="R64" i="90"/>
  <c r="Q64" i="90"/>
  <c r="P64" i="90"/>
  <c r="O64" i="90"/>
  <c r="N64" i="90"/>
  <c r="M64" i="90"/>
  <c r="L64" i="90"/>
  <c r="K64" i="90"/>
  <c r="J64" i="90"/>
  <c r="I64" i="90"/>
  <c r="H64" i="90"/>
  <c r="G64" i="90"/>
  <c r="F64" i="90"/>
  <c r="E64" i="90"/>
  <c r="D64" i="90"/>
  <c r="C64" i="90"/>
  <c r="B64" i="90"/>
  <c r="S63" i="90"/>
  <c r="S65" i="90" s="1"/>
  <c r="R63" i="90"/>
  <c r="R65" i="90" s="1"/>
  <c r="U62" i="90"/>
  <c r="T62" i="90"/>
  <c r="Q62" i="90"/>
  <c r="P62" i="90"/>
  <c r="O62" i="90"/>
  <c r="N62" i="90"/>
  <c r="M62" i="90"/>
  <c r="L62" i="90"/>
  <c r="K62" i="90"/>
  <c r="J62" i="90"/>
  <c r="I62" i="90"/>
  <c r="H62" i="90"/>
  <c r="G62" i="90"/>
  <c r="F62" i="90"/>
  <c r="E62" i="90"/>
  <c r="D62" i="90"/>
  <c r="C62" i="90"/>
  <c r="W62" i="90" s="1"/>
  <c r="B62" i="90"/>
  <c r="V62" i="90" s="1"/>
  <c r="U61" i="90"/>
  <c r="T61" i="90"/>
  <c r="Q61" i="90"/>
  <c r="P61" i="90"/>
  <c r="O61" i="90"/>
  <c r="N61" i="90"/>
  <c r="M61" i="90"/>
  <c r="L61" i="90"/>
  <c r="K61" i="90"/>
  <c r="J61" i="90"/>
  <c r="I61" i="90"/>
  <c r="H61" i="90"/>
  <c r="G61" i="90"/>
  <c r="F61" i="90"/>
  <c r="E61" i="90"/>
  <c r="D61" i="90"/>
  <c r="C61" i="90"/>
  <c r="W61" i="90" s="1"/>
  <c r="B61" i="90"/>
  <c r="V61" i="90" s="1"/>
  <c r="U60" i="90"/>
  <c r="U63" i="90" s="1"/>
  <c r="U65" i="90" s="1"/>
  <c r="T60" i="90"/>
  <c r="T63" i="90" s="1"/>
  <c r="Q60" i="90"/>
  <c r="Q63" i="90" s="1"/>
  <c r="Q65" i="90" s="1"/>
  <c r="P60" i="90"/>
  <c r="P63" i="90" s="1"/>
  <c r="P65" i="90" s="1"/>
  <c r="O60" i="90"/>
  <c r="O63" i="90" s="1"/>
  <c r="O65" i="90" s="1"/>
  <c r="N60" i="90"/>
  <c r="N63" i="90" s="1"/>
  <c r="N65" i="90" s="1"/>
  <c r="M60" i="90"/>
  <c r="M63" i="90" s="1"/>
  <c r="L60" i="90"/>
  <c r="L63" i="90" s="1"/>
  <c r="K60" i="90"/>
  <c r="K63" i="90" s="1"/>
  <c r="K65" i="90" s="1"/>
  <c r="J60" i="90"/>
  <c r="J63" i="90" s="1"/>
  <c r="J65" i="90" s="1"/>
  <c r="I60" i="90"/>
  <c r="I63" i="90" s="1"/>
  <c r="I65" i="90" s="1"/>
  <c r="H60" i="90"/>
  <c r="H63" i="90" s="1"/>
  <c r="H65" i="90" s="1"/>
  <c r="G60" i="90"/>
  <c r="G63" i="90" s="1"/>
  <c r="F60" i="90"/>
  <c r="F63" i="90" s="1"/>
  <c r="E60" i="90"/>
  <c r="E63" i="90" s="1"/>
  <c r="E65" i="90" s="1"/>
  <c r="D60" i="90"/>
  <c r="D63" i="90" s="1"/>
  <c r="D65" i="90" s="1"/>
  <c r="C60" i="90"/>
  <c r="C63" i="90" s="1"/>
  <c r="B60" i="90"/>
  <c r="B63" i="90" s="1"/>
  <c r="S52" i="90"/>
  <c r="R52" i="90"/>
  <c r="Q52" i="90"/>
  <c r="P52" i="90"/>
  <c r="O52" i="90"/>
  <c r="N52" i="90"/>
  <c r="M52" i="90"/>
  <c r="L52" i="90"/>
  <c r="K52" i="90"/>
  <c r="J52" i="90"/>
  <c r="I52" i="90"/>
  <c r="H52" i="90"/>
  <c r="G52" i="90"/>
  <c r="F52" i="90"/>
  <c r="E52" i="90"/>
  <c r="D52" i="90"/>
  <c r="C52" i="90"/>
  <c r="Y52" i="90" s="1"/>
  <c r="B52" i="90"/>
  <c r="X52" i="90" s="1"/>
  <c r="U51" i="90"/>
  <c r="U53" i="90" s="1"/>
  <c r="T51" i="90"/>
  <c r="S51" i="90"/>
  <c r="R51" i="90"/>
  <c r="R53" i="90" s="1"/>
  <c r="Q51" i="90"/>
  <c r="Q53" i="90" s="1"/>
  <c r="P51" i="90"/>
  <c r="P53" i="90" s="1"/>
  <c r="O51" i="90"/>
  <c r="N51" i="90"/>
  <c r="M51" i="90"/>
  <c r="M53" i="90" s="1"/>
  <c r="L51" i="90"/>
  <c r="L53" i="90" s="1"/>
  <c r="K51" i="90"/>
  <c r="J51" i="90"/>
  <c r="J53" i="90" s="1"/>
  <c r="I51" i="90"/>
  <c r="H51" i="90"/>
  <c r="G51" i="90"/>
  <c r="F51" i="90"/>
  <c r="F53" i="90" s="1"/>
  <c r="E51" i="90"/>
  <c r="D51" i="90"/>
  <c r="D53" i="90" s="1"/>
  <c r="C51" i="90"/>
  <c r="B51" i="90"/>
  <c r="Y50" i="90"/>
  <c r="X50" i="90"/>
  <c r="W50" i="90"/>
  <c r="V50" i="90"/>
  <c r="Y49" i="90"/>
  <c r="X49" i="90"/>
  <c r="W49" i="90"/>
  <c r="V49" i="90"/>
  <c r="Y48" i="90"/>
  <c r="X48" i="90"/>
  <c r="W48" i="90"/>
  <c r="V48" i="90"/>
  <c r="Y47" i="90"/>
  <c r="X47" i="90"/>
  <c r="W47" i="90"/>
  <c r="V47" i="90"/>
  <c r="Y46" i="90"/>
  <c r="X46" i="90"/>
  <c r="W46" i="90"/>
  <c r="V46" i="90"/>
  <c r="Y45" i="90"/>
  <c r="X45" i="90"/>
  <c r="W45" i="90"/>
  <c r="V45" i="90"/>
  <c r="Y44" i="90"/>
  <c r="X44" i="90"/>
  <c r="W44" i="90"/>
  <c r="V44" i="90"/>
  <c r="Y43" i="90"/>
  <c r="X43" i="90"/>
  <c r="W43" i="90"/>
  <c r="V43" i="90"/>
  <c r="Y42" i="90"/>
  <c r="X42" i="90"/>
  <c r="W42" i="90"/>
  <c r="V42" i="90"/>
  <c r="Y41" i="90"/>
  <c r="X41" i="90"/>
  <c r="W41" i="90"/>
  <c r="V41" i="90"/>
  <c r="Y40" i="90"/>
  <c r="X40" i="90"/>
  <c r="W40" i="90"/>
  <c r="V40" i="90"/>
  <c r="Y39" i="90"/>
  <c r="X39" i="90"/>
  <c r="W39" i="90"/>
  <c r="V39" i="90"/>
  <c r="Y38" i="90"/>
  <c r="X38" i="90"/>
  <c r="W38" i="90"/>
  <c r="V38" i="90"/>
  <c r="Y37" i="90"/>
  <c r="X37" i="90"/>
  <c r="W37" i="90"/>
  <c r="V37" i="90"/>
  <c r="Y36" i="90"/>
  <c r="X36" i="90"/>
  <c r="W36" i="90"/>
  <c r="V36" i="90"/>
  <c r="Y28" i="90"/>
  <c r="X28" i="90"/>
  <c r="W28" i="90"/>
  <c r="V28" i="90"/>
  <c r="U27" i="90"/>
  <c r="W101" i="16" s="1"/>
  <c r="T27" i="90"/>
  <c r="S27" i="90"/>
  <c r="R27" i="90"/>
  <c r="Q27" i="90"/>
  <c r="P27" i="90"/>
  <c r="O27" i="90"/>
  <c r="N27" i="90"/>
  <c r="M27" i="90"/>
  <c r="L27" i="90"/>
  <c r="K27" i="90"/>
  <c r="J27" i="90"/>
  <c r="I27" i="90"/>
  <c r="H27" i="90"/>
  <c r="G27" i="90"/>
  <c r="F27" i="90"/>
  <c r="E27" i="90"/>
  <c r="D27" i="90"/>
  <c r="C27" i="90"/>
  <c r="B27" i="90"/>
  <c r="B101" i="16" s="1"/>
  <c r="Y26" i="90"/>
  <c r="X26" i="90"/>
  <c r="W26" i="90"/>
  <c r="V26" i="90"/>
  <c r="Y25" i="90"/>
  <c r="X25" i="90"/>
  <c r="W25" i="90"/>
  <c r="V25" i="90"/>
  <c r="Y24" i="90"/>
  <c r="X24" i="90"/>
  <c r="W24" i="90"/>
  <c r="V24" i="90"/>
  <c r="Y23" i="90"/>
  <c r="X23" i="90"/>
  <c r="W23" i="90"/>
  <c r="V23" i="90"/>
  <c r="Y22" i="90"/>
  <c r="X22" i="90"/>
  <c r="W22" i="90"/>
  <c r="V22" i="90"/>
  <c r="Y21" i="90"/>
  <c r="X21" i="90"/>
  <c r="W21" i="90"/>
  <c r="V21" i="90"/>
  <c r="Y20" i="90"/>
  <c r="X20" i="90"/>
  <c r="W20" i="90"/>
  <c r="V20" i="90"/>
  <c r="Y19" i="90"/>
  <c r="X19" i="90"/>
  <c r="W19" i="90"/>
  <c r="V19" i="90"/>
  <c r="Y18" i="90"/>
  <c r="X18" i="90"/>
  <c r="W18" i="90"/>
  <c r="V18" i="90"/>
  <c r="Y17" i="90"/>
  <c r="X17" i="90"/>
  <c r="W17" i="90"/>
  <c r="V17" i="90"/>
  <c r="Y16" i="90"/>
  <c r="X16" i="90"/>
  <c r="W16" i="90"/>
  <c r="V16" i="90"/>
  <c r="Y15" i="90"/>
  <c r="X15" i="90"/>
  <c r="W15" i="90"/>
  <c r="V15" i="90"/>
  <c r="Y14" i="90"/>
  <c r="X14" i="90"/>
  <c r="W14" i="90"/>
  <c r="V14" i="90"/>
  <c r="Y13" i="90"/>
  <c r="X13" i="90"/>
  <c r="W13" i="90"/>
  <c r="V13" i="90"/>
  <c r="Y12" i="90"/>
  <c r="X12" i="90"/>
  <c r="W12" i="90"/>
  <c r="V12" i="90"/>
  <c r="Y11" i="90"/>
  <c r="X11" i="90"/>
  <c r="W11" i="90"/>
  <c r="V11" i="90"/>
  <c r="Y10" i="90"/>
  <c r="X10" i="90"/>
  <c r="W10" i="90"/>
  <c r="V10" i="90"/>
  <c r="Y9" i="90"/>
  <c r="Y62" i="90" s="1"/>
  <c r="X9" i="90"/>
  <c r="X62" i="90" s="1"/>
  <c r="W9" i="90"/>
  <c r="V9" i="90"/>
  <c r="Y8" i="90"/>
  <c r="X8" i="90"/>
  <c r="W8" i="90"/>
  <c r="V8" i="90"/>
  <c r="Y7" i="90"/>
  <c r="X7" i="90"/>
  <c r="W7" i="90"/>
  <c r="V7" i="90"/>
  <c r="Y6" i="90"/>
  <c r="Y61" i="90" s="1"/>
  <c r="X6" i="90"/>
  <c r="X61" i="90" s="1"/>
  <c r="W6" i="90"/>
  <c r="V6" i="90"/>
  <c r="U62" i="89"/>
  <c r="T62" i="89"/>
  <c r="S62" i="89"/>
  <c r="R62" i="89"/>
  <c r="Q62" i="89"/>
  <c r="P62" i="89"/>
  <c r="O62" i="89"/>
  <c r="N62" i="89"/>
  <c r="M62" i="89"/>
  <c r="L62" i="89"/>
  <c r="K62" i="89"/>
  <c r="J62" i="89"/>
  <c r="I62" i="89"/>
  <c r="H62" i="89"/>
  <c r="G62" i="89"/>
  <c r="F62" i="89"/>
  <c r="E62" i="89"/>
  <c r="D62" i="89"/>
  <c r="C62" i="89"/>
  <c r="B62" i="89"/>
  <c r="U61" i="89"/>
  <c r="T61" i="89"/>
  <c r="S61" i="89"/>
  <c r="R61" i="89"/>
  <c r="Q61" i="89"/>
  <c r="P61" i="89"/>
  <c r="O61" i="89"/>
  <c r="N61" i="89"/>
  <c r="M61" i="89"/>
  <c r="L61" i="89"/>
  <c r="K61" i="89"/>
  <c r="J61" i="89"/>
  <c r="I61" i="89"/>
  <c r="H61" i="89"/>
  <c r="G61" i="89"/>
  <c r="F61" i="89"/>
  <c r="E61" i="89"/>
  <c r="D61" i="89"/>
  <c r="C61" i="89"/>
  <c r="B61" i="89"/>
  <c r="U60" i="89"/>
  <c r="T60" i="89"/>
  <c r="S60" i="89"/>
  <c r="R60" i="89"/>
  <c r="Q60" i="89"/>
  <c r="Q63" i="89" s="1"/>
  <c r="P60" i="89"/>
  <c r="P63" i="89" s="1"/>
  <c r="O60" i="89"/>
  <c r="N60" i="89"/>
  <c r="M60" i="89"/>
  <c r="L60" i="89"/>
  <c r="K60" i="89"/>
  <c r="K63" i="89" s="1"/>
  <c r="J60" i="89"/>
  <c r="J63" i="89" s="1"/>
  <c r="I60" i="89"/>
  <c r="H60" i="89"/>
  <c r="G60" i="89"/>
  <c r="F60" i="89"/>
  <c r="E60" i="89"/>
  <c r="E63" i="89" s="1"/>
  <c r="D60" i="89"/>
  <c r="D63" i="89" s="1"/>
  <c r="C60" i="89"/>
  <c r="B60" i="89"/>
  <c r="S52" i="89"/>
  <c r="S64" i="89" s="1"/>
  <c r="R52" i="89"/>
  <c r="R64" i="89" s="1"/>
  <c r="Q52" i="89"/>
  <c r="Q64" i="89" s="1"/>
  <c r="P52" i="89"/>
  <c r="P64" i="89" s="1"/>
  <c r="O52" i="89"/>
  <c r="O64" i="89" s="1"/>
  <c r="N52" i="89"/>
  <c r="N64" i="89" s="1"/>
  <c r="M52" i="89"/>
  <c r="M64" i="89" s="1"/>
  <c r="L52" i="89"/>
  <c r="L64" i="89" s="1"/>
  <c r="K52" i="89"/>
  <c r="K64" i="89" s="1"/>
  <c r="J52" i="89"/>
  <c r="J64" i="89" s="1"/>
  <c r="I52" i="89"/>
  <c r="I64" i="89" s="1"/>
  <c r="H52" i="89"/>
  <c r="H64" i="89" s="1"/>
  <c r="G52" i="89"/>
  <c r="G64" i="89" s="1"/>
  <c r="F52" i="89"/>
  <c r="F64" i="89" s="1"/>
  <c r="E52" i="89"/>
  <c r="E64" i="89" s="1"/>
  <c r="D52" i="89"/>
  <c r="D64" i="89" s="1"/>
  <c r="C52" i="89"/>
  <c r="C64" i="89" s="1"/>
  <c r="B52" i="89"/>
  <c r="U51" i="89"/>
  <c r="U53" i="89" s="1"/>
  <c r="T51" i="89"/>
  <c r="S51" i="89"/>
  <c r="R51" i="89"/>
  <c r="R53" i="89" s="1"/>
  <c r="Q51" i="89"/>
  <c r="P51" i="89"/>
  <c r="O51" i="89"/>
  <c r="N51" i="89"/>
  <c r="N53" i="89" s="1"/>
  <c r="M51" i="89"/>
  <c r="L51" i="89"/>
  <c r="L53" i="89" s="1"/>
  <c r="K51" i="89"/>
  <c r="J51" i="89"/>
  <c r="I51" i="89"/>
  <c r="H51" i="89"/>
  <c r="H53" i="89" s="1"/>
  <c r="G51" i="89"/>
  <c r="F51" i="89"/>
  <c r="F53" i="89" s="1"/>
  <c r="E51" i="89"/>
  <c r="D51" i="89"/>
  <c r="C51" i="89"/>
  <c r="B51" i="89"/>
  <c r="B53" i="89" s="1"/>
  <c r="Y50" i="89"/>
  <c r="X50" i="89"/>
  <c r="W50" i="89"/>
  <c r="V50" i="89"/>
  <c r="Y49" i="89"/>
  <c r="X49" i="89"/>
  <c r="W49" i="89"/>
  <c r="V49" i="89"/>
  <c r="Y48" i="89"/>
  <c r="X48" i="89"/>
  <c r="W48" i="89"/>
  <c r="V48" i="89"/>
  <c r="Y47" i="89"/>
  <c r="X47" i="89"/>
  <c r="W47" i="89"/>
  <c r="V47" i="89"/>
  <c r="Y46" i="89"/>
  <c r="X46" i="89"/>
  <c r="W46" i="89"/>
  <c r="V46" i="89"/>
  <c r="Y45" i="89"/>
  <c r="X45" i="89"/>
  <c r="W45" i="89"/>
  <c r="V45" i="89"/>
  <c r="Y44" i="89"/>
  <c r="X44" i="89"/>
  <c r="W44" i="89"/>
  <c r="V44" i="89"/>
  <c r="Y43" i="89"/>
  <c r="X43" i="89"/>
  <c r="W43" i="89"/>
  <c r="V43" i="89"/>
  <c r="Y42" i="89"/>
  <c r="X42" i="89"/>
  <c r="W42" i="89"/>
  <c r="V42" i="89"/>
  <c r="Y41" i="89"/>
  <c r="X41" i="89"/>
  <c r="W41" i="89"/>
  <c r="V41" i="89"/>
  <c r="Y40" i="89"/>
  <c r="X40" i="89"/>
  <c r="W40" i="89"/>
  <c r="V40" i="89"/>
  <c r="Y39" i="89"/>
  <c r="X39" i="89"/>
  <c r="W39" i="89"/>
  <c r="V39" i="89"/>
  <c r="Y38" i="89"/>
  <c r="X38" i="89"/>
  <c r="W38" i="89"/>
  <c r="V38" i="89"/>
  <c r="Y37" i="89"/>
  <c r="X37" i="89"/>
  <c r="W37" i="89"/>
  <c r="V37" i="89"/>
  <c r="Y36" i="89"/>
  <c r="X36" i="89"/>
  <c r="W36" i="89"/>
  <c r="V36" i="89"/>
  <c r="Y28" i="89"/>
  <c r="X28" i="89"/>
  <c r="W28" i="89"/>
  <c r="V28" i="89"/>
  <c r="U27" i="89"/>
  <c r="T27" i="89"/>
  <c r="S27" i="89"/>
  <c r="R27" i="89"/>
  <c r="Q27" i="89"/>
  <c r="P27" i="89"/>
  <c r="O27" i="89"/>
  <c r="N27" i="89"/>
  <c r="M27" i="89"/>
  <c r="L27" i="89"/>
  <c r="K27" i="89"/>
  <c r="J27" i="89"/>
  <c r="I27" i="89"/>
  <c r="H27" i="89"/>
  <c r="G27" i="89"/>
  <c r="G65" i="16" s="1"/>
  <c r="F27" i="89"/>
  <c r="E27" i="89"/>
  <c r="D27" i="89"/>
  <c r="C27" i="89"/>
  <c r="B27" i="89"/>
  <c r="Y26" i="89"/>
  <c r="X26" i="89"/>
  <c r="W26" i="89"/>
  <c r="V26" i="89"/>
  <c r="Y25" i="89"/>
  <c r="X25" i="89"/>
  <c r="W25" i="89"/>
  <c r="V25" i="89"/>
  <c r="Y24" i="89"/>
  <c r="X24" i="89"/>
  <c r="W24" i="89"/>
  <c r="V24" i="89"/>
  <c r="Y23" i="89"/>
  <c r="X23" i="89"/>
  <c r="W23" i="89"/>
  <c r="V23" i="89"/>
  <c r="Y22" i="89"/>
  <c r="X22" i="89"/>
  <c r="W22" i="89"/>
  <c r="V22" i="89"/>
  <c r="Y21" i="89"/>
  <c r="X21" i="89"/>
  <c r="W21" i="89"/>
  <c r="V21" i="89"/>
  <c r="Y20" i="89"/>
  <c r="X20" i="89"/>
  <c r="W20" i="89"/>
  <c r="V20" i="89"/>
  <c r="Y19" i="89"/>
  <c r="X19" i="89"/>
  <c r="W19" i="89"/>
  <c r="V19" i="89"/>
  <c r="Y18" i="89"/>
  <c r="X18" i="89"/>
  <c r="W18" i="89"/>
  <c r="V18" i="89"/>
  <c r="Y17" i="89"/>
  <c r="X17" i="89"/>
  <c r="W17" i="89"/>
  <c r="V17" i="89"/>
  <c r="Y16" i="89"/>
  <c r="X16" i="89"/>
  <c r="W16" i="89"/>
  <c r="V16" i="89"/>
  <c r="Y15" i="89"/>
  <c r="X15" i="89"/>
  <c r="W15" i="89"/>
  <c r="V15" i="89"/>
  <c r="Y14" i="89"/>
  <c r="X14" i="89"/>
  <c r="X60" i="89" s="1"/>
  <c r="W14" i="89"/>
  <c r="V14" i="89"/>
  <c r="Y13" i="89"/>
  <c r="X13" i="89"/>
  <c r="W13" i="89"/>
  <c r="V13" i="89"/>
  <c r="Y12" i="89"/>
  <c r="X12" i="89"/>
  <c r="W12" i="89"/>
  <c r="V12" i="89"/>
  <c r="Y11" i="89"/>
  <c r="X11" i="89"/>
  <c r="W11" i="89"/>
  <c r="V11" i="89"/>
  <c r="Y10" i="89"/>
  <c r="X10" i="89"/>
  <c r="W10" i="89"/>
  <c r="V10" i="89"/>
  <c r="Y9" i="89"/>
  <c r="X9" i="89"/>
  <c r="W9" i="89"/>
  <c r="V9" i="89"/>
  <c r="Y8" i="89"/>
  <c r="X8" i="89"/>
  <c r="W8" i="89"/>
  <c r="V8" i="89"/>
  <c r="Y7" i="89"/>
  <c r="X7" i="89"/>
  <c r="W7" i="89"/>
  <c r="V7" i="89"/>
  <c r="Y6" i="89"/>
  <c r="X6" i="89"/>
  <c r="W6" i="89"/>
  <c r="V6" i="89"/>
  <c r="U62" i="88"/>
  <c r="T62" i="88"/>
  <c r="U61" i="88"/>
  <c r="T61" i="88"/>
  <c r="U60" i="88"/>
  <c r="T60" i="88"/>
  <c r="S63" i="88"/>
  <c r="R63" i="88"/>
  <c r="O63" i="88"/>
  <c r="N63" i="88"/>
  <c r="M63" i="88"/>
  <c r="L63" i="88"/>
  <c r="J63" i="88"/>
  <c r="H63" i="88"/>
  <c r="G63" i="88"/>
  <c r="F63" i="88"/>
  <c r="D63" i="88"/>
  <c r="C63" i="88"/>
  <c r="B63" i="88"/>
  <c r="H64" i="88"/>
  <c r="S51" i="88"/>
  <c r="S53" i="88" s="1"/>
  <c r="R51" i="88"/>
  <c r="Q51" i="88"/>
  <c r="Q53" i="88" s="1"/>
  <c r="P51" i="88"/>
  <c r="O51" i="88"/>
  <c r="O53" i="88" s="1"/>
  <c r="N51" i="88"/>
  <c r="M51" i="88"/>
  <c r="M53" i="88" s="1"/>
  <c r="L51" i="88"/>
  <c r="K51" i="88"/>
  <c r="K53" i="88" s="1"/>
  <c r="J51" i="88"/>
  <c r="I51" i="88"/>
  <c r="I53" i="88" s="1"/>
  <c r="H51" i="88"/>
  <c r="G51" i="88"/>
  <c r="G53" i="88" s="1"/>
  <c r="F51" i="88"/>
  <c r="E51" i="88"/>
  <c r="E53" i="88" s="1"/>
  <c r="D51" i="88"/>
  <c r="C51" i="88"/>
  <c r="C53" i="88" s="1"/>
  <c r="B51" i="88"/>
  <c r="Y50" i="88"/>
  <c r="X50" i="88"/>
  <c r="W50" i="88"/>
  <c r="V50" i="88"/>
  <c r="Y49" i="88"/>
  <c r="X49" i="88"/>
  <c r="W49" i="88"/>
  <c r="V49" i="88"/>
  <c r="Y48" i="88"/>
  <c r="X48" i="88"/>
  <c r="W48" i="88"/>
  <c r="V48" i="88"/>
  <c r="Y47" i="88"/>
  <c r="X47" i="88"/>
  <c r="W47" i="88"/>
  <c r="V47" i="88"/>
  <c r="Y46" i="88"/>
  <c r="X46" i="88"/>
  <c r="W46" i="88"/>
  <c r="V46" i="88"/>
  <c r="Y45" i="88"/>
  <c r="X45" i="88"/>
  <c r="W45" i="88"/>
  <c r="V45" i="88"/>
  <c r="Y44" i="88"/>
  <c r="X44" i="88"/>
  <c r="W44" i="88"/>
  <c r="V44" i="88"/>
  <c r="Y43" i="88"/>
  <c r="X43" i="88"/>
  <c r="W43" i="88"/>
  <c r="V43" i="88"/>
  <c r="Y42" i="88"/>
  <c r="X42" i="88"/>
  <c r="W42" i="88"/>
  <c r="V42" i="88"/>
  <c r="Y41" i="88"/>
  <c r="X41" i="88"/>
  <c r="W41" i="88"/>
  <c r="V41" i="88"/>
  <c r="Y40" i="88"/>
  <c r="X40" i="88"/>
  <c r="W40" i="88"/>
  <c r="V40" i="88"/>
  <c r="Y39" i="88"/>
  <c r="X39" i="88"/>
  <c r="W39" i="88"/>
  <c r="V39" i="88"/>
  <c r="Y38" i="88"/>
  <c r="X38" i="88"/>
  <c r="W38" i="88"/>
  <c r="V38" i="88"/>
  <c r="Y37" i="88"/>
  <c r="X37" i="88"/>
  <c r="W37" i="88"/>
  <c r="V37" i="88"/>
  <c r="Y36" i="88"/>
  <c r="Y51" i="88" s="1"/>
  <c r="X36" i="88"/>
  <c r="W36" i="88"/>
  <c r="V36" i="88"/>
  <c r="Y28" i="88"/>
  <c r="X28" i="88"/>
  <c r="W28" i="88"/>
  <c r="V28" i="88"/>
  <c r="U27" i="88"/>
  <c r="T27" i="88"/>
  <c r="S27" i="88"/>
  <c r="R27" i="88"/>
  <c r="Q27" i="88"/>
  <c r="P27" i="88"/>
  <c r="O27" i="88"/>
  <c r="N27" i="88"/>
  <c r="M27" i="88"/>
  <c r="L27" i="88"/>
  <c r="K27" i="88"/>
  <c r="J27" i="88"/>
  <c r="I27" i="88"/>
  <c r="H27" i="88"/>
  <c r="G27" i="88"/>
  <c r="F27" i="88"/>
  <c r="E27" i="88"/>
  <c r="D27" i="88"/>
  <c r="C27" i="88"/>
  <c r="C29" i="16" s="1"/>
  <c r="B27" i="88"/>
  <c r="B29" i="16" s="1"/>
  <c r="Y26" i="88"/>
  <c r="X26" i="88"/>
  <c r="W26" i="88"/>
  <c r="V26" i="88"/>
  <c r="Y25" i="88"/>
  <c r="X25" i="88"/>
  <c r="W25" i="88"/>
  <c r="V25" i="88"/>
  <c r="Y24" i="88"/>
  <c r="X24" i="88"/>
  <c r="W24" i="88"/>
  <c r="V24" i="88"/>
  <c r="Y23" i="88"/>
  <c r="X23" i="88"/>
  <c r="W23" i="88"/>
  <c r="V23" i="88"/>
  <c r="Y22" i="88"/>
  <c r="X22" i="88"/>
  <c r="W22" i="88"/>
  <c r="V22" i="88"/>
  <c r="Y21" i="88"/>
  <c r="X21" i="88"/>
  <c r="W21" i="88"/>
  <c r="V21" i="88"/>
  <c r="Y20" i="88"/>
  <c r="X20" i="88"/>
  <c r="W20" i="88"/>
  <c r="V20" i="88"/>
  <c r="Y19" i="88"/>
  <c r="X19" i="88"/>
  <c r="W19" i="88"/>
  <c r="V19" i="88"/>
  <c r="Y18" i="88"/>
  <c r="X18" i="88"/>
  <c r="W18" i="88"/>
  <c r="V18" i="88"/>
  <c r="Y17" i="88"/>
  <c r="X17" i="88"/>
  <c r="W17" i="88"/>
  <c r="V17" i="88"/>
  <c r="Y16" i="88"/>
  <c r="X16" i="88"/>
  <c r="W16" i="88"/>
  <c r="V16" i="88"/>
  <c r="Y15" i="88"/>
  <c r="X15" i="88"/>
  <c r="W15" i="88"/>
  <c r="V15" i="88"/>
  <c r="Y14" i="88"/>
  <c r="X14" i="88"/>
  <c r="X60" i="88" s="1"/>
  <c r="W14" i="88"/>
  <c r="V14" i="88"/>
  <c r="Y13" i="88"/>
  <c r="X13" i="88"/>
  <c r="W13" i="88"/>
  <c r="V13" i="88"/>
  <c r="Y12" i="88"/>
  <c r="X12" i="88"/>
  <c r="W12" i="88"/>
  <c r="V12" i="88"/>
  <c r="Y11" i="88"/>
  <c r="X11" i="88"/>
  <c r="W11" i="88"/>
  <c r="V11" i="88"/>
  <c r="Y10" i="88"/>
  <c r="X10" i="88"/>
  <c r="W10" i="88"/>
  <c r="V10" i="88"/>
  <c r="Y9" i="88"/>
  <c r="Y62" i="88" s="1"/>
  <c r="X9" i="88"/>
  <c r="W9" i="88"/>
  <c r="V9" i="88"/>
  <c r="Y8" i="88"/>
  <c r="X8" i="88"/>
  <c r="W8" i="88"/>
  <c r="V8" i="88"/>
  <c r="Y7" i="88"/>
  <c r="X7" i="88"/>
  <c r="W7" i="88"/>
  <c r="V7" i="88"/>
  <c r="Y6" i="88"/>
  <c r="Y61" i="88" s="1"/>
  <c r="X6" i="88"/>
  <c r="W6" i="88"/>
  <c r="V6" i="88"/>
  <c r="V29" i="91" l="1"/>
  <c r="X30" i="41" s="1"/>
  <c r="T63" i="88"/>
  <c r="T65" i="88" s="1"/>
  <c r="F63" i="89"/>
  <c r="L63" i="89"/>
  <c r="R63" i="89"/>
  <c r="R65" i="89" s="1"/>
  <c r="X60" i="90"/>
  <c r="X64" i="90"/>
  <c r="W29" i="93"/>
  <c r="Y102" i="41" s="1"/>
  <c r="X29" i="91"/>
  <c r="Z30" i="41" s="1"/>
  <c r="V51" i="88"/>
  <c r="W52" i="88"/>
  <c r="U63" i="88"/>
  <c r="U65" i="88" s="1"/>
  <c r="Y51" i="89"/>
  <c r="G63" i="89"/>
  <c r="M63" i="89"/>
  <c r="S63" i="89"/>
  <c r="Y60" i="90"/>
  <c r="Y63" i="90" s="1"/>
  <c r="Y64" i="90"/>
  <c r="Y29" i="93"/>
  <c r="AA102" i="41" s="1"/>
  <c r="X56" i="93"/>
  <c r="Y63" i="92"/>
  <c r="X63" i="92"/>
  <c r="W51" i="88"/>
  <c r="X61" i="89"/>
  <c r="X62" i="89"/>
  <c r="D53" i="89"/>
  <c r="V53" i="89" s="1"/>
  <c r="J53" i="89"/>
  <c r="P53" i="89"/>
  <c r="X52" i="89"/>
  <c r="B63" i="89"/>
  <c r="H63" i="89"/>
  <c r="N63" i="89"/>
  <c r="N65" i="89" s="1"/>
  <c r="T63" i="89"/>
  <c r="T65" i="89" s="1"/>
  <c r="B53" i="90"/>
  <c r="H53" i="90"/>
  <c r="N53" i="90"/>
  <c r="F65" i="90"/>
  <c r="L65" i="90"/>
  <c r="T65" i="90"/>
  <c r="Y60" i="88"/>
  <c r="X61" i="88"/>
  <c r="X63" i="88" s="1"/>
  <c r="X62" i="88"/>
  <c r="X51" i="88"/>
  <c r="Y61" i="89"/>
  <c r="Y62" i="89"/>
  <c r="C63" i="89"/>
  <c r="C65" i="89" s="1"/>
  <c r="I63" i="89"/>
  <c r="I65" i="89" s="1"/>
  <c r="O63" i="89"/>
  <c r="U63" i="89"/>
  <c r="U65" i="89" s="1"/>
  <c r="Y51" i="90"/>
  <c r="I53" i="90"/>
  <c r="G65" i="90"/>
  <c r="M65" i="90"/>
  <c r="V56" i="93"/>
  <c r="W63" i="92"/>
  <c r="Y65" i="92"/>
  <c r="W29" i="92"/>
  <c r="Y66" i="41" s="1"/>
  <c r="Y29" i="92"/>
  <c r="AA66" i="41" s="1"/>
  <c r="W65" i="92"/>
  <c r="X65" i="92"/>
  <c r="X53" i="92"/>
  <c r="V53" i="92"/>
  <c r="V65" i="92"/>
  <c r="B53" i="88"/>
  <c r="D53" i="88"/>
  <c r="V53" i="88" s="1"/>
  <c r="F53" i="88"/>
  <c r="H53" i="88"/>
  <c r="L53" i="88"/>
  <c r="N53" i="88"/>
  <c r="P53" i="88"/>
  <c r="R53" i="88"/>
  <c r="X53" i="88" s="1"/>
  <c r="C65" i="93"/>
  <c r="W63" i="93"/>
  <c r="X53" i="93"/>
  <c r="V53" i="93"/>
  <c r="X29" i="92"/>
  <c r="Z66" i="41" s="1"/>
  <c r="V29" i="92"/>
  <c r="X66" i="41" s="1"/>
  <c r="X65" i="91"/>
  <c r="V65" i="91"/>
  <c r="X65" i="93"/>
  <c r="V65" i="93"/>
  <c r="Y65" i="91"/>
  <c r="W65" i="91"/>
  <c r="B29" i="90"/>
  <c r="B101" i="41" s="1"/>
  <c r="D29" i="90"/>
  <c r="D101" i="41" s="1"/>
  <c r="D101" i="16"/>
  <c r="F29" i="90"/>
  <c r="F101" i="41" s="1"/>
  <c r="F101" i="16"/>
  <c r="H29" i="90"/>
  <c r="H101" i="41" s="1"/>
  <c r="H101" i="16"/>
  <c r="J29" i="90"/>
  <c r="J101" i="41" s="1"/>
  <c r="J101" i="16"/>
  <c r="L29" i="90"/>
  <c r="L101" i="41" s="1"/>
  <c r="L101" i="16"/>
  <c r="N29" i="90"/>
  <c r="N101" i="41" s="1"/>
  <c r="N101" i="16"/>
  <c r="P29" i="90"/>
  <c r="P101" i="41" s="1"/>
  <c r="P101" i="16"/>
  <c r="R29" i="90"/>
  <c r="T101" i="41" s="1"/>
  <c r="T101" i="16"/>
  <c r="T29" i="90"/>
  <c r="V101" i="16"/>
  <c r="Y27" i="90"/>
  <c r="AA101" i="16" s="1"/>
  <c r="C101" i="16"/>
  <c r="E29" i="90"/>
  <c r="E101" i="41" s="1"/>
  <c r="E101" i="16"/>
  <c r="G29" i="90"/>
  <c r="G101" i="41" s="1"/>
  <c r="G101" i="16"/>
  <c r="I29" i="90"/>
  <c r="I101" i="41" s="1"/>
  <c r="I101" i="16"/>
  <c r="K29" i="90"/>
  <c r="K101" i="41" s="1"/>
  <c r="K101" i="16"/>
  <c r="M29" i="90"/>
  <c r="M101" i="41" s="1"/>
  <c r="M101" i="16"/>
  <c r="O29" i="90"/>
  <c r="O101" i="41" s="1"/>
  <c r="O101" i="16"/>
  <c r="Q29" i="90"/>
  <c r="Q101" i="41" s="1"/>
  <c r="Q101" i="16"/>
  <c r="S29" i="90"/>
  <c r="U101" i="41" s="1"/>
  <c r="U101" i="16"/>
  <c r="U29" i="90"/>
  <c r="E29" i="88"/>
  <c r="E29" i="41" s="1"/>
  <c r="E29" i="16"/>
  <c r="G29" i="88"/>
  <c r="G29" i="41" s="1"/>
  <c r="G29" i="16"/>
  <c r="I29" i="88"/>
  <c r="I29" i="41" s="1"/>
  <c r="I29" i="16"/>
  <c r="K29" i="88"/>
  <c r="K29" i="41" s="1"/>
  <c r="K29" i="16"/>
  <c r="M29" i="88"/>
  <c r="M29" i="41" s="1"/>
  <c r="M29" i="16"/>
  <c r="O29" i="88"/>
  <c r="O29" i="41" s="1"/>
  <c r="O29" i="16"/>
  <c r="Q29" i="88"/>
  <c r="Q29" i="41" s="1"/>
  <c r="Q29" i="16"/>
  <c r="S29" i="88"/>
  <c r="U29" i="41" s="1"/>
  <c r="U29" i="16"/>
  <c r="U29" i="88"/>
  <c r="W29" i="16"/>
  <c r="B29" i="88"/>
  <c r="B29" i="41" s="1"/>
  <c r="D29" i="88"/>
  <c r="D29" i="41" s="1"/>
  <c r="D29" i="16"/>
  <c r="F29" i="88"/>
  <c r="F29" i="41" s="1"/>
  <c r="F29" i="16"/>
  <c r="H29" i="88"/>
  <c r="H29" i="41" s="1"/>
  <c r="H29" i="16"/>
  <c r="L29" i="88"/>
  <c r="L29" i="41" s="1"/>
  <c r="L29" i="16"/>
  <c r="N29" i="88"/>
  <c r="N29" i="41" s="1"/>
  <c r="N29" i="16"/>
  <c r="P29" i="88"/>
  <c r="P29" i="41" s="1"/>
  <c r="P29" i="16"/>
  <c r="R29" i="88"/>
  <c r="T29" i="41" s="1"/>
  <c r="T29" i="16"/>
  <c r="T29" i="88"/>
  <c r="V29" i="16"/>
  <c r="C29" i="88"/>
  <c r="C29" i="41" s="1"/>
  <c r="J53" i="88"/>
  <c r="J29" i="88"/>
  <c r="J29" i="41" s="1"/>
  <c r="J29" i="16"/>
  <c r="Y27" i="89"/>
  <c r="AA65" i="16" s="1"/>
  <c r="C65" i="16"/>
  <c r="E29" i="89"/>
  <c r="E65" i="41" s="1"/>
  <c r="E65" i="16"/>
  <c r="I29" i="89"/>
  <c r="I65" i="41" s="1"/>
  <c r="I65" i="16"/>
  <c r="K29" i="89"/>
  <c r="K65" i="41" s="1"/>
  <c r="K65" i="16"/>
  <c r="O29" i="89"/>
  <c r="O65" i="41" s="1"/>
  <c r="O65" i="16"/>
  <c r="Q29" i="89"/>
  <c r="Q65" i="41" s="1"/>
  <c r="Q65" i="16"/>
  <c r="S29" i="89"/>
  <c r="U65" i="41" s="1"/>
  <c r="U65" i="16"/>
  <c r="U29" i="89"/>
  <c r="W65" i="16"/>
  <c r="H65" i="89"/>
  <c r="B29" i="89"/>
  <c r="B65" i="41" s="1"/>
  <c r="B65" i="16"/>
  <c r="D29" i="89"/>
  <c r="D65" i="41" s="1"/>
  <c r="D65" i="16"/>
  <c r="F29" i="89"/>
  <c r="F65" i="41" s="1"/>
  <c r="F65" i="16"/>
  <c r="H29" i="89"/>
  <c r="H65" i="41" s="1"/>
  <c r="H65" i="16"/>
  <c r="J29" i="89"/>
  <c r="J65" i="41" s="1"/>
  <c r="J65" i="16"/>
  <c r="L29" i="89"/>
  <c r="L65" i="41" s="1"/>
  <c r="L65" i="16"/>
  <c r="N29" i="89"/>
  <c r="N65" i="41" s="1"/>
  <c r="N65" i="16"/>
  <c r="P29" i="89"/>
  <c r="P65" i="41" s="1"/>
  <c r="P65" i="16"/>
  <c r="R29" i="89"/>
  <c r="T65" i="41" s="1"/>
  <c r="T65" i="16"/>
  <c r="T29" i="89"/>
  <c r="V65" i="16"/>
  <c r="G29" i="89"/>
  <c r="G65" i="41" s="1"/>
  <c r="W51" i="89"/>
  <c r="B64" i="89"/>
  <c r="Y60" i="89"/>
  <c r="Y63" i="89" s="1"/>
  <c r="M29" i="89"/>
  <c r="M65" i="41" s="1"/>
  <c r="M65" i="16"/>
  <c r="W51" i="90"/>
  <c r="G53" i="90"/>
  <c r="K53" i="90"/>
  <c r="O53" i="90"/>
  <c r="S53" i="90"/>
  <c r="E53" i="90"/>
  <c r="W52" i="90"/>
  <c r="C53" i="90"/>
  <c r="X63" i="90"/>
  <c r="C29" i="90"/>
  <c r="C101" i="41" s="1"/>
  <c r="W27" i="90"/>
  <c r="Y101" i="16" s="1"/>
  <c r="C53" i="89"/>
  <c r="K53" i="89"/>
  <c r="S53" i="89"/>
  <c r="E65" i="89"/>
  <c r="G65" i="89"/>
  <c r="K65" i="89"/>
  <c r="M65" i="89"/>
  <c r="O65" i="89"/>
  <c r="Q65" i="89"/>
  <c r="S65" i="89"/>
  <c r="E53" i="89"/>
  <c r="I53" i="89"/>
  <c r="M53" i="89"/>
  <c r="Q53" i="89"/>
  <c r="W52" i="89"/>
  <c r="G53" i="89"/>
  <c r="O53" i="89"/>
  <c r="B65" i="89"/>
  <c r="D65" i="89"/>
  <c r="F65" i="89"/>
  <c r="J65" i="89"/>
  <c r="L65" i="89"/>
  <c r="X65" i="89" s="1"/>
  <c r="P65" i="89"/>
  <c r="W60" i="89"/>
  <c r="W62" i="89"/>
  <c r="V62" i="89"/>
  <c r="W61" i="89"/>
  <c r="W27" i="89"/>
  <c r="Y65" i="16" s="1"/>
  <c r="V60" i="89"/>
  <c r="V61" i="89"/>
  <c r="X63" i="89"/>
  <c r="C29" i="89"/>
  <c r="B65" i="88"/>
  <c r="D65" i="88"/>
  <c r="F65" i="88"/>
  <c r="H65" i="88"/>
  <c r="J65" i="88"/>
  <c r="L65" i="88"/>
  <c r="N65" i="88"/>
  <c r="P65" i="88"/>
  <c r="R65" i="88"/>
  <c r="W27" i="88"/>
  <c r="Y29" i="16" s="1"/>
  <c r="V60" i="88"/>
  <c r="V62" i="88"/>
  <c r="V61" i="88"/>
  <c r="K63" i="88"/>
  <c r="I63" i="88"/>
  <c r="W60" i="88"/>
  <c r="W62" i="88"/>
  <c r="Y56" i="90"/>
  <c r="B65" i="90"/>
  <c r="V63" i="90"/>
  <c r="X29" i="90"/>
  <c r="Z101" i="41" s="1"/>
  <c r="W56" i="90"/>
  <c r="X53" i="90"/>
  <c r="C65" i="90"/>
  <c r="W63" i="90"/>
  <c r="V60" i="90"/>
  <c r="V64" i="90"/>
  <c r="V27" i="90"/>
  <c r="X101" i="16" s="1"/>
  <c r="X27" i="90"/>
  <c r="Z101" i="16" s="1"/>
  <c r="V51" i="90"/>
  <c r="X51" i="90"/>
  <c r="X56" i="90" s="1"/>
  <c r="V52" i="90"/>
  <c r="W60" i="90"/>
  <c r="W64" i="90"/>
  <c r="X53" i="89"/>
  <c r="Y64" i="89"/>
  <c r="W64" i="89"/>
  <c r="Y52" i="89"/>
  <c r="X64" i="89"/>
  <c r="V64" i="89"/>
  <c r="V27" i="89"/>
  <c r="X65" i="16" s="1"/>
  <c r="X27" i="89"/>
  <c r="Z65" i="16" s="1"/>
  <c r="V51" i="89"/>
  <c r="X51" i="89"/>
  <c r="V52" i="89"/>
  <c r="Y63" i="88"/>
  <c r="Y53" i="88"/>
  <c r="W53" i="88"/>
  <c r="E65" i="88"/>
  <c r="I65" i="88"/>
  <c r="M65" i="88"/>
  <c r="Q65" i="88"/>
  <c r="Y27" i="88"/>
  <c r="AA29" i="16" s="1"/>
  <c r="Y52" i="88"/>
  <c r="W61" i="88"/>
  <c r="G65" i="88"/>
  <c r="K65" i="88"/>
  <c r="O65" i="88"/>
  <c r="S65" i="88"/>
  <c r="C65" i="88"/>
  <c r="X64" i="88"/>
  <c r="V64" i="88"/>
  <c r="V27" i="88"/>
  <c r="X29" i="16" s="1"/>
  <c r="X27" i="88"/>
  <c r="Z29" i="16" s="1"/>
  <c r="V52" i="88"/>
  <c r="X52" i="88"/>
  <c r="N51" i="85"/>
  <c r="L51" i="85"/>
  <c r="M51" i="85"/>
  <c r="V29" i="41" l="1"/>
  <c r="V30" i="41"/>
  <c r="W29" i="90"/>
  <c r="Y101" i="41" s="1"/>
  <c r="V53" i="90"/>
  <c r="Y29" i="90"/>
  <c r="AA101" i="41" s="1"/>
  <c r="W29" i="89"/>
  <c r="Y65" i="41" s="1"/>
  <c r="X29" i="89"/>
  <c r="Z65" i="41" s="1"/>
  <c r="V56" i="90"/>
  <c r="V29" i="90"/>
  <c r="X101" i="41" s="1"/>
  <c r="W53" i="90"/>
  <c r="V101" i="41"/>
  <c r="V102" i="41"/>
  <c r="Y65" i="89"/>
  <c r="W65" i="41"/>
  <c r="W66" i="41"/>
  <c r="W101" i="41"/>
  <c r="W102" i="41"/>
  <c r="V65" i="41"/>
  <c r="V66" i="41"/>
  <c r="Y53" i="90"/>
  <c r="W29" i="41"/>
  <c r="W30" i="41"/>
  <c r="V29" i="88"/>
  <c r="X29" i="41" s="1"/>
  <c r="W29" i="88"/>
  <c r="Y29" i="41" s="1"/>
  <c r="X29" i="88"/>
  <c r="Z29" i="41" s="1"/>
  <c r="Y29" i="88"/>
  <c r="AA29" i="41" s="1"/>
  <c r="Y65" i="93"/>
  <c r="W65" i="93"/>
  <c r="V29" i="89"/>
  <c r="X65" i="41" s="1"/>
  <c r="X65" i="88"/>
  <c r="V65" i="89"/>
  <c r="Y29" i="89"/>
  <c r="AA65" i="41" s="1"/>
  <c r="C65" i="41"/>
  <c r="Y53" i="89"/>
  <c r="W53" i="89"/>
  <c r="W65" i="89"/>
  <c r="W63" i="89"/>
  <c r="V63" i="89"/>
  <c r="V65" i="88"/>
  <c r="V63" i="88"/>
  <c r="W63" i="88"/>
  <c r="Y65" i="90"/>
  <c r="W65" i="90"/>
  <c r="X65" i="90"/>
  <c r="V65" i="90"/>
  <c r="Y65" i="88"/>
  <c r="W65" i="88"/>
  <c r="Y64" i="88"/>
  <c r="W64" i="88"/>
  <c r="B51" i="85"/>
  <c r="X6" i="85" l="1"/>
  <c r="V6" i="85"/>
  <c r="N52" i="85" l="1"/>
  <c r="N53" i="85" s="1"/>
  <c r="B52" i="85"/>
  <c r="C52" i="85"/>
  <c r="D52" i="85"/>
  <c r="E52" i="85"/>
  <c r="F52" i="85"/>
  <c r="G52" i="85"/>
  <c r="H52" i="85"/>
  <c r="I52" i="85"/>
  <c r="J52" i="85"/>
  <c r="K52" i="85"/>
  <c r="L52" i="85"/>
  <c r="M52" i="85"/>
  <c r="O52" i="85"/>
  <c r="P52" i="85"/>
  <c r="Q52" i="85"/>
  <c r="R52" i="85"/>
  <c r="S52" i="85"/>
  <c r="S52" i="87" l="1"/>
  <c r="R52" i="87"/>
  <c r="Q52" i="87"/>
  <c r="P52" i="87"/>
  <c r="O52" i="87"/>
  <c r="N52" i="87"/>
  <c r="M52" i="87"/>
  <c r="L52" i="87"/>
  <c r="K52" i="87"/>
  <c r="J52" i="87"/>
  <c r="I52" i="87"/>
  <c r="H52" i="87"/>
  <c r="G52" i="87"/>
  <c r="F52" i="87"/>
  <c r="E52" i="87"/>
  <c r="D52" i="87"/>
  <c r="C52" i="87"/>
  <c r="B52" i="87"/>
  <c r="S52" i="86"/>
  <c r="S64" i="86" s="1"/>
  <c r="R52" i="86"/>
  <c r="R64" i="86" s="1"/>
  <c r="Q52" i="86"/>
  <c r="Q64" i="86" s="1"/>
  <c r="P52" i="86"/>
  <c r="P64" i="86" s="1"/>
  <c r="O52" i="86"/>
  <c r="O64" i="86" s="1"/>
  <c r="N52" i="86"/>
  <c r="N64" i="86" s="1"/>
  <c r="M52" i="86"/>
  <c r="M64" i="86" s="1"/>
  <c r="L52" i="86"/>
  <c r="L64" i="86" s="1"/>
  <c r="K52" i="86"/>
  <c r="K64" i="86" s="1"/>
  <c r="J52" i="86"/>
  <c r="J64" i="86" s="1"/>
  <c r="I52" i="86"/>
  <c r="I64" i="86" s="1"/>
  <c r="H52" i="86"/>
  <c r="H64" i="86" s="1"/>
  <c r="G52" i="86"/>
  <c r="G64" i="86" s="1"/>
  <c r="F52" i="86"/>
  <c r="F64" i="86" s="1"/>
  <c r="E52" i="86"/>
  <c r="E64" i="86" s="1"/>
  <c r="D52" i="86"/>
  <c r="C52" i="86"/>
  <c r="C64" i="86" s="1"/>
  <c r="B52" i="86"/>
  <c r="B64" i="86" s="1"/>
  <c r="S64" i="85"/>
  <c r="R64" i="85"/>
  <c r="Q64" i="85"/>
  <c r="P64" i="85"/>
  <c r="O64" i="85"/>
  <c r="N64" i="85"/>
  <c r="K64" i="85"/>
  <c r="J64" i="85"/>
  <c r="I64" i="85"/>
  <c r="H64" i="85"/>
  <c r="G64" i="85"/>
  <c r="F64" i="85"/>
  <c r="E64" i="85"/>
  <c r="D64" i="85"/>
  <c r="C64" i="85"/>
  <c r="B64" i="85"/>
  <c r="U64" i="87"/>
  <c r="T64" i="87"/>
  <c r="S64" i="87"/>
  <c r="R64" i="87"/>
  <c r="Q64" i="87"/>
  <c r="P64" i="87"/>
  <c r="O64" i="87"/>
  <c r="N64" i="87"/>
  <c r="M64" i="87"/>
  <c r="L64" i="87"/>
  <c r="K64" i="87"/>
  <c r="J64" i="87"/>
  <c r="I64" i="87"/>
  <c r="H64" i="87"/>
  <c r="G64" i="87"/>
  <c r="F64" i="87"/>
  <c r="E64" i="87"/>
  <c r="D64" i="87"/>
  <c r="C64" i="87"/>
  <c r="B64" i="87"/>
  <c r="S63" i="87"/>
  <c r="R63" i="87"/>
  <c r="U62" i="87"/>
  <c r="T62" i="87"/>
  <c r="Q62" i="87"/>
  <c r="P62" i="87"/>
  <c r="O62" i="87"/>
  <c r="N62" i="87"/>
  <c r="M62" i="87"/>
  <c r="L62" i="87"/>
  <c r="K62" i="87"/>
  <c r="J62" i="87"/>
  <c r="I62" i="87"/>
  <c r="H62" i="87"/>
  <c r="G62" i="87"/>
  <c r="F62" i="87"/>
  <c r="E62" i="87"/>
  <c r="D62" i="87"/>
  <c r="C62" i="87"/>
  <c r="B62" i="87"/>
  <c r="U61" i="87"/>
  <c r="T61" i="87"/>
  <c r="Q61" i="87"/>
  <c r="P61" i="87"/>
  <c r="O61" i="87"/>
  <c r="N61" i="87"/>
  <c r="M61" i="87"/>
  <c r="L61" i="87"/>
  <c r="K61" i="87"/>
  <c r="J61" i="87"/>
  <c r="I61" i="87"/>
  <c r="H61" i="87"/>
  <c r="G61" i="87"/>
  <c r="F61" i="87"/>
  <c r="E61" i="87"/>
  <c r="D61" i="87"/>
  <c r="C61" i="87"/>
  <c r="B61" i="87"/>
  <c r="U60" i="87"/>
  <c r="T60" i="87"/>
  <c r="Q60" i="87"/>
  <c r="P60" i="87"/>
  <c r="O60" i="87"/>
  <c r="N60" i="87"/>
  <c r="M60" i="87"/>
  <c r="L60" i="87"/>
  <c r="K60" i="87"/>
  <c r="J60" i="87"/>
  <c r="I60" i="87"/>
  <c r="H60" i="87"/>
  <c r="G60" i="87"/>
  <c r="F60" i="87"/>
  <c r="E60" i="87"/>
  <c r="D60" i="87"/>
  <c r="C60" i="87"/>
  <c r="B60" i="87"/>
  <c r="U51" i="87"/>
  <c r="U53" i="87" s="1"/>
  <c r="T51" i="87"/>
  <c r="S51" i="87"/>
  <c r="R51" i="87"/>
  <c r="Q51" i="87"/>
  <c r="P51" i="87"/>
  <c r="O51" i="87"/>
  <c r="N51" i="87"/>
  <c r="M51" i="87"/>
  <c r="L51" i="87"/>
  <c r="K51" i="87"/>
  <c r="J51" i="87"/>
  <c r="I51" i="87"/>
  <c r="H51" i="87"/>
  <c r="G51" i="87"/>
  <c r="F51" i="87"/>
  <c r="E51" i="87"/>
  <c r="D51" i="87"/>
  <c r="C51" i="87"/>
  <c r="B51" i="87"/>
  <c r="Y50" i="87"/>
  <c r="X50" i="87"/>
  <c r="W50" i="87"/>
  <c r="V50" i="87"/>
  <c r="Y49" i="87"/>
  <c r="X49" i="87"/>
  <c r="W49" i="87"/>
  <c r="V49" i="87"/>
  <c r="Y48" i="87"/>
  <c r="X48" i="87"/>
  <c r="W48" i="87"/>
  <c r="V48" i="87"/>
  <c r="Y47" i="87"/>
  <c r="X47" i="87"/>
  <c r="W47" i="87"/>
  <c r="V47" i="87"/>
  <c r="Y46" i="87"/>
  <c r="X46" i="87"/>
  <c r="W46" i="87"/>
  <c r="V46" i="87"/>
  <c r="Y45" i="87"/>
  <c r="X45" i="87"/>
  <c r="W45" i="87"/>
  <c r="V45" i="87"/>
  <c r="Y44" i="87"/>
  <c r="X44" i="87"/>
  <c r="W44" i="87"/>
  <c r="V44" i="87"/>
  <c r="Y43" i="87"/>
  <c r="X43" i="87"/>
  <c r="W43" i="87"/>
  <c r="V43" i="87"/>
  <c r="Y42" i="87"/>
  <c r="X42" i="87"/>
  <c r="W42" i="87"/>
  <c r="V42" i="87"/>
  <c r="Y41" i="87"/>
  <c r="X41" i="87"/>
  <c r="W41" i="87"/>
  <c r="V41" i="87"/>
  <c r="Y40" i="87"/>
  <c r="X40" i="87"/>
  <c r="W40" i="87"/>
  <c r="V40" i="87"/>
  <c r="Y39" i="87"/>
  <c r="X39" i="87"/>
  <c r="W39" i="87"/>
  <c r="V39" i="87"/>
  <c r="Y38" i="87"/>
  <c r="X38" i="87"/>
  <c r="W38" i="87"/>
  <c r="V38" i="87"/>
  <c r="Y37" i="87"/>
  <c r="X37" i="87"/>
  <c r="W37" i="87"/>
  <c r="V37" i="87"/>
  <c r="Y36" i="87"/>
  <c r="X36" i="87"/>
  <c r="W36" i="87"/>
  <c r="V36" i="87"/>
  <c r="Y28" i="87"/>
  <c r="X28" i="87"/>
  <c r="W28" i="87"/>
  <c r="V28" i="87"/>
  <c r="U27" i="87"/>
  <c r="U29" i="87" s="1"/>
  <c r="W100" i="41" s="1"/>
  <c r="T27" i="87"/>
  <c r="V100" i="16" s="1"/>
  <c r="S27" i="87"/>
  <c r="S29" i="87" s="1"/>
  <c r="U100" i="41" s="1"/>
  <c r="R27" i="87"/>
  <c r="R29" i="87" s="1"/>
  <c r="T100" i="41" s="1"/>
  <c r="Q27" i="87"/>
  <c r="Q29" i="87" s="1"/>
  <c r="Q100" i="41" s="1"/>
  <c r="P27" i="87"/>
  <c r="P29" i="87" s="1"/>
  <c r="P100" i="41" s="1"/>
  <c r="O27" i="87"/>
  <c r="O29" i="87" s="1"/>
  <c r="O100" i="41" s="1"/>
  <c r="N27" i="87"/>
  <c r="N29" i="87" s="1"/>
  <c r="N100" i="41" s="1"/>
  <c r="M27" i="87"/>
  <c r="M29" i="87" s="1"/>
  <c r="M100" i="41" s="1"/>
  <c r="L27" i="87"/>
  <c r="L29" i="87" s="1"/>
  <c r="L100" i="41" s="1"/>
  <c r="K27" i="87"/>
  <c r="K29" i="87" s="1"/>
  <c r="K100" i="41" s="1"/>
  <c r="J27" i="87"/>
  <c r="J29" i="87" s="1"/>
  <c r="J100" i="41" s="1"/>
  <c r="I27" i="87"/>
  <c r="I29" i="87" s="1"/>
  <c r="I100" i="41" s="1"/>
  <c r="H27" i="87"/>
  <c r="H29" i="87" s="1"/>
  <c r="H100" i="41" s="1"/>
  <c r="G27" i="87"/>
  <c r="G29" i="87" s="1"/>
  <c r="G100" i="41" s="1"/>
  <c r="F27" i="87"/>
  <c r="F29" i="87" s="1"/>
  <c r="F100" i="41" s="1"/>
  <c r="E27" i="87"/>
  <c r="E29" i="87" s="1"/>
  <c r="E100" i="41" s="1"/>
  <c r="D27" i="87"/>
  <c r="D29" i="87" s="1"/>
  <c r="D100" i="41" s="1"/>
  <c r="C27" i="87"/>
  <c r="C100" i="16" s="1"/>
  <c r="B27" i="87"/>
  <c r="B29" i="87" s="1"/>
  <c r="B100" i="41" s="1"/>
  <c r="Y26" i="87"/>
  <c r="X26" i="87"/>
  <c r="W26" i="87"/>
  <c r="V26" i="87"/>
  <c r="Y25" i="87"/>
  <c r="X25" i="87"/>
  <c r="W25" i="87"/>
  <c r="V25" i="87"/>
  <c r="Y24" i="87"/>
  <c r="X24" i="87"/>
  <c r="W24" i="87"/>
  <c r="V24" i="87"/>
  <c r="Y23" i="87"/>
  <c r="X23" i="87"/>
  <c r="W23" i="87"/>
  <c r="V23" i="87"/>
  <c r="Y22" i="87"/>
  <c r="X22" i="87"/>
  <c r="W22" i="87"/>
  <c r="V22" i="87"/>
  <c r="Y21" i="87"/>
  <c r="X21" i="87"/>
  <c r="W21" i="87"/>
  <c r="V21" i="87"/>
  <c r="Y20" i="87"/>
  <c r="X20" i="87"/>
  <c r="W20" i="87"/>
  <c r="V20" i="87"/>
  <c r="Y19" i="87"/>
  <c r="X19" i="87"/>
  <c r="W19" i="87"/>
  <c r="V19" i="87"/>
  <c r="Y18" i="87"/>
  <c r="X18" i="87"/>
  <c r="W18" i="87"/>
  <c r="V18" i="87"/>
  <c r="Y17" i="87"/>
  <c r="X17" i="87"/>
  <c r="W17" i="87"/>
  <c r="V17" i="87"/>
  <c r="Y16" i="87"/>
  <c r="X16" i="87"/>
  <c r="W16" i="87"/>
  <c r="V16" i="87"/>
  <c r="Y15" i="87"/>
  <c r="X15" i="87"/>
  <c r="W15" i="87"/>
  <c r="V15" i="87"/>
  <c r="Y14" i="87"/>
  <c r="Y60" i="87" s="1"/>
  <c r="X14" i="87"/>
  <c r="X60" i="87" s="1"/>
  <c r="W14" i="87"/>
  <c r="V14" i="87"/>
  <c r="Y13" i="87"/>
  <c r="X13" i="87"/>
  <c r="W13" i="87"/>
  <c r="V13" i="87"/>
  <c r="Y12" i="87"/>
  <c r="X12" i="87"/>
  <c r="W12" i="87"/>
  <c r="V12" i="87"/>
  <c r="Y11" i="87"/>
  <c r="X11" i="87"/>
  <c r="W11" i="87"/>
  <c r="V11" i="87"/>
  <c r="Y10" i="87"/>
  <c r="X10" i="87"/>
  <c r="W10" i="87"/>
  <c r="V10" i="87"/>
  <c r="Y9" i="87"/>
  <c r="X9" i="87"/>
  <c r="W9" i="87"/>
  <c r="V9" i="87"/>
  <c r="Y8" i="87"/>
  <c r="X8" i="87"/>
  <c r="W8" i="87"/>
  <c r="V8" i="87"/>
  <c r="Y7" i="87"/>
  <c r="X7" i="87"/>
  <c r="W7" i="87"/>
  <c r="V7" i="87"/>
  <c r="Y6" i="87"/>
  <c r="X6" i="87"/>
  <c r="W6" i="87"/>
  <c r="V6" i="87"/>
  <c r="U62" i="86"/>
  <c r="T62" i="86"/>
  <c r="S62" i="86"/>
  <c r="R62" i="86"/>
  <c r="Q62" i="86"/>
  <c r="P62" i="86"/>
  <c r="O62" i="86"/>
  <c r="N62" i="86"/>
  <c r="M62" i="86"/>
  <c r="L62" i="86"/>
  <c r="K62" i="86"/>
  <c r="J62" i="86"/>
  <c r="I62" i="86"/>
  <c r="H62" i="86"/>
  <c r="G62" i="86"/>
  <c r="F62" i="86"/>
  <c r="E62" i="86"/>
  <c r="D62" i="86"/>
  <c r="C62" i="86"/>
  <c r="B62" i="86"/>
  <c r="U61" i="86"/>
  <c r="T61" i="86"/>
  <c r="S61" i="86"/>
  <c r="R61" i="86"/>
  <c r="Q61" i="86"/>
  <c r="P61" i="86"/>
  <c r="O61" i="86"/>
  <c r="N61" i="86"/>
  <c r="M61" i="86"/>
  <c r="L61" i="86"/>
  <c r="K61" i="86"/>
  <c r="J61" i="86"/>
  <c r="I61" i="86"/>
  <c r="H61" i="86"/>
  <c r="G61" i="86"/>
  <c r="F61" i="86"/>
  <c r="E61" i="86"/>
  <c r="D61" i="86"/>
  <c r="C61" i="86"/>
  <c r="B61" i="86"/>
  <c r="U60" i="86"/>
  <c r="T60" i="86"/>
  <c r="S60" i="86"/>
  <c r="R60" i="86"/>
  <c r="Q60" i="86"/>
  <c r="P60" i="86"/>
  <c r="O60" i="86"/>
  <c r="N60" i="86"/>
  <c r="M60" i="86"/>
  <c r="M63" i="86" s="1"/>
  <c r="L60" i="86"/>
  <c r="K60" i="86"/>
  <c r="J60" i="86"/>
  <c r="I60" i="86"/>
  <c r="H60" i="86"/>
  <c r="G60" i="86"/>
  <c r="F60" i="86"/>
  <c r="E60" i="86"/>
  <c r="D60" i="86"/>
  <c r="C60" i="86"/>
  <c r="B60" i="86"/>
  <c r="Y52" i="86"/>
  <c r="U51" i="86"/>
  <c r="U53" i="86" s="1"/>
  <c r="T51" i="86"/>
  <c r="S51" i="86"/>
  <c r="R51" i="86"/>
  <c r="Q51" i="86"/>
  <c r="P51" i="86"/>
  <c r="O51" i="86"/>
  <c r="N51" i="86"/>
  <c r="M51" i="86"/>
  <c r="L51" i="86"/>
  <c r="K51" i="86"/>
  <c r="J51" i="86"/>
  <c r="I51" i="86"/>
  <c r="H51" i="86"/>
  <c r="G51" i="86"/>
  <c r="F51" i="86"/>
  <c r="E51" i="86"/>
  <c r="D51" i="86"/>
  <c r="C51" i="86"/>
  <c r="B51" i="86"/>
  <c r="Y50" i="86"/>
  <c r="X50" i="86"/>
  <c r="W50" i="86"/>
  <c r="V50" i="86"/>
  <c r="Y49" i="86"/>
  <c r="X49" i="86"/>
  <c r="W49" i="86"/>
  <c r="V49" i="86"/>
  <c r="Y48" i="86"/>
  <c r="X48" i="86"/>
  <c r="W48" i="86"/>
  <c r="V48" i="86"/>
  <c r="Y47" i="86"/>
  <c r="X47" i="86"/>
  <c r="W47" i="86"/>
  <c r="V47" i="86"/>
  <c r="Y46" i="86"/>
  <c r="X46" i="86"/>
  <c r="W46" i="86"/>
  <c r="V46" i="86"/>
  <c r="Y45" i="86"/>
  <c r="X45" i="86"/>
  <c r="W45" i="86"/>
  <c r="V45" i="86"/>
  <c r="Y44" i="86"/>
  <c r="X44" i="86"/>
  <c r="W44" i="86"/>
  <c r="V44" i="86"/>
  <c r="Y43" i="86"/>
  <c r="X43" i="86"/>
  <c r="W43" i="86"/>
  <c r="V43" i="86"/>
  <c r="Y42" i="86"/>
  <c r="X42" i="86"/>
  <c r="W42" i="86"/>
  <c r="V42" i="86"/>
  <c r="Y41" i="86"/>
  <c r="X41" i="86"/>
  <c r="W41" i="86"/>
  <c r="V41" i="86"/>
  <c r="Y40" i="86"/>
  <c r="X40" i="86"/>
  <c r="W40" i="86"/>
  <c r="V40" i="86"/>
  <c r="Y39" i="86"/>
  <c r="X39" i="86"/>
  <c r="W39" i="86"/>
  <c r="V39" i="86"/>
  <c r="Y38" i="86"/>
  <c r="X38" i="86"/>
  <c r="W38" i="86"/>
  <c r="V38" i="86"/>
  <c r="Y37" i="86"/>
  <c r="X37" i="86"/>
  <c r="W37" i="86"/>
  <c r="V37" i="86"/>
  <c r="Y36" i="86"/>
  <c r="X36" i="86"/>
  <c r="W36" i="86"/>
  <c r="V36" i="86"/>
  <c r="Y28" i="86"/>
  <c r="X28" i="86"/>
  <c r="W28" i="86"/>
  <c r="V28" i="86"/>
  <c r="U27" i="86"/>
  <c r="U29" i="86" s="1"/>
  <c r="W64" i="41" s="1"/>
  <c r="T27" i="86"/>
  <c r="T29" i="86" s="1"/>
  <c r="V64" i="41" s="1"/>
  <c r="S27" i="86"/>
  <c r="R27" i="86"/>
  <c r="Q27" i="86"/>
  <c r="P27" i="86"/>
  <c r="O27" i="86"/>
  <c r="N27" i="86"/>
  <c r="M27" i="86"/>
  <c r="L27" i="86"/>
  <c r="K27" i="86"/>
  <c r="J27" i="86"/>
  <c r="I27" i="86"/>
  <c r="H27" i="86"/>
  <c r="G27" i="86"/>
  <c r="F27" i="86"/>
  <c r="E27" i="86"/>
  <c r="D27" i="86"/>
  <c r="C27" i="86"/>
  <c r="B27" i="86"/>
  <c r="B64" i="16" s="1"/>
  <c r="Y26" i="86"/>
  <c r="X26" i="86"/>
  <c r="W26" i="86"/>
  <c r="V26" i="86"/>
  <c r="Y25" i="86"/>
  <c r="X25" i="86"/>
  <c r="W25" i="86"/>
  <c r="V25" i="86"/>
  <c r="Y24" i="86"/>
  <c r="X24" i="86"/>
  <c r="W24" i="86"/>
  <c r="V24" i="86"/>
  <c r="Y23" i="86"/>
  <c r="X23" i="86"/>
  <c r="W23" i="86"/>
  <c r="V23" i="86"/>
  <c r="Y22" i="86"/>
  <c r="X22" i="86"/>
  <c r="W22" i="86"/>
  <c r="V22" i="86"/>
  <c r="Y21" i="86"/>
  <c r="X21" i="86"/>
  <c r="W21" i="86"/>
  <c r="V21" i="86"/>
  <c r="Y20" i="86"/>
  <c r="X20" i="86"/>
  <c r="W20" i="86"/>
  <c r="V20" i="86"/>
  <c r="Y19" i="86"/>
  <c r="X19" i="86"/>
  <c r="W19" i="86"/>
  <c r="V19" i="86"/>
  <c r="Y18" i="86"/>
  <c r="X18" i="86"/>
  <c r="W18" i="86"/>
  <c r="V18" i="86"/>
  <c r="Y17" i="86"/>
  <c r="X17" i="86"/>
  <c r="W17" i="86"/>
  <c r="V17" i="86"/>
  <c r="Y16" i="86"/>
  <c r="X16" i="86"/>
  <c r="W16" i="86"/>
  <c r="V16" i="86"/>
  <c r="Y15" i="86"/>
  <c r="X15" i="86"/>
  <c r="W15" i="86"/>
  <c r="V15" i="86"/>
  <c r="Y14" i="86"/>
  <c r="X14" i="86"/>
  <c r="W14" i="86"/>
  <c r="V14" i="86"/>
  <c r="Y13" i="86"/>
  <c r="X13" i="86"/>
  <c r="W13" i="86"/>
  <c r="V13" i="86"/>
  <c r="Y12" i="86"/>
  <c r="X12" i="86"/>
  <c r="W12" i="86"/>
  <c r="V12" i="86"/>
  <c r="Y11" i="86"/>
  <c r="X11" i="86"/>
  <c r="W11" i="86"/>
  <c r="V11" i="86"/>
  <c r="Y10" i="86"/>
  <c r="X10" i="86"/>
  <c r="W10" i="86"/>
  <c r="V10" i="86"/>
  <c r="Y9" i="86"/>
  <c r="X9" i="86"/>
  <c r="X62" i="86" s="1"/>
  <c r="W9" i="86"/>
  <c r="V9" i="86"/>
  <c r="Y8" i="86"/>
  <c r="X8" i="86"/>
  <c r="W8" i="86"/>
  <c r="V8" i="86"/>
  <c r="Y7" i="86"/>
  <c r="X7" i="86"/>
  <c r="W7" i="86"/>
  <c r="V7" i="86"/>
  <c r="Y6" i="86"/>
  <c r="X6" i="86"/>
  <c r="X61" i="86" s="1"/>
  <c r="W6" i="86"/>
  <c r="V6" i="86"/>
  <c r="U62" i="85"/>
  <c r="T62" i="85"/>
  <c r="S62" i="85"/>
  <c r="R62" i="85"/>
  <c r="Q62" i="85"/>
  <c r="P62" i="85"/>
  <c r="O62" i="85"/>
  <c r="N62" i="85"/>
  <c r="M62" i="85"/>
  <c r="L62" i="85"/>
  <c r="K62" i="85"/>
  <c r="J62" i="85"/>
  <c r="I62" i="85"/>
  <c r="H62" i="85"/>
  <c r="G62" i="85"/>
  <c r="F62" i="85"/>
  <c r="E62" i="85"/>
  <c r="D62" i="85"/>
  <c r="C62" i="85"/>
  <c r="B62" i="85"/>
  <c r="U61" i="85"/>
  <c r="T61" i="85"/>
  <c r="S61" i="85"/>
  <c r="R61" i="85"/>
  <c r="Q61" i="85"/>
  <c r="P61" i="85"/>
  <c r="O61" i="85"/>
  <c r="N61" i="85"/>
  <c r="M61" i="85"/>
  <c r="L61" i="85"/>
  <c r="K61" i="85"/>
  <c r="J61" i="85"/>
  <c r="I61" i="85"/>
  <c r="H61" i="85"/>
  <c r="G61" i="85"/>
  <c r="F61" i="85"/>
  <c r="E61" i="85"/>
  <c r="D61" i="85"/>
  <c r="C61" i="85"/>
  <c r="B61" i="85"/>
  <c r="U60" i="85"/>
  <c r="T60" i="85"/>
  <c r="S60" i="85"/>
  <c r="R60" i="85"/>
  <c r="Q60" i="85"/>
  <c r="P60" i="85"/>
  <c r="O60" i="85"/>
  <c r="N60" i="85"/>
  <c r="M60" i="85"/>
  <c r="L60" i="85"/>
  <c r="K60" i="85"/>
  <c r="J60" i="85"/>
  <c r="I60" i="85"/>
  <c r="H60" i="85"/>
  <c r="G60" i="85"/>
  <c r="F60" i="85"/>
  <c r="E60" i="85"/>
  <c r="D60" i="85"/>
  <c r="C60" i="85"/>
  <c r="B60" i="85"/>
  <c r="S51" i="85"/>
  <c r="R51" i="85"/>
  <c r="Q51" i="85"/>
  <c r="P51" i="85"/>
  <c r="O51" i="85"/>
  <c r="K51" i="85"/>
  <c r="J51" i="85"/>
  <c r="I51" i="85"/>
  <c r="H51" i="85"/>
  <c r="G51" i="85"/>
  <c r="F51" i="85"/>
  <c r="E51" i="85"/>
  <c r="D51" i="85"/>
  <c r="D53" i="85" s="1"/>
  <c r="C51" i="85"/>
  <c r="B53" i="85"/>
  <c r="Y50" i="85"/>
  <c r="X50" i="85"/>
  <c r="W50" i="85"/>
  <c r="V50" i="85"/>
  <c r="Y49" i="85"/>
  <c r="X49" i="85"/>
  <c r="W49" i="85"/>
  <c r="V49" i="85"/>
  <c r="Y48" i="85"/>
  <c r="X48" i="85"/>
  <c r="W48" i="85"/>
  <c r="V48" i="85"/>
  <c r="Y47" i="85"/>
  <c r="X47" i="85"/>
  <c r="W47" i="85"/>
  <c r="V47" i="85"/>
  <c r="Y46" i="85"/>
  <c r="X46" i="85"/>
  <c r="W46" i="85"/>
  <c r="V46" i="85"/>
  <c r="Y45" i="85"/>
  <c r="X45" i="85"/>
  <c r="W45" i="85"/>
  <c r="V45" i="85"/>
  <c r="Y44" i="85"/>
  <c r="X44" i="85"/>
  <c r="W44" i="85"/>
  <c r="V44" i="85"/>
  <c r="Y43" i="85"/>
  <c r="X43" i="85"/>
  <c r="W43" i="85"/>
  <c r="V43" i="85"/>
  <c r="Y42" i="85"/>
  <c r="X42" i="85"/>
  <c r="W42" i="85"/>
  <c r="V42" i="85"/>
  <c r="Y41" i="85"/>
  <c r="X41" i="85"/>
  <c r="W41" i="85"/>
  <c r="V41" i="85"/>
  <c r="Y40" i="85"/>
  <c r="X40" i="85"/>
  <c r="W40" i="85"/>
  <c r="V40" i="85"/>
  <c r="Y39" i="85"/>
  <c r="X39" i="85"/>
  <c r="W39" i="85"/>
  <c r="V39" i="85"/>
  <c r="Y38" i="85"/>
  <c r="X38" i="85"/>
  <c r="W38" i="85"/>
  <c r="V38" i="85"/>
  <c r="Y37" i="85"/>
  <c r="X37" i="85"/>
  <c r="W37" i="85"/>
  <c r="V37" i="85"/>
  <c r="Y36" i="85"/>
  <c r="X36" i="85"/>
  <c r="W36" i="85"/>
  <c r="V36" i="85"/>
  <c r="Y28" i="85"/>
  <c r="X28" i="85"/>
  <c r="W28" i="85"/>
  <c r="V28" i="85"/>
  <c r="U27" i="85"/>
  <c r="U29" i="85" s="1"/>
  <c r="W28" i="41" s="1"/>
  <c r="T27" i="85"/>
  <c r="T29" i="85" s="1"/>
  <c r="V28" i="41" s="1"/>
  <c r="S27" i="85"/>
  <c r="S29" i="85" s="1"/>
  <c r="U28" i="41" s="1"/>
  <c r="R27" i="85"/>
  <c r="Q27" i="85"/>
  <c r="Q29" i="85" s="1"/>
  <c r="Q28" i="41" s="1"/>
  <c r="P27" i="85"/>
  <c r="P29" i="85" s="1"/>
  <c r="P28" i="41" s="1"/>
  <c r="O27" i="85"/>
  <c r="O29" i="85" s="1"/>
  <c r="O28" i="41" s="1"/>
  <c r="N27" i="85"/>
  <c r="N29" i="85" s="1"/>
  <c r="N28" i="41" s="1"/>
  <c r="M27" i="85"/>
  <c r="M29" i="85" s="1"/>
  <c r="M28" i="41" s="1"/>
  <c r="L27" i="85"/>
  <c r="L29" i="85" s="1"/>
  <c r="L28" i="41" s="1"/>
  <c r="K27" i="85"/>
  <c r="K29" i="85" s="1"/>
  <c r="K28" i="41" s="1"/>
  <c r="J27" i="85"/>
  <c r="J29" i="85" s="1"/>
  <c r="J28" i="41" s="1"/>
  <c r="I27" i="85"/>
  <c r="I29" i="85" s="1"/>
  <c r="I28" i="41" s="1"/>
  <c r="H27" i="85"/>
  <c r="H29" i="85" s="1"/>
  <c r="H28" i="41" s="1"/>
  <c r="G27" i="85"/>
  <c r="G29" i="85" s="1"/>
  <c r="G28" i="41" s="1"/>
  <c r="F27" i="85"/>
  <c r="F29" i="85" s="1"/>
  <c r="F28" i="41" s="1"/>
  <c r="E27" i="85"/>
  <c r="E29" i="85" s="1"/>
  <c r="E28" i="41" s="1"/>
  <c r="D27" i="85"/>
  <c r="D29" i="85" s="1"/>
  <c r="D28" i="41" s="1"/>
  <c r="C27" i="85"/>
  <c r="C29" i="85" s="1"/>
  <c r="C28" i="41" s="1"/>
  <c r="B27" i="85"/>
  <c r="B29" i="85" s="1"/>
  <c r="B28" i="41" s="1"/>
  <c r="Y26" i="85"/>
  <c r="X26" i="85"/>
  <c r="W26" i="85"/>
  <c r="V26" i="85"/>
  <c r="Y25" i="85"/>
  <c r="X25" i="85"/>
  <c r="W25" i="85"/>
  <c r="V25" i="85"/>
  <c r="Y24" i="85"/>
  <c r="X24" i="85"/>
  <c r="W24" i="85"/>
  <c r="V24" i="85"/>
  <c r="Y23" i="85"/>
  <c r="X23" i="85"/>
  <c r="W23" i="85"/>
  <c r="V23" i="85"/>
  <c r="Y22" i="85"/>
  <c r="X22" i="85"/>
  <c r="W22" i="85"/>
  <c r="V22" i="85"/>
  <c r="Y21" i="85"/>
  <c r="X21" i="85"/>
  <c r="W21" i="85"/>
  <c r="V21" i="85"/>
  <c r="Y20" i="85"/>
  <c r="X20" i="85"/>
  <c r="W20" i="85"/>
  <c r="V20" i="85"/>
  <c r="Y19" i="85"/>
  <c r="X19" i="85"/>
  <c r="W19" i="85"/>
  <c r="V19" i="85"/>
  <c r="Y18" i="85"/>
  <c r="X18" i="85"/>
  <c r="W18" i="85"/>
  <c r="V18" i="85"/>
  <c r="Y17" i="85"/>
  <c r="X17" i="85"/>
  <c r="W17" i="85"/>
  <c r="V17" i="85"/>
  <c r="Y16" i="85"/>
  <c r="X16" i="85"/>
  <c r="W16" i="85"/>
  <c r="V16" i="85"/>
  <c r="Y15" i="85"/>
  <c r="X15" i="85"/>
  <c r="W15" i="85"/>
  <c r="V15" i="85"/>
  <c r="Y14" i="85"/>
  <c r="Y60" i="85" s="1"/>
  <c r="X14" i="85"/>
  <c r="W14" i="85"/>
  <c r="V14" i="85"/>
  <c r="Y13" i="85"/>
  <c r="X13" i="85"/>
  <c r="W13" i="85"/>
  <c r="V13" i="85"/>
  <c r="Y12" i="85"/>
  <c r="X12" i="85"/>
  <c r="W12" i="85"/>
  <c r="V12" i="85"/>
  <c r="Y11" i="85"/>
  <c r="X11" i="85"/>
  <c r="W11" i="85"/>
  <c r="V11" i="85"/>
  <c r="Y10" i="85"/>
  <c r="X10" i="85"/>
  <c r="W10" i="85"/>
  <c r="V10" i="85"/>
  <c r="Y9" i="85"/>
  <c r="X9" i="85"/>
  <c r="W9" i="85"/>
  <c r="V9" i="85"/>
  <c r="Y8" i="85"/>
  <c r="X8" i="85"/>
  <c r="W8" i="85"/>
  <c r="V8" i="85"/>
  <c r="Y7" i="85"/>
  <c r="X7" i="85"/>
  <c r="W7" i="85"/>
  <c r="V7" i="85"/>
  <c r="V27" i="85" s="1"/>
  <c r="Y6" i="85"/>
  <c r="W6" i="85"/>
  <c r="Y61" i="86" l="1"/>
  <c r="Y62" i="86"/>
  <c r="W62" i="85"/>
  <c r="X51" i="85"/>
  <c r="Y60" i="86"/>
  <c r="Y63" i="86" s="1"/>
  <c r="X62" i="87"/>
  <c r="X63" i="87" s="1"/>
  <c r="Y61" i="85"/>
  <c r="Y51" i="85"/>
  <c r="V62" i="86"/>
  <c r="Q63" i="86"/>
  <c r="Y61" i="87"/>
  <c r="Y62" i="87"/>
  <c r="R29" i="85"/>
  <c r="T28" i="41" s="1"/>
  <c r="T28" i="16"/>
  <c r="C29" i="86"/>
  <c r="C64" i="41" s="1"/>
  <c r="C64" i="16"/>
  <c r="E29" i="86"/>
  <c r="E64" i="41" s="1"/>
  <c r="E64" i="16"/>
  <c r="G29" i="86"/>
  <c r="G64" i="41" s="1"/>
  <c r="G64" i="16"/>
  <c r="I29" i="86"/>
  <c r="I64" i="41" s="1"/>
  <c r="I64" i="16"/>
  <c r="K29" i="86"/>
  <c r="K64" i="41" s="1"/>
  <c r="K64" i="16"/>
  <c r="M29" i="86"/>
  <c r="M64" i="41" s="1"/>
  <c r="M64" i="16"/>
  <c r="O29" i="86"/>
  <c r="O64" i="41" s="1"/>
  <c r="O64" i="16"/>
  <c r="Q29" i="86"/>
  <c r="Q64" i="41" s="1"/>
  <c r="Q64" i="16"/>
  <c r="S29" i="86"/>
  <c r="U64" i="41" s="1"/>
  <c r="U64" i="16"/>
  <c r="D29" i="86"/>
  <c r="D64" i="41" s="1"/>
  <c r="D64" i="16"/>
  <c r="F29" i="86"/>
  <c r="F64" i="41" s="1"/>
  <c r="F64" i="16"/>
  <c r="H29" i="86"/>
  <c r="H64" i="41" s="1"/>
  <c r="H64" i="16"/>
  <c r="J29" i="86"/>
  <c r="J64" i="41" s="1"/>
  <c r="J64" i="16"/>
  <c r="L29" i="86"/>
  <c r="L64" i="41" s="1"/>
  <c r="L64" i="16"/>
  <c r="N29" i="86"/>
  <c r="N64" i="41" s="1"/>
  <c r="N64" i="16"/>
  <c r="R29" i="86"/>
  <c r="T64" i="41" s="1"/>
  <c r="T64" i="16"/>
  <c r="V60" i="86"/>
  <c r="P29" i="86"/>
  <c r="P64" i="41" s="1"/>
  <c r="P64" i="16"/>
  <c r="X62" i="85"/>
  <c r="B63" i="87"/>
  <c r="B65" i="87" s="1"/>
  <c r="F63" i="87"/>
  <c r="F65" i="87" s="1"/>
  <c r="J63" i="87"/>
  <c r="J65" i="87" s="1"/>
  <c r="N63" i="87"/>
  <c r="N65" i="87" s="1"/>
  <c r="T63" i="87"/>
  <c r="T65" i="87" s="1"/>
  <c r="V62" i="87"/>
  <c r="Y51" i="87"/>
  <c r="G53" i="87"/>
  <c r="K53" i="87"/>
  <c r="O53" i="87"/>
  <c r="S53" i="87"/>
  <c r="C63" i="87"/>
  <c r="C65" i="87" s="1"/>
  <c r="G63" i="87"/>
  <c r="G65" i="87" s="1"/>
  <c r="K63" i="87"/>
  <c r="K65" i="87" s="1"/>
  <c r="O63" i="87"/>
  <c r="O65" i="87" s="1"/>
  <c r="U63" i="87"/>
  <c r="U65" i="87" s="1"/>
  <c r="W62" i="87"/>
  <c r="W64" i="87"/>
  <c r="W52" i="87"/>
  <c r="Y52" i="87"/>
  <c r="K100" i="16"/>
  <c r="F53" i="87"/>
  <c r="J53" i="87"/>
  <c r="N53" i="87"/>
  <c r="V64" i="87"/>
  <c r="X61" i="87"/>
  <c r="O100" i="16"/>
  <c r="I63" i="87"/>
  <c r="I65" i="87" s="1"/>
  <c r="M63" i="87"/>
  <c r="M65" i="87" s="1"/>
  <c r="Q63" i="87"/>
  <c r="Q65" i="87" s="1"/>
  <c r="E63" i="87"/>
  <c r="E65" i="87" s="1"/>
  <c r="G100" i="16"/>
  <c r="T29" i="87"/>
  <c r="V100" i="41" s="1"/>
  <c r="D100" i="16"/>
  <c r="H100" i="16"/>
  <c r="L100" i="16"/>
  <c r="P100" i="16"/>
  <c r="T100" i="16"/>
  <c r="X51" i="87"/>
  <c r="D63" i="87"/>
  <c r="D65" i="87" s="1"/>
  <c r="H63" i="87"/>
  <c r="H65" i="87" s="1"/>
  <c r="L63" i="87"/>
  <c r="L65" i="87" s="1"/>
  <c r="P63" i="87"/>
  <c r="P65" i="87" s="1"/>
  <c r="V61" i="87"/>
  <c r="R65" i="87"/>
  <c r="E100" i="16"/>
  <c r="I100" i="16"/>
  <c r="M100" i="16"/>
  <c r="Q100" i="16"/>
  <c r="U100" i="16"/>
  <c r="W100" i="16"/>
  <c r="S65" i="87"/>
  <c r="B100" i="16"/>
  <c r="F100" i="16"/>
  <c r="J100" i="16"/>
  <c r="N100" i="16"/>
  <c r="X60" i="86"/>
  <c r="X63" i="86" s="1"/>
  <c r="W60" i="86"/>
  <c r="I63" i="86"/>
  <c r="I65" i="86" s="1"/>
  <c r="V61" i="86"/>
  <c r="W61" i="86"/>
  <c r="B63" i="86"/>
  <c r="F63" i="86"/>
  <c r="F65" i="86" s="1"/>
  <c r="J63" i="86"/>
  <c r="J65" i="86" s="1"/>
  <c r="N63" i="86"/>
  <c r="N65" i="86" s="1"/>
  <c r="T63" i="86"/>
  <c r="T65" i="86" s="1"/>
  <c r="C63" i="86"/>
  <c r="C65" i="86" s="1"/>
  <c r="G63" i="86"/>
  <c r="G65" i="86" s="1"/>
  <c r="K63" i="86"/>
  <c r="K65" i="86" s="1"/>
  <c r="O63" i="86"/>
  <c r="O65" i="86" s="1"/>
  <c r="U63" i="86"/>
  <c r="U65" i="86" s="1"/>
  <c r="W62" i="86"/>
  <c r="W64" i="86"/>
  <c r="V52" i="86"/>
  <c r="B53" i="86"/>
  <c r="F53" i="86"/>
  <c r="J53" i="86"/>
  <c r="N53" i="86"/>
  <c r="G53" i="86"/>
  <c r="K53" i="86"/>
  <c r="O53" i="86"/>
  <c r="S53" i="86"/>
  <c r="E53" i="86"/>
  <c r="I53" i="86"/>
  <c r="M53" i="86"/>
  <c r="Q53" i="86"/>
  <c r="S63" i="86"/>
  <c r="S65" i="86" s="1"/>
  <c r="X27" i="86"/>
  <c r="Z64" i="16" s="1"/>
  <c r="W52" i="86"/>
  <c r="Y51" i="86"/>
  <c r="X64" i="86"/>
  <c r="H53" i="86"/>
  <c r="P53" i="86"/>
  <c r="X52" i="86"/>
  <c r="D63" i="86"/>
  <c r="H63" i="86"/>
  <c r="H65" i="86" s="1"/>
  <c r="L63" i="86"/>
  <c r="L65" i="86" s="1"/>
  <c r="P63" i="86"/>
  <c r="P65" i="86" s="1"/>
  <c r="R63" i="86"/>
  <c r="R65" i="86" s="1"/>
  <c r="B65" i="86"/>
  <c r="D64" i="86"/>
  <c r="V64" i="86" s="1"/>
  <c r="D53" i="86"/>
  <c r="L53" i="86"/>
  <c r="R53" i="86"/>
  <c r="E63" i="86"/>
  <c r="E65" i="86" s="1"/>
  <c r="V51" i="85"/>
  <c r="W51" i="85"/>
  <c r="Y62" i="85"/>
  <c r="Y63" i="85" s="1"/>
  <c r="V60" i="85"/>
  <c r="W61" i="85"/>
  <c r="W60" i="85"/>
  <c r="C63" i="85"/>
  <c r="C65" i="85" s="1"/>
  <c r="U63" i="85"/>
  <c r="U65" i="85" s="1"/>
  <c r="V62" i="85"/>
  <c r="V61" i="85"/>
  <c r="L53" i="85"/>
  <c r="P53" i="85"/>
  <c r="X60" i="85"/>
  <c r="O63" i="85"/>
  <c r="O65" i="85" s="1"/>
  <c r="H53" i="85"/>
  <c r="F53" i="85"/>
  <c r="J53" i="85"/>
  <c r="G63" i="85"/>
  <c r="G65" i="85" s="1"/>
  <c r="K63" i="85"/>
  <c r="K65" i="85" s="1"/>
  <c r="C53" i="85"/>
  <c r="G53" i="85"/>
  <c r="K53" i="85"/>
  <c r="O53" i="85"/>
  <c r="E53" i="85"/>
  <c r="I53" i="85"/>
  <c r="M53" i="85"/>
  <c r="Q53" i="85"/>
  <c r="V52" i="85"/>
  <c r="X61" i="85"/>
  <c r="X52" i="85"/>
  <c r="Y52" i="85"/>
  <c r="W52" i="85"/>
  <c r="T63" i="85"/>
  <c r="T65" i="85" s="1"/>
  <c r="D28" i="16"/>
  <c r="H28" i="16"/>
  <c r="L28" i="16"/>
  <c r="P28" i="16"/>
  <c r="L64" i="85"/>
  <c r="X64" i="85" s="1"/>
  <c r="F28" i="16"/>
  <c r="I28" i="16"/>
  <c r="M28" i="16"/>
  <c r="Q28" i="16"/>
  <c r="U28" i="16"/>
  <c r="M64" i="85"/>
  <c r="Y64" i="85" s="1"/>
  <c r="B28" i="16"/>
  <c r="E28" i="16"/>
  <c r="J28" i="16"/>
  <c r="N28" i="16"/>
  <c r="V28" i="16"/>
  <c r="E63" i="85"/>
  <c r="E65" i="85" s="1"/>
  <c r="I63" i="85"/>
  <c r="I65" i="85" s="1"/>
  <c r="C28" i="16"/>
  <c r="G28" i="16"/>
  <c r="K28" i="16"/>
  <c r="O28" i="16"/>
  <c r="W28" i="16"/>
  <c r="D53" i="87"/>
  <c r="L53" i="87"/>
  <c r="E53" i="87"/>
  <c r="I53" i="87"/>
  <c r="M53" i="87"/>
  <c r="Q53" i="87"/>
  <c r="V52" i="87"/>
  <c r="H53" i="87"/>
  <c r="P53" i="87"/>
  <c r="R53" i="87"/>
  <c r="X52" i="87"/>
  <c r="Y64" i="86"/>
  <c r="M65" i="86"/>
  <c r="Q65" i="86"/>
  <c r="R53" i="85"/>
  <c r="S53" i="85"/>
  <c r="Y27" i="87"/>
  <c r="AA100" i="16" s="1"/>
  <c r="W61" i="87"/>
  <c r="Y27" i="85"/>
  <c r="AA28" i="16" s="1"/>
  <c r="D63" i="85"/>
  <c r="D65" i="85" s="1"/>
  <c r="H63" i="85"/>
  <c r="H65" i="85" s="1"/>
  <c r="L63" i="85"/>
  <c r="P63" i="85"/>
  <c r="P65" i="85" s="1"/>
  <c r="R63" i="85"/>
  <c r="R65" i="85" s="1"/>
  <c r="B63" i="85"/>
  <c r="B65" i="85" s="1"/>
  <c r="F63" i="85"/>
  <c r="F65" i="85" s="1"/>
  <c r="J63" i="85"/>
  <c r="J65" i="85" s="1"/>
  <c r="N63" i="85"/>
  <c r="N65" i="85" s="1"/>
  <c r="X27" i="85"/>
  <c r="Z28" i="16" s="1"/>
  <c r="M63" i="85"/>
  <c r="Q63" i="85"/>
  <c r="Q65" i="85" s="1"/>
  <c r="S63" i="85"/>
  <c r="S65" i="85" s="1"/>
  <c r="Y63" i="87"/>
  <c r="X29" i="87"/>
  <c r="Z100" i="41" s="1"/>
  <c r="V29" i="87"/>
  <c r="X100" i="41" s="1"/>
  <c r="W27" i="87"/>
  <c r="Y100" i="16" s="1"/>
  <c r="C29" i="87"/>
  <c r="C100" i="41" s="1"/>
  <c r="V51" i="87"/>
  <c r="B53" i="87"/>
  <c r="X27" i="87"/>
  <c r="W51" i="87"/>
  <c r="C53" i="87"/>
  <c r="X64" i="87"/>
  <c r="Y64" i="87"/>
  <c r="V27" i="87"/>
  <c r="X100" i="16" s="1"/>
  <c r="V60" i="87"/>
  <c r="W60" i="87"/>
  <c r="W29" i="86"/>
  <c r="Y64" i="41" s="1"/>
  <c r="Y27" i="86"/>
  <c r="AA64" i="16" s="1"/>
  <c r="W51" i="86"/>
  <c r="C53" i="86"/>
  <c r="V27" i="86"/>
  <c r="X64" i="16" s="1"/>
  <c r="B29" i="86"/>
  <c r="B64" i="41" s="1"/>
  <c r="X51" i="86"/>
  <c r="W27" i="86"/>
  <c r="Y64" i="16" s="1"/>
  <c r="V51" i="86"/>
  <c r="W29" i="85"/>
  <c r="Y28" i="41" s="1"/>
  <c r="Y29" i="85"/>
  <c r="AA28" i="41" s="1"/>
  <c r="X29" i="85"/>
  <c r="Z28" i="41" s="1"/>
  <c r="X28" i="16"/>
  <c r="W27" i="85"/>
  <c r="Y28" i="16" s="1"/>
  <c r="V29" i="85" l="1"/>
  <c r="X28" i="41" s="1"/>
  <c r="Y29" i="86"/>
  <c r="AA64" i="41" s="1"/>
  <c r="V63" i="86"/>
  <c r="V63" i="87"/>
  <c r="W63" i="87"/>
  <c r="X56" i="87"/>
  <c r="Z100" i="16"/>
  <c r="V56" i="87"/>
  <c r="Y56" i="87"/>
  <c r="W63" i="86"/>
  <c r="V53" i="86"/>
  <c r="X53" i="86"/>
  <c r="Y65" i="86"/>
  <c r="X65" i="86"/>
  <c r="D65" i="86"/>
  <c r="V65" i="86" s="1"/>
  <c r="W65" i="86"/>
  <c r="V63" i="85"/>
  <c r="W63" i="85"/>
  <c r="X53" i="85"/>
  <c r="X63" i="85"/>
  <c r="V53" i="85"/>
  <c r="W53" i="85"/>
  <c r="L65" i="85"/>
  <c r="X65" i="85" s="1"/>
  <c r="Y53" i="85"/>
  <c r="M65" i="85"/>
  <c r="Y65" i="85" s="1"/>
  <c r="V64" i="85"/>
  <c r="W64" i="85"/>
  <c r="W56" i="87"/>
  <c r="Y29" i="87"/>
  <c r="AA100" i="41" s="1"/>
  <c r="W29" i="87"/>
  <c r="Y100" i="41" s="1"/>
  <c r="Y65" i="87"/>
  <c r="W65" i="87"/>
  <c r="Y53" i="87"/>
  <c r="W53" i="87"/>
  <c r="V53" i="87"/>
  <c r="X53" i="87"/>
  <c r="X65" i="87"/>
  <c r="V65" i="87"/>
  <c r="W53" i="86"/>
  <c r="Y53" i="86"/>
  <c r="V29" i="86"/>
  <c r="X64" i="41" s="1"/>
  <c r="X29" i="86"/>
  <c r="Z64" i="41" s="1"/>
  <c r="V65" i="85" l="1"/>
  <c r="W65" i="85"/>
  <c r="P60" i="74"/>
  <c r="N51" i="77" l="1"/>
  <c r="U62" i="67"/>
  <c r="U61" i="67"/>
  <c r="U60" i="67"/>
  <c r="T62" i="67"/>
  <c r="T61" i="67"/>
  <c r="T60" i="67"/>
  <c r="P27" i="70"/>
  <c r="S99" i="16" l="1"/>
  <c r="R99" i="16"/>
  <c r="R99" i="41" l="1"/>
  <c r="R27" i="41"/>
  <c r="W64" i="82" l="1"/>
  <c r="V64" i="82"/>
  <c r="U64" i="82"/>
  <c r="T64" i="82"/>
  <c r="S64" i="82"/>
  <c r="R64" i="82"/>
  <c r="Q64" i="82"/>
  <c r="P64" i="82"/>
  <c r="O64" i="82"/>
  <c r="N64" i="82"/>
  <c r="M64" i="82"/>
  <c r="L64" i="82"/>
  <c r="K64" i="82"/>
  <c r="J64" i="82"/>
  <c r="I64" i="82"/>
  <c r="H64" i="82"/>
  <c r="G64" i="82"/>
  <c r="F64" i="82"/>
  <c r="E64" i="82"/>
  <c r="D64" i="82"/>
  <c r="C64" i="82"/>
  <c r="B64" i="82"/>
  <c r="U63" i="82"/>
  <c r="U65" i="82" s="1"/>
  <c r="T63" i="82"/>
  <c r="T65" i="82" s="1"/>
  <c r="W62" i="82"/>
  <c r="V62" i="82"/>
  <c r="S62" i="82"/>
  <c r="R62" i="82"/>
  <c r="Q62" i="82"/>
  <c r="P62" i="82"/>
  <c r="O62" i="82"/>
  <c r="N62" i="82"/>
  <c r="M62" i="82"/>
  <c r="L62" i="82"/>
  <c r="K62" i="82"/>
  <c r="J62" i="82"/>
  <c r="I62" i="82"/>
  <c r="H62" i="82"/>
  <c r="G62" i="82"/>
  <c r="F62" i="82"/>
  <c r="E62" i="82"/>
  <c r="D62" i="82"/>
  <c r="C62" i="82"/>
  <c r="B62" i="82"/>
  <c r="W61" i="82"/>
  <c r="V61" i="82"/>
  <c r="S61" i="82"/>
  <c r="R61" i="82"/>
  <c r="Q61" i="82"/>
  <c r="P61" i="82"/>
  <c r="O61" i="82"/>
  <c r="N61" i="82"/>
  <c r="M61" i="82"/>
  <c r="L61" i="82"/>
  <c r="K61" i="82"/>
  <c r="J61" i="82"/>
  <c r="I61" i="82"/>
  <c r="H61" i="82"/>
  <c r="G61" i="82"/>
  <c r="F61" i="82"/>
  <c r="E61" i="82"/>
  <c r="D61" i="82"/>
  <c r="C61" i="82"/>
  <c r="B61" i="82"/>
  <c r="W60" i="82"/>
  <c r="W63" i="82" s="1"/>
  <c r="W65" i="82" s="1"/>
  <c r="V60" i="82"/>
  <c r="V63" i="82" s="1"/>
  <c r="V65" i="82" s="1"/>
  <c r="S60" i="82"/>
  <c r="R60" i="82"/>
  <c r="Q60" i="82"/>
  <c r="P60" i="82"/>
  <c r="O60" i="82"/>
  <c r="O63" i="82" s="1"/>
  <c r="O65" i="82" s="1"/>
  <c r="N60" i="82"/>
  <c r="N63" i="82" s="1"/>
  <c r="N65" i="82" s="1"/>
  <c r="M60" i="82"/>
  <c r="L60" i="82"/>
  <c r="K60" i="82"/>
  <c r="J60" i="82"/>
  <c r="I60" i="82"/>
  <c r="I63" i="82" s="1"/>
  <c r="I65" i="82" s="1"/>
  <c r="H60" i="82"/>
  <c r="H63" i="82" s="1"/>
  <c r="H65" i="82" s="1"/>
  <c r="G60" i="82"/>
  <c r="F60" i="82"/>
  <c r="E60" i="82"/>
  <c r="D60" i="82"/>
  <c r="C60" i="82"/>
  <c r="C63" i="82" s="1"/>
  <c r="B60" i="82"/>
  <c r="B63" i="82" s="1"/>
  <c r="AA52" i="82"/>
  <c r="Z52" i="82"/>
  <c r="Y52" i="82"/>
  <c r="X52" i="82"/>
  <c r="W51" i="82"/>
  <c r="W53" i="82" s="1"/>
  <c r="V51" i="82"/>
  <c r="U51" i="82"/>
  <c r="U53" i="82" s="1"/>
  <c r="T51" i="82"/>
  <c r="T53" i="82" s="1"/>
  <c r="Q51" i="82"/>
  <c r="Q53" i="82" s="1"/>
  <c r="P51" i="82"/>
  <c r="P53" i="82" s="1"/>
  <c r="O51" i="82"/>
  <c r="O53" i="82" s="1"/>
  <c r="N51" i="82"/>
  <c r="N53" i="82" s="1"/>
  <c r="M51" i="82"/>
  <c r="M53" i="82" s="1"/>
  <c r="L51" i="82"/>
  <c r="L53" i="82" s="1"/>
  <c r="K51" i="82"/>
  <c r="K53" i="82" s="1"/>
  <c r="J51" i="82"/>
  <c r="J53" i="82" s="1"/>
  <c r="I51" i="82"/>
  <c r="I53" i="82" s="1"/>
  <c r="H51" i="82"/>
  <c r="H53" i="82" s="1"/>
  <c r="G51" i="82"/>
  <c r="G53" i="82" s="1"/>
  <c r="F51" i="82"/>
  <c r="F53" i="82" s="1"/>
  <c r="E51" i="82"/>
  <c r="E53" i="82" s="1"/>
  <c r="D51" i="82"/>
  <c r="D53" i="82" s="1"/>
  <c r="C51" i="82"/>
  <c r="B51" i="82"/>
  <c r="B53" i="82" s="1"/>
  <c r="AA50" i="82"/>
  <c r="Z50" i="82"/>
  <c r="Y50" i="82"/>
  <c r="X50" i="82"/>
  <c r="AA49" i="82"/>
  <c r="Z49" i="82"/>
  <c r="Y49" i="82"/>
  <c r="X49" i="82"/>
  <c r="AA48" i="82"/>
  <c r="Z48" i="82"/>
  <c r="Y48" i="82"/>
  <c r="X48" i="82"/>
  <c r="AA47" i="82"/>
  <c r="Z47" i="82"/>
  <c r="Y47" i="82"/>
  <c r="X47" i="82"/>
  <c r="AA46" i="82"/>
  <c r="Z46" i="82"/>
  <c r="Y46" i="82"/>
  <c r="X46" i="82"/>
  <c r="AA45" i="82"/>
  <c r="Z45" i="82"/>
  <c r="Y45" i="82"/>
  <c r="X45" i="82"/>
  <c r="AA44" i="82"/>
  <c r="Z44" i="82"/>
  <c r="Y44" i="82"/>
  <c r="X44" i="82"/>
  <c r="AA43" i="82"/>
  <c r="Z43" i="82"/>
  <c r="Y43" i="82"/>
  <c r="X43" i="82"/>
  <c r="AA42" i="82"/>
  <c r="Z42" i="82"/>
  <c r="Y42" i="82"/>
  <c r="X42" i="82"/>
  <c r="AA41" i="82"/>
  <c r="Z41" i="82"/>
  <c r="Y41" i="82"/>
  <c r="X41" i="82"/>
  <c r="AA40" i="82"/>
  <c r="Z40" i="82"/>
  <c r="Y40" i="82"/>
  <c r="X40" i="82"/>
  <c r="AA39" i="82"/>
  <c r="Z39" i="82"/>
  <c r="Y39" i="82"/>
  <c r="X39" i="82"/>
  <c r="AA38" i="82"/>
  <c r="Z38" i="82"/>
  <c r="Y38" i="82"/>
  <c r="X38" i="82"/>
  <c r="AA37" i="82"/>
  <c r="Z37" i="82"/>
  <c r="Y37" i="82"/>
  <c r="X37" i="82"/>
  <c r="AA36" i="82"/>
  <c r="Z36" i="82"/>
  <c r="Y36" i="82"/>
  <c r="X36" i="82"/>
  <c r="S29" i="82"/>
  <c r="S99" i="41" s="1"/>
  <c r="AA28" i="82"/>
  <c r="Z28" i="82"/>
  <c r="Y28" i="82"/>
  <c r="X28" i="82"/>
  <c r="W27" i="82"/>
  <c r="V27" i="82"/>
  <c r="U27" i="82"/>
  <c r="T27" i="82"/>
  <c r="T99" i="16" s="1"/>
  <c r="Q27" i="82"/>
  <c r="P27" i="82"/>
  <c r="O27" i="82"/>
  <c r="N27" i="82"/>
  <c r="M27" i="82"/>
  <c r="L27" i="82"/>
  <c r="K27" i="82"/>
  <c r="J27" i="82"/>
  <c r="I27" i="82"/>
  <c r="H27" i="82"/>
  <c r="G27" i="82"/>
  <c r="F27" i="82"/>
  <c r="E27" i="82"/>
  <c r="D27" i="82"/>
  <c r="C27" i="82"/>
  <c r="B27" i="82"/>
  <c r="AA26" i="82"/>
  <c r="Z26" i="82"/>
  <c r="Y26" i="82"/>
  <c r="X26" i="82"/>
  <c r="AA25" i="82"/>
  <c r="Z25" i="82"/>
  <c r="Y25" i="82"/>
  <c r="X25" i="82"/>
  <c r="AA24" i="82"/>
  <c r="Z24" i="82"/>
  <c r="Y24" i="82"/>
  <c r="X24" i="82"/>
  <c r="AA23" i="82"/>
  <c r="Z23" i="82"/>
  <c r="Y23" i="82"/>
  <c r="X23" i="82"/>
  <c r="AA22" i="82"/>
  <c r="Z22" i="82"/>
  <c r="Y22" i="82"/>
  <c r="X22" i="82"/>
  <c r="AA21" i="82"/>
  <c r="Z21" i="82"/>
  <c r="Y21" i="82"/>
  <c r="X21" i="82"/>
  <c r="AA20" i="82"/>
  <c r="Z20" i="82"/>
  <c r="Y20" i="82"/>
  <c r="X20" i="82"/>
  <c r="AA19" i="82"/>
  <c r="Z19" i="82"/>
  <c r="Y19" i="82"/>
  <c r="X19" i="82"/>
  <c r="AA18" i="82"/>
  <c r="Z18" i="82"/>
  <c r="Y18" i="82"/>
  <c r="X18" i="82"/>
  <c r="AA17" i="82"/>
  <c r="Z17" i="82"/>
  <c r="Y17" i="82"/>
  <c r="X17" i="82"/>
  <c r="AA16" i="82"/>
  <c r="Z16" i="82"/>
  <c r="Y16" i="82"/>
  <c r="X16" i="82"/>
  <c r="AA15" i="82"/>
  <c r="Z15" i="82"/>
  <c r="Y15" i="82"/>
  <c r="X15" i="82"/>
  <c r="AA14" i="82"/>
  <c r="Z14" i="82"/>
  <c r="Y14" i="82"/>
  <c r="X14" i="82"/>
  <c r="AA13" i="82"/>
  <c r="Z13" i="82"/>
  <c r="Y13" i="82"/>
  <c r="X13" i="82"/>
  <c r="AA12" i="82"/>
  <c r="Z12" i="82"/>
  <c r="Y12" i="82"/>
  <c r="X12" i="82"/>
  <c r="AA11" i="82"/>
  <c r="Z11" i="82"/>
  <c r="Y11" i="82"/>
  <c r="X11" i="82"/>
  <c r="AA10" i="82"/>
  <c r="Z10" i="82"/>
  <c r="Y10" i="82"/>
  <c r="X10" i="82"/>
  <c r="AA9" i="82"/>
  <c r="Z9" i="82"/>
  <c r="Z62" i="82" s="1"/>
  <c r="Y9" i="82"/>
  <c r="X9" i="82"/>
  <c r="AA8" i="82"/>
  <c r="Z8" i="82"/>
  <c r="Y8" i="82"/>
  <c r="X8" i="82"/>
  <c r="AA7" i="82"/>
  <c r="Z7" i="82"/>
  <c r="Y7" i="82"/>
  <c r="X7" i="82"/>
  <c r="AA6" i="82"/>
  <c r="Z6" i="82"/>
  <c r="Z61" i="82" s="1"/>
  <c r="Y6" i="82"/>
  <c r="X6" i="82"/>
  <c r="AA64" i="81"/>
  <c r="Z64" i="81"/>
  <c r="Y64" i="81"/>
  <c r="X64" i="81"/>
  <c r="W62" i="81"/>
  <c r="V62" i="81"/>
  <c r="U62" i="81"/>
  <c r="T62" i="81"/>
  <c r="S62" i="81"/>
  <c r="R62" i="81"/>
  <c r="Q62" i="81"/>
  <c r="P62" i="81"/>
  <c r="O62" i="81"/>
  <c r="N62" i="81"/>
  <c r="M62" i="81"/>
  <c r="L62" i="81"/>
  <c r="K62" i="81"/>
  <c r="J62" i="81"/>
  <c r="I62" i="81"/>
  <c r="H62" i="81"/>
  <c r="G62" i="81"/>
  <c r="F62" i="81"/>
  <c r="E62" i="81"/>
  <c r="D62" i="81"/>
  <c r="C62" i="81"/>
  <c r="B62" i="81"/>
  <c r="W61" i="81"/>
  <c r="V61" i="81"/>
  <c r="U61" i="81"/>
  <c r="T61" i="81"/>
  <c r="S61" i="81"/>
  <c r="R61" i="81"/>
  <c r="Q61" i="81"/>
  <c r="P61" i="81"/>
  <c r="O61" i="81"/>
  <c r="N61" i="81"/>
  <c r="M61" i="81"/>
  <c r="L61" i="81"/>
  <c r="K61" i="81"/>
  <c r="J61" i="81"/>
  <c r="I61" i="81"/>
  <c r="H61" i="81"/>
  <c r="G61" i="81"/>
  <c r="F61" i="81"/>
  <c r="E61" i="81"/>
  <c r="D61" i="81"/>
  <c r="C61" i="81"/>
  <c r="B61" i="81"/>
  <c r="W60" i="81"/>
  <c r="V60" i="81"/>
  <c r="U60" i="81"/>
  <c r="T60" i="81"/>
  <c r="S60" i="81"/>
  <c r="R60" i="81"/>
  <c r="Q60" i="81"/>
  <c r="P60" i="81"/>
  <c r="O60" i="81"/>
  <c r="N60" i="81"/>
  <c r="M60" i="81"/>
  <c r="M63" i="81" s="1"/>
  <c r="M65" i="81" s="1"/>
  <c r="L60" i="81"/>
  <c r="K60" i="81"/>
  <c r="J60" i="81"/>
  <c r="I60" i="81"/>
  <c r="H60" i="81"/>
  <c r="G60" i="81"/>
  <c r="F60" i="81"/>
  <c r="E60" i="81"/>
  <c r="D60" i="81"/>
  <c r="C60" i="81"/>
  <c r="B60" i="81"/>
  <c r="AA52" i="81"/>
  <c r="Z52" i="81"/>
  <c r="Y52" i="81"/>
  <c r="X52" i="81"/>
  <c r="W51" i="81"/>
  <c r="W53" i="81" s="1"/>
  <c r="V51" i="81"/>
  <c r="U51" i="81"/>
  <c r="U53" i="81" s="1"/>
  <c r="T51" i="81"/>
  <c r="T53" i="81" s="1"/>
  <c r="Q51" i="81"/>
  <c r="Q53" i="81" s="1"/>
  <c r="P51" i="81"/>
  <c r="P53" i="81" s="1"/>
  <c r="O51" i="81"/>
  <c r="O53" i="81" s="1"/>
  <c r="N51" i="81"/>
  <c r="N53" i="81" s="1"/>
  <c r="M51" i="81"/>
  <c r="M53" i="81" s="1"/>
  <c r="L51" i="81"/>
  <c r="L53" i="81" s="1"/>
  <c r="K51" i="81"/>
  <c r="K53" i="81" s="1"/>
  <c r="J51" i="81"/>
  <c r="J53" i="81" s="1"/>
  <c r="I51" i="81"/>
  <c r="I53" i="81" s="1"/>
  <c r="H51" i="81"/>
  <c r="H53" i="81" s="1"/>
  <c r="G51" i="81"/>
  <c r="G53" i="81" s="1"/>
  <c r="F51" i="81"/>
  <c r="F53" i="81" s="1"/>
  <c r="E51" i="81"/>
  <c r="E53" i="81" s="1"/>
  <c r="D51" i="81"/>
  <c r="D53" i="81" s="1"/>
  <c r="C51" i="81"/>
  <c r="C53" i="81" s="1"/>
  <c r="B51" i="81"/>
  <c r="AA50" i="81"/>
  <c r="Z50" i="81"/>
  <c r="Y50" i="81"/>
  <c r="X50" i="81"/>
  <c r="AA49" i="81"/>
  <c r="Z49" i="81"/>
  <c r="Y49" i="81"/>
  <c r="X49" i="81"/>
  <c r="AA48" i="81"/>
  <c r="Z48" i="81"/>
  <c r="Y48" i="81"/>
  <c r="X48" i="81"/>
  <c r="AA47" i="81"/>
  <c r="Z47" i="81"/>
  <c r="Y47" i="81"/>
  <c r="X47" i="81"/>
  <c r="AA46" i="81"/>
  <c r="Z46" i="81"/>
  <c r="Y46" i="81"/>
  <c r="X46" i="81"/>
  <c r="AA45" i="81"/>
  <c r="Z45" i="81"/>
  <c r="Y45" i="81"/>
  <c r="X45" i="81"/>
  <c r="AA44" i="81"/>
  <c r="Z44" i="81"/>
  <c r="Y44" i="81"/>
  <c r="X44" i="81"/>
  <c r="AA43" i="81"/>
  <c r="Z43" i="81"/>
  <c r="Y43" i="81"/>
  <c r="X43" i="81"/>
  <c r="AA42" i="81"/>
  <c r="Z42" i="81"/>
  <c r="Y42" i="81"/>
  <c r="X42" i="81"/>
  <c r="AA41" i="81"/>
  <c r="Z41" i="81"/>
  <c r="Y41" i="81"/>
  <c r="X41" i="81"/>
  <c r="AA40" i="81"/>
  <c r="Z40" i="81"/>
  <c r="Y40" i="81"/>
  <c r="X40" i="81"/>
  <c r="AA39" i="81"/>
  <c r="Z39" i="81"/>
  <c r="Y39" i="81"/>
  <c r="X39" i="81"/>
  <c r="AA38" i="81"/>
  <c r="Z38" i="81"/>
  <c r="Y38" i="81"/>
  <c r="X38" i="81"/>
  <c r="AA37" i="81"/>
  <c r="Z37" i="81"/>
  <c r="Y37" i="81"/>
  <c r="X37" i="81"/>
  <c r="AA36" i="81"/>
  <c r="Z36" i="81"/>
  <c r="Y36" i="81"/>
  <c r="X36" i="81"/>
  <c r="AA28" i="81"/>
  <c r="Z28" i="81"/>
  <c r="Y28" i="81"/>
  <c r="X28" i="81"/>
  <c r="W27" i="81"/>
  <c r="V27" i="81"/>
  <c r="U27" i="81"/>
  <c r="T27" i="81"/>
  <c r="S27" i="81"/>
  <c r="R27" i="81"/>
  <c r="Q27" i="81"/>
  <c r="P27" i="81"/>
  <c r="O27" i="81"/>
  <c r="N27" i="81"/>
  <c r="M27" i="81"/>
  <c r="M63" i="16" s="1"/>
  <c r="L27" i="81"/>
  <c r="K27" i="81"/>
  <c r="J27" i="81"/>
  <c r="I27" i="81"/>
  <c r="H27" i="81"/>
  <c r="G27" i="81"/>
  <c r="F27" i="81"/>
  <c r="E27" i="81"/>
  <c r="D27" i="81"/>
  <c r="C27" i="81"/>
  <c r="C63" i="16" s="1"/>
  <c r="B27" i="81"/>
  <c r="AA26" i="81"/>
  <c r="Z26" i="81"/>
  <c r="Y26" i="81"/>
  <c r="X26" i="81"/>
  <c r="AA25" i="81"/>
  <c r="Z25" i="81"/>
  <c r="Y25" i="81"/>
  <c r="X25" i="81"/>
  <c r="AA24" i="81"/>
  <c r="Z24" i="81"/>
  <c r="Y24" i="81"/>
  <c r="X24" i="81"/>
  <c r="AA23" i="81"/>
  <c r="Z23" i="81"/>
  <c r="Y23" i="81"/>
  <c r="X23" i="81"/>
  <c r="AA22" i="81"/>
  <c r="Z22" i="81"/>
  <c r="Y22" i="81"/>
  <c r="X22" i="81"/>
  <c r="AA21" i="81"/>
  <c r="Z21" i="81"/>
  <c r="Y21" i="81"/>
  <c r="X21" i="81"/>
  <c r="AA20" i="81"/>
  <c r="Z20" i="81"/>
  <c r="Y20" i="81"/>
  <c r="X20" i="81"/>
  <c r="AA19" i="81"/>
  <c r="Z19" i="81"/>
  <c r="Y19" i="81"/>
  <c r="X19" i="81"/>
  <c r="AA18" i="81"/>
  <c r="Z18" i="81"/>
  <c r="Y18" i="81"/>
  <c r="X18" i="81"/>
  <c r="AA17" i="81"/>
  <c r="Z17" i="81"/>
  <c r="Y17" i="81"/>
  <c r="X17" i="81"/>
  <c r="AA16" i="81"/>
  <c r="Z16" i="81"/>
  <c r="Y16" i="81"/>
  <c r="X16" i="81"/>
  <c r="AA15" i="81"/>
  <c r="Z15" i="81"/>
  <c r="Y15" i="81"/>
  <c r="X15" i="81"/>
  <c r="AA14" i="81"/>
  <c r="Z14" i="81"/>
  <c r="Y14" i="81"/>
  <c r="X14" i="81"/>
  <c r="AA13" i="81"/>
  <c r="Z13" i="81"/>
  <c r="Y13" i="81"/>
  <c r="X13" i="81"/>
  <c r="AA12" i="81"/>
  <c r="Z12" i="81"/>
  <c r="Y12" i="81"/>
  <c r="X12" i="81"/>
  <c r="AA11" i="81"/>
  <c r="Z11" i="81"/>
  <c r="Y11" i="81"/>
  <c r="X11" i="81"/>
  <c r="AA10" i="81"/>
  <c r="Z10" i="81"/>
  <c r="Y10" i="81"/>
  <c r="X10" i="81"/>
  <c r="AA9" i="81"/>
  <c r="Z9" i="81"/>
  <c r="Y9" i="81"/>
  <c r="X9" i="81"/>
  <c r="AA8" i="81"/>
  <c r="Z8" i="81"/>
  <c r="Y8" i="81"/>
  <c r="X8" i="81"/>
  <c r="AA7" i="81"/>
  <c r="Z7" i="81"/>
  <c r="Y7" i="81"/>
  <c r="X7" i="81"/>
  <c r="AA6" i="81"/>
  <c r="Z6" i="81"/>
  <c r="Y6" i="81"/>
  <c r="X6" i="81"/>
  <c r="AA64" i="80"/>
  <c r="Z64" i="80"/>
  <c r="Y64" i="80"/>
  <c r="X64" i="80"/>
  <c r="W62" i="80"/>
  <c r="V62" i="80"/>
  <c r="U62" i="80"/>
  <c r="T62" i="80"/>
  <c r="S62" i="80"/>
  <c r="R62" i="80"/>
  <c r="Q62" i="80"/>
  <c r="P62" i="80"/>
  <c r="O62" i="80"/>
  <c r="N62" i="80"/>
  <c r="M62" i="80"/>
  <c r="L62" i="80"/>
  <c r="K62" i="80"/>
  <c r="J62" i="80"/>
  <c r="I62" i="80"/>
  <c r="H62" i="80"/>
  <c r="G62" i="80"/>
  <c r="F62" i="80"/>
  <c r="E62" i="80"/>
  <c r="D62" i="80"/>
  <c r="C62" i="80"/>
  <c r="B62" i="80"/>
  <c r="W61" i="80"/>
  <c r="V61" i="80"/>
  <c r="U61" i="80"/>
  <c r="T61" i="80"/>
  <c r="S61" i="80"/>
  <c r="R61" i="80"/>
  <c r="Q61" i="80"/>
  <c r="P61" i="80"/>
  <c r="O61" i="80"/>
  <c r="N61" i="80"/>
  <c r="M61" i="80"/>
  <c r="L61" i="80"/>
  <c r="K61" i="80"/>
  <c r="J61" i="80"/>
  <c r="I61" i="80"/>
  <c r="H61" i="80"/>
  <c r="G61" i="80"/>
  <c r="F61" i="80"/>
  <c r="E61" i="80"/>
  <c r="D61" i="80"/>
  <c r="C61" i="80"/>
  <c r="B61" i="80"/>
  <c r="W60" i="80"/>
  <c r="V60" i="80"/>
  <c r="U60" i="80"/>
  <c r="T60" i="80"/>
  <c r="S60" i="80"/>
  <c r="R60" i="80"/>
  <c r="Q60" i="80"/>
  <c r="P60" i="80"/>
  <c r="O60" i="80"/>
  <c r="N60" i="80"/>
  <c r="M60" i="80"/>
  <c r="M63" i="80" s="1"/>
  <c r="M65" i="80" s="1"/>
  <c r="L60" i="80"/>
  <c r="K60" i="80"/>
  <c r="J60" i="80"/>
  <c r="I60" i="80"/>
  <c r="H60" i="80"/>
  <c r="G60" i="80"/>
  <c r="F60" i="80"/>
  <c r="E60" i="80"/>
  <c r="D60" i="80"/>
  <c r="C60" i="80"/>
  <c r="B60" i="80"/>
  <c r="AA52" i="80"/>
  <c r="Z52" i="80"/>
  <c r="Y52" i="80"/>
  <c r="X52" i="80"/>
  <c r="U51" i="80"/>
  <c r="U53" i="80" s="1"/>
  <c r="T51" i="80"/>
  <c r="T53" i="80" s="1"/>
  <c r="Q51" i="80"/>
  <c r="Q53" i="80" s="1"/>
  <c r="P51" i="80"/>
  <c r="P53" i="80" s="1"/>
  <c r="O51" i="80"/>
  <c r="O53" i="80" s="1"/>
  <c r="N51" i="80"/>
  <c r="N53" i="80" s="1"/>
  <c r="M51" i="80"/>
  <c r="M53" i="80" s="1"/>
  <c r="L51" i="80"/>
  <c r="L53" i="80" s="1"/>
  <c r="K51" i="80"/>
  <c r="K53" i="80" s="1"/>
  <c r="J51" i="80"/>
  <c r="J53" i="80" s="1"/>
  <c r="I51" i="80"/>
  <c r="I53" i="80" s="1"/>
  <c r="H51" i="80"/>
  <c r="H53" i="80" s="1"/>
  <c r="G51" i="80"/>
  <c r="G53" i="80" s="1"/>
  <c r="F51" i="80"/>
  <c r="F53" i="80" s="1"/>
  <c r="E51" i="80"/>
  <c r="E53" i="80" s="1"/>
  <c r="D51" i="80"/>
  <c r="D53" i="80" s="1"/>
  <c r="C51" i="80"/>
  <c r="C53" i="80" s="1"/>
  <c r="B51" i="80"/>
  <c r="B53" i="80" s="1"/>
  <c r="AA50" i="80"/>
  <c r="Z50" i="80"/>
  <c r="Y50" i="80"/>
  <c r="X50" i="80"/>
  <c r="AA49" i="80"/>
  <c r="Z49" i="80"/>
  <c r="Y49" i="80"/>
  <c r="X49" i="80"/>
  <c r="AA48" i="80"/>
  <c r="Z48" i="80"/>
  <c r="Y48" i="80"/>
  <c r="X48" i="80"/>
  <c r="AA47" i="80"/>
  <c r="Z47" i="80"/>
  <c r="Y47" i="80"/>
  <c r="X47" i="80"/>
  <c r="AA46" i="80"/>
  <c r="Z46" i="80"/>
  <c r="Y46" i="80"/>
  <c r="X46" i="80"/>
  <c r="AA45" i="80"/>
  <c r="Z45" i="80"/>
  <c r="Y45" i="80"/>
  <c r="X45" i="80"/>
  <c r="AA44" i="80"/>
  <c r="Z44" i="80"/>
  <c r="Y44" i="80"/>
  <c r="X44" i="80"/>
  <c r="AA43" i="80"/>
  <c r="Z43" i="80"/>
  <c r="Y43" i="80"/>
  <c r="X43" i="80"/>
  <c r="AA42" i="80"/>
  <c r="Z42" i="80"/>
  <c r="Y42" i="80"/>
  <c r="X42" i="80"/>
  <c r="AA41" i="80"/>
  <c r="Z41" i="80"/>
  <c r="Y41" i="80"/>
  <c r="X41" i="80"/>
  <c r="AA40" i="80"/>
  <c r="Z40" i="80"/>
  <c r="Y40" i="80"/>
  <c r="X40" i="80"/>
  <c r="AA39" i="80"/>
  <c r="Z39" i="80"/>
  <c r="Y39" i="80"/>
  <c r="X39" i="80"/>
  <c r="AA38" i="80"/>
  <c r="Z38" i="80"/>
  <c r="Y38" i="80"/>
  <c r="X38" i="80"/>
  <c r="AA37" i="80"/>
  <c r="Z37" i="80"/>
  <c r="Y37" i="80"/>
  <c r="X37" i="80"/>
  <c r="AA36" i="80"/>
  <c r="AA51" i="80" s="1"/>
  <c r="Z36" i="80"/>
  <c r="Y36" i="80"/>
  <c r="X36" i="80"/>
  <c r="AA28" i="80"/>
  <c r="Z28" i="80"/>
  <c r="Y28" i="80"/>
  <c r="X28" i="80"/>
  <c r="W27" i="80"/>
  <c r="V27" i="80"/>
  <c r="U27" i="80"/>
  <c r="T27" i="80"/>
  <c r="S27" i="80"/>
  <c r="R27" i="80"/>
  <c r="Q27" i="80"/>
  <c r="P27" i="80"/>
  <c r="O27" i="80"/>
  <c r="N27" i="80"/>
  <c r="M27" i="80"/>
  <c r="L27" i="80"/>
  <c r="K27" i="80"/>
  <c r="J27" i="80"/>
  <c r="I27" i="80"/>
  <c r="H27" i="80"/>
  <c r="G27" i="80"/>
  <c r="F27" i="80"/>
  <c r="E27" i="80"/>
  <c r="D27" i="80"/>
  <c r="C27" i="80"/>
  <c r="B27" i="80"/>
  <c r="AA26" i="80"/>
  <c r="Z26" i="80"/>
  <c r="Y26" i="80"/>
  <c r="X26" i="80"/>
  <c r="AA25" i="80"/>
  <c r="Z25" i="80"/>
  <c r="Y25" i="80"/>
  <c r="X25" i="80"/>
  <c r="AA24" i="80"/>
  <c r="Z24" i="80"/>
  <c r="Y24" i="80"/>
  <c r="X24" i="80"/>
  <c r="AA23" i="80"/>
  <c r="Z23" i="80"/>
  <c r="Y23" i="80"/>
  <c r="X23" i="80"/>
  <c r="AA22" i="80"/>
  <c r="Z22" i="80"/>
  <c r="Y22" i="80"/>
  <c r="X22" i="80"/>
  <c r="AA21" i="80"/>
  <c r="Z21" i="80"/>
  <c r="Y21" i="80"/>
  <c r="X21" i="80"/>
  <c r="AA20" i="80"/>
  <c r="Z20" i="80"/>
  <c r="Y20" i="80"/>
  <c r="X20" i="80"/>
  <c r="AA19" i="80"/>
  <c r="Z19" i="80"/>
  <c r="Y19" i="80"/>
  <c r="X19" i="80"/>
  <c r="AA18" i="80"/>
  <c r="Z18" i="80"/>
  <c r="Y18" i="80"/>
  <c r="X18" i="80"/>
  <c r="AA17" i="80"/>
  <c r="Z17" i="80"/>
  <c r="Y17" i="80"/>
  <c r="X17" i="80"/>
  <c r="AA16" i="80"/>
  <c r="Z16" i="80"/>
  <c r="Y16" i="80"/>
  <c r="X16" i="80"/>
  <c r="AA15" i="80"/>
  <c r="Z15" i="80"/>
  <c r="Y15" i="80"/>
  <c r="X15" i="80"/>
  <c r="AA14" i="80"/>
  <c r="AA60" i="80" s="1"/>
  <c r="Z14" i="80"/>
  <c r="Y14" i="80"/>
  <c r="X14" i="80"/>
  <c r="AA13" i="80"/>
  <c r="Z13" i="80"/>
  <c r="Y13" i="80"/>
  <c r="X13" i="80"/>
  <c r="AA12" i="80"/>
  <c r="Z12" i="80"/>
  <c r="Y12" i="80"/>
  <c r="X12" i="80"/>
  <c r="AA11" i="80"/>
  <c r="Z11" i="80"/>
  <c r="Y11" i="80"/>
  <c r="X11" i="80"/>
  <c r="AA10" i="80"/>
  <c r="Z10" i="80"/>
  <c r="Y10" i="80"/>
  <c r="X10" i="80"/>
  <c r="AA9" i="80"/>
  <c r="Z9" i="80"/>
  <c r="Y9" i="80"/>
  <c r="X9" i="80"/>
  <c r="X62" i="80" s="1"/>
  <c r="AA8" i="80"/>
  <c r="Z8" i="80"/>
  <c r="Y8" i="80"/>
  <c r="X8" i="80"/>
  <c r="AA7" i="80"/>
  <c r="Z7" i="80"/>
  <c r="Y7" i="80"/>
  <c r="X7" i="80"/>
  <c r="AA6" i="80"/>
  <c r="Z6" i="80"/>
  <c r="Y6" i="80"/>
  <c r="X6" i="80"/>
  <c r="X61" i="80" s="1"/>
  <c r="U63" i="80" l="1"/>
  <c r="U65" i="80" s="1"/>
  <c r="AA61" i="81"/>
  <c r="AA62" i="81"/>
  <c r="U63" i="81"/>
  <c r="U65" i="81" s="1"/>
  <c r="AA61" i="82"/>
  <c r="AA62" i="82"/>
  <c r="D63" i="82"/>
  <c r="D65" i="82" s="1"/>
  <c r="J63" i="82"/>
  <c r="J65" i="82" s="1"/>
  <c r="P63" i="82"/>
  <c r="P65" i="82" s="1"/>
  <c r="X64" i="82"/>
  <c r="X60" i="80"/>
  <c r="D63" i="80"/>
  <c r="D65" i="80" s="1"/>
  <c r="P63" i="81"/>
  <c r="P65" i="81" s="1"/>
  <c r="V63" i="81"/>
  <c r="V65" i="81" s="1"/>
  <c r="Z60" i="82"/>
  <c r="E63" i="82"/>
  <c r="E65" i="82" s="1"/>
  <c r="Y64" i="82"/>
  <c r="Z62" i="80"/>
  <c r="Q63" i="80"/>
  <c r="Q65" i="80" s="1"/>
  <c r="AA60" i="81"/>
  <c r="Q63" i="81"/>
  <c r="Q65" i="81" s="1"/>
  <c r="W63" i="81"/>
  <c r="W65" i="81" s="1"/>
  <c r="AA60" i="82"/>
  <c r="F63" i="82"/>
  <c r="X63" i="82" s="1"/>
  <c r="L63" i="82"/>
  <c r="L65" i="82" s="1"/>
  <c r="R63" i="82"/>
  <c r="R65" i="82" s="1"/>
  <c r="Z61" i="80"/>
  <c r="AA61" i="80"/>
  <c r="AA62" i="80"/>
  <c r="Z60" i="80"/>
  <c r="Z63" i="80" s="1"/>
  <c r="L63" i="81"/>
  <c r="L65" i="81" s="1"/>
  <c r="G63" i="82"/>
  <c r="G65" i="82" s="1"/>
  <c r="M63" i="82"/>
  <c r="M65" i="82" s="1"/>
  <c r="S63" i="82"/>
  <c r="S65" i="82" s="1"/>
  <c r="W29" i="80"/>
  <c r="W27" i="41" s="1"/>
  <c r="W27" i="16"/>
  <c r="E29" i="81"/>
  <c r="E63" i="41" s="1"/>
  <c r="E63" i="16"/>
  <c r="G29" i="81"/>
  <c r="G63" i="41" s="1"/>
  <c r="G63" i="16"/>
  <c r="I29" i="81"/>
  <c r="I63" i="41" s="1"/>
  <c r="I63" i="16"/>
  <c r="K29" i="81"/>
  <c r="K63" i="41" s="1"/>
  <c r="K63" i="16"/>
  <c r="O29" i="81"/>
  <c r="O63" i="41" s="1"/>
  <c r="O63" i="16"/>
  <c r="Q29" i="81"/>
  <c r="Q63" i="41" s="1"/>
  <c r="Q63" i="16"/>
  <c r="S29" i="81"/>
  <c r="S63" i="41" s="1"/>
  <c r="S63" i="16"/>
  <c r="U29" i="81"/>
  <c r="U63" i="41" s="1"/>
  <c r="U63" i="16"/>
  <c r="W29" i="81"/>
  <c r="W63" i="41" s="1"/>
  <c r="W63" i="16"/>
  <c r="B29" i="82"/>
  <c r="B99" i="41" s="1"/>
  <c r="B99" i="16"/>
  <c r="D29" i="82"/>
  <c r="D99" i="41" s="1"/>
  <c r="D99" i="16"/>
  <c r="H29" i="82"/>
  <c r="H99" i="41" s="1"/>
  <c r="H99" i="16"/>
  <c r="J29" i="82"/>
  <c r="J99" i="41" s="1"/>
  <c r="J99" i="16"/>
  <c r="L29" i="82"/>
  <c r="L99" i="41" s="1"/>
  <c r="L99" i="16"/>
  <c r="N29" i="82"/>
  <c r="N99" i="41" s="1"/>
  <c r="N99" i="16"/>
  <c r="P29" i="82"/>
  <c r="P99" i="41" s="1"/>
  <c r="P99" i="16"/>
  <c r="V29" i="82"/>
  <c r="V99" i="41" s="1"/>
  <c r="V99" i="16"/>
  <c r="B29" i="81"/>
  <c r="B63" i="41" s="1"/>
  <c r="B63" i="16"/>
  <c r="D29" i="81"/>
  <c r="D63" i="41" s="1"/>
  <c r="D63" i="16"/>
  <c r="F29" i="81"/>
  <c r="F63" i="41" s="1"/>
  <c r="F63" i="16"/>
  <c r="H29" i="81"/>
  <c r="H63" i="41" s="1"/>
  <c r="H63" i="16"/>
  <c r="J29" i="81"/>
  <c r="J63" i="41" s="1"/>
  <c r="J63" i="16"/>
  <c r="L29" i="81"/>
  <c r="L63" i="41" s="1"/>
  <c r="L63" i="16"/>
  <c r="N29" i="81"/>
  <c r="N63" i="41" s="1"/>
  <c r="N63" i="16"/>
  <c r="R29" i="81"/>
  <c r="R63" i="41" s="1"/>
  <c r="R63" i="16"/>
  <c r="T29" i="81"/>
  <c r="T63" i="41" s="1"/>
  <c r="T63" i="16"/>
  <c r="V29" i="81"/>
  <c r="V63" i="41" s="1"/>
  <c r="V63" i="16"/>
  <c r="M29" i="81"/>
  <c r="M63" i="41" s="1"/>
  <c r="C29" i="82"/>
  <c r="C99" i="41" s="1"/>
  <c r="C99" i="16"/>
  <c r="G29" i="82"/>
  <c r="G99" i="41" s="1"/>
  <c r="G99" i="16"/>
  <c r="I29" i="82"/>
  <c r="I99" i="41" s="1"/>
  <c r="I99" i="16"/>
  <c r="K29" i="82"/>
  <c r="K99" i="41" s="1"/>
  <c r="K99" i="16"/>
  <c r="O29" i="82"/>
  <c r="O99" i="41" s="1"/>
  <c r="O99" i="16"/>
  <c r="U29" i="82"/>
  <c r="U99" i="41" s="1"/>
  <c r="U99" i="16"/>
  <c r="W29" i="82"/>
  <c r="W99" i="41" s="1"/>
  <c r="W99" i="16"/>
  <c r="T29" i="82"/>
  <c r="T99" i="41" s="1"/>
  <c r="F29" i="82"/>
  <c r="F99" i="41" s="1"/>
  <c r="F99" i="16"/>
  <c r="B63" i="80"/>
  <c r="B65" i="80" s="1"/>
  <c r="F63" i="80"/>
  <c r="F65" i="80" s="1"/>
  <c r="J63" i="80"/>
  <c r="J65" i="80" s="1"/>
  <c r="R63" i="80"/>
  <c r="R65" i="80" s="1"/>
  <c r="V63" i="80"/>
  <c r="V65" i="80" s="1"/>
  <c r="G63" i="80"/>
  <c r="G65" i="80" s="1"/>
  <c r="S63" i="80"/>
  <c r="S65" i="80" s="1"/>
  <c r="W63" i="80"/>
  <c r="W65" i="80" s="1"/>
  <c r="E29" i="80"/>
  <c r="E27" i="41" s="1"/>
  <c r="E27" i="16"/>
  <c r="I29" i="80"/>
  <c r="I27" i="41" s="1"/>
  <c r="I27" i="16"/>
  <c r="M29" i="80"/>
  <c r="M27" i="41" s="1"/>
  <c r="M27" i="16"/>
  <c r="U29" i="80"/>
  <c r="U27" i="41" s="1"/>
  <c r="U27" i="16"/>
  <c r="B29" i="80"/>
  <c r="B27" i="41" s="1"/>
  <c r="B27" i="16"/>
  <c r="F29" i="80"/>
  <c r="F27" i="41" s="1"/>
  <c r="F27" i="16"/>
  <c r="J29" i="80"/>
  <c r="J27" i="41" s="1"/>
  <c r="J27" i="16"/>
  <c r="N29" i="80"/>
  <c r="N27" i="41" s="1"/>
  <c r="N27" i="16"/>
  <c r="V29" i="80"/>
  <c r="V27" i="41" s="1"/>
  <c r="V27" i="16"/>
  <c r="C29" i="80"/>
  <c r="C27" i="41" s="1"/>
  <c r="C27" i="16"/>
  <c r="G29" i="80"/>
  <c r="G27" i="41" s="1"/>
  <c r="G27" i="16"/>
  <c r="K29" i="80"/>
  <c r="K27" i="41" s="1"/>
  <c r="K27" i="16"/>
  <c r="O29" i="80"/>
  <c r="O27" i="41" s="1"/>
  <c r="O27" i="16"/>
  <c r="S29" i="80"/>
  <c r="S27" i="41" s="1"/>
  <c r="D29" i="80"/>
  <c r="D27" i="41" s="1"/>
  <c r="D27" i="16"/>
  <c r="H29" i="80"/>
  <c r="H27" i="41" s="1"/>
  <c r="H27" i="16"/>
  <c r="L29" i="80"/>
  <c r="L27" i="41" s="1"/>
  <c r="L27" i="16"/>
  <c r="T29" i="80"/>
  <c r="T27" i="41" s="1"/>
  <c r="T27" i="16"/>
  <c r="M29" i="82"/>
  <c r="M99" i="41" s="1"/>
  <c r="M99" i="16"/>
  <c r="Q29" i="80"/>
  <c r="Q27" i="41" s="1"/>
  <c r="Q27" i="16"/>
  <c r="P29" i="80"/>
  <c r="P27" i="41" s="1"/>
  <c r="P27" i="16"/>
  <c r="E29" i="82"/>
  <c r="E99" i="41" s="1"/>
  <c r="E99" i="16"/>
  <c r="Q29" i="82"/>
  <c r="Q99" i="41" s="1"/>
  <c r="Q99" i="16"/>
  <c r="P29" i="81"/>
  <c r="P63" i="41" s="1"/>
  <c r="P63" i="16"/>
  <c r="K63" i="82"/>
  <c r="K65" i="82" s="1"/>
  <c r="Z62" i="81"/>
  <c r="Z60" i="81"/>
  <c r="T63" i="81"/>
  <c r="T65" i="81" s="1"/>
  <c r="Z61" i="81"/>
  <c r="X60" i="81"/>
  <c r="I63" i="81"/>
  <c r="I65" i="81" s="1"/>
  <c r="H63" i="81"/>
  <c r="H65" i="81" s="1"/>
  <c r="Y62" i="81"/>
  <c r="Y60" i="81"/>
  <c r="Y61" i="81"/>
  <c r="E63" i="81"/>
  <c r="E65" i="81" s="1"/>
  <c r="X62" i="81"/>
  <c r="D63" i="81"/>
  <c r="D65" i="81" s="1"/>
  <c r="Z51" i="81"/>
  <c r="X61" i="81"/>
  <c r="O63" i="80"/>
  <c r="O65" i="80" s="1"/>
  <c r="N63" i="80"/>
  <c r="N65" i="80" s="1"/>
  <c r="K63" i="80"/>
  <c r="K65" i="80" s="1"/>
  <c r="I63" i="80"/>
  <c r="I65" i="80" s="1"/>
  <c r="H63" i="80"/>
  <c r="H65" i="80" s="1"/>
  <c r="Y62" i="80"/>
  <c r="Y60" i="80"/>
  <c r="Y51" i="80"/>
  <c r="X51" i="80"/>
  <c r="Z51" i="80"/>
  <c r="T63" i="80"/>
  <c r="T65" i="80" s="1"/>
  <c r="P63" i="80"/>
  <c r="P65" i="80" s="1"/>
  <c r="L63" i="80"/>
  <c r="L65" i="80" s="1"/>
  <c r="Y61" i="80"/>
  <c r="E63" i="80"/>
  <c r="E65" i="80" s="1"/>
  <c r="C63" i="80"/>
  <c r="C65" i="80" s="1"/>
  <c r="AA51" i="82"/>
  <c r="Q63" i="82"/>
  <c r="Q65" i="82" s="1"/>
  <c r="X61" i="82"/>
  <c r="X62" i="82"/>
  <c r="Y61" i="82"/>
  <c r="Y62" i="82"/>
  <c r="AA27" i="81"/>
  <c r="AA63" i="16" s="1"/>
  <c r="B63" i="81"/>
  <c r="B65" i="81" s="1"/>
  <c r="F63" i="81"/>
  <c r="F65" i="81" s="1"/>
  <c r="J63" i="81"/>
  <c r="J65" i="81" s="1"/>
  <c r="N63" i="81"/>
  <c r="N65" i="81" s="1"/>
  <c r="R63" i="81"/>
  <c r="R65" i="81" s="1"/>
  <c r="C63" i="81"/>
  <c r="C65" i="81" s="1"/>
  <c r="G63" i="81"/>
  <c r="G65" i="81" s="1"/>
  <c r="K63" i="81"/>
  <c r="K65" i="81" s="1"/>
  <c r="O63" i="81"/>
  <c r="O65" i="81" s="1"/>
  <c r="S63" i="81"/>
  <c r="S65" i="81" s="1"/>
  <c r="X53" i="80"/>
  <c r="Z53" i="80"/>
  <c r="Y53" i="80"/>
  <c r="AA53" i="80"/>
  <c r="X27" i="80"/>
  <c r="X27" i="16" s="1"/>
  <c r="Z63" i="82"/>
  <c r="X53" i="82"/>
  <c r="Z53" i="82"/>
  <c r="B65" i="82"/>
  <c r="AA63" i="80"/>
  <c r="Y27" i="80"/>
  <c r="Y27" i="16" s="1"/>
  <c r="AA53" i="81"/>
  <c r="Y53" i="81"/>
  <c r="AA63" i="82"/>
  <c r="C65" i="82"/>
  <c r="X63" i="80"/>
  <c r="Z27" i="80"/>
  <c r="Z27" i="16" s="1"/>
  <c r="AA63" i="81"/>
  <c r="X29" i="82"/>
  <c r="X99" i="41" s="1"/>
  <c r="AA27" i="80"/>
  <c r="AA27" i="16" s="1"/>
  <c r="Y27" i="81"/>
  <c r="Y63" i="16" s="1"/>
  <c r="C29" i="81"/>
  <c r="C63" i="41" s="1"/>
  <c r="AA51" i="81"/>
  <c r="Z27" i="82"/>
  <c r="Z99" i="16" s="1"/>
  <c r="Y51" i="82"/>
  <c r="C53" i="82"/>
  <c r="Z64" i="82"/>
  <c r="Z27" i="81"/>
  <c r="Z63" i="16" s="1"/>
  <c r="X51" i="81"/>
  <c r="B53" i="81"/>
  <c r="AA27" i="82"/>
  <c r="AA99" i="16" s="1"/>
  <c r="Z51" i="82"/>
  <c r="AA64" i="82"/>
  <c r="Y51" i="81"/>
  <c r="X27" i="82"/>
  <c r="X99" i="16" s="1"/>
  <c r="X60" i="82"/>
  <c r="X27" i="81"/>
  <c r="X63" i="16" s="1"/>
  <c r="Y27" i="82"/>
  <c r="Y99" i="16" s="1"/>
  <c r="X51" i="82"/>
  <c r="Y60" i="82"/>
  <c r="B27" i="79"/>
  <c r="C27" i="79"/>
  <c r="AA28" i="79"/>
  <c r="Z28" i="79"/>
  <c r="Y28" i="79"/>
  <c r="X28" i="79"/>
  <c r="AA65" i="80" l="1"/>
  <c r="F65" i="82"/>
  <c r="AA29" i="82"/>
  <c r="AA99" i="41" s="1"/>
  <c r="Z29" i="81"/>
  <c r="Z63" i="41" s="1"/>
  <c r="Z29" i="82"/>
  <c r="Z99" i="41" s="1"/>
  <c r="Y29" i="80"/>
  <c r="Y27" i="41" s="1"/>
  <c r="X29" i="81"/>
  <c r="X63" i="41" s="1"/>
  <c r="Z65" i="80"/>
  <c r="Z56" i="82"/>
  <c r="Z29" i="80"/>
  <c r="Z27" i="41" s="1"/>
  <c r="AA29" i="80"/>
  <c r="AA27" i="41" s="1"/>
  <c r="X29" i="80"/>
  <c r="X27" i="41" s="1"/>
  <c r="Y29" i="82"/>
  <c r="Y99" i="41" s="1"/>
  <c r="X56" i="82"/>
  <c r="Z63" i="81"/>
  <c r="Y63" i="81"/>
  <c r="X63" i="81"/>
  <c r="Z65" i="81"/>
  <c r="X65" i="81"/>
  <c r="AA65" i="81"/>
  <c r="X65" i="80"/>
  <c r="Y65" i="80"/>
  <c r="Y63" i="80"/>
  <c r="AA56" i="82"/>
  <c r="Y63" i="82"/>
  <c r="Y56" i="82"/>
  <c r="Y65" i="81"/>
  <c r="Z65" i="82"/>
  <c r="X65" i="82"/>
  <c r="Z53" i="81"/>
  <c r="X53" i="81"/>
  <c r="Y53" i="82"/>
  <c r="AA53" i="82"/>
  <c r="Y29" i="81"/>
  <c r="Y63" i="41" s="1"/>
  <c r="AA29" i="81"/>
  <c r="AA63" i="41" s="1"/>
  <c r="AA65" i="82"/>
  <c r="Y65" i="82"/>
  <c r="N60" i="78"/>
  <c r="N61" i="78"/>
  <c r="W62" i="78"/>
  <c r="V62" i="78"/>
  <c r="U62" i="78"/>
  <c r="T62" i="78"/>
  <c r="S62" i="78"/>
  <c r="R62" i="78"/>
  <c r="Q62" i="78"/>
  <c r="P62" i="78"/>
  <c r="O62" i="78"/>
  <c r="N62" i="78"/>
  <c r="M62" i="78"/>
  <c r="L62" i="78"/>
  <c r="K62" i="78"/>
  <c r="J62" i="78"/>
  <c r="I62" i="78"/>
  <c r="H62" i="78"/>
  <c r="G62" i="78"/>
  <c r="F62" i="78"/>
  <c r="E62" i="78"/>
  <c r="D62" i="78"/>
  <c r="C62" i="78"/>
  <c r="B62" i="78"/>
  <c r="W61" i="78"/>
  <c r="V61" i="78"/>
  <c r="U61" i="78"/>
  <c r="T61" i="78"/>
  <c r="S61" i="78"/>
  <c r="R61" i="78"/>
  <c r="Q61" i="78"/>
  <c r="P61" i="78"/>
  <c r="O61" i="78"/>
  <c r="M61" i="78"/>
  <c r="L61" i="78"/>
  <c r="K61" i="78"/>
  <c r="J61" i="78"/>
  <c r="I61" i="78"/>
  <c r="H61" i="78"/>
  <c r="G61" i="78"/>
  <c r="F61" i="78"/>
  <c r="E61" i="78"/>
  <c r="D61" i="78"/>
  <c r="C61" i="78"/>
  <c r="B61" i="78"/>
  <c r="W60" i="78"/>
  <c r="V60" i="78"/>
  <c r="V63" i="78" s="1"/>
  <c r="U60" i="78"/>
  <c r="T60" i="78"/>
  <c r="S60" i="78"/>
  <c r="R60" i="78"/>
  <c r="Q60" i="78"/>
  <c r="P60" i="78"/>
  <c r="P63" i="78" s="1"/>
  <c r="O60" i="78"/>
  <c r="M60" i="78"/>
  <c r="M63" i="78" s="1"/>
  <c r="L60" i="78"/>
  <c r="K60" i="78"/>
  <c r="J60" i="78"/>
  <c r="I60" i="78"/>
  <c r="H60" i="78"/>
  <c r="G60" i="78"/>
  <c r="G63" i="78" s="1"/>
  <c r="F60" i="78"/>
  <c r="E60" i="78"/>
  <c r="D60" i="78"/>
  <c r="C60" i="78"/>
  <c r="C63" i="78" s="1"/>
  <c r="B60" i="78"/>
  <c r="AA64" i="78"/>
  <c r="Z64" i="78"/>
  <c r="Y64" i="78"/>
  <c r="X64" i="78"/>
  <c r="AA52" i="78"/>
  <c r="Z52" i="78"/>
  <c r="Y52" i="78"/>
  <c r="X52" i="78"/>
  <c r="C27" i="78"/>
  <c r="C29" i="78" s="1"/>
  <c r="D27" i="78"/>
  <c r="D29" i="78" s="1"/>
  <c r="E27" i="78"/>
  <c r="E29" i="78" s="1"/>
  <c r="F27" i="78"/>
  <c r="F29" i="78" s="1"/>
  <c r="G27" i="78"/>
  <c r="G29" i="78" s="1"/>
  <c r="H27" i="78"/>
  <c r="H29" i="78" s="1"/>
  <c r="I27" i="78"/>
  <c r="I29" i="78" s="1"/>
  <c r="J27" i="78"/>
  <c r="J29" i="78" s="1"/>
  <c r="K27" i="78"/>
  <c r="K29" i="78" s="1"/>
  <c r="L27" i="78"/>
  <c r="L29" i="78" s="1"/>
  <c r="M27" i="78"/>
  <c r="M29" i="78" s="1"/>
  <c r="N27" i="78"/>
  <c r="N29" i="78" s="1"/>
  <c r="O27" i="78"/>
  <c r="O29" i="78" s="1"/>
  <c r="P27" i="78"/>
  <c r="P29" i="78" s="1"/>
  <c r="Q27" i="78"/>
  <c r="Q29" i="78" s="1"/>
  <c r="R27" i="78"/>
  <c r="R29" i="78" s="1"/>
  <c r="S27" i="78"/>
  <c r="S29" i="78" s="1"/>
  <c r="T27" i="78"/>
  <c r="T29" i="78" s="1"/>
  <c r="U27" i="78"/>
  <c r="U29" i="78" s="1"/>
  <c r="AA64" i="77"/>
  <c r="Z64" i="77"/>
  <c r="Y64" i="77"/>
  <c r="X64" i="77"/>
  <c r="AA52" i="77"/>
  <c r="Z52" i="77"/>
  <c r="Y52" i="77"/>
  <c r="X52" i="77"/>
  <c r="C60" i="77"/>
  <c r="D60" i="77"/>
  <c r="E60" i="77"/>
  <c r="F60" i="77"/>
  <c r="G60" i="77"/>
  <c r="H60" i="77"/>
  <c r="I60" i="77"/>
  <c r="J60" i="77"/>
  <c r="K60" i="77"/>
  <c r="L60" i="77"/>
  <c r="M60" i="77"/>
  <c r="N60" i="77"/>
  <c r="O60" i="77"/>
  <c r="P60" i="77"/>
  <c r="Q60" i="77"/>
  <c r="R60" i="77"/>
  <c r="S60" i="77"/>
  <c r="T60" i="77"/>
  <c r="U60" i="77"/>
  <c r="V60" i="77"/>
  <c r="W60" i="77"/>
  <c r="C61" i="77"/>
  <c r="D61" i="77"/>
  <c r="E61" i="77"/>
  <c r="F61" i="77"/>
  <c r="G61" i="77"/>
  <c r="H61" i="77"/>
  <c r="I61" i="77"/>
  <c r="J61" i="77"/>
  <c r="K61" i="77"/>
  <c r="L61" i="77"/>
  <c r="M61" i="77"/>
  <c r="N61" i="77"/>
  <c r="O61" i="77"/>
  <c r="P61" i="77"/>
  <c r="Q61" i="77"/>
  <c r="R61" i="77"/>
  <c r="S61" i="77"/>
  <c r="T61" i="77"/>
  <c r="U61" i="77"/>
  <c r="V61" i="77"/>
  <c r="W61" i="77"/>
  <c r="C62" i="77"/>
  <c r="D62" i="77"/>
  <c r="E62" i="77"/>
  <c r="F62" i="77"/>
  <c r="G62" i="77"/>
  <c r="H62" i="77"/>
  <c r="I62" i="77"/>
  <c r="J62" i="77"/>
  <c r="K62" i="77"/>
  <c r="L62" i="77"/>
  <c r="M62" i="77"/>
  <c r="N62" i="77"/>
  <c r="O62" i="77"/>
  <c r="P62" i="77"/>
  <c r="Q62" i="77"/>
  <c r="R62" i="77"/>
  <c r="S62" i="77"/>
  <c r="T62" i="77"/>
  <c r="U62" i="77"/>
  <c r="V62" i="77"/>
  <c r="W62" i="77"/>
  <c r="B62" i="77"/>
  <c r="B61" i="77"/>
  <c r="B60" i="77"/>
  <c r="R63" i="78" l="1"/>
  <c r="B63" i="78"/>
  <c r="F63" i="78"/>
  <c r="H63" i="78"/>
  <c r="L63" i="78"/>
  <c r="Q63" i="78"/>
  <c r="S63" i="78"/>
  <c r="W63" i="78"/>
  <c r="U63" i="78"/>
  <c r="T63" i="78"/>
  <c r="K63" i="78"/>
  <c r="I63" i="78"/>
  <c r="E63" i="78"/>
  <c r="O63" i="78"/>
  <c r="N63" i="78"/>
  <c r="D63" i="78"/>
  <c r="J63" i="78"/>
  <c r="S63" i="77"/>
  <c r="K63" i="77"/>
  <c r="W63" i="77"/>
  <c r="O63" i="77"/>
  <c r="G63" i="77"/>
  <c r="U63" i="77"/>
  <c r="Q63" i="77"/>
  <c r="M63" i="77"/>
  <c r="I63" i="77"/>
  <c r="C63" i="77"/>
  <c r="C65" i="77" s="1"/>
  <c r="B63" i="77"/>
  <c r="B65" i="77" s="1"/>
  <c r="V63" i="77"/>
  <c r="T63" i="77"/>
  <c r="R63" i="77"/>
  <c r="P63" i="77"/>
  <c r="N63" i="77"/>
  <c r="L63" i="77"/>
  <c r="J63" i="77"/>
  <c r="H63" i="77"/>
  <c r="F63" i="77"/>
  <c r="E63" i="77"/>
  <c r="D63" i="77"/>
  <c r="D65" i="77" s="1"/>
  <c r="N53" i="77"/>
  <c r="Z36" i="77"/>
  <c r="Y28" i="77"/>
  <c r="AA6" i="77"/>
  <c r="Z6" i="77"/>
  <c r="X6" i="77"/>
  <c r="C27" i="77"/>
  <c r="D27" i="77"/>
  <c r="E27" i="77"/>
  <c r="F27" i="77"/>
  <c r="G27" i="77"/>
  <c r="H27" i="77"/>
  <c r="I27" i="77"/>
  <c r="J27" i="77"/>
  <c r="K27" i="77"/>
  <c r="L27" i="77"/>
  <c r="M27" i="77"/>
  <c r="N27" i="77"/>
  <c r="O27" i="77"/>
  <c r="P27" i="77"/>
  <c r="Q27" i="77"/>
  <c r="R27" i="77"/>
  <c r="S27" i="77"/>
  <c r="T27" i="77"/>
  <c r="U27" i="77"/>
  <c r="V27" i="77"/>
  <c r="W27" i="77"/>
  <c r="B27" i="77"/>
  <c r="Y6" i="77"/>
  <c r="X7" i="77"/>
  <c r="Y7" i="77"/>
  <c r="Z7" i="77"/>
  <c r="AA7" i="77"/>
  <c r="X8" i="77"/>
  <c r="Y8" i="77"/>
  <c r="Z8" i="77"/>
  <c r="AA8" i="77"/>
  <c r="X9" i="77"/>
  <c r="Y9" i="77"/>
  <c r="Z9" i="77"/>
  <c r="AA9" i="77"/>
  <c r="X10" i="77"/>
  <c r="Y10" i="77"/>
  <c r="Z10" i="77"/>
  <c r="AA10" i="77"/>
  <c r="X11" i="77"/>
  <c r="Y11" i="77"/>
  <c r="Z11" i="77"/>
  <c r="AA11" i="77"/>
  <c r="X12" i="77"/>
  <c r="Y12" i="77"/>
  <c r="Z12" i="77"/>
  <c r="AA12" i="77"/>
  <c r="X13" i="77"/>
  <c r="Y13" i="77"/>
  <c r="Z13" i="77"/>
  <c r="AA13" i="77"/>
  <c r="X14" i="77"/>
  <c r="Y14" i="77"/>
  <c r="Z14" i="77"/>
  <c r="AA14" i="77"/>
  <c r="X15" i="77"/>
  <c r="Y15" i="77"/>
  <c r="Z15" i="77"/>
  <c r="AA15" i="77"/>
  <c r="X16" i="77"/>
  <c r="Y16" i="77"/>
  <c r="Z16" i="77"/>
  <c r="AA16" i="77"/>
  <c r="X17" i="77"/>
  <c r="Y17" i="77"/>
  <c r="Z17" i="77"/>
  <c r="AA17" i="77"/>
  <c r="X18" i="77"/>
  <c r="Y18" i="77"/>
  <c r="Z18" i="77"/>
  <c r="AA18" i="77"/>
  <c r="X19" i="77"/>
  <c r="Y19" i="77"/>
  <c r="Z19" i="77"/>
  <c r="AA19" i="77"/>
  <c r="X20" i="77"/>
  <c r="Y20" i="77"/>
  <c r="Z20" i="77"/>
  <c r="AA20" i="77"/>
  <c r="X21" i="77"/>
  <c r="Y21" i="77"/>
  <c r="Z21" i="77"/>
  <c r="AA21" i="77"/>
  <c r="X22" i="77"/>
  <c r="Y22" i="77"/>
  <c r="Z22" i="77"/>
  <c r="AA22" i="77"/>
  <c r="X23" i="77"/>
  <c r="Y23" i="77"/>
  <c r="Z23" i="77"/>
  <c r="AA23" i="77"/>
  <c r="X24" i="77"/>
  <c r="Y24" i="77"/>
  <c r="Z24" i="77"/>
  <c r="AA24" i="77"/>
  <c r="X25" i="77"/>
  <c r="Y25" i="77"/>
  <c r="Z25" i="77"/>
  <c r="AA25" i="77"/>
  <c r="X26" i="77"/>
  <c r="Y26" i="77"/>
  <c r="Z26" i="77"/>
  <c r="AA26" i="77"/>
  <c r="X28" i="77"/>
  <c r="Z28" i="77"/>
  <c r="AA28" i="77"/>
  <c r="X36" i="77"/>
  <c r="Y36" i="77"/>
  <c r="AA36" i="77"/>
  <c r="X37" i="77"/>
  <c r="Y37" i="77"/>
  <c r="Z37" i="77"/>
  <c r="AA37" i="77"/>
  <c r="X38" i="77"/>
  <c r="Y38" i="77"/>
  <c r="Z38" i="77"/>
  <c r="AA38" i="77"/>
  <c r="X39" i="77"/>
  <c r="Y39" i="77"/>
  <c r="Z39" i="77"/>
  <c r="AA39" i="77"/>
  <c r="X40" i="77"/>
  <c r="Y40" i="77"/>
  <c r="Z40" i="77"/>
  <c r="AA40" i="77"/>
  <c r="X41" i="77"/>
  <c r="Y41" i="77"/>
  <c r="Z41" i="77"/>
  <c r="AA41" i="77"/>
  <c r="X42" i="77"/>
  <c r="Y42" i="77"/>
  <c r="Z42" i="77"/>
  <c r="AA42" i="77"/>
  <c r="X43" i="77"/>
  <c r="Y43" i="77"/>
  <c r="Z43" i="77"/>
  <c r="AA43" i="77"/>
  <c r="X44" i="77"/>
  <c r="Y44" i="77"/>
  <c r="Z44" i="77"/>
  <c r="AA44" i="77"/>
  <c r="X45" i="77"/>
  <c r="Y45" i="77"/>
  <c r="Z45" i="77"/>
  <c r="AA45" i="77"/>
  <c r="X46" i="77"/>
  <c r="Y46" i="77"/>
  <c r="Z46" i="77"/>
  <c r="AA46" i="77"/>
  <c r="X47" i="77"/>
  <c r="Y47" i="77"/>
  <c r="Z47" i="77"/>
  <c r="AA47" i="77"/>
  <c r="X48" i="77"/>
  <c r="Y48" i="77"/>
  <c r="Z48" i="77"/>
  <c r="AA48" i="77"/>
  <c r="X49" i="77"/>
  <c r="Y49" i="77"/>
  <c r="Z49" i="77"/>
  <c r="AA49" i="77"/>
  <c r="X50" i="77"/>
  <c r="Y50" i="77"/>
  <c r="Z50" i="77"/>
  <c r="AA50" i="77"/>
  <c r="Z61" i="77" l="1"/>
  <c r="AA60" i="77"/>
  <c r="AA62" i="77"/>
  <c r="X60" i="77"/>
  <c r="X61" i="77"/>
  <c r="Z60" i="77"/>
  <c r="Z62" i="77"/>
  <c r="AA61" i="77"/>
  <c r="X62" i="77"/>
  <c r="Y62" i="77"/>
  <c r="Y60" i="77"/>
  <c r="Y61" i="77"/>
  <c r="Z27" i="77"/>
  <c r="AA27" i="77"/>
  <c r="X27" i="77"/>
  <c r="Y27" i="77"/>
  <c r="Y51" i="77"/>
  <c r="AA51" i="77"/>
  <c r="Z51" i="77"/>
  <c r="X51" i="77"/>
  <c r="X63" i="77" l="1"/>
  <c r="Y63" i="77"/>
  <c r="Z63" i="77"/>
  <c r="AA63" i="77"/>
  <c r="R98" i="41"/>
  <c r="R62" i="41"/>
  <c r="R26" i="41"/>
  <c r="S98" i="16" l="1"/>
  <c r="R98" i="16"/>
  <c r="S62" i="16"/>
  <c r="R62" i="16"/>
  <c r="S26" i="16"/>
  <c r="R26" i="16"/>
  <c r="U64" i="79" l="1"/>
  <c r="T64" i="79"/>
  <c r="S64" i="79"/>
  <c r="R64" i="79"/>
  <c r="Q64" i="79"/>
  <c r="P64" i="79"/>
  <c r="O64" i="79"/>
  <c r="N64" i="79"/>
  <c r="M64" i="79"/>
  <c r="L64" i="79"/>
  <c r="K64" i="79"/>
  <c r="J64" i="79"/>
  <c r="I64" i="79"/>
  <c r="H64" i="79"/>
  <c r="G64" i="79"/>
  <c r="F64" i="79"/>
  <c r="E64" i="79"/>
  <c r="D64" i="79"/>
  <c r="C64" i="79"/>
  <c r="B64" i="79"/>
  <c r="B98" i="16"/>
  <c r="C98" i="16"/>
  <c r="D27" i="79"/>
  <c r="D98" i="16" s="1"/>
  <c r="E27" i="79"/>
  <c r="E98" i="16" s="1"/>
  <c r="F27" i="79"/>
  <c r="F98" i="16" s="1"/>
  <c r="G27" i="79"/>
  <c r="G98" i="16" s="1"/>
  <c r="H27" i="79"/>
  <c r="H98" i="16" s="1"/>
  <c r="I27" i="79"/>
  <c r="I98" i="16" s="1"/>
  <c r="J27" i="79"/>
  <c r="J98" i="16" s="1"/>
  <c r="K27" i="79"/>
  <c r="K98" i="16" s="1"/>
  <c r="L27" i="79"/>
  <c r="L98" i="16" s="1"/>
  <c r="M27" i="79"/>
  <c r="M98" i="16" s="1"/>
  <c r="N27" i="79"/>
  <c r="N98" i="16" s="1"/>
  <c r="O27" i="79"/>
  <c r="O98" i="16" s="1"/>
  <c r="P27" i="79"/>
  <c r="P98" i="16" s="1"/>
  <c r="Q27" i="79"/>
  <c r="Q98" i="16" s="1"/>
  <c r="T27" i="79"/>
  <c r="T98" i="16" s="1"/>
  <c r="U27" i="79"/>
  <c r="U98" i="16" s="1"/>
  <c r="V27" i="79"/>
  <c r="V98" i="16" s="1"/>
  <c r="W27" i="79"/>
  <c r="W98" i="16" s="1"/>
  <c r="AA64" i="79" l="1"/>
  <c r="Z64" i="79"/>
  <c r="Y64" i="79"/>
  <c r="X64" i="79"/>
  <c r="W64" i="79"/>
  <c r="V64" i="79"/>
  <c r="U63" i="79"/>
  <c r="U65" i="79" s="1"/>
  <c r="T63" i="79"/>
  <c r="T65" i="79" s="1"/>
  <c r="W62" i="79"/>
  <c r="V62" i="79"/>
  <c r="S62" i="79"/>
  <c r="R62" i="79"/>
  <c r="Q62" i="79"/>
  <c r="P62" i="79"/>
  <c r="O62" i="79"/>
  <c r="N62" i="79"/>
  <c r="M62" i="79"/>
  <c r="L62" i="79"/>
  <c r="K62" i="79"/>
  <c r="J62" i="79"/>
  <c r="I62" i="79"/>
  <c r="H62" i="79"/>
  <c r="G62" i="79"/>
  <c r="F62" i="79"/>
  <c r="E62" i="79"/>
  <c r="D62" i="79"/>
  <c r="C62" i="79"/>
  <c r="Y62" i="79" s="1"/>
  <c r="B62" i="79"/>
  <c r="W61" i="79"/>
  <c r="V61" i="79"/>
  <c r="S61" i="79"/>
  <c r="R61" i="79"/>
  <c r="Q61" i="79"/>
  <c r="P61" i="79"/>
  <c r="O61" i="79"/>
  <c r="N61" i="79"/>
  <c r="M61" i="79"/>
  <c r="L61" i="79"/>
  <c r="K61" i="79"/>
  <c r="J61" i="79"/>
  <c r="I61" i="79"/>
  <c r="H61" i="79"/>
  <c r="G61" i="79"/>
  <c r="F61" i="79"/>
  <c r="E61" i="79"/>
  <c r="D61" i="79"/>
  <c r="C61" i="79"/>
  <c r="B61" i="79"/>
  <c r="X61" i="79" s="1"/>
  <c r="W60" i="79"/>
  <c r="V60" i="79"/>
  <c r="S60" i="79"/>
  <c r="R60" i="79"/>
  <c r="Q60" i="79"/>
  <c r="P60" i="79"/>
  <c r="P63" i="79" s="1"/>
  <c r="P65" i="79" s="1"/>
  <c r="O60" i="79"/>
  <c r="N60" i="79"/>
  <c r="M60" i="79"/>
  <c r="L60" i="79"/>
  <c r="K60" i="79"/>
  <c r="J60" i="79"/>
  <c r="J63" i="79" s="1"/>
  <c r="J65" i="79" s="1"/>
  <c r="I60" i="79"/>
  <c r="H60" i="79"/>
  <c r="G60" i="79"/>
  <c r="F60" i="79"/>
  <c r="E60" i="79"/>
  <c r="D60" i="79"/>
  <c r="D63" i="79" s="1"/>
  <c r="D65" i="79" s="1"/>
  <c r="C60" i="79"/>
  <c r="B60" i="79"/>
  <c r="AA52" i="79"/>
  <c r="Z52" i="79"/>
  <c r="Y52" i="79"/>
  <c r="X52" i="79"/>
  <c r="W51" i="79"/>
  <c r="W53" i="79" s="1"/>
  <c r="V51" i="79"/>
  <c r="U51" i="79"/>
  <c r="U53" i="79" s="1"/>
  <c r="T51" i="79"/>
  <c r="T53" i="79" s="1"/>
  <c r="Q51" i="79"/>
  <c r="Q53" i="79" s="1"/>
  <c r="P51" i="79"/>
  <c r="P53" i="79" s="1"/>
  <c r="O51" i="79"/>
  <c r="O53" i="79" s="1"/>
  <c r="N51" i="79"/>
  <c r="N53" i="79" s="1"/>
  <c r="M51" i="79"/>
  <c r="M53" i="79" s="1"/>
  <c r="L51" i="79"/>
  <c r="L53" i="79" s="1"/>
  <c r="K51" i="79"/>
  <c r="K53" i="79" s="1"/>
  <c r="J51" i="79"/>
  <c r="J53" i="79" s="1"/>
  <c r="I51" i="79"/>
  <c r="I53" i="79" s="1"/>
  <c r="H51" i="79"/>
  <c r="H53" i="79" s="1"/>
  <c r="G51" i="79"/>
  <c r="G53" i="79" s="1"/>
  <c r="F51" i="79"/>
  <c r="F53" i="79" s="1"/>
  <c r="E51" i="79"/>
  <c r="E53" i="79" s="1"/>
  <c r="D51" i="79"/>
  <c r="D53" i="79" s="1"/>
  <c r="C51" i="79"/>
  <c r="B51" i="79"/>
  <c r="B53" i="79" s="1"/>
  <c r="Z53" i="79" s="1"/>
  <c r="AA50" i="79"/>
  <c r="Z50" i="79"/>
  <c r="Y50" i="79"/>
  <c r="X50" i="79"/>
  <c r="AA49" i="79"/>
  <c r="Z49" i="79"/>
  <c r="Y49" i="79"/>
  <c r="X49" i="79"/>
  <c r="AA48" i="79"/>
  <c r="Z48" i="79"/>
  <c r="Y48" i="79"/>
  <c r="X48" i="79"/>
  <c r="AA47" i="79"/>
  <c r="Z47" i="79"/>
  <c r="Y47" i="79"/>
  <c r="X47" i="79"/>
  <c r="AA46" i="79"/>
  <c r="Z46" i="79"/>
  <c r="Y46" i="79"/>
  <c r="X46" i="79"/>
  <c r="AA45" i="79"/>
  <c r="Z45" i="79"/>
  <c r="Y45" i="79"/>
  <c r="X45" i="79"/>
  <c r="AA44" i="79"/>
  <c r="Z44" i="79"/>
  <c r="Y44" i="79"/>
  <c r="X44" i="79"/>
  <c r="AA43" i="79"/>
  <c r="Z43" i="79"/>
  <c r="Y43" i="79"/>
  <c r="X43" i="79"/>
  <c r="AA42" i="79"/>
  <c r="Z42" i="79"/>
  <c r="Y42" i="79"/>
  <c r="X42" i="79"/>
  <c r="AA41" i="79"/>
  <c r="Z41" i="79"/>
  <c r="Y41" i="79"/>
  <c r="X41" i="79"/>
  <c r="AA40" i="79"/>
  <c r="Z40" i="79"/>
  <c r="Y40" i="79"/>
  <c r="X40" i="79"/>
  <c r="AA39" i="79"/>
  <c r="Z39" i="79"/>
  <c r="Y39" i="79"/>
  <c r="X39" i="79"/>
  <c r="AA38" i="79"/>
  <c r="Z38" i="79"/>
  <c r="Y38" i="79"/>
  <c r="X38" i="79"/>
  <c r="AA37" i="79"/>
  <c r="Z37" i="79"/>
  <c r="Y37" i="79"/>
  <c r="X37" i="79"/>
  <c r="AA36" i="79"/>
  <c r="Z36" i="79"/>
  <c r="Y36" i="79"/>
  <c r="X36" i="79"/>
  <c r="W29" i="79"/>
  <c r="W98" i="41" s="1"/>
  <c r="U29" i="79"/>
  <c r="U98" i="41" s="1"/>
  <c r="S29" i="79"/>
  <c r="S98" i="41" s="1"/>
  <c r="P29" i="79"/>
  <c r="P98" i="41" s="1"/>
  <c r="J29" i="79"/>
  <c r="J98" i="41" s="1"/>
  <c r="H29" i="79"/>
  <c r="H98" i="41" s="1"/>
  <c r="B29" i="79"/>
  <c r="B98" i="41" s="1"/>
  <c r="Z27" i="79"/>
  <c r="Z98" i="16" s="1"/>
  <c r="V29" i="79"/>
  <c r="V98" i="41" s="1"/>
  <c r="T29" i="79"/>
  <c r="T98" i="41" s="1"/>
  <c r="Q29" i="79"/>
  <c r="Q98" i="41" s="1"/>
  <c r="O29" i="79"/>
  <c r="O98" i="41" s="1"/>
  <c r="N29" i="79"/>
  <c r="N98" i="41" s="1"/>
  <c r="M29" i="79"/>
  <c r="M98" i="41" s="1"/>
  <c r="L29" i="79"/>
  <c r="L98" i="41" s="1"/>
  <c r="K29" i="79"/>
  <c r="K98" i="41" s="1"/>
  <c r="I29" i="79"/>
  <c r="I98" i="41" s="1"/>
  <c r="G29" i="79"/>
  <c r="G98" i="41" s="1"/>
  <c r="F29" i="79"/>
  <c r="F98" i="41" s="1"/>
  <c r="E29" i="79"/>
  <c r="E98" i="41" s="1"/>
  <c r="D29" i="79"/>
  <c r="D98" i="41" s="1"/>
  <c r="C29" i="79"/>
  <c r="C98" i="41" s="1"/>
  <c r="X27" i="79"/>
  <c r="X98" i="16" s="1"/>
  <c r="AA26" i="79"/>
  <c r="Z26" i="79"/>
  <c r="Y26" i="79"/>
  <c r="X26" i="79"/>
  <c r="AA25" i="79"/>
  <c r="Z25" i="79"/>
  <c r="Y25" i="79"/>
  <c r="X25" i="79"/>
  <c r="AA24" i="79"/>
  <c r="Z24" i="79"/>
  <c r="Y24" i="79"/>
  <c r="X24" i="79"/>
  <c r="AA23" i="79"/>
  <c r="Z23" i="79"/>
  <c r="Y23" i="79"/>
  <c r="X23" i="79"/>
  <c r="AA22" i="79"/>
  <c r="Z22" i="79"/>
  <c r="Y22" i="79"/>
  <c r="X22" i="79"/>
  <c r="AA21" i="79"/>
  <c r="Z21" i="79"/>
  <c r="Y21" i="79"/>
  <c r="X21" i="79"/>
  <c r="AA20" i="79"/>
  <c r="Z20" i="79"/>
  <c r="Y20" i="79"/>
  <c r="X20" i="79"/>
  <c r="AA19" i="79"/>
  <c r="Z19" i="79"/>
  <c r="Y19" i="79"/>
  <c r="X19" i="79"/>
  <c r="AA18" i="79"/>
  <c r="Z18" i="79"/>
  <c r="Y18" i="79"/>
  <c r="X18" i="79"/>
  <c r="AA17" i="79"/>
  <c r="Z17" i="79"/>
  <c r="Y17" i="79"/>
  <c r="X17" i="79"/>
  <c r="AA16" i="79"/>
  <c r="Z16" i="79"/>
  <c r="Y16" i="79"/>
  <c r="X16" i="79"/>
  <c r="AA15" i="79"/>
  <c r="Z15" i="79"/>
  <c r="Y15" i="79"/>
  <c r="X15" i="79"/>
  <c r="AA14" i="79"/>
  <c r="Z14" i="79"/>
  <c r="Z60" i="79" s="1"/>
  <c r="Y14" i="79"/>
  <c r="X14" i="79"/>
  <c r="AA13" i="79"/>
  <c r="Z13" i="79"/>
  <c r="Y13" i="79"/>
  <c r="X13" i="79"/>
  <c r="AA12" i="79"/>
  <c r="Z12" i="79"/>
  <c r="Y12" i="79"/>
  <c r="X12" i="79"/>
  <c r="AA11" i="79"/>
  <c r="Z11" i="79"/>
  <c r="Y11" i="79"/>
  <c r="X11" i="79"/>
  <c r="AA10" i="79"/>
  <c r="Z10" i="79"/>
  <c r="Y10" i="79"/>
  <c r="X10" i="79"/>
  <c r="AA9" i="79"/>
  <c r="Z9" i="79"/>
  <c r="Y9" i="79"/>
  <c r="X9" i="79"/>
  <c r="AA8" i="79"/>
  <c r="Z8" i="79"/>
  <c r="Y8" i="79"/>
  <c r="X8" i="79"/>
  <c r="AA7" i="79"/>
  <c r="Z7" i="79"/>
  <c r="Y7" i="79"/>
  <c r="X7" i="79"/>
  <c r="AA6" i="79"/>
  <c r="Z6" i="79"/>
  <c r="Y6" i="79"/>
  <c r="X6" i="79"/>
  <c r="O65" i="78"/>
  <c r="K65" i="78"/>
  <c r="G65" i="78"/>
  <c r="W51" i="78"/>
  <c r="W53" i="78" s="1"/>
  <c r="V51" i="78"/>
  <c r="U51" i="78"/>
  <c r="U53" i="78" s="1"/>
  <c r="T51" i="78"/>
  <c r="T53" i="78" s="1"/>
  <c r="Q51" i="78"/>
  <c r="Q53" i="78" s="1"/>
  <c r="P51" i="78"/>
  <c r="P53" i="78" s="1"/>
  <c r="O51" i="78"/>
  <c r="O53" i="78" s="1"/>
  <c r="N51" i="78"/>
  <c r="N53" i="78" s="1"/>
  <c r="M51" i="78"/>
  <c r="M53" i="78" s="1"/>
  <c r="L51" i="78"/>
  <c r="L53" i="78" s="1"/>
  <c r="K51" i="78"/>
  <c r="K53" i="78" s="1"/>
  <c r="J51" i="78"/>
  <c r="J53" i="78" s="1"/>
  <c r="I51" i="78"/>
  <c r="I53" i="78" s="1"/>
  <c r="H51" i="78"/>
  <c r="H53" i="78" s="1"/>
  <c r="G51" i="78"/>
  <c r="G53" i="78" s="1"/>
  <c r="F51" i="78"/>
  <c r="F53" i="78" s="1"/>
  <c r="E51" i="78"/>
  <c r="E53" i="78" s="1"/>
  <c r="D51" i="78"/>
  <c r="D53" i="78" s="1"/>
  <c r="C51" i="78"/>
  <c r="C53" i="78" s="1"/>
  <c r="B51" i="78"/>
  <c r="AA50" i="78"/>
  <c r="Z50" i="78"/>
  <c r="Y50" i="78"/>
  <c r="X50" i="78"/>
  <c r="AA49" i="78"/>
  <c r="Z49" i="78"/>
  <c r="Y49" i="78"/>
  <c r="X49" i="78"/>
  <c r="AA48" i="78"/>
  <c r="Z48" i="78"/>
  <c r="Y48" i="78"/>
  <c r="X48" i="78"/>
  <c r="AA47" i="78"/>
  <c r="Z47" i="78"/>
  <c r="Y47" i="78"/>
  <c r="X47" i="78"/>
  <c r="AA46" i="78"/>
  <c r="Z46" i="78"/>
  <c r="Y46" i="78"/>
  <c r="X46" i="78"/>
  <c r="AA45" i="78"/>
  <c r="Z45" i="78"/>
  <c r="Y45" i="78"/>
  <c r="X45" i="78"/>
  <c r="AA44" i="78"/>
  <c r="Z44" i="78"/>
  <c r="Y44" i="78"/>
  <c r="X44" i="78"/>
  <c r="AA43" i="78"/>
  <c r="Z43" i="78"/>
  <c r="Y43" i="78"/>
  <c r="X43" i="78"/>
  <c r="AA42" i="78"/>
  <c r="Z42" i="78"/>
  <c r="Y42" i="78"/>
  <c r="X42" i="78"/>
  <c r="AA41" i="78"/>
  <c r="Z41" i="78"/>
  <c r="Y41" i="78"/>
  <c r="X41" i="78"/>
  <c r="AA40" i="78"/>
  <c r="Z40" i="78"/>
  <c r="Y40" i="78"/>
  <c r="X40" i="78"/>
  <c r="AA39" i="78"/>
  <c r="Z39" i="78"/>
  <c r="Y39" i="78"/>
  <c r="X39" i="78"/>
  <c r="AA38" i="78"/>
  <c r="Z38" i="78"/>
  <c r="Y38" i="78"/>
  <c r="X38" i="78"/>
  <c r="AA37" i="78"/>
  <c r="Z37" i="78"/>
  <c r="Y37" i="78"/>
  <c r="X37" i="78"/>
  <c r="AA36" i="78"/>
  <c r="Z36" i="78"/>
  <c r="Y36" i="78"/>
  <c r="X36" i="78"/>
  <c r="S62" i="41"/>
  <c r="AA28" i="78"/>
  <c r="Z28" i="78"/>
  <c r="Y28" i="78"/>
  <c r="X28" i="78"/>
  <c r="W27" i="78"/>
  <c r="V27" i="78"/>
  <c r="O62" i="16"/>
  <c r="K62" i="16"/>
  <c r="C62" i="16"/>
  <c r="B27" i="78"/>
  <c r="AA26" i="78"/>
  <c r="Z26" i="78"/>
  <c r="Y26" i="78"/>
  <c r="X26" i="78"/>
  <c r="AA25" i="78"/>
  <c r="Z25" i="78"/>
  <c r="Y25" i="78"/>
  <c r="X25" i="78"/>
  <c r="AA24" i="78"/>
  <c r="Z24" i="78"/>
  <c r="Y24" i="78"/>
  <c r="X24" i="78"/>
  <c r="AA23" i="78"/>
  <c r="Z23" i="78"/>
  <c r="Y23" i="78"/>
  <c r="X23" i="78"/>
  <c r="AA22" i="78"/>
  <c r="Z22" i="78"/>
  <c r="Y22" i="78"/>
  <c r="X22" i="78"/>
  <c r="AA21" i="78"/>
  <c r="Z21" i="78"/>
  <c r="Y21" i="78"/>
  <c r="X21" i="78"/>
  <c r="AA20" i="78"/>
  <c r="Z20" i="78"/>
  <c r="Y20" i="78"/>
  <c r="X20" i="78"/>
  <c r="AA19" i="78"/>
  <c r="Z19" i="78"/>
  <c r="Y19" i="78"/>
  <c r="X19" i="78"/>
  <c r="AA18" i="78"/>
  <c r="Z18" i="78"/>
  <c r="Y18" i="78"/>
  <c r="X18" i="78"/>
  <c r="AA17" i="78"/>
  <c r="Z17" i="78"/>
  <c r="Y17" i="78"/>
  <c r="X17" i="78"/>
  <c r="AA16" i="78"/>
  <c r="Z16" i="78"/>
  <c r="Y16" i="78"/>
  <c r="X16" i="78"/>
  <c r="AA15" i="78"/>
  <c r="Z15" i="78"/>
  <c r="Y15" i="78"/>
  <c r="X15" i="78"/>
  <c r="AA14" i="78"/>
  <c r="AA60" i="78" s="1"/>
  <c r="Z14" i="78"/>
  <c r="Y14" i="78"/>
  <c r="X14" i="78"/>
  <c r="AA13" i="78"/>
  <c r="Z13" i="78"/>
  <c r="Y13" i="78"/>
  <c r="X13" i="78"/>
  <c r="AA12" i="78"/>
  <c r="Z12" i="78"/>
  <c r="Y12" i="78"/>
  <c r="X12" i="78"/>
  <c r="AA11" i="78"/>
  <c r="Z11" i="78"/>
  <c r="Y11" i="78"/>
  <c r="X11" i="78"/>
  <c r="AA10" i="78"/>
  <c r="Z10" i="78"/>
  <c r="Y10" i="78"/>
  <c r="X10" i="78"/>
  <c r="AA9" i="78"/>
  <c r="Z9" i="78"/>
  <c r="Z62" i="78" s="1"/>
  <c r="Y9" i="78"/>
  <c r="X9" i="78"/>
  <c r="AA8" i="78"/>
  <c r="Z8" i="78"/>
  <c r="Y8" i="78"/>
  <c r="X8" i="78"/>
  <c r="AA7" i="78"/>
  <c r="Z7" i="78"/>
  <c r="Y7" i="78"/>
  <c r="X7" i="78"/>
  <c r="AA6" i="78"/>
  <c r="Z6" i="78"/>
  <c r="Z61" i="78" s="1"/>
  <c r="Y6" i="78"/>
  <c r="X6" i="78"/>
  <c r="U51" i="77"/>
  <c r="T51" i="77"/>
  <c r="Q51" i="77"/>
  <c r="P51" i="77"/>
  <c r="O51" i="77"/>
  <c r="M51" i="77"/>
  <c r="L51" i="77"/>
  <c r="K51" i="77"/>
  <c r="J51" i="77"/>
  <c r="I51" i="77"/>
  <c r="H51" i="77"/>
  <c r="G51" i="77"/>
  <c r="F51" i="77"/>
  <c r="E51" i="77"/>
  <c r="D51" i="77"/>
  <c r="C51" i="77"/>
  <c r="B51" i="77"/>
  <c r="S29" i="77"/>
  <c r="X62" i="78" l="1"/>
  <c r="AA53" i="78"/>
  <c r="Z61" i="79"/>
  <c r="Z63" i="79" s="1"/>
  <c r="Z62" i="79"/>
  <c r="Y62" i="78"/>
  <c r="AA61" i="79"/>
  <c r="AA62" i="79"/>
  <c r="F63" i="79"/>
  <c r="F65" i="79" s="1"/>
  <c r="L63" i="79"/>
  <c r="L65" i="79" s="1"/>
  <c r="R63" i="79"/>
  <c r="R65" i="79" s="1"/>
  <c r="X62" i="79"/>
  <c r="Y60" i="78"/>
  <c r="AA60" i="79"/>
  <c r="AA63" i="79" s="1"/>
  <c r="B63" i="79"/>
  <c r="H63" i="79"/>
  <c r="H65" i="79" s="1"/>
  <c r="N63" i="79"/>
  <c r="N65" i="79" s="1"/>
  <c r="V63" i="79"/>
  <c r="V65" i="79" s="1"/>
  <c r="AA61" i="78"/>
  <c r="AA63" i="78" s="1"/>
  <c r="AA62" i="78"/>
  <c r="Z60" i="78"/>
  <c r="AA51" i="79"/>
  <c r="B62" i="16"/>
  <c r="Z27" i="78"/>
  <c r="Y61" i="79"/>
  <c r="X61" i="78"/>
  <c r="X60" i="78"/>
  <c r="Y61" i="78"/>
  <c r="Z63" i="78"/>
  <c r="S65" i="78"/>
  <c r="W65" i="78"/>
  <c r="AA26" i="16"/>
  <c r="V65" i="77"/>
  <c r="S26" i="41"/>
  <c r="B53" i="77"/>
  <c r="D53" i="77"/>
  <c r="F53" i="77"/>
  <c r="H53" i="77"/>
  <c r="J53" i="77"/>
  <c r="L53" i="77"/>
  <c r="P53" i="77"/>
  <c r="T53" i="77"/>
  <c r="C53" i="77"/>
  <c r="E53" i="77"/>
  <c r="G53" i="77"/>
  <c r="I53" i="77"/>
  <c r="K53" i="77"/>
  <c r="M53" i="77"/>
  <c r="O53" i="77"/>
  <c r="Q53" i="77"/>
  <c r="U53" i="77"/>
  <c r="M26" i="16"/>
  <c r="C29" i="77"/>
  <c r="C26" i="16"/>
  <c r="E29" i="77"/>
  <c r="E26" i="16"/>
  <c r="G29" i="77"/>
  <c r="G26" i="16"/>
  <c r="I29" i="77"/>
  <c r="I26" i="16"/>
  <c r="K29" i="77"/>
  <c r="K26" i="16"/>
  <c r="O29" i="77"/>
  <c r="O26" i="16"/>
  <c r="Q29" i="77"/>
  <c r="Q26" i="16"/>
  <c r="U29" i="77"/>
  <c r="U26" i="16"/>
  <c r="W29" i="77"/>
  <c r="W26" i="16"/>
  <c r="E62" i="41"/>
  <c r="E62" i="16"/>
  <c r="G62" i="41"/>
  <c r="G62" i="16"/>
  <c r="I62" i="41"/>
  <c r="I62" i="16"/>
  <c r="M62" i="41"/>
  <c r="M62" i="16"/>
  <c r="Q62" i="41"/>
  <c r="Q62" i="16"/>
  <c r="U62" i="41"/>
  <c r="U62" i="16"/>
  <c r="W29" i="78"/>
  <c r="W62" i="41" s="1"/>
  <c r="W62" i="16"/>
  <c r="K62" i="41"/>
  <c r="X53" i="79"/>
  <c r="Z26" i="16"/>
  <c r="B26" i="16"/>
  <c r="D29" i="77"/>
  <c r="D26" i="16"/>
  <c r="F29" i="77"/>
  <c r="F26" i="16"/>
  <c r="H29" i="77"/>
  <c r="H26" i="16"/>
  <c r="J29" i="77"/>
  <c r="J26" i="16"/>
  <c r="L29" i="77"/>
  <c r="L26" i="16"/>
  <c r="N29" i="77"/>
  <c r="N26" i="16"/>
  <c r="T29" i="77"/>
  <c r="T26" i="16"/>
  <c r="V29" i="77"/>
  <c r="V26" i="16"/>
  <c r="B29" i="78"/>
  <c r="B62" i="41" s="1"/>
  <c r="D62" i="41"/>
  <c r="D62" i="16"/>
  <c r="F62" i="41"/>
  <c r="F62" i="16"/>
  <c r="H62" i="41"/>
  <c r="H62" i="16"/>
  <c r="J62" i="41"/>
  <c r="J62" i="16"/>
  <c r="L62" i="41"/>
  <c r="L62" i="16"/>
  <c r="N62" i="41"/>
  <c r="N62" i="16"/>
  <c r="P62" i="41"/>
  <c r="P62" i="16"/>
  <c r="T62" i="41"/>
  <c r="T62" i="16"/>
  <c r="V29" i="78"/>
  <c r="V62" i="41" s="1"/>
  <c r="V62" i="16"/>
  <c r="C62" i="41"/>
  <c r="O62" i="41"/>
  <c r="P29" i="77"/>
  <c r="P26" i="16"/>
  <c r="C53" i="79"/>
  <c r="AA53" i="79" s="1"/>
  <c r="C63" i="79"/>
  <c r="C65" i="79" s="1"/>
  <c r="G63" i="79"/>
  <c r="G65" i="79" s="1"/>
  <c r="K63" i="79"/>
  <c r="K65" i="79" s="1"/>
  <c r="O63" i="79"/>
  <c r="O65" i="79" s="1"/>
  <c r="S63" i="79"/>
  <c r="S65" i="79" s="1"/>
  <c r="Y29" i="79"/>
  <c r="Y98" i="41" s="1"/>
  <c r="E63" i="79"/>
  <c r="E65" i="79" s="1"/>
  <c r="I63" i="79"/>
  <c r="I65" i="79" s="1"/>
  <c r="M63" i="79"/>
  <c r="M65" i="79" s="1"/>
  <c r="Q63" i="79"/>
  <c r="Q65" i="79" s="1"/>
  <c r="W63" i="79"/>
  <c r="W65" i="79" s="1"/>
  <c r="Y53" i="78"/>
  <c r="X51" i="78"/>
  <c r="D65" i="78"/>
  <c r="L65" i="78"/>
  <c r="H65" i="78"/>
  <c r="P65" i="78"/>
  <c r="T65" i="78"/>
  <c r="E65" i="78"/>
  <c r="I65" i="78"/>
  <c r="M65" i="78"/>
  <c r="Q65" i="78"/>
  <c r="U65" i="78"/>
  <c r="AA27" i="78"/>
  <c r="AA62" i="16" s="1"/>
  <c r="F65" i="78"/>
  <c r="J65" i="78"/>
  <c r="N65" i="78"/>
  <c r="R65" i="78"/>
  <c r="V65" i="78"/>
  <c r="B65" i="79"/>
  <c r="C65" i="78"/>
  <c r="M29" i="77"/>
  <c r="Y27" i="78"/>
  <c r="Y62" i="16" s="1"/>
  <c r="Z51" i="78"/>
  <c r="AA29" i="79"/>
  <c r="AA98" i="41" s="1"/>
  <c r="B53" i="78"/>
  <c r="Y51" i="79"/>
  <c r="Y53" i="79"/>
  <c r="B29" i="77"/>
  <c r="X29" i="79"/>
  <c r="X98" i="41" s="1"/>
  <c r="Z29" i="79"/>
  <c r="Z98" i="41" s="1"/>
  <c r="X60" i="79"/>
  <c r="Z62" i="16"/>
  <c r="Y51" i="78"/>
  <c r="AA27" i="79"/>
  <c r="Z51" i="79"/>
  <c r="X27" i="78"/>
  <c r="X62" i="16" s="1"/>
  <c r="AA51" i="78"/>
  <c r="Y27" i="79"/>
  <c r="Y98" i="16" s="1"/>
  <c r="X51" i="79"/>
  <c r="Y60" i="79"/>
  <c r="R97" i="41"/>
  <c r="R61" i="41"/>
  <c r="R25" i="41"/>
  <c r="S97" i="16"/>
  <c r="R97" i="16"/>
  <c r="S61" i="16"/>
  <c r="R61" i="16"/>
  <c r="S25" i="16"/>
  <c r="R25" i="16"/>
  <c r="H61" i="74"/>
  <c r="H61" i="70"/>
  <c r="H60" i="74"/>
  <c r="X28" i="75"/>
  <c r="X64" i="75" s="1"/>
  <c r="X52" i="75"/>
  <c r="X36" i="75"/>
  <c r="X6" i="75"/>
  <c r="X44" i="75"/>
  <c r="X43" i="75"/>
  <c r="Z64" i="76"/>
  <c r="W64" i="76"/>
  <c r="V64" i="76"/>
  <c r="AA64" i="76"/>
  <c r="U63" i="76"/>
  <c r="U65" i="76" s="1"/>
  <c r="T63" i="76"/>
  <c r="T65" i="76" s="1"/>
  <c r="W62" i="76"/>
  <c r="V62" i="76"/>
  <c r="S62" i="76"/>
  <c r="R62" i="76"/>
  <c r="Q62" i="76"/>
  <c r="P62" i="76"/>
  <c r="O62" i="76"/>
  <c r="N62" i="76"/>
  <c r="M62" i="76"/>
  <c r="L62" i="76"/>
  <c r="K62" i="76"/>
  <c r="J62" i="76"/>
  <c r="I62" i="76"/>
  <c r="H62" i="76"/>
  <c r="G62" i="76"/>
  <c r="F62" i="76"/>
  <c r="E62" i="76"/>
  <c r="D62" i="76"/>
  <c r="C62" i="76"/>
  <c r="B62" i="76"/>
  <c r="W61" i="76"/>
  <c r="V61" i="76"/>
  <c r="S61" i="76"/>
  <c r="R61" i="76"/>
  <c r="Q61" i="76"/>
  <c r="P61" i="76"/>
  <c r="O61" i="76"/>
  <c r="N61" i="76"/>
  <c r="M61" i="76"/>
  <c r="L61" i="76"/>
  <c r="K61" i="76"/>
  <c r="J61" i="76"/>
  <c r="I61" i="76"/>
  <c r="H61" i="76"/>
  <c r="G61" i="76"/>
  <c r="F61" i="76"/>
  <c r="E61" i="76"/>
  <c r="D61" i="76"/>
  <c r="C61" i="76"/>
  <c r="B61" i="76"/>
  <c r="W60" i="76"/>
  <c r="V60" i="76"/>
  <c r="V63" i="76" s="1"/>
  <c r="S60" i="76"/>
  <c r="R60" i="76"/>
  <c r="Q60" i="76"/>
  <c r="Q63" i="76" s="1"/>
  <c r="P60" i="76"/>
  <c r="O60" i="76"/>
  <c r="N60" i="76"/>
  <c r="N63" i="76" s="1"/>
  <c r="N65" i="76" s="1"/>
  <c r="M60" i="76"/>
  <c r="L60" i="76"/>
  <c r="K60" i="76"/>
  <c r="K63" i="76" s="1"/>
  <c r="K65" i="76" s="1"/>
  <c r="J60" i="76"/>
  <c r="I60" i="76"/>
  <c r="H60" i="76"/>
  <c r="H63" i="76" s="1"/>
  <c r="H65" i="76" s="1"/>
  <c r="G60" i="76"/>
  <c r="F60" i="76"/>
  <c r="E60" i="76"/>
  <c r="E63" i="76" s="1"/>
  <c r="D60" i="76"/>
  <c r="C60" i="76"/>
  <c r="B60" i="76"/>
  <c r="B63" i="76" s="1"/>
  <c r="AA52" i="76"/>
  <c r="Z52" i="76"/>
  <c r="Y52" i="76"/>
  <c r="X52" i="76"/>
  <c r="W51" i="76"/>
  <c r="W53" i="76" s="1"/>
  <c r="V51" i="76"/>
  <c r="U51" i="76"/>
  <c r="U53" i="76" s="1"/>
  <c r="T51" i="76"/>
  <c r="T53" i="76" s="1"/>
  <c r="Q51" i="76"/>
  <c r="Q53" i="76" s="1"/>
  <c r="P51" i="76"/>
  <c r="P53" i="76" s="1"/>
  <c r="O51" i="76"/>
  <c r="O53" i="76" s="1"/>
  <c r="N51" i="76"/>
  <c r="N53" i="76" s="1"/>
  <c r="M51" i="76"/>
  <c r="M53" i="76" s="1"/>
  <c r="L51" i="76"/>
  <c r="L53" i="76" s="1"/>
  <c r="K51" i="76"/>
  <c r="K53" i="76" s="1"/>
  <c r="J51" i="76"/>
  <c r="J53" i="76" s="1"/>
  <c r="I51" i="76"/>
  <c r="I53" i="76" s="1"/>
  <c r="H51" i="76"/>
  <c r="H53" i="76" s="1"/>
  <c r="G51" i="76"/>
  <c r="G53" i="76" s="1"/>
  <c r="F51" i="76"/>
  <c r="F53" i="76" s="1"/>
  <c r="E51" i="76"/>
  <c r="E53" i="76" s="1"/>
  <c r="D51" i="76"/>
  <c r="D53" i="76" s="1"/>
  <c r="C51" i="76"/>
  <c r="B51" i="76"/>
  <c r="B53" i="76" s="1"/>
  <c r="AA50" i="76"/>
  <c r="Z50" i="76"/>
  <c r="Y50" i="76"/>
  <c r="X50" i="76"/>
  <c r="AA49" i="76"/>
  <c r="Z49" i="76"/>
  <c r="Y49" i="76"/>
  <c r="X49" i="76"/>
  <c r="AA48" i="76"/>
  <c r="Z48" i="76"/>
  <c r="Y48" i="76"/>
  <c r="X48" i="76"/>
  <c r="AA47" i="76"/>
  <c r="Z47" i="76"/>
  <c r="Y47" i="76"/>
  <c r="X47" i="76"/>
  <c r="AA46" i="76"/>
  <c r="Z46" i="76"/>
  <c r="Y46" i="76"/>
  <c r="X46" i="76"/>
  <c r="AA45" i="76"/>
  <c r="Z45" i="76"/>
  <c r="Y45" i="76"/>
  <c r="X45" i="76"/>
  <c r="AA44" i="76"/>
  <c r="Z44" i="76"/>
  <c r="Y44" i="76"/>
  <c r="X44" i="76"/>
  <c r="AA43" i="76"/>
  <c r="Z43" i="76"/>
  <c r="Y43" i="76"/>
  <c r="X43" i="76"/>
  <c r="AA42" i="76"/>
  <c r="Z42" i="76"/>
  <c r="Y42" i="76"/>
  <c r="X42" i="76"/>
  <c r="AA41" i="76"/>
  <c r="Z41" i="76"/>
  <c r="Y41" i="76"/>
  <c r="X41" i="76"/>
  <c r="AA40" i="76"/>
  <c r="Z40" i="76"/>
  <c r="Y40" i="76"/>
  <c r="X40" i="76"/>
  <c r="AA39" i="76"/>
  <c r="Z39" i="76"/>
  <c r="Y39" i="76"/>
  <c r="X39" i="76"/>
  <c r="AA38" i="76"/>
  <c r="Z38" i="76"/>
  <c r="Y38" i="76"/>
  <c r="X38" i="76"/>
  <c r="AA37" i="76"/>
  <c r="Z37" i="76"/>
  <c r="Y37" i="76"/>
  <c r="X37" i="76"/>
  <c r="AA36" i="76"/>
  <c r="Z36" i="76"/>
  <c r="Y36" i="76"/>
  <c r="X36" i="76"/>
  <c r="S29" i="76"/>
  <c r="AA28" i="76"/>
  <c r="Z28" i="76"/>
  <c r="Y28" i="76"/>
  <c r="X28" i="76"/>
  <c r="W27" i="76"/>
  <c r="W29" i="76" s="1"/>
  <c r="V27" i="76"/>
  <c r="V29" i="76" s="1"/>
  <c r="U27" i="76"/>
  <c r="U29" i="76" s="1"/>
  <c r="T27" i="76"/>
  <c r="Q27" i="76"/>
  <c r="Q29" i="76" s="1"/>
  <c r="P27" i="76"/>
  <c r="P29" i="76" s="1"/>
  <c r="O27" i="76"/>
  <c r="N27" i="76"/>
  <c r="M27" i="76"/>
  <c r="M29" i="76" s="1"/>
  <c r="L27" i="76"/>
  <c r="L29" i="76" s="1"/>
  <c r="K27" i="76"/>
  <c r="J27" i="76"/>
  <c r="I27" i="76"/>
  <c r="I29" i="76" s="1"/>
  <c r="I97" i="41" s="1"/>
  <c r="H27" i="76"/>
  <c r="H29" i="76" s="1"/>
  <c r="H97" i="41" s="1"/>
  <c r="G27" i="76"/>
  <c r="F27" i="76"/>
  <c r="E27" i="76"/>
  <c r="E29" i="76" s="1"/>
  <c r="E97" i="41" s="1"/>
  <c r="D27" i="76"/>
  <c r="D29" i="76" s="1"/>
  <c r="D97" i="41" s="1"/>
  <c r="C27" i="76"/>
  <c r="B27" i="76"/>
  <c r="AA26" i="76"/>
  <c r="Z26" i="76"/>
  <c r="Y26" i="76"/>
  <c r="X26" i="76"/>
  <c r="AA25" i="76"/>
  <c r="Z25" i="76"/>
  <c r="Y25" i="76"/>
  <c r="X25" i="76"/>
  <c r="AA24" i="76"/>
  <c r="Z24" i="76"/>
  <c r="Y24" i="76"/>
  <c r="X24" i="76"/>
  <c r="AA23" i="76"/>
  <c r="Z23" i="76"/>
  <c r="Y23" i="76"/>
  <c r="X23" i="76"/>
  <c r="AA22" i="76"/>
  <c r="Z22" i="76"/>
  <c r="Y22" i="76"/>
  <c r="X22" i="76"/>
  <c r="AA21" i="76"/>
  <c r="Z21" i="76"/>
  <c r="Y21" i="76"/>
  <c r="X21" i="76"/>
  <c r="AA20" i="76"/>
  <c r="Z20" i="76"/>
  <c r="Y20" i="76"/>
  <c r="X20" i="76"/>
  <c r="AA19" i="76"/>
  <c r="Z19" i="76"/>
  <c r="Y19" i="76"/>
  <c r="X19" i="76"/>
  <c r="AA18" i="76"/>
  <c r="Z18" i="76"/>
  <c r="Y18" i="76"/>
  <c r="X18" i="76"/>
  <c r="AA17" i="76"/>
  <c r="Z17" i="76"/>
  <c r="Y17" i="76"/>
  <c r="X17" i="76"/>
  <c r="AA16" i="76"/>
  <c r="Z16" i="76"/>
  <c r="Y16" i="76"/>
  <c r="X16" i="76"/>
  <c r="AA15" i="76"/>
  <c r="Z15" i="76"/>
  <c r="Y15" i="76"/>
  <c r="X15" i="76"/>
  <c r="AA14" i="76"/>
  <c r="Z14" i="76"/>
  <c r="Y14" i="76"/>
  <c r="X14" i="76"/>
  <c r="AA13" i="76"/>
  <c r="Z13" i="76"/>
  <c r="Y13" i="76"/>
  <c r="X13" i="76"/>
  <c r="AA12" i="76"/>
  <c r="Z12" i="76"/>
  <c r="Y12" i="76"/>
  <c r="X12" i="76"/>
  <c r="AA11" i="76"/>
  <c r="Z11" i="76"/>
  <c r="Y11" i="76"/>
  <c r="X11" i="76"/>
  <c r="AA10" i="76"/>
  <c r="Z10" i="76"/>
  <c r="Y10" i="76"/>
  <c r="X10" i="76"/>
  <c r="AA9" i="76"/>
  <c r="Z9" i="76"/>
  <c r="Y9" i="76"/>
  <c r="X9" i="76"/>
  <c r="AA8" i="76"/>
  <c r="Z8" i="76"/>
  <c r="Y8" i="76"/>
  <c r="X8" i="76"/>
  <c r="AA7" i="76"/>
  <c r="Z7" i="76"/>
  <c r="Y7" i="76"/>
  <c r="X7" i="76"/>
  <c r="AA6" i="76"/>
  <c r="Z6" i="76"/>
  <c r="Y6" i="76"/>
  <c r="X6" i="76"/>
  <c r="W64" i="75"/>
  <c r="V64" i="75"/>
  <c r="U64" i="75"/>
  <c r="S64" i="75"/>
  <c r="R64" i="75"/>
  <c r="Q64" i="75"/>
  <c r="O64" i="75"/>
  <c r="N64" i="75"/>
  <c r="M64" i="75"/>
  <c r="K64" i="75"/>
  <c r="J64" i="75"/>
  <c r="I64" i="75"/>
  <c r="G64" i="75"/>
  <c r="E64" i="75"/>
  <c r="C64" i="75"/>
  <c r="W62" i="75"/>
  <c r="V62" i="75"/>
  <c r="U62" i="75"/>
  <c r="T62" i="75"/>
  <c r="S62" i="75"/>
  <c r="R62" i="75"/>
  <c r="Q62" i="75"/>
  <c r="P62" i="75"/>
  <c r="O62" i="75"/>
  <c r="N62" i="75"/>
  <c r="M62" i="75"/>
  <c r="L62" i="75"/>
  <c r="K62" i="75"/>
  <c r="J62" i="75"/>
  <c r="I62" i="75"/>
  <c r="H62" i="75"/>
  <c r="G62" i="75"/>
  <c r="F62" i="75"/>
  <c r="E62" i="75"/>
  <c r="D62" i="75"/>
  <c r="C62" i="75"/>
  <c r="B62" i="75"/>
  <c r="W61" i="75"/>
  <c r="V61" i="75"/>
  <c r="U61" i="75"/>
  <c r="T61" i="75"/>
  <c r="S61" i="75"/>
  <c r="R61" i="75"/>
  <c r="Q61" i="75"/>
  <c r="P61" i="75"/>
  <c r="O61" i="75"/>
  <c r="N61" i="75"/>
  <c r="M61" i="75"/>
  <c r="L61" i="75"/>
  <c r="K61" i="75"/>
  <c r="J61" i="75"/>
  <c r="I61" i="75"/>
  <c r="H61" i="75"/>
  <c r="G61" i="75"/>
  <c r="F61" i="75"/>
  <c r="E61" i="75"/>
  <c r="D61" i="75"/>
  <c r="C61" i="75"/>
  <c r="B61" i="75"/>
  <c r="W60" i="75"/>
  <c r="V60" i="75"/>
  <c r="U60" i="75"/>
  <c r="T60" i="75"/>
  <c r="S60" i="75"/>
  <c r="R60" i="75"/>
  <c r="Q60" i="75"/>
  <c r="P60" i="75"/>
  <c r="O60" i="75"/>
  <c r="N60" i="75"/>
  <c r="M60" i="75"/>
  <c r="L60" i="75"/>
  <c r="K60" i="75"/>
  <c r="J60" i="75"/>
  <c r="I60" i="75"/>
  <c r="H60" i="75"/>
  <c r="G60" i="75"/>
  <c r="F60" i="75"/>
  <c r="E60" i="75"/>
  <c r="D60" i="75"/>
  <c r="C60" i="75"/>
  <c r="B60" i="75"/>
  <c r="Z52" i="75"/>
  <c r="W51" i="75"/>
  <c r="W53" i="75" s="1"/>
  <c r="V51" i="75"/>
  <c r="U51" i="75"/>
  <c r="U53" i="75" s="1"/>
  <c r="T51" i="75"/>
  <c r="T53" i="75" s="1"/>
  <c r="Q51" i="75"/>
  <c r="Q53" i="75" s="1"/>
  <c r="P51" i="75"/>
  <c r="P53" i="75" s="1"/>
  <c r="O51" i="75"/>
  <c r="O53" i="75" s="1"/>
  <c r="N51" i="75"/>
  <c r="N53" i="75" s="1"/>
  <c r="M51" i="75"/>
  <c r="M53" i="75" s="1"/>
  <c r="L51" i="75"/>
  <c r="L53" i="75" s="1"/>
  <c r="K51" i="75"/>
  <c r="K53" i="75" s="1"/>
  <c r="J51" i="75"/>
  <c r="J53" i="75" s="1"/>
  <c r="I51" i="75"/>
  <c r="I53" i="75" s="1"/>
  <c r="H51" i="75"/>
  <c r="H53" i="75" s="1"/>
  <c r="G51" i="75"/>
  <c r="G53" i="75" s="1"/>
  <c r="F51" i="75"/>
  <c r="F53" i="75" s="1"/>
  <c r="E51" i="75"/>
  <c r="E53" i="75" s="1"/>
  <c r="D51" i="75"/>
  <c r="D53" i="75" s="1"/>
  <c r="C51" i="75"/>
  <c r="C53" i="75" s="1"/>
  <c r="B51" i="75"/>
  <c r="B53" i="75" s="1"/>
  <c r="AA50" i="75"/>
  <c r="Z50" i="75"/>
  <c r="Y50" i="75"/>
  <c r="X50" i="75"/>
  <c r="AA49" i="75"/>
  <c r="Z49" i="75"/>
  <c r="Y49" i="75"/>
  <c r="X49" i="75"/>
  <c r="AA48" i="75"/>
  <c r="Z48" i="75"/>
  <c r="Y48" i="75"/>
  <c r="X48" i="75"/>
  <c r="AA47" i="75"/>
  <c r="Z47" i="75"/>
  <c r="Y47" i="75"/>
  <c r="X47" i="75"/>
  <c r="AA46" i="75"/>
  <c r="Z46" i="75"/>
  <c r="Y46" i="75"/>
  <c r="X46" i="75"/>
  <c r="AA45" i="75"/>
  <c r="Z45" i="75"/>
  <c r="Y45" i="75"/>
  <c r="X45" i="75"/>
  <c r="AA44" i="75"/>
  <c r="Z44" i="75"/>
  <c r="Y44" i="75"/>
  <c r="AA43" i="75"/>
  <c r="Z43" i="75"/>
  <c r="Y43" i="75"/>
  <c r="AA42" i="75"/>
  <c r="Z42" i="75"/>
  <c r="Y42" i="75"/>
  <c r="X42" i="75"/>
  <c r="AA41" i="75"/>
  <c r="Z41" i="75"/>
  <c r="Y41" i="75"/>
  <c r="X41" i="75"/>
  <c r="AA40" i="75"/>
  <c r="Z40" i="75"/>
  <c r="Y40" i="75"/>
  <c r="X40" i="75"/>
  <c r="AA39" i="75"/>
  <c r="Z39" i="75"/>
  <c r="Y39" i="75"/>
  <c r="X39" i="75"/>
  <c r="AA38" i="75"/>
  <c r="Z38" i="75"/>
  <c r="Y38" i="75"/>
  <c r="X38" i="75"/>
  <c r="AA37" i="75"/>
  <c r="Z37" i="75"/>
  <c r="Y37" i="75"/>
  <c r="X37" i="75"/>
  <c r="AA36" i="75"/>
  <c r="Z36" i="75"/>
  <c r="Y36" i="75"/>
  <c r="S29" i="75"/>
  <c r="S25" i="41" s="1"/>
  <c r="AA28" i="75"/>
  <c r="AA64" i="75" s="1"/>
  <c r="Z28" i="75"/>
  <c r="Z64" i="75" s="1"/>
  <c r="Y28" i="75"/>
  <c r="Y64" i="75" s="1"/>
  <c r="W27" i="75"/>
  <c r="W29" i="75" s="1"/>
  <c r="W25" i="41" s="1"/>
  <c r="V27" i="75"/>
  <c r="V25" i="16" s="1"/>
  <c r="U27" i="75"/>
  <c r="U29" i="75" s="1"/>
  <c r="U25" i="41" s="1"/>
  <c r="T27" i="75"/>
  <c r="Q27" i="75"/>
  <c r="P27" i="75"/>
  <c r="P29" i="75" s="1"/>
  <c r="P25" i="41" s="1"/>
  <c r="O27" i="75"/>
  <c r="O29" i="75" s="1"/>
  <c r="O25" i="41" s="1"/>
  <c r="N27" i="75"/>
  <c r="N29" i="75" s="1"/>
  <c r="N25" i="41" s="1"/>
  <c r="M27" i="75"/>
  <c r="M29" i="75" s="1"/>
  <c r="M25" i="41" s="1"/>
  <c r="L27" i="75"/>
  <c r="L29" i="75" s="1"/>
  <c r="L25" i="41" s="1"/>
  <c r="K27" i="75"/>
  <c r="K29" i="75" s="1"/>
  <c r="K25" i="41" s="1"/>
  <c r="J27" i="75"/>
  <c r="J29" i="75" s="1"/>
  <c r="J25" i="41" s="1"/>
  <c r="I27" i="75"/>
  <c r="I29" i="75" s="1"/>
  <c r="I25" i="41" s="1"/>
  <c r="H27" i="75"/>
  <c r="H29" i="75" s="1"/>
  <c r="H25" i="41" s="1"/>
  <c r="G27" i="75"/>
  <c r="G29" i="75" s="1"/>
  <c r="G25" i="41" s="1"/>
  <c r="F27" i="75"/>
  <c r="F29" i="75" s="1"/>
  <c r="F25" i="41" s="1"/>
  <c r="E27" i="75"/>
  <c r="E29" i="75" s="1"/>
  <c r="E25" i="41" s="1"/>
  <c r="D27" i="75"/>
  <c r="D29" i="75" s="1"/>
  <c r="D25" i="41" s="1"/>
  <c r="C27" i="75"/>
  <c r="C29" i="75" s="1"/>
  <c r="C25" i="41" s="1"/>
  <c r="B27" i="75"/>
  <c r="B25" i="16" s="1"/>
  <c r="AA26" i="75"/>
  <c r="Z26" i="75"/>
  <c r="Y26" i="75"/>
  <c r="X26" i="75"/>
  <c r="AA25" i="75"/>
  <c r="Z25" i="75"/>
  <c r="Y25" i="75"/>
  <c r="X25" i="75"/>
  <c r="AA24" i="75"/>
  <c r="Z24" i="75"/>
  <c r="Y24" i="75"/>
  <c r="X24" i="75"/>
  <c r="AA23" i="75"/>
  <c r="Z23" i="75"/>
  <c r="Y23" i="75"/>
  <c r="X23" i="75"/>
  <c r="AA22" i="75"/>
  <c r="Z22" i="75"/>
  <c r="Y22" i="75"/>
  <c r="X22" i="75"/>
  <c r="AA21" i="75"/>
  <c r="Z21" i="75"/>
  <c r="Y21" i="75"/>
  <c r="X21" i="75"/>
  <c r="AA20" i="75"/>
  <c r="Z20" i="75"/>
  <c r="Y20" i="75"/>
  <c r="X20" i="75"/>
  <c r="AA19" i="75"/>
  <c r="Z19" i="75"/>
  <c r="Y19" i="75"/>
  <c r="X19" i="75"/>
  <c r="AA18" i="75"/>
  <c r="Z18" i="75"/>
  <c r="Y18" i="75"/>
  <c r="X18" i="75"/>
  <c r="AA17" i="75"/>
  <c r="Z17" i="75"/>
  <c r="Y17" i="75"/>
  <c r="X17" i="75"/>
  <c r="AA16" i="75"/>
  <c r="Z16" i="75"/>
  <c r="Y16" i="75"/>
  <c r="X16" i="75"/>
  <c r="AA15" i="75"/>
  <c r="Z15" i="75"/>
  <c r="Y15" i="75"/>
  <c r="X15" i="75"/>
  <c r="AA14" i="75"/>
  <c r="Z14" i="75"/>
  <c r="Z60" i="75" s="1"/>
  <c r="Y14" i="75"/>
  <c r="X14" i="75"/>
  <c r="AA13" i="75"/>
  <c r="Z13" i="75"/>
  <c r="Y13" i="75"/>
  <c r="X13" i="75"/>
  <c r="AA12" i="75"/>
  <c r="Z12" i="75"/>
  <c r="Y12" i="75"/>
  <c r="X12" i="75"/>
  <c r="AA11" i="75"/>
  <c r="Z11" i="75"/>
  <c r="Y11" i="75"/>
  <c r="X11" i="75"/>
  <c r="AA10" i="75"/>
  <c r="Z10" i="75"/>
  <c r="Y10" i="75"/>
  <c r="X10" i="75"/>
  <c r="AA9" i="75"/>
  <c r="Z9" i="75"/>
  <c r="Y9" i="75"/>
  <c r="Y62" i="75" s="1"/>
  <c r="X9" i="75"/>
  <c r="AA8" i="75"/>
  <c r="Z8" i="75"/>
  <c r="Y8" i="75"/>
  <c r="X8" i="75"/>
  <c r="AA7" i="75"/>
  <c r="Z7" i="75"/>
  <c r="Y7" i="75"/>
  <c r="X7" i="75"/>
  <c r="AA6" i="75"/>
  <c r="Z6" i="75"/>
  <c r="Y6" i="75"/>
  <c r="Y61" i="75" s="1"/>
  <c r="W64" i="74"/>
  <c r="V64" i="74"/>
  <c r="U64" i="74"/>
  <c r="T64" i="74"/>
  <c r="S64" i="74"/>
  <c r="R64" i="74"/>
  <c r="Q64" i="74"/>
  <c r="P64" i="74"/>
  <c r="O64" i="74"/>
  <c r="N64" i="74"/>
  <c r="M64" i="74"/>
  <c r="L64" i="74"/>
  <c r="K64" i="74"/>
  <c r="J64" i="74"/>
  <c r="I64" i="74"/>
  <c r="G64" i="74"/>
  <c r="F64" i="74"/>
  <c r="E64" i="74"/>
  <c r="D64" i="74"/>
  <c r="C64" i="74"/>
  <c r="B64" i="74"/>
  <c r="W62" i="74"/>
  <c r="V62" i="74"/>
  <c r="U62" i="74"/>
  <c r="T62" i="74"/>
  <c r="S62" i="74"/>
  <c r="R62" i="74"/>
  <c r="Q62" i="74"/>
  <c r="P62" i="74"/>
  <c r="O62" i="74"/>
  <c r="N62" i="74"/>
  <c r="M62" i="74"/>
  <c r="L62" i="74"/>
  <c r="K62" i="74"/>
  <c r="J62" i="74"/>
  <c r="I62" i="74"/>
  <c r="H62" i="74"/>
  <c r="G62" i="74"/>
  <c r="F62" i="74"/>
  <c r="E62" i="74"/>
  <c r="D62" i="74"/>
  <c r="C62" i="74"/>
  <c r="B62" i="74"/>
  <c r="W61" i="74"/>
  <c r="V61" i="74"/>
  <c r="U61" i="74"/>
  <c r="T61" i="74"/>
  <c r="S61" i="74"/>
  <c r="R61" i="74"/>
  <c r="Q61" i="74"/>
  <c r="P61" i="74"/>
  <c r="O61" i="74"/>
  <c r="N61" i="74"/>
  <c r="M61" i="74"/>
  <c r="L61" i="74"/>
  <c r="K61" i="74"/>
  <c r="J61" i="74"/>
  <c r="I61" i="74"/>
  <c r="G61" i="74"/>
  <c r="F61" i="74"/>
  <c r="E61" i="74"/>
  <c r="D61" i="74"/>
  <c r="C61" i="74"/>
  <c r="B61" i="74"/>
  <c r="W60" i="74"/>
  <c r="V60" i="74"/>
  <c r="U60" i="74"/>
  <c r="T60" i="74"/>
  <c r="S60" i="74"/>
  <c r="R60" i="74"/>
  <c r="Q60" i="74"/>
  <c r="O60" i="74"/>
  <c r="N60" i="74"/>
  <c r="M60" i="74"/>
  <c r="L60" i="74"/>
  <c r="K60" i="74"/>
  <c r="J60" i="74"/>
  <c r="I60" i="74"/>
  <c r="G60" i="74"/>
  <c r="F60" i="74"/>
  <c r="E60" i="74"/>
  <c r="D60" i="74"/>
  <c r="C60" i="74"/>
  <c r="B60" i="74"/>
  <c r="AA52" i="74"/>
  <c r="Z52" i="74"/>
  <c r="Y52" i="74"/>
  <c r="X52" i="74"/>
  <c r="W51" i="74"/>
  <c r="W53" i="74" s="1"/>
  <c r="V51" i="74"/>
  <c r="U51" i="74"/>
  <c r="U53" i="74" s="1"/>
  <c r="T51" i="74"/>
  <c r="T53" i="74" s="1"/>
  <c r="Q51" i="74"/>
  <c r="Q53" i="74" s="1"/>
  <c r="P51" i="74"/>
  <c r="P53" i="74" s="1"/>
  <c r="O51" i="74"/>
  <c r="O53" i="74" s="1"/>
  <c r="N51" i="74"/>
  <c r="N53" i="74" s="1"/>
  <c r="M51" i="74"/>
  <c r="M53" i="74" s="1"/>
  <c r="L51" i="74"/>
  <c r="L53" i="74" s="1"/>
  <c r="K51" i="74"/>
  <c r="K53" i="74" s="1"/>
  <c r="J51" i="74"/>
  <c r="J53" i="74" s="1"/>
  <c r="I51" i="74"/>
  <c r="I53" i="74" s="1"/>
  <c r="H51" i="74"/>
  <c r="H53" i="74" s="1"/>
  <c r="G51" i="74"/>
  <c r="G53" i="74" s="1"/>
  <c r="F51" i="74"/>
  <c r="F53" i="74" s="1"/>
  <c r="E51" i="74"/>
  <c r="E53" i="74" s="1"/>
  <c r="D51" i="74"/>
  <c r="D53" i="74" s="1"/>
  <c r="C51" i="74"/>
  <c r="B51" i="74"/>
  <c r="B53" i="74" s="1"/>
  <c r="AA50" i="74"/>
  <c r="Z50" i="74"/>
  <c r="Y50" i="74"/>
  <c r="X50" i="74"/>
  <c r="AA49" i="74"/>
  <c r="Z49" i="74"/>
  <c r="Y49" i="74"/>
  <c r="X49" i="74"/>
  <c r="AA48" i="74"/>
  <c r="Z48" i="74"/>
  <c r="Y48" i="74"/>
  <c r="X48" i="74"/>
  <c r="AA47" i="74"/>
  <c r="Z47" i="74"/>
  <c r="Y47" i="74"/>
  <c r="X47" i="74"/>
  <c r="AA46" i="74"/>
  <c r="Z46" i="74"/>
  <c r="Y46" i="74"/>
  <c r="X46" i="74"/>
  <c r="AA45" i="74"/>
  <c r="Z45" i="74"/>
  <c r="Y45" i="74"/>
  <c r="X45" i="74"/>
  <c r="AA44" i="74"/>
  <c r="Z44" i="74"/>
  <c r="Y44" i="74"/>
  <c r="X44" i="74"/>
  <c r="AA43" i="74"/>
  <c r="Z43" i="74"/>
  <c r="Y43" i="74"/>
  <c r="X43" i="74"/>
  <c r="AA42" i="74"/>
  <c r="Z42" i="74"/>
  <c r="Y42" i="74"/>
  <c r="X42" i="74"/>
  <c r="AA41" i="74"/>
  <c r="Z41" i="74"/>
  <c r="Y41" i="74"/>
  <c r="X41" i="74"/>
  <c r="AA40" i="74"/>
  <c r="Z40" i="74"/>
  <c r="Y40" i="74"/>
  <c r="X40" i="74"/>
  <c r="AA39" i="74"/>
  <c r="Z39" i="74"/>
  <c r="Y39" i="74"/>
  <c r="X39" i="74"/>
  <c r="AA38" i="74"/>
  <c r="Z38" i="74"/>
  <c r="Y38" i="74"/>
  <c r="X38" i="74"/>
  <c r="AA37" i="74"/>
  <c r="Z37" i="74"/>
  <c r="Y37" i="74"/>
  <c r="X37" i="74"/>
  <c r="AA36" i="74"/>
  <c r="Z36" i="74"/>
  <c r="Y36" i="74"/>
  <c r="X36" i="74"/>
  <c r="S29" i="74"/>
  <c r="S61" i="41" s="1"/>
  <c r="AA28" i="74"/>
  <c r="Z28" i="74"/>
  <c r="Y28" i="74"/>
  <c r="X28" i="74"/>
  <c r="W27" i="74"/>
  <c r="W29" i="74" s="1"/>
  <c r="W61" i="41" s="1"/>
  <c r="V27" i="74"/>
  <c r="V29" i="74" s="1"/>
  <c r="V61" i="41" s="1"/>
  <c r="U27" i="74"/>
  <c r="U29" i="74" s="1"/>
  <c r="U61" i="41" s="1"/>
  <c r="T27" i="74"/>
  <c r="T29" i="74" s="1"/>
  <c r="T61" i="41" s="1"/>
  <c r="Q27" i="74"/>
  <c r="P29" i="74"/>
  <c r="P61" i="41" s="1"/>
  <c r="O27" i="74"/>
  <c r="O29" i="74" s="1"/>
  <c r="O61" i="41" s="1"/>
  <c r="N27" i="74"/>
  <c r="N29" i="74" s="1"/>
  <c r="N61" i="41" s="1"/>
  <c r="M27" i="74"/>
  <c r="M61" i="16" s="1"/>
  <c r="L27" i="74"/>
  <c r="K27" i="74"/>
  <c r="K29" i="74" s="1"/>
  <c r="K61" i="41" s="1"/>
  <c r="J27" i="74"/>
  <c r="J29" i="74" s="1"/>
  <c r="J61" i="41" s="1"/>
  <c r="I27" i="74"/>
  <c r="I29" i="74" s="1"/>
  <c r="I61" i="41" s="1"/>
  <c r="H27" i="74"/>
  <c r="G27" i="74"/>
  <c r="G29" i="74" s="1"/>
  <c r="G61" i="41" s="1"/>
  <c r="F27" i="74"/>
  <c r="F29" i="74" s="1"/>
  <c r="F61" i="41" s="1"/>
  <c r="E27" i="74"/>
  <c r="E29" i="74" s="1"/>
  <c r="E61" i="41" s="1"/>
  <c r="D27" i="74"/>
  <c r="C27" i="74"/>
  <c r="C29" i="74" s="1"/>
  <c r="C61" i="41" s="1"/>
  <c r="B27" i="74"/>
  <c r="B29" i="74" s="1"/>
  <c r="B61" i="41" s="1"/>
  <c r="AA26" i="74"/>
  <c r="Z26" i="74"/>
  <c r="Y26" i="74"/>
  <c r="X26" i="74"/>
  <c r="AA25" i="74"/>
  <c r="Z25" i="74"/>
  <c r="Y25" i="74"/>
  <c r="X25" i="74"/>
  <c r="AA24" i="74"/>
  <c r="Z24" i="74"/>
  <c r="Y24" i="74"/>
  <c r="X24" i="74"/>
  <c r="AA23" i="74"/>
  <c r="Z23" i="74"/>
  <c r="Y23" i="74"/>
  <c r="X23" i="74"/>
  <c r="AA22" i="74"/>
  <c r="Z22" i="74"/>
  <c r="Y22" i="74"/>
  <c r="X22" i="74"/>
  <c r="AA21" i="74"/>
  <c r="Z21" i="74"/>
  <c r="Y21" i="74"/>
  <c r="X21" i="74"/>
  <c r="AA20" i="74"/>
  <c r="Z20" i="74"/>
  <c r="Y20" i="74"/>
  <c r="X20" i="74"/>
  <c r="AA19" i="74"/>
  <c r="Z19" i="74"/>
  <c r="Y19" i="74"/>
  <c r="X19" i="74"/>
  <c r="AA18" i="74"/>
  <c r="Z18" i="74"/>
  <c r="Y18" i="74"/>
  <c r="X18" i="74"/>
  <c r="AA17" i="74"/>
  <c r="Z17" i="74"/>
  <c r="Y17" i="74"/>
  <c r="X17" i="74"/>
  <c r="AA16" i="74"/>
  <c r="Z16" i="74"/>
  <c r="Y16" i="74"/>
  <c r="X16" i="74"/>
  <c r="AA15" i="74"/>
  <c r="Z15" i="74"/>
  <c r="Y15" i="74"/>
  <c r="X15" i="74"/>
  <c r="AA14" i="74"/>
  <c r="Z14" i="74"/>
  <c r="Z60" i="74" s="1"/>
  <c r="Y14" i="74"/>
  <c r="X14" i="74"/>
  <c r="AA13" i="74"/>
  <c r="Z13" i="74"/>
  <c r="Y13" i="74"/>
  <c r="X13" i="74"/>
  <c r="AA12" i="74"/>
  <c r="Z12" i="74"/>
  <c r="Y12" i="74"/>
  <c r="X12" i="74"/>
  <c r="AA11" i="74"/>
  <c r="Z11" i="74"/>
  <c r="Y11" i="74"/>
  <c r="X11" i="74"/>
  <c r="AA10" i="74"/>
  <c r="Z10" i="74"/>
  <c r="Y10" i="74"/>
  <c r="X10" i="74"/>
  <c r="AA9" i="74"/>
  <c r="Z9" i="74"/>
  <c r="Y9" i="74"/>
  <c r="X9" i="74"/>
  <c r="AA8" i="74"/>
  <c r="Z8" i="74"/>
  <c r="Y8" i="74"/>
  <c r="X8" i="74"/>
  <c r="AA7" i="74"/>
  <c r="Z7" i="74"/>
  <c r="Y7" i="74"/>
  <c r="X7" i="74"/>
  <c r="AA6" i="74"/>
  <c r="Z6" i="74"/>
  <c r="Y6" i="74"/>
  <c r="X6" i="74"/>
  <c r="J51" i="73"/>
  <c r="Z28" i="72"/>
  <c r="Z61" i="74" l="1"/>
  <c r="Z63" i="74" s="1"/>
  <c r="Z62" i="74"/>
  <c r="Z61" i="75"/>
  <c r="Z62" i="75"/>
  <c r="X60" i="75"/>
  <c r="AA60" i="76"/>
  <c r="AA63" i="76" s="1"/>
  <c r="F63" i="76"/>
  <c r="F65" i="76" s="1"/>
  <c r="L63" i="76"/>
  <c r="L65" i="76" s="1"/>
  <c r="R63" i="76"/>
  <c r="AA61" i="74"/>
  <c r="AA62" i="74"/>
  <c r="AA61" i="75"/>
  <c r="AA62" i="75"/>
  <c r="G63" i="76"/>
  <c r="G65" i="76" s="1"/>
  <c r="M63" i="76"/>
  <c r="S63" i="76"/>
  <c r="S65" i="76" s="1"/>
  <c r="X63" i="79"/>
  <c r="Y63" i="78"/>
  <c r="AA60" i="74"/>
  <c r="AA63" i="74" s="1"/>
  <c r="AA60" i="75"/>
  <c r="AA63" i="75" s="1"/>
  <c r="Z61" i="76"/>
  <c r="Z62" i="76"/>
  <c r="C63" i="76"/>
  <c r="I63" i="76"/>
  <c r="I65" i="76" s="1"/>
  <c r="O63" i="76"/>
  <c r="O65" i="76" s="1"/>
  <c r="W63" i="76"/>
  <c r="W65" i="76" s="1"/>
  <c r="X62" i="75"/>
  <c r="AA61" i="76"/>
  <c r="AA62" i="76"/>
  <c r="D63" i="76"/>
  <c r="D65" i="76" s="1"/>
  <c r="J63" i="76"/>
  <c r="J65" i="76" s="1"/>
  <c r="P63" i="76"/>
  <c r="P65" i="76" s="1"/>
  <c r="V65" i="76"/>
  <c r="E97" i="16"/>
  <c r="Z51" i="75"/>
  <c r="W25" i="16"/>
  <c r="M97" i="16"/>
  <c r="X53" i="74"/>
  <c r="X63" i="78"/>
  <c r="B65" i="78"/>
  <c r="X65" i="78" s="1"/>
  <c r="Y29" i="78"/>
  <c r="Y62" i="41" s="1"/>
  <c r="V26" i="41"/>
  <c r="W26" i="41"/>
  <c r="Y29" i="77"/>
  <c r="AA29" i="77"/>
  <c r="X29" i="77"/>
  <c r="Z29" i="77"/>
  <c r="Z26" i="41" s="1"/>
  <c r="Y53" i="77"/>
  <c r="AA53" i="77"/>
  <c r="X53" i="77"/>
  <c r="Z53" i="77"/>
  <c r="W65" i="77"/>
  <c r="B26" i="41"/>
  <c r="Y26" i="16"/>
  <c r="P65" i="77"/>
  <c r="O65" i="77"/>
  <c r="G65" i="77"/>
  <c r="U65" i="77"/>
  <c r="M65" i="77"/>
  <c r="E65" i="77"/>
  <c r="X26" i="16"/>
  <c r="H65" i="77"/>
  <c r="S65" i="77"/>
  <c r="K65" i="77"/>
  <c r="Q65" i="77"/>
  <c r="I65" i="77"/>
  <c r="P26" i="41"/>
  <c r="T26" i="41"/>
  <c r="N26" i="41"/>
  <c r="L26" i="41"/>
  <c r="J26" i="41"/>
  <c r="H26" i="41"/>
  <c r="F26" i="41"/>
  <c r="D26" i="41"/>
  <c r="U26" i="41"/>
  <c r="Q26" i="41"/>
  <c r="O26" i="41"/>
  <c r="K26" i="41"/>
  <c r="I26" i="41"/>
  <c r="G26" i="41"/>
  <c r="E26" i="41"/>
  <c r="C26" i="41"/>
  <c r="T65" i="77"/>
  <c r="R65" i="77"/>
  <c r="N65" i="77"/>
  <c r="L65" i="77"/>
  <c r="J65" i="77"/>
  <c r="F65" i="77"/>
  <c r="X62" i="74"/>
  <c r="V29" i="75"/>
  <c r="V25" i="41" s="1"/>
  <c r="H63" i="74"/>
  <c r="H65" i="74" s="1"/>
  <c r="F25" i="16"/>
  <c r="N25" i="16"/>
  <c r="F61" i="16"/>
  <c r="N61" i="16"/>
  <c r="V97" i="16"/>
  <c r="AA29" i="78"/>
  <c r="AA62" i="41" s="1"/>
  <c r="X29" i="78"/>
  <c r="X62" i="41" s="1"/>
  <c r="Z29" i="78"/>
  <c r="Z62" i="41" s="1"/>
  <c r="V63" i="75"/>
  <c r="V65" i="75" s="1"/>
  <c r="E25" i="16"/>
  <c r="M25" i="16"/>
  <c r="B61" i="16"/>
  <c r="J61" i="16"/>
  <c r="V61" i="16"/>
  <c r="I97" i="16"/>
  <c r="Q97" i="16"/>
  <c r="AA56" i="79"/>
  <c r="AA98" i="16"/>
  <c r="M26" i="41"/>
  <c r="Y63" i="79"/>
  <c r="Y65" i="78"/>
  <c r="AA65" i="78"/>
  <c r="AA65" i="79"/>
  <c r="Y65" i="79"/>
  <c r="X53" i="78"/>
  <c r="Z53" i="78"/>
  <c r="Z65" i="79"/>
  <c r="X65" i="79"/>
  <c r="Z65" i="78"/>
  <c r="Q29" i="74"/>
  <c r="Q61" i="41" s="1"/>
  <c r="Q61" i="16"/>
  <c r="F29" i="76"/>
  <c r="F97" i="41" s="1"/>
  <c r="F97" i="16"/>
  <c r="N29" i="76"/>
  <c r="N97" i="16"/>
  <c r="T29" i="76"/>
  <c r="T97" i="16"/>
  <c r="C29" i="76"/>
  <c r="C97" i="41" s="1"/>
  <c r="C97" i="16"/>
  <c r="K29" i="76"/>
  <c r="K97" i="16"/>
  <c r="W61" i="16"/>
  <c r="U97" i="16"/>
  <c r="Q29" i="75"/>
  <c r="Q25" i="41" s="1"/>
  <c r="Q25" i="16"/>
  <c r="AA51" i="75"/>
  <c r="I25" i="16"/>
  <c r="I61" i="16"/>
  <c r="B29" i="76"/>
  <c r="B97" i="41" s="1"/>
  <c r="B97" i="16"/>
  <c r="J29" i="76"/>
  <c r="J97" i="41" s="1"/>
  <c r="J97" i="16"/>
  <c r="E61" i="16"/>
  <c r="X51" i="75"/>
  <c r="G29" i="76"/>
  <c r="G97" i="41" s="1"/>
  <c r="G97" i="16"/>
  <c r="O29" i="76"/>
  <c r="O97" i="16"/>
  <c r="D29" i="74"/>
  <c r="D61" i="41" s="1"/>
  <c r="D61" i="16"/>
  <c r="H29" i="74"/>
  <c r="H61" i="41" s="1"/>
  <c r="H61" i="16"/>
  <c r="L29" i="74"/>
  <c r="L61" i="41" s="1"/>
  <c r="L61" i="16"/>
  <c r="J63" i="74"/>
  <c r="J65" i="74" s="1"/>
  <c r="N63" i="74"/>
  <c r="N65" i="74" s="1"/>
  <c r="R63" i="74"/>
  <c r="R65" i="74" s="1"/>
  <c r="V63" i="74"/>
  <c r="V65" i="74" s="1"/>
  <c r="T29" i="75"/>
  <c r="T25" i="41" s="1"/>
  <c r="T25" i="16"/>
  <c r="J25" i="16"/>
  <c r="L63" i="74"/>
  <c r="L65" i="74" s="1"/>
  <c r="T63" i="74"/>
  <c r="T65" i="74" s="1"/>
  <c r="F63" i="74"/>
  <c r="F65" i="74" s="1"/>
  <c r="K63" i="74"/>
  <c r="K65" i="74" s="1"/>
  <c r="O63" i="74"/>
  <c r="O65" i="74" s="1"/>
  <c r="S63" i="74"/>
  <c r="S65" i="74" s="1"/>
  <c r="W63" i="74"/>
  <c r="W65" i="74" s="1"/>
  <c r="Y62" i="74"/>
  <c r="C25" i="16"/>
  <c r="G25" i="16"/>
  <c r="K25" i="16"/>
  <c r="O25" i="16"/>
  <c r="U25" i="16"/>
  <c r="C61" i="16"/>
  <c r="G61" i="16"/>
  <c r="K61" i="16"/>
  <c r="O61" i="16"/>
  <c r="T61" i="16"/>
  <c r="W97" i="16"/>
  <c r="I63" i="74"/>
  <c r="I65" i="74" s="1"/>
  <c r="M63" i="74"/>
  <c r="Q63" i="74"/>
  <c r="Q65" i="74" s="1"/>
  <c r="U63" i="74"/>
  <c r="U65" i="74" s="1"/>
  <c r="G63" i="74"/>
  <c r="G65" i="74" s="1"/>
  <c r="W63" i="75"/>
  <c r="W65" i="75" s="1"/>
  <c r="AA51" i="76"/>
  <c r="D25" i="16"/>
  <c r="H25" i="16"/>
  <c r="L25" i="16"/>
  <c r="U61" i="16"/>
  <c r="D97" i="16"/>
  <c r="H97" i="16"/>
  <c r="L97" i="16"/>
  <c r="P97" i="16"/>
  <c r="P61" i="16"/>
  <c r="P63" i="74"/>
  <c r="P65" i="74" s="1"/>
  <c r="P25" i="16"/>
  <c r="Y64" i="74"/>
  <c r="AA27" i="74"/>
  <c r="AA61" i="16" s="1"/>
  <c r="Y61" i="74"/>
  <c r="E63" i="74"/>
  <c r="E65" i="74" s="1"/>
  <c r="D63" i="74"/>
  <c r="D65" i="74" s="1"/>
  <c r="X61" i="74"/>
  <c r="Z64" i="74"/>
  <c r="Y51" i="75"/>
  <c r="Y60" i="75"/>
  <c r="Y63" i="75" s="1"/>
  <c r="X61" i="75"/>
  <c r="X63" i="75" s="1"/>
  <c r="Z27" i="75"/>
  <c r="Z25" i="16" s="1"/>
  <c r="Y64" i="76"/>
  <c r="E65" i="76"/>
  <c r="M65" i="76"/>
  <c r="Q65" i="76"/>
  <c r="X64" i="76"/>
  <c r="R65" i="76"/>
  <c r="Z60" i="76"/>
  <c r="Z63" i="76" s="1"/>
  <c r="Y61" i="76"/>
  <c r="Y62" i="76"/>
  <c r="X61" i="76"/>
  <c r="X62" i="76"/>
  <c r="AA51" i="74"/>
  <c r="M65" i="74"/>
  <c r="AA64" i="74"/>
  <c r="X64" i="74"/>
  <c r="Z53" i="75"/>
  <c r="C63" i="75"/>
  <c r="C65" i="75" s="1"/>
  <c r="G63" i="75"/>
  <c r="G65" i="75" s="1"/>
  <c r="K63" i="75"/>
  <c r="K65" i="75" s="1"/>
  <c r="O63" i="75"/>
  <c r="O65" i="75" s="1"/>
  <c r="S63" i="75"/>
  <c r="S65" i="75" s="1"/>
  <c r="E63" i="75"/>
  <c r="E65" i="75" s="1"/>
  <c r="I63" i="75"/>
  <c r="I65" i="75" s="1"/>
  <c r="M63" i="75"/>
  <c r="M65" i="75" s="1"/>
  <c r="Q63" i="75"/>
  <c r="Q65" i="75" s="1"/>
  <c r="U63" i="75"/>
  <c r="U65" i="75" s="1"/>
  <c r="D63" i="75"/>
  <c r="D65" i="75" s="1"/>
  <c r="H63" i="75"/>
  <c r="H65" i="75" s="1"/>
  <c r="L63" i="75"/>
  <c r="L65" i="75" s="1"/>
  <c r="P63" i="75"/>
  <c r="P65" i="75" s="1"/>
  <c r="T63" i="75"/>
  <c r="T65" i="75" s="1"/>
  <c r="B63" i="75"/>
  <c r="B65" i="75" s="1"/>
  <c r="F63" i="75"/>
  <c r="F65" i="75" s="1"/>
  <c r="J63" i="75"/>
  <c r="J65" i="75" s="1"/>
  <c r="N63" i="75"/>
  <c r="N65" i="75" s="1"/>
  <c r="R63" i="75"/>
  <c r="R65" i="75" s="1"/>
  <c r="X53" i="76"/>
  <c r="Z53" i="76"/>
  <c r="AA29" i="76"/>
  <c r="C65" i="76"/>
  <c r="Z29" i="76"/>
  <c r="B65" i="76"/>
  <c r="AA27" i="76"/>
  <c r="AA97" i="16" s="1"/>
  <c r="Z27" i="76"/>
  <c r="Z97" i="16" s="1"/>
  <c r="Y51" i="76"/>
  <c r="C53" i="76"/>
  <c r="Y27" i="76"/>
  <c r="Y97" i="16" s="1"/>
  <c r="X51" i="76"/>
  <c r="Y60" i="76"/>
  <c r="Z51" i="76"/>
  <c r="X27" i="76"/>
  <c r="X97" i="16" s="1"/>
  <c r="X60" i="76"/>
  <c r="AA29" i="75"/>
  <c r="AA25" i="41" s="1"/>
  <c r="AA53" i="75"/>
  <c r="Z63" i="75"/>
  <c r="X53" i="75"/>
  <c r="AA27" i="75"/>
  <c r="AA25" i="16" s="1"/>
  <c r="Y53" i="75"/>
  <c r="Y27" i="75"/>
  <c r="Y25" i="16" s="1"/>
  <c r="X27" i="75"/>
  <c r="X25" i="16" s="1"/>
  <c r="B29" i="75"/>
  <c r="B25" i="41" s="1"/>
  <c r="Z53" i="74"/>
  <c r="M29" i="74"/>
  <c r="Z51" i="74"/>
  <c r="Y60" i="74"/>
  <c r="C63" i="74"/>
  <c r="Z27" i="74"/>
  <c r="Z61" i="16" s="1"/>
  <c r="Y51" i="74"/>
  <c r="C53" i="74"/>
  <c r="X60" i="74"/>
  <c r="B63" i="74"/>
  <c r="Y27" i="74"/>
  <c r="Y61" i="16" s="1"/>
  <c r="X51" i="74"/>
  <c r="X27" i="74"/>
  <c r="X61" i="16" s="1"/>
  <c r="U62" i="70"/>
  <c r="U61" i="70"/>
  <c r="U60" i="70"/>
  <c r="T62" i="70"/>
  <c r="T61" i="70"/>
  <c r="T60" i="70"/>
  <c r="X52" i="72"/>
  <c r="Z52" i="72"/>
  <c r="Z64" i="72"/>
  <c r="X28" i="72"/>
  <c r="X64" i="72" s="1"/>
  <c r="R96" i="41"/>
  <c r="R60" i="41"/>
  <c r="R24" i="41"/>
  <c r="S96" i="16"/>
  <c r="R96" i="16"/>
  <c r="S60" i="16"/>
  <c r="R60" i="16"/>
  <c r="AA28" i="70"/>
  <c r="Z28" i="70"/>
  <c r="Y28" i="70"/>
  <c r="X28" i="70"/>
  <c r="S24" i="16"/>
  <c r="R24" i="16"/>
  <c r="X7" i="70"/>
  <c r="X6" i="64"/>
  <c r="X6" i="70"/>
  <c r="W64" i="73"/>
  <c r="V64" i="73"/>
  <c r="S64" i="73"/>
  <c r="R64" i="73"/>
  <c r="Q64" i="73"/>
  <c r="O64" i="73"/>
  <c r="N64" i="73"/>
  <c r="M64" i="73"/>
  <c r="K64" i="73"/>
  <c r="J64" i="73"/>
  <c r="I64" i="73"/>
  <c r="H64" i="73"/>
  <c r="G64" i="73"/>
  <c r="E64" i="73"/>
  <c r="D64" i="73"/>
  <c r="C64" i="73"/>
  <c r="Z64" i="73"/>
  <c r="U63" i="73"/>
  <c r="U65" i="73" s="1"/>
  <c r="T63" i="73"/>
  <c r="T65" i="73" s="1"/>
  <c r="W62" i="73"/>
  <c r="V62" i="73"/>
  <c r="S62" i="73"/>
  <c r="R62" i="73"/>
  <c r="Q62" i="73"/>
  <c r="P62" i="73"/>
  <c r="O62" i="73"/>
  <c r="N62" i="73"/>
  <c r="M62" i="73"/>
  <c r="L62" i="73"/>
  <c r="K62" i="73"/>
  <c r="J62" i="73"/>
  <c r="I62" i="73"/>
  <c r="H62" i="73"/>
  <c r="G62" i="73"/>
  <c r="F62" i="73"/>
  <c r="E62" i="73"/>
  <c r="D62" i="73"/>
  <c r="C62" i="73"/>
  <c r="B62" i="73"/>
  <c r="W61" i="73"/>
  <c r="V61" i="73"/>
  <c r="S61" i="73"/>
  <c r="R61" i="73"/>
  <c r="Q61" i="73"/>
  <c r="P61" i="73"/>
  <c r="O61" i="73"/>
  <c r="N61" i="73"/>
  <c r="M61" i="73"/>
  <c r="L61" i="73"/>
  <c r="K61" i="73"/>
  <c r="J61" i="73"/>
  <c r="I61" i="73"/>
  <c r="H61" i="73"/>
  <c r="G61" i="73"/>
  <c r="F61" i="73"/>
  <c r="E61" i="73"/>
  <c r="D61" i="73"/>
  <c r="C61" i="73"/>
  <c r="B61" i="73"/>
  <c r="W60" i="73"/>
  <c r="W63" i="73" s="1"/>
  <c r="V60" i="73"/>
  <c r="V63" i="73" s="1"/>
  <c r="S60" i="73"/>
  <c r="R60" i="73"/>
  <c r="Q60" i="73"/>
  <c r="P60" i="73"/>
  <c r="O60" i="73"/>
  <c r="O63" i="73" s="1"/>
  <c r="N60" i="73"/>
  <c r="N63" i="73" s="1"/>
  <c r="N65" i="73" s="1"/>
  <c r="M60" i="73"/>
  <c r="L60" i="73"/>
  <c r="K60" i="73"/>
  <c r="J60" i="73"/>
  <c r="I60" i="73"/>
  <c r="I63" i="73" s="1"/>
  <c r="H60" i="73"/>
  <c r="H63" i="73" s="1"/>
  <c r="G60" i="73"/>
  <c r="F60" i="73"/>
  <c r="E60" i="73"/>
  <c r="D60" i="73"/>
  <c r="C60" i="73"/>
  <c r="B60" i="73"/>
  <c r="B63" i="73" s="1"/>
  <c r="AA52" i="73"/>
  <c r="Z52" i="73"/>
  <c r="Y52" i="73"/>
  <c r="X52" i="73"/>
  <c r="W51" i="73"/>
  <c r="W53" i="73" s="1"/>
  <c r="V51" i="73"/>
  <c r="U51" i="73"/>
  <c r="U53" i="73" s="1"/>
  <c r="T51" i="73"/>
  <c r="T53" i="73" s="1"/>
  <c r="Q51" i="73"/>
  <c r="Q53" i="73" s="1"/>
  <c r="P51" i="73"/>
  <c r="P53" i="73" s="1"/>
  <c r="O51" i="73"/>
  <c r="O53" i="73" s="1"/>
  <c r="N51" i="73"/>
  <c r="N53" i="73" s="1"/>
  <c r="M51" i="73"/>
  <c r="M53" i="73" s="1"/>
  <c r="L51" i="73"/>
  <c r="L53" i="73" s="1"/>
  <c r="K51" i="73"/>
  <c r="K53" i="73" s="1"/>
  <c r="J53" i="73"/>
  <c r="I51" i="73"/>
  <c r="I53" i="73" s="1"/>
  <c r="H51" i="73"/>
  <c r="H53" i="73" s="1"/>
  <c r="G51" i="73"/>
  <c r="G53" i="73" s="1"/>
  <c r="F51" i="73"/>
  <c r="F53" i="73" s="1"/>
  <c r="E51" i="73"/>
  <c r="E53" i="73" s="1"/>
  <c r="D51" i="73"/>
  <c r="D53" i="73" s="1"/>
  <c r="C51" i="73"/>
  <c r="B51" i="73"/>
  <c r="AA50" i="73"/>
  <c r="Z50" i="73"/>
  <c r="Y50" i="73"/>
  <c r="X50" i="73"/>
  <c r="AA49" i="73"/>
  <c r="Z49" i="73"/>
  <c r="Y49" i="73"/>
  <c r="X49" i="73"/>
  <c r="AA48" i="73"/>
  <c r="Z48" i="73"/>
  <c r="Y48" i="73"/>
  <c r="X48" i="73"/>
  <c r="AA47" i="73"/>
  <c r="Z47" i="73"/>
  <c r="Y47" i="73"/>
  <c r="X47" i="73"/>
  <c r="AA46" i="73"/>
  <c r="Z46" i="73"/>
  <c r="Y46" i="73"/>
  <c r="X46" i="73"/>
  <c r="AA45" i="73"/>
  <c r="Z45" i="73"/>
  <c r="Y45" i="73"/>
  <c r="X45" i="73"/>
  <c r="AA44" i="73"/>
  <c r="Z44" i="73"/>
  <c r="Y44" i="73"/>
  <c r="X44" i="73"/>
  <c r="AA43" i="73"/>
  <c r="Z43" i="73"/>
  <c r="Y43" i="73"/>
  <c r="X43" i="73"/>
  <c r="AA42" i="73"/>
  <c r="Z42" i="73"/>
  <c r="Y42" i="73"/>
  <c r="X42" i="73"/>
  <c r="AA41" i="73"/>
  <c r="Z41" i="73"/>
  <c r="Y41" i="73"/>
  <c r="X41" i="73"/>
  <c r="AA40" i="73"/>
  <c r="Z40" i="73"/>
  <c r="Y40" i="73"/>
  <c r="X40" i="73"/>
  <c r="AA39" i="73"/>
  <c r="Z39" i="73"/>
  <c r="Y39" i="73"/>
  <c r="X39" i="73"/>
  <c r="AA38" i="73"/>
  <c r="Z38" i="73"/>
  <c r="Y38" i="73"/>
  <c r="X38" i="73"/>
  <c r="AA37" i="73"/>
  <c r="Z37" i="73"/>
  <c r="Y37" i="73"/>
  <c r="X37" i="73"/>
  <c r="AA36" i="73"/>
  <c r="Z36" i="73"/>
  <c r="Y36" i="73"/>
  <c r="X36" i="73"/>
  <c r="S29" i="73"/>
  <c r="S97" i="41" s="1"/>
  <c r="AA28" i="73"/>
  <c r="Z28" i="73"/>
  <c r="Y28" i="73"/>
  <c r="X28" i="73"/>
  <c r="W27" i="73"/>
  <c r="W96" i="16" s="1"/>
  <c r="V27" i="73"/>
  <c r="V29" i="73" s="1"/>
  <c r="U27" i="73"/>
  <c r="U29" i="73" s="1"/>
  <c r="T27" i="73"/>
  <c r="T29" i="73" s="1"/>
  <c r="Q27" i="73"/>
  <c r="Q29" i="73" s="1"/>
  <c r="P27" i="73"/>
  <c r="P29" i="73" s="1"/>
  <c r="O27" i="73"/>
  <c r="O29" i="73" s="1"/>
  <c r="O97" i="41" s="1"/>
  <c r="N27" i="73"/>
  <c r="N29" i="73" s="1"/>
  <c r="M27" i="73"/>
  <c r="M29" i="73" s="1"/>
  <c r="L27" i="73"/>
  <c r="L29" i="73" s="1"/>
  <c r="K27" i="73"/>
  <c r="K29" i="73" s="1"/>
  <c r="K97" i="41" s="1"/>
  <c r="J27" i="73"/>
  <c r="J29" i="73" s="1"/>
  <c r="J96" i="41" s="1"/>
  <c r="I27" i="73"/>
  <c r="I29" i="73" s="1"/>
  <c r="I96" i="41" s="1"/>
  <c r="H27" i="73"/>
  <c r="H29" i="73" s="1"/>
  <c r="H96" i="41" s="1"/>
  <c r="G27" i="73"/>
  <c r="G29" i="73" s="1"/>
  <c r="G96" i="41" s="1"/>
  <c r="F27" i="73"/>
  <c r="F29" i="73" s="1"/>
  <c r="F96" i="41" s="1"/>
  <c r="E27" i="73"/>
  <c r="E29" i="73" s="1"/>
  <c r="E96" i="41" s="1"/>
  <c r="D27" i="73"/>
  <c r="D29" i="73" s="1"/>
  <c r="D96" i="41" s="1"/>
  <c r="C27" i="73"/>
  <c r="C96" i="16" s="1"/>
  <c r="B27" i="73"/>
  <c r="B29" i="73" s="1"/>
  <c r="B96" i="41" s="1"/>
  <c r="AA26" i="73"/>
  <c r="Z26" i="73"/>
  <c r="Y26" i="73"/>
  <c r="X26" i="73"/>
  <c r="AA25" i="73"/>
  <c r="Z25" i="73"/>
  <c r="Y25" i="73"/>
  <c r="X25" i="73"/>
  <c r="AA24" i="73"/>
  <c r="Z24" i="73"/>
  <c r="Y24" i="73"/>
  <c r="X24" i="73"/>
  <c r="AA23" i="73"/>
  <c r="Z23" i="73"/>
  <c r="Y23" i="73"/>
  <c r="X23" i="73"/>
  <c r="AA22" i="73"/>
  <c r="Z22" i="73"/>
  <c r="Y22" i="73"/>
  <c r="X22" i="73"/>
  <c r="AA21" i="73"/>
  <c r="Z21" i="73"/>
  <c r="Y21" i="73"/>
  <c r="X21" i="73"/>
  <c r="AA20" i="73"/>
  <c r="Z20" i="73"/>
  <c r="Y20" i="73"/>
  <c r="X20" i="73"/>
  <c r="AA19" i="73"/>
  <c r="Z19" i="73"/>
  <c r="Y19" i="73"/>
  <c r="X19" i="73"/>
  <c r="AA18" i="73"/>
  <c r="Z18" i="73"/>
  <c r="Y18" i="73"/>
  <c r="X18" i="73"/>
  <c r="AA17" i="73"/>
  <c r="Z17" i="73"/>
  <c r="Y17" i="73"/>
  <c r="X17" i="73"/>
  <c r="AA16" i="73"/>
  <c r="Z16" i="73"/>
  <c r="Y16" i="73"/>
  <c r="X16" i="73"/>
  <c r="AA15" i="73"/>
  <c r="Z15" i="73"/>
  <c r="Y15" i="73"/>
  <c r="X15" i="73"/>
  <c r="AA14" i="73"/>
  <c r="Z14" i="73"/>
  <c r="Y14" i="73"/>
  <c r="X14" i="73"/>
  <c r="AA13" i="73"/>
  <c r="Z13" i="73"/>
  <c r="Y13" i="73"/>
  <c r="X13" i="73"/>
  <c r="AA12" i="73"/>
  <c r="Z12" i="73"/>
  <c r="Y12" i="73"/>
  <c r="X12" i="73"/>
  <c r="AA11" i="73"/>
  <c r="Z11" i="73"/>
  <c r="Y11" i="73"/>
  <c r="X11" i="73"/>
  <c r="AA10" i="73"/>
  <c r="Z10" i="73"/>
  <c r="Y10" i="73"/>
  <c r="X10" i="73"/>
  <c r="AA9" i="73"/>
  <c r="Z9" i="73"/>
  <c r="Z62" i="73" s="1"/>
  <c r="Y9" i="73"/>
  <c r="X9" i="73"/>
  <c r="AA8" i="73"/>
  <c r="Z8" i="73"/>
  <c r="Y8" i="73"/>
  <c r="X8" i="73"/>
  <c r="AA7" i="73"/>
  <c r="Z7" i="73"/>
  <c r="Y7" i="73"/>
  <c r="X7" i="73"/>
  <c r="AA6" i="73"/>
  <c r="Z6" i="73"/>
  <c r="Z61" i="73" s="1"/>
  <c r="Y6" i="73"/>
  <c r="X6" i="73"/>
  <c r="W64" i="72"/>
  <c r="V64" i="72"/>
  <c r="U64" i="72"/>
  <c r="T64" i="72"/>
  <c r="S64" i="72"/>
  <c r="R64" i="72"/>
  <c r="Q64" i="72"/>
  <c r="P64" i="72"/>
  <c r="O64" i="72"/>
  <c r="N64" i="72"/>
  <c r="M64" i="72"/>
  <c r="L64" i="72"/>
  <c r="K64" i="72"/>
  <c r="J64" i="72"/>
  <c r="I64" i="72"/>
  <c r="H64" i="72"/>
  <c r="G64" i="72"/>
  <c r="F64" i="72"/>
  <c r="E64" i="72"/>
  <c r="D64" i="72"/>
  <c r="C64" i="72"/>
  <c r="B64" i="72"/>
  <c r="W62" i="72"/>
  <c r="V62" i="72"/>
  <c r="U62" i="72"/>
  <c r="T62" i="72"/>
  <c r="S62" i="72"/>
  <c r="R62" i="72"/>
  <c r="Q62" i="72"/>
  <c r="P62" i="72"/>
  <c r="O62" i="72"/>
  <c r="N62" i="72"/>
  <c r="M62" i="72"/>
  <c r="L62" i="72"/>
  <c r="K62" i="72"/>
  <c r="J62" i="72"/>
  <c r="I62" i="72"/>
  <c r="H62" i="72"/>
  <c r="G62" i="72"/>
  <c r="F62" i="72"/>
  <c r="E62" i="72"/>
  <c r="D62" i="72"/>
  <c r="C62" i="72"/>
  <c r="B62" i="72"/>
  <c r="W61" i="72"/>
  <c r="V61" i="72"/>
  <c r="U61" i="72"/>
  <c r="T61" i="72"/>
  <c r="S61" i="72"/>
  <c r="R61" i="72"/>
  <c r="Q61" i="72"/>
  <c r="P61" i="72"/>
  <c r="O61" i="72"/>
  <c r="N61" i="72"/>
  <c r="M61" i="72"/>
  <c r="L61" i="72"/>
  <c r="K61" i="72"/>
  <c r="J61" i="72"/>
  <c r="I61" i="72"/>
  <c r="H61" i="72"/>
  <c r="G61" i="72"/>
  <c r="F61" i="72"/>
  <c r="E61" i="72"/>
  <c r="D61" i="72"/>
  <c r="C61" i="72"/>
  <c r="B61" i="72"/>
  <c r="W60" i="72"/>
  <c r="V60" i="72"/>
  <c r="U60" i="72"/>
  <c r="T60" i="72"/>
  <c r="S60" i="72"/>
  <c r="R60" i="72"/>
  <c r="Q60" i="72"/>
  <c r="P60" i="72"/>
  <c r="O60" i="72"/>
  <c r="N60" i="72"/>
  <c r="M60" i="72"/>
  <c r="L60" i="72"/>
  <c r="K60" i="72"/>
  <c r="J60" i="72"/>
  <c r="I60" i="72"/>
  <c r="H60" i="72"/>
  <c r="G60" i="72"/>
  <c r="F60" i="72"/>
  <c r="E60" i="72"/>
  <c r="D60" i="72"/>
  <c r="C60" i="72"/>
  <c r="B60" i="72"/>
  <c r="W51" i="72"/>
  <c r="W53" i="72" s="1"/>
  <c r="V51" i="72"/>
  <c r="U51" i="72"/>
  <c r="U53" i="72" s="1"/>
  <c r="T51" i="72"/>
  <c r="T53" i="72" s="1"/>
  <c r="Q51" i="72"/>
  <c r="Q53" i="72" s="1"/>
  <c r="P51" i="72"/>
  <c r="P53" i="72" s="1"/>
  <c r="O51" i="72"/>
  <c r="O53" i="72" s="1"/>
  <c r="N51" i="72"/>
  <c r="N53" i="72" s="1"/>
  <c r="M51" i="72"/>
  <c r="M53" i="72" s="1"/>
  <c r="L51" i="72"/>
  <c r="L53" i="72" s="1"/>
  <c r="K51" i="72"/>
  <c r="K53" i="72" s="1"/>
  <c r="J51" i="72"/>
  <c r="J53" i="72" s="1"/>
  <c r="I51" i="72"/>
  <c r="I53" i="72" s="1"/>
  <c r="H51" i="72"/>
  <c r="H53" i="72" s="1"/>
  <c r="G51" i="72"/>
  <c r="G53" i="72" s="1"/>
  <c r="F51" i="72"/>
  <c r="F53" i="72" s="1"/>
  <c r="E51" i="72"/>
  <c r="E53" i="72" s="1"/>
  <c r="D51" i="72"/>
  <c r="D53" i="72" s="1"/>
  <c r="C51" i="72"/>
  <c r="C53" i="72" s="1"/>
  <c r="B51" i="72"/>
  <c r="B53" i="72" s="1"/>
  <c r="AA50" i="72"/>
  <c r="Z50" i="72"/>
  <c r="Y50" i="72"/>
  <c r="X50" i="72"/>
  <c r="AA49" i="72"/>
  <c r="Z49" i="72"/>
  <c r="Y49" i="72"/>
  <c r="X49" i="72"/>
  <c r="AA48" i="72"/>
  <c r="Z48" i="72"/>
  <c r="Y48" i="72"/>
  <c r="X48" i="72"/>
  <c r="AA47" i="72"/>
  <c r="Z47" i="72"/>
  <c r="Y47" i="72"/>
  <c r="X47" i="72"/>
  <c r="AA46" i="72"/>
  <c r="Z46" i="72"/>
  <c r="Y46" i="72"/>
  <c r="X46" i="72"/>
  <c r="AA45" i="72"/>
  <c r="Z45" i="72"/>
  <c r="Y45" i="72"/>
  <c r="X45" i="72"/>
  <c r="AA44" i="72"/>
  <c r="Z44" i="72"/>
  <c r="Y44" i="72"/>
  <c r="X44" i="72"/>
  <c r="AA43" i="72"/>
  <c r="Z43" i="72"/>
  <c r="Y43" i="72"/>
  <c r="X43" i="72"/>
  <c r="AA42" i="72"/>
  <c r="Z42" i="72"/>
  <c r="Y42" i="72"/>
  <c r="X42" i="72"/>
  <c r="AA41" i="72"/>
  <c r="Z41" i="72"/>
  <c r="Y41" i="72"/>
  <c r="X41" i="72"/>
  <c r="AA40" i="72"/>
  <c r="Z40" i="72"/>
  <c r="Y40" i="72"/>
  <c r="X40" i="72"/>
  <c r="AA39" i="72"/>
  <c r="Z39" i="72"/>
  <c r="Y39" i="72"/>
  <c r="X39" i="72"/>
  <c r="AA38" i="72"/>
  <c r="Z38" i="72"/>
  <c r="Y38" i="72"/>
  <c r="X38" i="72"/>
  <c r="AA37" i="72"/>
  <c r="Z37" i="72"/>
  <c r="Y37" i="72"/>
  <c r="X37" i="72"/>
  <c r="AA36" i="72"/>
  <c r="Z36" i="72"/>
  <c r="Z51" i="72" s="1"/>
  <c r="Y36" i="72"/>
  <c r="X36" i="72"/>
  <c r="S29" i="72"/>
  <c r="S24" i="41" s="1"/>
  <c r="AA28" i="72"/>
  <c r="AA64" i="72" s="1"/>
  <c r="Y28" i="72"/>
  <c r="Y64" i="72" s="1"/>
  <c r="W27" i="72"/>
  <c r="W29" i="72" s="1"/>
  <c r="W24" i="41" s="1"/>
  <c r="V27" i="72"/>
  <c r="V29" i="72" s="1"/>
  <c r="V24" i="41" s="1"/>
  <c r="U27" i="72"/>
  <c r="U29" i="72" s="1"/>
  <c r="U24" i="41" s="1"/>
  <c r="T27" i="72"/>
  <c r="T29" i="72" s="1"/>
  <c r="T24" i="41" s="1"/>
  <c r="Q27" i="72"/>
  <c r="Q29" i="72" s="1"/>
  <c r="Q24" i="41" s="1"/>
  <c r="P27" i="72"/>
  <c r="P29" i="72" s="1"/>
  <c r="P24" i="41" s="1"/>
  <c r="O27" i="72"/>
  <c r="O29" i="72" s="1"/>
  <c r="O24" i="41" s="1"/>
  <c r="N27" i="72"/>
  <c r="N29" i="72" s="1"/>
  <c r="N24" i="41" s="1"/>
  <c r="M27" i="72"/>
  <c r="M29" i="72" s="1"/>
  <c r="M24" i="41" s="1"/>
  <c r="L27" i="72"/>
  <c r="L24" i="16" s="1"/>
  <c r="K27" i="72"/>
  <c r="K29" i="72" s="1"/>
  <c r="K24" i="41" s="1"/>
  <c r="J27" i="72"/>
  <c r="J29" i="72" s="1"/>
  <c r="J24" i="41" s="1"/>
  <c r="I27" i="72"/>
  <c r="I29" i="72" s="1"/>
  <c r="I24" i="41" s="1"/>
  <c r="H27" i="72"/>
  <c r="H29" i="72" s="1"/>
  <c r="H24" i="41" s="1"/>
  <c r="G27" i="72"/>
  <c r="G29" i="72" s="1"/>
  <c r="G24" i="41" s="1"/>
  <c r="F27" i="72"/>
  <c r="F29" i="72" s="1"/>
  <c r="F24" i="41" s="1"/>
  <c r="E27" i="72"/>
  <c r="E29" i="72" s="1"/>
  <c r="E24" i="41" s="1"/>
  <c r="D27" i="72"/>
  <c r="D29" i="72" s="1"/>
  <c r="D24" i="41" s="1"/>
  <c r="C27" i="72"/>
  <c r="C24" i="16" s="1"/>
  <c r="B27" i="72"/>
  <c r="B29" i="72" s="1"/>
  <c r="B24" i="41" s="1"/>
  <c r="AA26" i="72"/>
  <c r="Z26" i="72"/>
  <c r="Y26" i="72"/>
  <c r="X26" i="72"/>
  <c r="AA25" i="72"/>
  <c r="Z25" i="72"/>
  <c r="Y25" i="72"/>
  <c r="X25" i="72"/>
  <c r="AA24" i="72"/>
  <c r="Z24" i="72"/>
  <c r="Y24" i="72"/>
  <c r="X24" i="72"/>
  <c r="AA23" i="72"/>
  <c r="Z23" i="72"/>
  <c r="Y23" i="72"/>
  <c r="X23" i="72"/>
  <c r="AA22" i="72"/>
  <c r="Z22" i="72"/>
  <c r="Y22" i="72"/>
  <c r="X22" i="72"/>
  <c r="AA21" i="72"/>
  <c r="Z21" i="72"/>
  <c r="Y21" i="72"/>
  <c r="X21" i="72"/>
  <c r="AA20" i="72"/>
  <c r="Z20" i="72"/>
  <c r="Y20" i="72"/>
  <c r="X20" i="72"/>
  <c r="AA19" i="72"/>
  <c r="Z19" i="72"/>
  <c r="Y19" i="72"/>
  <c r="X19" i="72"/>
  <c r="AA18" i="72"/>
  <c r="Z18" i="72"/>
  <c r="Y18" i="72"/>
  <c r="X18" i="72"/>
  <c r="AA17" i="72"/>
  <c r="Z17" i="72"/>
  <c r="Y17" i="72"/>
  <c r="X17" i="72"/>
  <c r="AA16" i="72"/>
  <c r="Z16" i="72"/>
  <c r="Y16" i="72"/>
  <c r="X16" i="72"/>
  <c r="AA15" i="72"/>
  <c r="Z15" i="72"/>
  <c r="Y15" i="72"/>
  <c r="X15" i="72"/>
  <c r="AA14" i="72"/>
  <c r="Z14" i="72"/>
  <c r="Y14" i="72"/>
  <c r="X14" i="72"/>
  <c r="AA13" i="72"/>
  <c r="Z13" i="72"/>
  <c r="Y13" i="72"/>
  <c r="X13" i="72"/>
  <c r="AA12" i="72"/>
  <c r="Z12" i="72"/>
  <c r="Y12" i="72"/>
  <c r="X12" i="72"/>
  <c r="AA11" i="72"/>
  <c r="Z11" i="72"/>
  <c r="Y11" i="72"/>
  <c r="X11" i="72"/>
  <c r="AA10" i="72"/>
  <c r="Z10" i="72"/>
  <c r="Y10" i="72"/>
  <c r="X10" i="72"/>
  <c r="AA9" i="72"/>
  <c r="Z9" i="72"/>
  <c r="Y9" i="72"/>
  <c r="X9" i="72"/>
  <c r="AA8" i="72"/>
  <c r="Z8" i="72"/>
  <c r="Y8" i="72"/>
  <c r="X8" i="72"/>
  <c r="AA7" i="72"/>
  <c r="Z7" i="72"/>
  <c r="Y7" i="72"/>
  <c r="X7" i="72"/>
  <c r="AA6" i="72"/>
  <c r="Z6" i="72"/>
  <c r="Y6" i="72"/>
  <c r="X6" i="72"/>
  <c r="W64" i="70"/>
  <c r="V64" i="70"/>
  <c r="U64" i="70"/>
  <c r="T64" i="70"/>
  <c r="S64" i="70"/>
  <c r="R64" i="70"/>
  <c r="Q64" i="70"/>
  <c r="P64" i="70"/>
  <c r="O64" i="70"/>
  <c r="N64" i="70"/>
  <c r="M64" i="70"/>
  <c r="L64" i="70"/>
  <c r="K64" i="70"/>
  <c r="J64" i="70"/>
  <c r="I64" i="70"/>
  <c r="H64" i="70"/>
  <c r="G64" i="70"/>
  <c r="F64" i="70"/>
  <c r="E64" i="70"/>
  <c r="D64" i="70"/>
  <c r="C64" i="70"/>
  <c r="B64" i="70"/>
  <c r="W62" i="70"/>
  <c r="V62" i="70"/>
  <c r="S62" i="70"/>
  <c r="R62" i="70"/>
  <c r="Q62" i="70"/>
  <c r="P62" i="70"/>
  <c r="O62" i="70"/>
  <c r="N62" i="70"/>
  <c r="M62" i="70"/>
  <c r="L62" i="70"/>
  <c r="K62" i="70"/>
  <c r="J62" i="70"/>
  <c r="I62" i="70"/>
  <c r="H62" i="70"/>
  <c r="G62" i="70"/>
  <c r="F62" i="70"/>
  <c r="E62" i="70"/>
  <c r="D62" i="70"/>
  <c r="C62" i="70"/>
  <c r="B62" i="70"/>
  <c r="W61" i="70"/>
  <c r="V61" i="70"/>
  <c r="S61" i="70"/>
  <c r="R61" i="70"/>
  <c r="Q61" i="70"/>
  <c r="P61" i="70"/>
  <c r="O61" i="70"/>
  <c r="N61" i="70"/>
  <c r="M61" i="70"/>
  <c r="L61" i="70"/>
  <c r="K61" i="70"/>
  <c r="J61" i="70"/>
  <c r="I61" i="70"/>
  <c r="G61" i="70"/>
  <c r="F61" i="70"/>
  <c r="E61" i="70"/>
  <c r="D61" i="70"/>
  <c r="C61" i="70"/>
  <c r="B61" i="70"/>
  <c r="W60" i="70"/>
  <c r="V60" i="70"/>
  <c r="S60" i="70"/>
  <c r="R60" i="70"/>
  <c r="Q60" i="70"/>
  <c r="P60" i="70"/>
  <c r="O60" i="70"/>
  <c r="N60" i="70"/>
  <c r="M60" i="70"/>
  <c r="L60" i="70"/>
  <c r="K60" i="70"/>
  <c r="J60" i="70"/>
  <c r="I60" i="70"/>
  <c r="H60" i="70"/>
  <c r="G60" i="70"/>
  <c r="F60" i="70"/>
  <c r="E60" i="70"/>
  <c r="D60" i="70"/>
  <c r="C60" i="70"/>
  <c r="B60" i="70"/>
  <c r="AA52" i="70"/>
  <c r="Z52" i="70"/>
  <c r="Y52" i="70"/>
  <c r="X52" i="70"/>
  <c r="W51" i="70"/>
  <c r="W53" i="70" s="1"/>
  <c r="V51" i="70"/>
  <c r="U51" i="70"/>
  <c r="U53" i="70" s="1"/>
  <c r="T51" i="70"/>
  <c r="T53" i="70" s="1"/>
  <c r="Q51" i="70"/>
  <c r="Q53" i="70" s="1"/>
  <c r="P51" i="70"/>
  <c r="P53" i="70" s="1"/>
  <c r="O51" i="70"/>
  <c r="O53" i="70" s="1"/>
  <c r="N51" i="70"/>
  <c r="N53" i="70" s="1"/>
  <c r="M51" i="70"/>
  <c r="M53" i="70" s="1"/>
  <c r="L51" i="70"/>
  <c r="K51" i="70"/>
  <c r="K53" i="70" s="1"/>
  <c r="J51" i="70"/>
  <c r="J53" i="70" s="1"/>
  <c r="I51" i="70"/>
  <c r="I53" i="70" s="1"/>
  <c r="H51" i="70"/>
  <c r="H53" i="70" s="1"/>
  <c r="G51" i="70"/>
  <c r="G53" i="70" s="1"/>
  <c r="F51" i="70"/>
  <c r="F53" i="70" s="1"/>
  <c r="E51" i="70"/>
  <c r="E53" i="70" s="1"/>
  <c r="D51" i="70"/>
  <c r="D53" i="70" s="1"/>
  <c r="C51" i="70"/>
  <c r="B51" i="70"/>
  <c r="B53" i="70" s="1"/>
  <c r="AA50" i="70"/>
  <c r="Z50" i="70"/>
  <c r="Y50" i="70"/>
  <c r="X50" i="70"/>
  <c r="AA49" i="70"/>
  <c r="Z49" i="70"/>
  <c r="Y49" i="70"/>
  <c r="X49" i="70"/>
  <c r="AA48" i="70"/>
  <c r="Z48" i="70"/>
  <c r="Y48" i="70"/>
  <c r="X48" i="70"/>
  <c r="AA47" i="70"/>
  <c r="Z47" i="70"/>
  <c r="Y47" i="70"/>
  <c r="X47" i="70"/>
  <c r="AA46" i="70"/>
  <c r="Z46" i="70"/>
  <c r="Y46" i="70"/>
  <c r="X46" i="70"/>
  <c r="AA45" i="70"/>
  <c r="Z45" i="70"/>
  <c r="Y45" i="70"/>
  <c r="X45" i="70"/>
  <c r="AA44" i="70"/>
  <c r="Z44" i="70"/>
  <c r="Y44" i="70"/>
  <c r="X44" i="70"/>
  <c r="AA43" i="70"/>
  <c r="Z43" i="70"/>
  <c r="Y43" i="70"/>
  <c r="X43" i="70"/>
  <c r="AA42" i="70"/>
  <c r="Z42" i="70"/>
  <c r="Y42" i="70"/>
  <c r="X42" i="70"/>
  <c r="AA41" i="70"/>
  <c r="Z41" i="70"/>
  <c r="Y41" i="70"/>
  <c r="X41" i="70"/>
  <c r="AA40" i="70"/>
  <c r="Z40" i="70"/>
  <c r="Y40" i="70"/>
  <c r="X40" i="70"/>
  <c r="AA39" i="70"/>
  <c r="Z39" i="70"/>
  <c r="Y39" i="70"/>
  <c r="X39" i="70"/>
  <c r="AA38" i="70"/>
  <c r="Z38" i="70"/>
  <c r="Y38" i="70"/>
  <c r="X38" i="70"/>
  <c r="AA37" i="70"/>
  <c r="Z37" i="70"/>
  <c r="Y37" i="70"/>
  <c r="X37" i="70"/>
  <c r="AA36" i="70"/>
  <c r="Z36" i="70"/>
  <c r="Y36" i="70"/>
  <c r="X36" i="70"/>
  <c r="S29" i="70"/>
  <c r="S60" i="41" s="1"/>
  <c r="W27" i="70"/>
  <c r="W29" i="70" s="1"/>
  <c r="W60" i="41" s="1"/>
  <c r="V27" i="70"/>
  <c r="V29" i="70" s="1"/>
  <c r="V60" i="41" s="1"/>
  <c r="U27" i="70"/>
  <c r="U29" i="70" s="1"/>
  <c r="U60" i="41" s="1"/>
  <c r="T27" i="70"/>
  <c r="T29" i="70" s="1"/>
  <c r="T60" i="41" s="1"/>
  <c r="Q27" i="70"/>
  <c r="Q29" i="70" s="1"/>
  <c r="Q60" i="41" s="1"/>
  <c r="P29" i="70"/>
  <c r="P60" i="41" s="1"/>
  <c r="O27" i="70"/>
  <c r="O29" i="70" s="1"/>
  <c r="O60" i="41" s="1"/>
  <c r="N27" i="70"/>
  <c r="N29" i="70" s="1"/>
  <c r="N60" i="41" s="1"/>
  <c r="M27" i="70"/>
  <c r="M60" i="16" s="1"/>
  <c r="L27" i="70"/>
  <c r="L29" i="70" s="1"/>
  <c r="L60" i="41" s="1"/>
  <c r="K27" i="70"/>
  <c r="K29" i="70" s="1"/>
  <c r="K60" i="41" s="1"/>
  <c r="J27" i="70"/>
  <c r="J29" i="70" s="1"/>
  <c r="J60" i="41" s="1"/>
  <c r="I27" i="70"/>
  <c r="I29" i="70" s="1"/>
  <c r="I60" i="41" s="1"/>
  <c r="H27" i="70"/>
  <c r="H29" i="70" s="1"/>
  <c r="H60" i="41" s="1"/>
  <c r="G27" i="70"/>
  <c r="G29" i="70" s="1"/>
  <c r="G60" i="41" s="1"/>
  <c r="F27" i="70"/>
  <c r="F29" i="70" s="1"/>
  <c r="F60" i="41" s="1"/>
  <c r="E27" i="70"/>
  <c r="E29" i="70" s="1"/>
  <c r="E60" i="41" s="1"/>
  <c r="D27" i="70"/>
  <c r="D29" i="70" s="1"/>
  <c r="D60" i="41" s="1"/>
  <c r="C27" i="70"/>
  <c r="C29" i="70" s="1"/>
  <c r="C60" i="41" s="1"/>
  <c r="B27" i="70"/>
  <c r="B29" i="70" s="1"/>
  <c r="B60" i="41" s="1"/>
  <c r="AA26" i="70"/>
  <c r="Z26" i="70"/>
  <c r="Y26" i="70"/>
  <c r="X26" i="70"/>
  <c r="AA25" i="70"/>
  <c r="Z25" i="70"/>
  <c r="Y25" i="70"/>
  <c r="X25" i="70"/>
  <c r="AA24" i="70"/>
  <c r="Z24" i="70"/>
  <c r="Y24" i="70"/>
  <c r="X24" i="70"/>
  <c r="AA23" i="70"/>
  <c r="Z23" i="70"/>
  <c r="Y23" i="70"/>
  <c r="X23" i="70"/>
  <c r="AA22" i="70"/>
  <c r="Z22" i="70"/>
  <c r="Y22" i="70"/>
  <c r="X22" i="70"/>
  <c r="AA21" i="70"/>
  <c r="Z21" i="70"/>
  <c r="Y21" i="70"/>
  <c r="X21" i="70"/>
  <c r="AA20" i="70"/>
  <c r="Z20" i="70"/>
  <c r="Y20" i="70"/>
  <c r="X20" i="70"/>
  <c r="AA19" i="70"/>
  <c r="Z19" i="70"/>
  <c r="Y19" i="70"/>
  <c r="X19" i="70"/>
  <c r="AA18" i="70"/>
  <c r="Z18" i="70"/>
  <c r="Y18" i="70"/>
  <c r="X18" i="70"/>
  <c r="AA17" i="70"/>
  <c r="Z17" i="70"/>
  <c r="Y17" i="70"/>
  <c r="X17" i="70"/>
  <c r="AA16" i="70"/>
  <c r="Z16" i="70"/>
  <c r="Y16" i="70"/>
  <c r="X16" i="70"/>
  <c r="AA15" i="70"/>
  <c r="Z15" i="70"/>
  <c r="Y15" i="70"/>
  <c r="X15" i="70"/>
  <c r="AA14" i="70"/>
  <c r="Z14" i="70"/>
  <c r="Y14" i="70"/>
  <c r="X14" i="70"/>
  <c r="AA13" i="70"/>
  <c r="Z13" i="70"/>
  <c r="Y13" i="70"/>
  <c r="X13" i="70"/>
  <c r="AA12" i="70"/>
  <c r="Z12" i="70"/>
  <c r="Y12" i="70"/>
  <c r="X12" i="70"/>
  <c r="AA11" i="70"/>
  <c r="Z11" i="70"/>
  <c r="Y11" i="70"/>
  <c r="X11" i="70"/>
  <c r="AA10" i="70"/>
  <c r="Z10" i="70"/>
  <c r="Y10" i="70"/>
  <c r="X10" i="70"/>
  <c r="AA9" i="70"/>
  <c r="Z9" i="70"/>
  <c r="Y9" i="70"/>
  <c r="X9" i="70"/>
  <c r="AA8" i="70"/>
  <c r="Z8" i="70"/>
  <c r="Y8" i="70"/>
  <c r="X8" i="70"/>
  <c r="AA7" i="70"/>
  <c r="Z7" i="70"/>
  <c r="Y7" i="70"/>
  <c r="AA6" i="70"/>
  <c r="Z6" i="70"/>
  <c r="Y6" i="70"/>
  <c r="Z28" i="64"/>
  <c r="P51" i="65"/>
  <c r="Z61" i="72" l="1"/>
  <c r="Z62" i="72"/>
  <c r="AA61" i="73"/>
  <c r="AA62" i="73"/>
  <c r="D63" i="73"/>
  <c r="J63" i="73"/>
  <c r="J65" i="73" s="1"/>
  <c r="P63" i="73"/>
  <c r="P65" i="73" s="1"/>
  <c r="Z62" i="70"/>
  <c r="AA62" i="70"/>
  <c r="AA61" i="72"/>
  <c r="Z60" i="73"/>
  <c r="E63" i="73"/>
  <c r="E65" i="73" s="1"/>
  <c r="Q63" i="73"/>
  <c r="X63" i="76"/>
  <c r="Z60" i="70"/>
  <c r="Z60" i="72"/>
  <c r="AA60" i="73"/>
  <c r="F63" i="73"/>
  <c r="F65" i="73" s="1"/>
  <c r="L63" i="73"/>
  <c r="L65" i="73" s="1"/>
  <c r="R63" i="73"/>
  <c r="AA60" i="70"/>
  <c r="G63" i="73"/>
  <c r="M63" i="73"/>
  <c r="M65" i="73" s="1"/>
  <c r="S63" i="73"/>
  <c r="S65" i="73" s="1"/>
  <c r="Y63" i="76"/>
  <c r="Z61" i="70"/>
  <c r="Z63" i="70" s="1"/>
  <c r="L63" i="70"/>
  <c r="V65" i="73"/>
  <c r="K24" i="16"/>
  <c r="U63" i="70"/>
  <c r="U65" i="70" s="1"/>
  <c r="P63" i="70"/>
  <c r="P65" i="70" s="1"/>
  <c r="X65" i="77"/>
  <c r="Z65" i="77"/>
  <c r="Y65" i="77"/>
  <c r="AA65" i="77"/>
  <c r="AA26" i="41"/>
  <c r="Y26" i="41"/>
  <c r="X26" i="41"/>
  <c r="C63" i="70"/>
  <c r="C65" i="70" s="1"/>
  <c r="G63" i="70"/>
  <c r="G65" i="70" s="1"/>
  <c r="I65" i="73"/>
  <c r="Q65" i="73"/>
  <c r="W65" i="73"/>
  <c r="T96" i="16"/>
  <c r="S96" i="41"/>
  <c r="X29" i="74"/>
  <c r="X61" i="41" s="1"/>
  <c r="U96" i="41"/>
  <c r="U97" i="41"/>
  <c r="AA53" i="72"/>
  <c r="L96" i="41"/>
  <c r="L97" i="41"/>
  <c r="V96" i="41"/>
  <c r="V97" i="41"/>
  <c r="B63" i="70"/>
  <c r="B65" i="70" s="1"/>
  <c r="F63" i="70"/>
  <c r="F65" i="70" s="1"/>
  <c r="J63" i="70"/>
  <c r="N63" i="70"/>
  <c r="N65" i="70" s="1"/>
  <c r="M96" i="41"/>
  <c r="M97" i="41"/>
  <c r="Q96" i="41"/>
  <c r="Q97" i="41"/>
  <c r="V60" i="16"/>
  <c r="K96" i="41"/>
  <c r="T63" i="70"/>
  <c r="T65" i="70" s="1"/>
  <c r="Z56" i="76"/>
  <c r="AA56" i="76"/>
  <c r="X29" i="76"/>
  <c r="AA61" i="70"/>
  <c r="AA63" i="70" s="1"/>
  <c r="M63" i="70"/>
  <c r="M65" i="70" s="1"/>
  <c r="P96" i="41"/>
  <c r="P97" i="41"/>
  <c r="R65" i="73"/>
  <c r="Y64" i="70"/>
  <c r="N96" i="41"/>
  <c r="N97" i="41"/>
  <c r="T96" i="41"/>
  <c r="T97" i="41"/>
  <c r="D65" i="73"/>
  <c r="H65" i="73"/>
  <c r="K60" i="16"/>
  <c r="O96" i="41"/>
  <c r="Y29" i="74"/>
  <c r="Y61" i="41" s="1"/>
  <c r="M61" i="41"/>
  <c r="Z29" i="74"/>
  <c r="Z61" i="41" s="1"/>
  <c r="Y29" i="75"/>
  <c r="Y25" i="41" s="1"/>
  <c r="Y29" i="76"/>
  <c r="Y56" i="76"/>
  <c r="Y65" i="75"/>
  <c r="AA65" i="75"/>
  <c r="X65" i="75"/>
  <c r="Z65" i="75"/>
  <c r="AA53" i="76"/>
  <c r="Y53" i="76"/>
  <c r="Y65" i="76"/>
  <c r="AA65" i="76"/>
  <c r="X56" i="76"/>
  <c r="X65" i="76"/>
  <c r="Z65" i="76"/>
  <c r="X29" i="75"/>
  <c r="X25" i="41" s="1"/>
  <c r="Z29" i="75"/>
  <c r="Z25" i="41" s="1"/>
  <c r="X63" i="74"/>
  <c r="B65" i="74"/>
  <c r="Y53" i="74"/>
  <c r="AA53" i="74"/>
  <c r="AA29" i="74"/>
  <c r="AA61" i="41" s="1"/>
  <c r="Y63" i="74"/>
  <c r="C65" i="74"/>
  <c r="K63" i="73"/>
  <c r="K65" i="73" s="1"/>
  <c r="AA51" i="72"/>
  <c r="AA62" i="72"/>
  <c r="Q63" i="70"/>
  <c r="Q65" i="70" s="1"/>
  <c r="E24" i="16"/>
  <c r="M24" i="16"/>
  <c r="O60" i="16"/>
  <c r="E96" i="16"/>
  <c r="I96" i="16"/>
  <c r="M96" i="16"/>
  <c r="Q96" i="16"/>
  <c r="U96" i="16"/>
  <c r="W29" i="73"/>
  <c r="H96" i="16"/>
  <c r="P96" i="16"/>
  <c r="G65" i="73"/>
  <c r="O65" i="73"/>
  <c r="I24" i="16"/>
  <c r="Q24" i="16"/>
  <c r="W24" i="16"/>
  <c r="G96" i="16"/>
  <c r="K96" i="16"/>
  <c r="O96" i="16"/>
  <c r="D96" i="16"/>
  <c r="L96" i="16"/>
  <c r="X62" i="73"/>
  <c r="Y64" i="73"/>
  <c r="AA64" i="73"/>
  <c r="G24" i="16"/>
  <c r="O24" i="16"/>
  <c r="U24" i="16"/>
  <c r="B96" i="16"/>
  <c r="F96" i="16"/>
  <c r="J96" i="16"/>
  <c r="N96" i="16"/>
  <c r="V96" i="16"/>
  <c r="F60" i="16"/>
  <c r="E60" i="16"/>
  <c r="N60" i="16"/>
  <c r="C60" i="16"/>
  <c r="G60" i="16"/>
  <c r="L60" i="16"/>
  <c r="P60" i="16"/>
  <c r="W60" i="16"/>
  <c r="B60" i="16"/>
  <c r="J60" i="16"/>
  <c r="D60" i="16"/>
  <c r="H60" i="16"/>
  <c r="U60" i="16"/>
  <c r="I60" i="16"/>
  <c r="Q60" i="16"/>
  <c r="T60" i="16"/>
  <c r="K63" i="72"/>
  <c r="K65" i="72" s="1"/>
  <c r="D24" i="16"/>
  <c r="H24" i="16"/>
  <c r="P24" i="16"/>
  <c r="T24" i="16"/>
  <c r="B24" i="16"/>
  <c r="F24" i="16"/>
  <c r="J24" i="16"/>
  <c r="N24" i="16"/>
  <c r="V24" i="16"/>
  <c r="X61" i="73"/>
  <c r="E63" i="70"/>
  <c r="D63" i="70"/>
  <c r="I63" i="70"/>
  <c r="K63" i="70"/>
  <c r="S63" i="70"/>
  <c r="W63" i="70"/>
  <c r="V63" i="70"/>
  <c r="R63" i="70"/>
  <c r="H63" i="70"/>
  <c r="X51" i="72"/>
  <c r="O63" i="72"/>
  <c r="O65" i="72" s="1"/>
  <c r="X62" i="72"/>
  <c r="Y62" i="72"/>
  <c r="Y60" i="72"/>
  <c r="Y61" i="72"/>
  <c r="AA60" i="72"/>
  <c r="X60" i="72"/>
  <c r="X61" i="72"/>
  <c r="L65" i="70"/>
  <c r="X64" i="70"/>
  <c r="O63" i="70"/>
  <c r="AA51" i="70"/>
  <c r="V63" i="72"/>
  <c r="V65" i="72" s="1"/>
  <c r="C63" i="72"/>
  <c r="C65" i="72" s="1"/>
  <c r="G63" i="72"/>
  <c r="G65" i="72" s="1"/>
  <c r="S63" i="72"/>
  <c r="S65" i="72" s="1"/>
  <c r="W63" i="72"/>
  <c r="W65" i="72" s="1"/>
  <c r="AA27" i="70"/>
  <c r="AA60" i="16" s="1"/>
  <c r="AA51" i="73"/>
  <c r="Z51" i="73"/>
  <c r="AA27" i="73"/>
  <c r="AA96" i="16" s="1"/>
  <c r="Y60" i="73"/>
  <c r="Y61" i="73"/>
  <c r="Y62" i="73"/>
  <c r="Z51" i="70"/>
  <c r="J65" i="70"/>
  <c r="Y61" i="70"/>
  <c r="Y62" i="70"/>
  <c r="X61" i="70"/>
  <c r="X62" i="70"/>
  <c r="Y51" i="72"/>
  <c r="AA27" i="72"/>
  <c r="AA24" i="16" s="1"/>
  <c r="D63" i="72"/>
  <c r="D65" i="72" s="1"/>
  <c r="H63" i="72"/>
  <c r="H65" i="72" s="1"/>
  <c r="L63" i="72"/>
  <c r="L65" i="72" s="1"/>
  <c r="P63" i="72"/>
  <c r="P65" i="72" s="1"/>
  <c r="T63" i="72"/>
  <c r="T65" i="72" s="1"/>
  <c r="B63" i="72"/>
  <c r="B65" i="72" s="1"/>
  <c r="F63" i="72"/>
  <c r="F65" i="72" s="1"/>
  <c r="J63" i="72"/>
  <c r="J65" i="72" s="1"/>
  <c r="N63" i="72"/>
  <c r="N65" i="72" s="1"/>
  <c r="R63" i="72"/>
  <c r="R65" i="72" s="1"/>
  <c r="Z27" i="72"/>
  <c r="Z24" i="16" s="1"/>
  <c r="E63" i="72"/>
  <c r="E65" i="72" s="1"/>
  <c r="I63" i="72"/>
  <c r="I65" i="72" s="1"/>
  <c r="M63" i="72"/>
  <c r="M65" i="72" s="1"/>
  <c r="Q63" i="72"/>
  <c r="Q65" i="72" s="1"/>
  <c r="U63" i="72"/>
  <c r="U65" i="72" s="1"/>
  <c r="Z29" i="73"/>
  <c r="X29" i="73"/>
  <c r="B65" i="73"/>
  <c r="AA63" i="73"/>
  <c r="Z63" i="73"/>
  <c r="Z27" i="73"/>
  <c r="Z96" i="16" s="1"/>
  <c r="Y27" i="73"/>
  <c r="Y96" i="16" s="1"/>
  <c r="C29" i="73"/>
  <c r="C96" i="41" s="1"/>
  <c r="X51" i="73"/>
  <c r="B53" i="73"/>
  <c r="C63" i="73"/>
  <c r="Y51" i="73"/>
  <c r="C53" i="73"/>
  <c r="X64" i="73"/>
  <c r="X27" i="73"/>
  <c r="X96" i="16" s="1"/>
  <c r="X60" i="73"/>
  <c r="X53" i="72"/>
  <c r="Z53" i="72"/>
  <c r="Y53" i="72"/>
  <c r="Z63" i="72"/>
  <c r="L29" i="72"/>
  <c r="Y27" i="72"/>
  <c r="Y24" i="16" s="1"/>
  <c r="C29" i="72"/>
  <c r="C24" i="41" s="1"/>
  <c r="X27" i="72"/>
  <c r="X24" i="16" s="1"/>
  <c r="Z29" i="70"/>
  <c r="Z60" i="41" s="1"/>
  <c r="X29" i="70"/>
  <c r="X60" i="41" s="1"/>
  <c r="M29" i="70"/>
  <c r="L53" i="70"/>
  <c r="AA64" i="70"/>
  <c r="Z27" i="70"/>
  <c r="Z60" i="16" s="1"/>
  <c r="Y27" i="70"/>
  <c r="Y60" i="16" s="1"/>
  <c r="X51" i="70"/>
  <c r="Y60" i="70"/>
  <c r="Y51" i="70"/>
  <c r="C53" i="70"/>
  <c r="Z64" i="70"/>
  <c r="X27" i="70"/>
  <c r="X60" i="16" s="1"/>
  <c r="X60" i="70"/>
  <c r="X6" i="65"/>
  <c r="Y6" i="65"/>
  <c r="Z6" i="65"/>
  <c r="AA6" i="65"/>
  <c r="X7" i="65"/>
  <c r="Y7" i="65"/>
  <c r="Z7" i="65"/>
  <c r="AA7" i="65"/>
  <c r="X8" i="65"/>
  <c r="Y8" i="65"/>
  <c r="Z8" i="65"/>
  <c r="AA8" i="65"/>
  <c r="X9" i="65"/>
  <c r="Y9" i="65"/>
  <c r="Z9" i="65"/>
  <c r="AA9" i="65"/>
  <c r="X10" i="65"/>
  <c r="Y10" i="65"/>
  <c r="Z10" i="65"/>
  <c r="AA10" i="65"/>
  <c r="X11" i="65"/>
  <c r="Y11" i="65"/>
  <c r="Z11" i="65"/>
  <c r="AA11" i="65"/>
  <c r="X12" i="65"/>
  <c r="Y12" i="65"/>
  <c r="Z12" i="65"/>
  <c r="AA12" i="65"/>
  <c r="X13" i="65"/>
  <c r="Y13" i="65"/>
  <c r="Z13" i="65"/>
  <c r="AA13" i="65"/>
  <c r="X14" i="65"/>
  <c r="Y14" i="65"/>
  <c r="Z14" i="65"/>
  <c r="AA14" i="65"/>
  <c r="X15" i="65"/>
  <c r="Y15" i="65"/>
  <c r="Z15" i="65"/>
  <c r="AA15" i="65"/>
  <c r="X16" i="65"/>
  <c r="Y16" i="65"/>
  <c r="Z16" i="65"/>
  <c r="AA16" i="65"/>
  <c r="X17" i="65"/>
  <c r="Y17" i="65"/>
  <c r="Z17" i="65"/>
  <c r="AA17" i="65"/>
  <c r="X18" i="65"/>
  <c r="Y18" i="65"/>
  <c r="Z18" i="65"/>
  <c r="AA18" i="65"/>
  <c r="X19" i="65"/>
  <c r="Y19" i="65"/>
  <c r="Z19" i="65"/>
  <c r="AA19" i="65"/>
  <c r="X20" i="65"/>
  <c r="Y20" i="65"/>
  <c r="Z20" i="65"/>
  <c r="AA20" i="65"/>
  <c r="X21" i="65"/>
  <c r="Y21" i="65"/>
  <c r="Z21" i="65"/>
  <c r="AA21" i="65"/>
  <c r="X22" i="65"/>
  <c r="Y22" i="65"/>
  <c r="Z22" i="65"/>
  <c r="AA22" i="65"/>
  <c r="X23" i="65"/>
  <c r="Y23" i="65"/>
  <c r="Z23" i="65"/>
  <c r="AA23" i="65"/>
  <c r="X24" i="65"/>
  <c r="Y24" i="65"/>
  <c r="Z24" i="65"/>
  <c r="AA24" i="65"/>
  <c r="X25" i="65"/>
  <c r="Y25" i="65"/>
  <c r="Z25" i="65"/>
  <c r="AA25" i="65"/>
  <c r="X26" i="65"/>
  <c r="Y26" i="65"/>
  <c r="Z26" i="65"/>
  <c r="AA26" i="65"/>
  <c r="W64" i="67"/>
  <c r="V64" i="67"/>
  <c r="U64" i="67"/>
  <c r="T64" i="67"/>
  <c r="S64" i="67"/>
  <c r="R64" i="67"/>
  <c r="Q64" i="67"/>
  <c r="P64" i="67"/>
  <c r="O64" i="67"/>
  <c r="N64" i="67"/>
  <c r="M64" i="67"/>
  <c r="L64" i="67"/>
  <c r="K64" i="67"/>
  <c r="J64" i="67"/>
  <c r="I64" i="67"/>
  <c r="H64" i="67"/>
  <c r="G64" i="67"/>
  <c r="F64" i="67"/>
  <c r="E64" i="67"/>
  <c r="D64" i="67"/>
  <c r="C64" i="67"/>
  <c r="B64" i="67"/>
  <c r="F64" i="64"/>
  <c r="L64" i="64"/>
  <c r="M27" i="64"/>
  <c r="M29" i="64" s="1"/>
  <c r="M23" i="41" s="1"/>
  <c r="G62" i="67"/>
  <c r="H62" i="67"/>
  <c r="I62" i="67"/>
  <c r="J62" i="67"/>
  <c r="K62" i="67"/>
  <c r="L62" i="67"/>
  <c r="M62" i="67"/>
  <c r="N62" i="67"/>
  <c r="O62" i="67"/>
  <c r="P62" i="67"/>
  <c r="Q62" i="67"/>
  <c r="G61" i="67"/>
  <c r="H61" i="67"/>
  <c r="I61" i="67"/>
  <c r="J61" i="67"/>
  <c r="K61" i="67"/>
  <c r="L61" i="67"/>
  <c r="M61" i="67"/>
  <c r="N61" i="67"/>
  <c r="O61" i="67"/>
  <c r="P61" i="67"/>
  <c r="Q61" i="67"/>
  <c r="G60" i="67"/>
  <c r="H60" i="67"/>
  <c r="I60" i="67"/>
  <c r="J60" i="67"/>
  <c r="K60" i="67"/>
  <c r="L60" i="67"/>
  <c r="M60" i="67"/>
  <c r="N60" i="67"/>
  <c r="O60" i="67"/>
  <c r="P60" i="67"/>
  <c r="Q60" i="67"/>
  <c r="F62" i="67"/>
  <c r="F61" i="67"/>
  <c r="F60" i="67"/>
  <c r="AA52" i="69"/>
  <c r="Z52" i="69"/>
  <c r="Y52" i="69"/>
  <c r="X52" i="69"/>
  <c r="AA50" i="69"/>
  <c r="Z50" i="69"/>
  <c r="Y50" i="69"/>
  <c r="X50" i="69"/>
  <c r="AA49" i="69"/>
  <c r="Z49" i="69"/>
  <c r="Y49" i="69"/>
  <c r="X49" i="69"/>
  <c r="AA48" i="69"/>
  <c r="Z48" i="69"/>
  <c r="Y48" i="69"/>
  <c r="X48" i="69"/>
  <c r="AA47" i="69"/>
  <c r="Z47" i="69"/>
  <c r="Y47" i="69"/>
  <c r="X47" i="69"/>
  <c r="AA46" i="69"/>
  <c r="Z46" i="69"/>
  <c r="Y46" i="69"/>
  <c r="X46" i="69"/>
  <c r="AA45" i="69"/>
  <c r="Z45" i="69"/>
  <c r="Y45" i="69"/>
  <c r="X45" i="69"/>
  <c r="AA44" i="69"/>
  <c r="Z44" i="69"/>
  <c r="Y44" i="69"/>
  <c r="X44" i="69"/>
  <c r="AA43" i="69"/>
  <c r="Z43" i="69"/>
  <c r="Y43" i="69"/>
  <c r="X43" i="69"/>
  <c r="AA42" i="69"/>
  <c r="Z42" i="69"/>
  <c r="Y42" i="69"/>
  <c r="X42" i="69"/>
  <c r="AA41" i="69"/>
  <c r="Z41" i="69"/>
  <c r="Y41" i="69"/>
  <c r="X41" i="69"/>
  <c r="AA40" i="69"/>
  <c r="Z40" i="69"/>
  <c r="Y40" i="69"/>
  <c r="X40" i="69"/>
  <c r="AA39" i="69"/>
  <c r="Z39" i="69"/>
  <c r="Y39" i="69"/>
  <c r="X39" i="69"/>
  <c r="AA38" i="69"/>
  <c r="Z38" i="69"/>
  <c r="Y38" i="69"/>
  <c r="X38" i="69"/>
  <c r="AA37" i="69"/>
  <c r="Z37" i="69"/>
  <c r="Y37" i="69"/>
  <c r="X37" i="69"/>
  <c r="AA36" i="69"/>
  <c r="Z36" i="69"/>
  <c r="Y36" i="69"/>
  <c r="X36" i="69"/>
  <c r="AA28" i="69"/>
  <c r="Z28" i="69"/>
  <c r="Y28" i="69"/>
  <c r="X28" i="69"/>
  <c r="X7" i="69"/>
  <c r="Y7" i="69"/>
  <c r="Z7" i="69"/>
  <c r="AA7" i="69"/>
  <c r="X8" i="69"/>
  <c r="Y8" i="69"/>
  <c r="Z8" i="69"/>
  <c r="AA8" i="69"/>
  <c r="X9" i="69"/>
  <c r="Y9" i="69"/>
  <c r="Z9" i="69"/>
  <c r="AA9" i="69"/>
  <c r="X10" i="69"/>
  <c r="Y10" i="69"/>
  <c r="Z10" i="69"/>
  <c r="AA10" i="69"/>
  <c r="X11" i="69"/>
  <c r="Y11" i="69"/>
  <c r="Z11" i="69"/>
  <c r="AA11" i="69"/>
  <c r="X12" i="69"/>
  <c r="Y12" i="69"/>
  <c r="Z12" i="69"/>
  <c r="AA12" i="69"/>
  <c r="X13" i="69"/>
  <c r="Y13" i="69"/>
  <c r="Z13" i="69"/>
  <c r="AA13" i="69"/>
  <c r="X14" i="69"/>
  <c r="Y14" i="69"/>
  <c r="Z14" i="69"/>
  <c r="AA14" i="69"/>
  <c r="X15" i="69"/>
  <c r="Y15" i="69"/>
  <c r="Z15" i="69"/>
  <c r="AA15" i="69"/>
  <c r="X16" i="69"/>
  <c r="Y16" i="69"/>
  <c r="Z16" i="69"/>
  <c r="AA16" i="69"/>
  <c r="X17" i="69"/>
  <c r="Y17" i="69"/>
  <c r="Z17" i="69"/>
  <c r="AA17" i="69"/>
  <c r="X18" i="69"/>
  <c r="Y18" i="69"/>
  <c r="Z18" i="69"/>
  <c r="AA18" i="69"/>
  <c r="X19" i="69"/>
  <c r="Y19" i="69"/>
  <c r="Z19" i="69"/>
  <c r="AA19" i="69"/>
  <c r="X20" i="69"/>
  <c r="Y20" i="69"/>
  <c r="Z20" i="69"/>
  <c r="AA20" i="69"/>
  <c r="X21" i="69"/>
  <c r="Y21" i="69"/>
  <c r="Z21" i="69"/>
  <c r="AA21" i="69"/>
  <c r="X22" i="69"/>
  <c r="Y22" i="69"/>
  <c r="Z22" i="69"/>
  <c r="AA22" i="69"/>
  <c r="X23" i="69"/>
  <c r="Y23" i="69"/>
  <c r="Z23" i="69"/>
  <c r="AA23" i="69"/>
  <c r="X24" i="69"/>
  <c r="Y24" i="69"/>
  <c r="Z24" i="69"/>
  <c r="AA24" i="69"/>
  <c r="X25" i="69"/>
  <c r="Y25" i="69"/>
  <c r="Z25" i="69"/>
  <c r="AA25" i="69"/>
  <c r="X26" i="69"/>
  <c r="Y26" i="69"/>
  <c r="Z26" i="69"/>
  <c r="AA26" i="69"/>
  <c r="AA6" i="69"/>
  <c r="Z6" i="69"/>
  <c r="Y6" i="69"/>
  <c r="X6" i="69"/>
  <c r="R95" i="41"/>
  <c r="R58" i="41"/>
  <c r="S58" i="41"/>
  <c r="R59" i="41"/>
  <c r="R22" i="41"/>
  <c r="R23" i="41"/>
  <c r="R22" i="16"/>
  <c r="S22" i="16"/>
  <c r="R23" i="16"/>
  <c r="S23" i="16"/>
  <c r="R59" i="16"/>
  <c r="S59" i="16"/>
  <c r="R95" i="16"/>
  <c r="S95" i="16"/>
  <c r="R58" i="16"/>
  <c r="S58" i="16"/>
  <c r="W64" i="69"/>
  <c r="V64" i="69"/>
  <c r="S64" i="69"/>
  <c r="R64" i="69"/>
  <c r="U63" i="69"/>
  <c r="U65" i="69" s="1"/>
  <c r="T63" i="69"/>
  <c r="T65" i="69" s="1"/>
  <c r="W62" i="69"/>
  <c r="V62" i="69"/>
  <c r="S62" i="69"/>
  <c r="R62" i="69"/>
  <c r="W61" i="69"/>
  <c r="V61" i="69"/>
  <c r="S61" i="69"/>
  <c r="R61" i="69"/>
  <c r="W60" i="69"/>
  <c r="V60" i="69"/>
  <c r="V63" i="69" s="1"/>
  <c r="S60" i="69"/>
  <c r="R60" i="69"/>
  <c r="W51" i="69"/>
  <c r="W53" i="69" s="1"/>
  <c r="V51" i="69"/>
  <c r="U51" i="69"/>
  <c r="U53" i="69" s="1"/>
  <c r="T51" i="69"/>
  <c r="T53" i="69" s="1"/>
  <c r="S29" i="69"/>
  <c r="S95" i="41" s="1"/>
  <c r="W27" i="69"/>
  <c r="W29" i="69" s="1"/>
  <c r="W95" i="41" s="1"/>
  <c r="V27" i="69"/>
  <c r="V29" i="69" s="1"/>
  <c r="V95" i="41" s="1"/>
  <c r="U27" i="69"/>
  <c r="U95" i="16" s="1"/>
  <c r="T27" i="69"/>
  <c r="T29" i="69" s="1"/>
  <c r="T95" i="41" s="1"/>
  <c r="S62" i="67"/>
  <c r="R62" i="67"/>
  <c r="S61" i="67"/>
  <c r="R61" i="67"/>
  <c r="S60" i="67"/>
  <c r="R60" i="67"/>
  <c r="S29" i="67"/>
  <c r="S59" i="41" s="1"/>
  <c r="W62" i="67"/>
  <c r="V62" i="67"/>
  <c r="W61" i="67"/>
  <c r="V61" i="67"/>
  <c r="W60" i="67"/>
  <c r="V60" i="67"/>
  <c r="W51" i="67"/>
  <c r="W53" i="67" s="1"/>
  <c r="V51" i="67"/>
  <c r="W27" i="67"/>
  <c r="W29" i="67" s="1"/>
  <c r="W59" i="41" s="1"/>
  <c r="V27" i="67"/>
  <c r="V29" i="67" s="1"/>
  <c r="V59" i="41" s="1"/>
  <c r="W64" i="64"/>
  <c r="V64" i="64"/>
  <c r="W62" i="64"/>
  <c r="V62" i="64"/>
  <c r="W61" i="64"/>
  <c r="V61" i="64"/>
  <c r="W60" i="64"/>
  <c r="V60" i="64"/>
  <c r="W51" i="64"/>
  <c r="W53" i="64" s="1"/>
  <c r="V51" i="64"/>
  <c r="W27" i="64"/>
  <c r="W29" i="64" s="1"/>
  <c r="W23" i="41" s="1"/>
  <c r="V27" i="64"/>
  <c r="S64" i="64"/>
  <c r="R64" i="64"/>
  <c r="S62" i="64"/>
  <c r="R62" i="64"/>
  <c r="S61" i="64"/>
  <c r="R61" i="64"/>
  <c r="S60" i="64"/>
  <c r="R60" i="64"/>
  <c r="S29" i="64"/>
  <c r="S23" i="41" s="1"/>
  <c r="W64" i="68"/>
  <c r="V64" i="68"/>
  <c r="W62" i="68"/>
  <c r="V62" i="68"/>
  <c r="W61" i="68"/>
  <c r="V61" i="68"/>
  <c r="W60" i="68"/>
  <c r="V60" i="68"/>
  <c r="W51" i="68"/>
  <c r="V51" i="68"/>
  <c r="V53" i="68" s="1"/>
  <c r="W27" i="68"/>
  <c r="V27" i="68"/>
  <c r="W64" i="66"/>
  <c r="V64" i="66"/>
  <c r="W62" i="66"/>
  <c r="V62" i="66"/>
  <c r="W61" i="66"/>
  <c r="V61" i="66"/>
  <c r="W60" i="66"/>
  <c r="V60" i="66"/>
  <c r="W51" i="66"/>
  <c r="W53" i="66" s="1"/>
  <c r="V51" i="66"/>
  <c r="V53" i="66" s="1"/>
  <c r="W27" i="66"/>
  <c r="V27" i="66"/>
  <c r="V29" i="66" s="1"/>
  <c r="V58" i="41" s="1"/>
  <c r="W64" i="65"/>
  <c r="V64" i="65"/>
  <c r="W62" i="65"/>
  <c r="V62" i="65"/>
  <c r="W61" i="65"/>
  <c r="V61" i="65"/>
  <c r="W60" i="65"/>
  <c r="V60" i="65"/>
  <c r="W51" i="65"/>
  <c r="W53" i="65" s="1"/>
  <c r="V51" i="65"/>
  <c r="W27" i="65"/>
  <c r="W29" i="65" s="1"/>
  <c r="W22" i="41" s="1"/>
  <c r="V27" i="65"/>
  <c r="V22" i="16" s="1"/>
  <c r="S64" i="68"/>
  <c r="R64" i="68"/>
  <c r="S62" i="68"/>
  <c r="R62" i="68"/>
  <c r="S61" i="68"/>
  <c r="R61" i="68"/>
  <c r="S60" i="68"/>
  <c r="R60" i="68"/>
  <c r="S51" i="68"/>
  <c r="S53" i="68" s="1"/>
  <c r="R51" i="68"/>
  <c r="R53" i="68" s="1"/>
  <c r="S27" i="68"/>
  <c r="S29" i="68" s="1"/>
  <c r="S94" i="41" s="1"/>
  <c r="R27" i="68"/>
  <c r="S64" i="66"/>
  <c r="R64" i="66"/>
  <c r="S62" i="66"/>
  <c r="R62" i="66"/>
  <c r="S61" i="66"/>
  <c r="R61" i="66"/>
  <c r="S60" i="66"/>
  <c r="R60" i="66"/>
  <c r="S64" i="65"/>
  <c r="R64" i="65"/>
  <c r="S62" i="65"/>
  <c r="R62" i="65"/>
  <c r="S61" i="65"/>
  <c r="R61" i="65"/>
  <c r="S60" i="65"/>
  <c r="R60" i="65"/>
  <c r="S29" i="65"/>
  <c r="S22" i="41" s="1"/>
  <c r="Q64" i="69"/>
  <c r="P64" i="69"/>
  <c r="O64" i="69"/>
  <c r="N64" i="69"/>
  <c r="M64" i="69"/>
  <c r="L64" i="69"/>
  <c r="K64" i="69"/>
  <c r="J64" i="69"/>
  <c r="I64" i="69"/>
  <c r="H64" i="69"/>
  <c r="G64" i="69"/>
  <c r="F64" i="69"/>
  <c r="E64" i="69"/>
  <c r="D64" i="69"/>
  <c r="C64" i="69"/>
  <c r="B64" i="69"/>
  <c r="Q62" i="69"/>
  <c r="P62" i="69"/>
  <c r="O62" i="69"/>
  <c r="N62" i="69"/>
  <c r="M62" i="69"/>
  <c r="L62" i="69"/>
  <c r="K62" i="69"/>
  <c r="J62" i="69"/>
  <c r="I62" i="69"/>
  <c r="H62" i="69"/>
  <c r="G62" i="69"/>
  <c r="F62" i="69"/>
  <c r="E62" i="69"/>
  <c r="D62" i="69"/>
  <c r="C62" i="69"/>
  <c r="B62" i="69"/>
  <c r="Q61" i="69"/>
  <c r="P61" i="69"/>
  <c r="O61" i="69"/>
  <c r="N61" i="69"/>
  <c r="M61" i="69"/>
  <c r="L61" i="69"/>
  <c r="K61" i="69"/>
  <c r="J61" i="69"/>
  <c r="I61" i="69"/>
  <c r="H61" i="69"/>
  <c r="G61" i="69"/>
  <c r="F61" i="69"/>
  <c r="E61" i="69"/>
  <c r="D61" i="69"/>
  <c r="C61" i="69"/>
  <c r="B61" i="69"/>
  <c r="Q60" i="69"/>
  <c r="P60" i="69"/>
  <c r="O60" i="69"/>
  <c r="N60" i="69"/>
  <c r="M60" i="69"/>
  <c r="L60" i="69"/>
  <c r="K60" i="69"/>
  <c r="J60" i="69"/>
  <c r="I60" i="69"/>
  <c r="H60" i="69"/>
  <c r="G60" i="69"/>
  <c r="F60" i="69"/>
  <c r="E60" i="69"/>
  <c r="D60" i="69"/>
  <c r="C60" i="69"/>
  <c r="B60" i="69"/>
  <c r="Q51" i="69"/>
  <c r="P51" i="69"/>
  <c r="P53" i="69" s="1"/>
  <c r="O51" i="69"/>
  <c r="N51" i="69"/>
  <c r="M51" i="69"/>
  <c r="L51" i="69"/>
  <c r="K51" i="69"/>
  <c r="J51" i="69"/>
  <c r="I51" i="69"/>
  <c r="H51" i="69"/>
  <c r="H53" i="69" s="1"/>
  <c r="G51" i="69"/>
  <c r="F51" i="69"/>
  <c r="E51" i="69"/>
  <c r="D51" i="69"/>
  <c r="C51" i="69"/>
  <c r="B51" i="69"/>
  <c r="Q27" i="69"/>
  <c r="Q29" i="69" s="1"/>
  <c r="Q95" i="41" s="1"/>
  <c r="P27" i="69"/>
  <c r="P29" i="69" s="1"/>
  <c r="P95" i="41" s="1"/>
  <c r="O27" i="69"/>
  <c r="O29" i="69" s="1"/>
  <c r="O95" i="41" s="1"/>
  <c r="N27" i="69"/>
  <c r="N29" i="69" s="1"/>
  <c r="N95" i="41" s="1"/>
  <c r="M27" i="69"/>
  <c r="M29" i="69" s="1"/>
  <c r="M95" i="41" s="1"/>
  <c r="L27" i="69"/>
  <c r="L29" i="69" s="1"/>
  <c r="L95" i="41" s="1"/>
  <c r="K27" i="69"/>
  <c r="K29" i="69" s="1"/>
  <c r="K95" i="41" s="1"/>
  <c r="J27" i="69"/>
  <c r="J29" i="69" s="1"/>
  <c r="J95" i="41" s="1"/>
  <c r="I27" i="69"/>
  <c r="I29" i="69" s="1"/>
  <c r="I95" i="41" s="1"/>
  <c r="H27" i="69"/>
  <c r="H29" i="69" s="1"/>
  <c r="H95" i="41" s="1"/>
  <c r="G27" i="69"/>
  <c r="G29" i="69" s="1"/>
  <c r="G95" i="41" s="1"/>
  <c r="F27" i="69"/>
  <c r="F29" i="69" s="1"/>
  <c r="F95" i="41" s="1"/>
  <c r="E27" i="69"/>
  <c r="E29" i="69" s="1"/>
  <c r="E95" i="41" s="1"/>
  <c r="D27" i="69"/>
  <c r="D29" i="69" s="1"/>
  <c r="D95" i="41" s="1"/>
  <c r="C27" i="69"/>
  <c r="C29" i="69" s="1"/>
  <c r="C95" i="41" s="1"/>
  <c r="B27" i="69"/>
  <c r="Y52" i="68"/>
  <c r="X52" i="68"/>
  <c r="Y50" i="68"/>
  <c r="X50" i="68"/>
  <c r="Y49" i="68"/>
  <c r="X49" i="68"/>
  <c r="Y48" i="68"/>
  <c r="X48" i="68"/>
  <c r="Y47" i="68"/>
  <c r="X47" i="68"/>
  <c r="Y46" i="68"/>
  <c r="X46" i="68"/>
  <c r="Y45" i="68"/>
  <c r="X45" i="68"/>
  <c r="Y44" i="68"/>
  <c r="X44" i="68"/>
  <c r="Y43" i="68"/>
  <c r="X43" i="68"/>
  <c r="Y42" i="68"/>
  <c r="X42" i="68"/>
  <c r="Y41" i="68"/>
  <c r="X41" i="68"/>
  <c r="Y40" i="68"/>
  <c r="X40" i="68"/>
  <c r="Y39" i="68"/>
  <c r="X39" i="68"/>
  <c r="Y38" i="68"/>
  <c r="X38" i="68"/>
  <c r="Y37" i="68"/>
  <c r="X37" i="68"/>
  <c r="Y36" i="68"/>
  <c r="X36" i="68"/>
  <c r="Y28" i="68"/>
  <c r="X28" i="68"/>
  <c r="X7" i="68"/>
  <c r="Y7" i="68"/>
  <c r="X8" i="68"/>
  <c r="Y8" i="68"/>
  <c r="X9" i="68"/>
  <c r="Y9" i="68"/>
  <c r="X10" i="68"/>
  <c r="Y10" i="68"/>
  <c r="X11" i="68"/>
  <c r="Y11" i="68"/>
  <c r="X12" i="68"/>
  <c r="Y12" i="68"/>
  <c r="X13" i="68"/>
  <c r="Y13" i="68"/>
  <c r="X14" i="68"/>
  <c r="Y14" i="68"/>
  <c r="X15" i="68"/>
  <c r="Y15" i="68"/>
  <c r="X16" i="68"/>
  <c r="Y16" i="68"/>
  <c r="X17" i="68"/>
  <c r="Y17" i="68"/>
  <c r="X18" i="68"/>
  <c r="Y18" i="68"/>
  <c r="X19" i="68"/>
  <c r="Y19" i="68"/>
  <c r="X20" i="68"/>
  <c r="Y20" i="68"/>
  <c r="X21" i="68"/>
  <c r="Y21" i="68"/>
  <c r="X22" i="68"/>
  <c r="Y22" i="68"/>
  <c r="X23" i="68"/>
  <c r="Y23" i="68"/>
  <c r="X24" i="68"/>
  <c r="Y24" i="68"/>
  <c r="X25" i="68"/>
  <c r="Y25" i="68"/>
  <c r="X26" i="68"/>
  <c r="Y26" i="68"/>
  <c r="Y6" i="68"/>
  <c r="X6" i="68"/>
  <c r="U64" i="68"/>
  <c r="AA64" i="68" s="1"/>
  <c r="T64" i="68"/>
  <c r="Z64" i="68" s="1"/>
  <c r="U62" i="68"/>
  <c r="T62" i="68"/>
  <c r="Q62" i="68"/>
  <c r="P62" i="68"/>
  <c r="O62" i="68"/>
  <c r="N62" i="68"/>
  <c r="M62" i="68"/>
  <c r="L62" i="68"/>
  <c r="K62" i="68"/>
  <c r="J62" i="68"/>
  <c r="I62" i="68"/>
  <c r="H62" i="68"/>
  <c r="G62" i="68"/>
  <c r="F62" i="68"/>
  <c r="E62" i="68"/>
  <c r="D62" i="68"/>
  <c r="C62" i="68"/>
  <c r="B62" i="68"/>
  <c r="U61" i="68"/>
  <c r="T61" i="68"/>
  <c r="Q61" i="68"/>
  <c r="P61" i="68"/>
  <c r="O61" i="68"/>
  <c r="N61" i="68"/>
  <c r="M61" i="68"/>
  <c r="L61" i="68"/>
  <c r="K61" i="68"/>
  <c r="J61" i="68"/>
  <c r="I61" i="68"/>
  <c r="H61" i="68"/>
  <c r="G61" i="68"/>
  <c r="F61" i="68"/>
  <c r="E61" i="68"/>
  <c r="D61" i="68"/>
  <c r="C61" i="68"/>
  <c r="B61" i="68"/>
  <c r="U60" i="68"/>
  <c r="T60" i="68"/>
  <c r="Q60" i="68"/>
  <c r="P60" i="68"/>
  <c r="O60" i="68"/>
  <c r="N60" i="68"/>
  <c r="M60" i="68"/>
  <c r="L60" i="68"/>
  <c r="K60" i="68"/>
  <c r="J60" i="68"/>
  <c r="I60" i="68"/>
  <c r="H60" i="68"/>
  <c r="G60" i="68"/>
  <c r="F60" i="68"/>
  <c r="E60" i="68"/>
  <c r="D60" i="68"/>
  <c r="C60" i="68"/>
  <c r="B60" i="68"/>
  <c r="AA52" i="68"/>
  <c r="Z52" i="68"/>
  <c r="U51" i="68"/>
  <c r="T51" i="68"/>
  <c r="Q51" i="68"/>
  <c r="P51" i="68"/>
  <c r="O51" i="68"/>
  <c r="N51" i="68"/>
  <c r="M51" i="68"/>
  <c r="L51" i="68"/>
  <c r="K51" i="68"/>
  <c r="J51" i="68"/>
  <c r="I51" i="68"/>
  <c r="H51" i="68"/>
  <c r="G51" i="68"/>
  <c r="F51" i="68"/>
  <c r="E51" i="68"/>
  <c r="D51" i="68"/>
  <c r="C51" i="68"/>
  <c r="B51" i="68"/>
  <c r="AA50" i="68"/>
  <c r="Z50" i="68"/>
  <c r="AA49" i="68"/>
  <c r="Z49" i="68"/>
  <c r="AA48" i="68"/>
  <c r="Z48" i="68"/>
  <c r="AA47" i="68"/>
  <c r="Z47" i="68"/>
  <c r="AA46" i="68"/>
  <c r="Z46" i="68"/>
  <c r="AA45" i="68"/>
  <c r="Z45" i="68"/>
  <c r="AA44" i="68"/>
  <c r="Z44" i="68"/>
  <c r="AA43" i="68"/>
  <c r="Z43" i="68"/>
  <c r="AA42" i="68"/>
  <c r="Z42" i="68"/>
  <c r="AA41" i="68"/>
  <c r="Z41" i="68"/>
  <c r="AA40" i="68"/>
  <c r="Z40" i="68"/>
  <c r="AA39" i="68"/>
  <c r="Z39" i="68"/>
  <c r="AA38" i="68"/>
  <c r="Z38" i="68"/>
  <c r="AA37" i="68"/>
  <c r="Z37" i="68"/>
  <c r="AA36" i="68"/>
  <c r="Z36" i="68"/>
  <c r="AA28" i="68"/>
  <c r="Z28" i="68"/>
  <c r="U27" i="68"/>
  <c r="U29" i="68" s="1"/>
  <c r="U94" i="41" s="1"/>
  <c r="T27" i="68"/>
  <c r="Q27" i="68"/>
  <c r="Q29" i="68" s="1"/>
  <c r="Q94" i="41" s="1"/>
  <c r="P27" i="68"/>
  <c r="O27" i="68"/>
  <c r="O29" i="68" s="1"/>
  <c r="O94" i="41" s="1"/>
  <c r="N27" i="68"/>
  <c r="M27" i="68"/>
  <c r="M29" i="68" s="1"/>
  <c r="M94" i="41" s="1"/>
  <c r="L27" i="68"/>
  <c r="K27" i="68"/>
  <c r="K29" i="68" s="1"/>
  <c r="K94" i="41" s="1"/>
  <c r="J27" i="68"/>
  <c r="I27" i="68"/>
  <c r="I29" i="68" s="1"/>
  <c r="I94" i="41" s="1"/>
  <c r="H27" i="68"/>
  <c r="G27" i="68"/>
  <c r="G29" i="68" s="1"/>
  <c r="G94" i="41" s="1"/>
  <c r="F27" i="68"/>
  <c r="E27" i="68"/>
  <c r="E29" i="68" s="1"/>
  <c r="E94" i="41" s="1"/>
  <c r="D27" i="68"/>
  <c r="C27" i="68"/>
  <c r="C29" i="68" s="1"/>
  <c r="C94" i="41" s="1"/>
  <c r="B27" i="68"/>
  <c r="AA26" i="68"/>
  <c r="Z26" i="68"/>
  <c r="AA25" i="68"/>
  <c r="Z25" i="68"/>
  <c r="AA24" i="68"/>
  <c r="Z24" i="68"/>
  <c r="AA23" i="68"/>
  <c r="Z23" i="68"/>
  <c r="AA22" i="68"/>
  <c r="Z22" i="68"/>
  <c r="AA21" i="68"/>
  <c r="Z21" i="68"/>
  <c r="AA20" i="68"/>
  <c r="Z20" i="68"/>
  <c r="AA19" i="68"/>
  <c r="Z19" i="68"/>
  <c r="AA18" i="68"/>
  <c r="Z18" i="68"/>
  <c r="AA17" i="68"/>
  <c r="Z17" i="68"/>
  <c r="AA16" i="68"/>
  <c r="Z16" i="68"/>
  <c r="AA15" i="68"/>
  <c r="Z15" i="68"/>
  <c r="AA14" i="68"/>
  <c r="Z14" i="68"/>
  <c r="AA13" i="68"/>
  <c r="Z13" i="68"/>
  <c r="AA12" i="68"/>
  <c r="Z12" i="68"/>
  <c r="AA11" i="68"/>
  <c r="Z11" i="68"/>
  <c r="AA10" i="68"/>
  <c r="Z10" i="68"/>
  <c r="AA9" i="68"/>
  <c r="Z9" i="68"/>
  <c r="AA8" i="68"/>
  <c r="Z8" i="68"/>
  <c r="AA7" i="68"/>
  <c r="Z7" i="68"/>
  <c r="AA6" i="68"/>
  <c r="Z6" i="68"/>
  <c r="U62" i="66"/>
  <c r="T62" i="66"/>
  <c r="Q62" i="66"/>
  <c r="P62" i="66"/>
  <c r="O62" i="66"/>
  <c r="N62" i="66"/>
  <c r="M62" i="66"/>
  <c r="L62" i="66"/>
  <c r="K62" i="66"/>
  <c r="J62" i="66"/>
  <c r="I62" i="66"/>
  <c r="H62" i="66"/>
  <c r="G62" i="66"/>
  <c r="F62" i="66"/>
  <c r="U61" i="66"/>
  <c r="T61" i="66"/>
  <c r="Q61" i="66"/>
  <c r="P61" i="66"/>
  <c r="O61" i="66"/>
  <c r="N61" i="66"/>
  <c r="M61" i="66"/>
  <c r="L61" i="66"/>
  <c r="K61" i="66"/>
  <c r="J61" i="66"/>
  <c r="I61" i="66"/>
  <c r="H61" i="66"/>
  <c r="G61" i="66"/>
  <c r="F61" i="66"/>
  <c r="U60" i="66"/>
  <c r="T60" i="66"/>
  <c r="Q60" i="66"/>
  <c r="P60" i="66"/>
  <c r="O60" i="66"/>
  <c r="N60" i="66"/>
  <c r="M60" i="66"/>
  <c r="L60" i="66"/>
  <c r="K60" i="66"/>
  <c r="J60" i="66"/>
  <c r="I60" i="66"/>
  <c r="H60" i="66"/>
  <c r="G60" i="66"/>
  <c r="F60" i="66"/>
  <c r="U63" i="67"/>
  <c r="T63" i="67"/>
  <c r="E62" i="67"/>
  <c r="D62" i="67"/>
  <c r="C62" i="67"/>
  <c r="B62" i="67"/>
  <c r="E61" i="67"/>
  <c r="D61" i="67"/>
  <c r="C61" i="67"/>
  <c r="B61" i="67"/>
  <c r="E60" i="67"/>
  <c r="D60" i="67"/>
  <c r="C60" i="67"/>
  <c r="B60" i="67"/>
  <c r="AA52" i="67"/>
  <c r="Z52" i="67"/>
  <c r="Y52" i="67"/>
  <c r="X52" i="67"/>
  <c r="U51" i="67"/>
  <c r="U53" i="67" s="1"/>
  <c r="T51" i="67"/>
  <c r="T53" i="67" s="1"/>
  <c r="Q51" i="67"/>
  <c r="Q53" i="67" s="1"/>
  <c r="P51" i="67"/>
  <c r="O51" i="67"/>
  <c r="O53" i="67" s="1"/>
  <c r="N51" i="67"/>
  <c r="N53" i="67" s="1"/>
  <c r="M51" i="67"/>
  <c r="M53" i="67" s="1"/>
  <c r="L51" i="67"/>
  <c r="L53" i="67" s="1"/>
  <c r="K51" i="67"/>
  <c r="K53" i="67" s="1"/>
  <c r="J51" i="67"/>
  <c r="J53" i="67" s="1"/>
  <c r="I51" i="67"/>
  <c r="I53" i="67" s="1"/>
  <c r="H51" i="67"/>
  <c r="H53" i="67" s="1"/>
  <c r="G51" i="67"/>
  <c r="G53" i="67" s="1"/>
  <c r="F51" i="67"/>
  <c r="F53" i="67" s="1"/>
  <c r="E51" i="67"/>
  <c r="E53" i="67" s="1"/>
  <c r="D51" i="67"/>
  <c r="D53" i="67" s="1"/>
  <c r="C51" i="67"/>
  <c r="B51" i="67"/>
  <c r="AA50" i="67"/>
  <c r="Z50" i="67"/>
  <c r="Y50" i="67"/>
  <c r="X50" i="67"/>
  <c r="AA49" i="67"/>
  <c r="Z49" i="67"/>
  <c r="Y49" i="67"/>
  <c r="X49" i="67"/>
  <c r="AA48" i="67"/>
  <c r="Z48" i="67"/>
  <c r="Y48" i="67"/>
  <c r="X48" i="67"/>
  <c r="AA47" i="67"/>
  <c r="Z47" i="67"/>
  <c r="Y47" i="67"/>
  <c r="X47" i="67"/>
  <c r="AA46" i="67"/>
  <c r="Z46" i="67"/>
  <c r="Y46" i="67"/>
  <c r="X46" i="67"/>
  <c r="AA45" i="67"/>
  <c r="Z45" i="67"/>
  <c r="Y45" i="67"/>
  <c r="X45" i="67"/>
  <c r="AA44" i="67"/>
  <c r="Z44" i="67"/>
  <c r="Y44" i="67"/>
  <c r="X44" i="67"/>
  <c r="AA43" i="67"/>
  <c r="Z43" i="67"/>
  <c r="Y43" i="67"/>
  <c r="X43" i="67"/>
  <c r="AA42" i="67"/>
  <c r="Z42" i="67"/>
  <c r="Y42" i="67"/>
  <c r="X42" i="67"/>
  <c r="AA41" i="67"/>
  <c r="Z41" i="67"/>
  <c r="Y41" i="67"/>
  <c r="X41" i="67"/>
  <c r="AA40" i="67"/>
  <c r="Z40" i="67"/>
  <c r="Y40" i="67"/>
  <c r="X40" i="67"/>
  <c r="AA39" i="67"/>
  <c r="Z39" i="67"/>
  <c r="Y39" i="67"/>
  <c r="X39" i="67"/>
  <c r="AA38" i="67"/>
  <c r="Z38" i="67"/>
  <c r="Y38" i="67"/>
  <c r="X38" i="67"/>
  <c r="AA37" i="67"/>
  <c r="Z37" i="67"/>
  <c r="Y37" i="67"/>
  <c r="X37" i="67"/>
  <c r="AA36" i="67"/>
  <c r="Z36" i="67"/>
  <c r="Y36" i="67"/>
  <c r="X36" i="67"/>
  <c r="AA28" i="67"/>
  <c r="Z28" i="67"/>
  <c r="Y28" i="67"/>
  <c r="X28" i="67"/>
  <c r="U27" i="67"/>
  <c r="U29" i="67" s="1"/>
  <c r="U59" i="41" s="1"/>
  <c r="T27" i="67"/>
  <c r="T29" i="67" s="1"/>
  <c r="T59" i="41" s="1"/>
  <c r="Q27" i="67"/>
  <c r="Q29" i="67" s="1"/>
  <c r="Q59" i="41" s="1"/>
  <c r="P27" i="67"/>
  <c r="P29" i="67" s="1"/>
  <c r="P59" i="41" s="1"/>
  <c r="O27" i="67"/>
  <c r="O29" i="67" s="1"/>
  <c r="O59" i="41" s="1"/>
  <c r="N27" i="67"/>
  <c r="N29" i="67" s="1"/>
  <c r="N59" i="41" s="1"/>
  <c r="M27" i="67"/>
  <c r="M29" i="67" s="1"/>
  <c r="M59" i="41" s="1"/>
  <c r="L27" i="67"/>
  <c r="K27" i="67"/>
  <c r="K29" i="67" s="1"/>
  <c r="K59" i="41" s="1"/>
  <c r="J27" i="67"/>
  <c r="J29" i="67" s="1"/>
  <c r="J59" i="41" s="1"/>
  <c r="I27" i="67"/>
  <c r="I29" i="67" s="1"/>
  <c r="I59" i="41" s="1"/>
  <c r="H27" i="67"/>
  <c r="H29" i="67" s="1"/>
  <c r="H59" i="41" s="1"/>
  <c r="G27" i="67"/>
  <c r="G29" i="67" s="1"/>
  <c r="G59" i="41" s="1"/>
  <c r="F27" i="67"/>
  <c r="F29" i="67" s="1"/>
  <c r="F59" i="41" s="1"/>
  <c r="E27" i="67"/>
  <c r="E29" i="67" s="1"/>
  <c r="E59" i="41" s="1"/>
  <c r="D27" i="67"/>
  <c r="C27" i="67"/>
  <c r="C29" i="67" s="1"/>
  <c r="C59" i="41" s="1"/>
  <c r="B27" i="67"/>
  <c r="B59" i="16" s="1"/>
  <c r="AA26" i="67"/>
  <c r="Z26" i="67"/>
  <c r="Y26" i="67"/>
  <c r="X26" i="67"/>
  <c r="AA25" i="67"/>
  <c r="Z25" i="67"/>
  <c r="Y25" i="67"/>
  <c r="X25" i="67"/>
  <c r="AA24" i="67"/>
  <c r="Z24" i="67"/>
  <c r="Y24" i="67"/>
  <c r="X24" i="67"/>
  <c r="AA23" i="67"/>
  <c r="Z23" i="67"/>
  <c r="Y23" i="67"/>
  <c r="X23" i="67"/>
  <c r="AA22" i="67"/>
  <c r="Z22" i="67"/>
  <c r="Y22" i="67"/>
  <c r="X22" i="67"/>
  <c r="AA21" i="67"/>
  <c r="Z21" i="67"/>
  <c r="Y21" i="67"/>
  <c r="X21" i="67"/>
  <c r="AA20" i="67"/>
  <c r="Z20" i="67"/>
  <c r="Y20" i="67"/>
  <c r="X20" i="67"/>
  <c r="AA19" i="67"/>
  <c r="Z19" i="67"/>
  <c r="Y19" i="67"/>
  <c r="X19" i="67"/>
  <c r="AA18" i="67"/>
  <c r="Z18" i="67"/>
  <c r="Y18" i="67"/>
  <c r="X18" i="67"/>
  <c r="AA17" i="67"/>
  <c r="Z17" i="67"/>
  <c r="Y17" i="67"/>
  <c r="X17" i="67"/>
  <c r="AA16" i="67"/>
  <c r="Z16" i="67"/>
  <c r="Y16" i="67"/>
  <c r="X16" i="67"/>
  <c r="AA15" i="67"/>
  <c r="Z15" i="67"/>
  <c r="Y15" i="67"/>
  <c r="X15" i="67"/>
  <c r="AA14" i="67"/>
  <c r="Z14" i="67"/>
  <c r="Y14" i="67"/>
  <c r="X14" i="67"/>
  <c r="AA13" i="67"/>
  <c r="Z13" i="67"/>
  <c r="Y13" i="67"/>
  <c r="X13" i="67"/>
  <c r="AA12" i="67"/>
  <c r="Z12" i="67"/>
  <c r="Y12" i="67"/>
  <c r="X12" i="67"/>
  <c r="AA11" i="67"/>
  <c r="Z11" i="67"/>
  <c r="Y11" i="67"/>
  <c r="X11" i="67"/>
  <c r="AA10" i="67"/>
  <c r="Z10" i="67"/>
  <c r="Y10" i="67"/>
  <c r="X10" i="67"/>
  <c r="AA9" i="67"/>
  <c r="Z9" i="67"/>
  <c r="Y9" i="67"/>
  <c r="X9" i="67"/>
  <c r="AA8" i="67"/>
  <c r="Z8" i="67"/>
  <c r="Y8" i="67"/>
  <c r="X8" i="67"/>
  <c r="AA7" i="67"/>
  <c r="Z7" i="67"/>
  <c r="Y7" i="67"/>
  <c r="X7" i="67"/>
  <c r="AA6" i="67"/>
  <c r="Z6" i="67"/>
  <c r="Y6" i="67"/>
  <c r="X6" i="67"/>
  <c r="Y64" i="66"/>
  <c r="X64" i="66"/>
  <c r="AA52" i="66"/>
  <c r="Z52" i="66"/>
  <c r="Y52" i="66"/>
  <c r="X52" i="66"/>
  <c r="AA50" i="66"/>
  <c r="Z50" i="66"/>
  <c r="Y50" i="66"/>
  <c r="X50" i="66"/>
  <c r="AA49" i="66"/>
  <c r="Z49" i="66"/>
  <c r="Y49" i="66"/>
  <c r="X49" i="66"/>
  <c r="AA48" i="66"/>
  <c r="Z48" i="66"/>
  <c r="Y48" i="66"/>
  <c r="X48" i="66"/>
  <c r="AA47" i="66"/>
  <c r="Z47" i="66"/>
  <c r="Y47" i="66"/>
  <c r="X47" i="66"/>
  <c r="AA46" i="66"/>
  <c r="Z46" i="66"/>
  <c r="Y46" i="66"/>
  <c r="X46" i="66"/>
  <c r="AA45" i="66"/>
  <c r="Z45" i="66"/>
  <c r="Y45" i="66"/>
  <c r="X45" i="66"/>
  <c r="AA44" i="66"/>
  <c r="Z44" i="66"/>
  <c r="Y44" i="66"/>
  <c r="X44" i="66"/>
  <c r="AA43" i="66"/>
  <c r="Z43" i="66"/>
  <c r="Y43" i="66"/>
  <c r="X43" i="66"/>
  <c r="AA42" i="66"/>
  <c r="Z42" i="66"/>
  <c r="Y42" i="66"/>
  <c r="X42" i="66"/>
  <c r="AA41" i="66"/>
  <c r="Z41" i="66"/>
  <c r="Y41" i="66"/>
  <c r="X41" i="66"/>
  <c r="AA40" i="66"/>
  <c r="Z40" i="66"/>
  <c r="Y40" i="66"/>
  <c r="X40" i="66"/>
  <c r="AA39" i="66"/>
  <c r="Z39" i="66"/>
  <c r="Y39" i="66"/>
  <c r="X39" i="66"/>
  <c r="AA38" i="66"/>
  <c r="Z38" i="66"/>
  <c r="Y38" i="66"/>
  <c r="X38" i="66"/>
  <c r="AA37" i="66"/>
  <c r="Z37" i="66"/>
  <c r="Y37" i="66"/>
  <c r="X37" i="66"/>
  <c r="AA36" i="66"/>
  <c r="Z36" i="66"/>
  <c r="Y36" i="66"/>
  <c r="X36" i="66"/>
  <c r="Y28" i="66"/>
  <c r="X28" i="66"/>
  <c r="Y7" i="66"/>
  <c r="Y8" i="66"/>
  <c r="Y9" i="66"/>
  <c r="Y10" i="66"/>
  <c r="Y11" i="66"/>
  <c r="Y12" i="66"/>
  <c r="Y13" i="66"/>
  <c r="Y14" i="66"/>
  <c r="Y15" i="66"/>
  <c r="Y16" i="66"/>
  <c r="Y17" i="66"/>
  <c r="Y18" i="66"/>
  <c r="Y19" i="66"/>
  <c r="Y20" i="66"/>
  <c r="Y21" i="66"/>
  <c r="Y22" i="66"/>
  <c r="Y23" i="66"/>
  <c r="Y24" i="66"/>
  <c r="Y25" i="66"/>
  <c r="Y26" i="66"/>
  <c r="Y6" i="66"/>
  <c r="X7" i="66"/>
  <c r="X8" i="66"/>
  <c r="X9" i="66"/>
  <c r="X10" i="66"/>
  <c r="X11" i="66"/>
  <c r="X12" i="66"/>
  <c r="X13" i="66"/>
  <c r="X14" i="66"/>
  <c r="X15" i="66"/>
  <c r="X16" i="66"/>
  <c r="X17" i="66"/>
  <c r="X18" i="66"/>
  <c r="X19" i="66"/>
  <c r="X20" i="66"/>
  <c r="X21" i="66"/>
  <c r="X22" i="66"/>
  <c r="X23" i="66"/>
  <c r="X24" i="66"/>
  <c r="X25" i="66"/>
  <c r="X26" i="66"/>
  <c r="X6" i="66"/>
  <c r="AA64" i="66"/>
  <c r="Z64" i="66"/>
  <c r="E62" i="66"/>
  <c r="D62" i="66"/>
  <c r="C62" i="66"/>
  <c r="B62" i="66"/>
  <c r="E61" i="66"/>
  <c r="D61" i="66"/>
  <c r="C61" i="66"/>
  <c r="B61" i="66"/>
  <c r="E60" i="66"/>
  <c r="D60" i="66"/>
  <c r="C60" i="66"/>
  <c r="B60" i="66"/>
  <c r="U51" i="66"/>
  <c r="U53" i="66" s="1"/>
  <c r="T51" i="66"/>
  <c r="T53" i="66" s="1"/>
  <c r="Q51" i="66"/>
  <c r="Q53" i="66" s="1"/>
  <c r="P51" i="66"/>
  <c r="P53" i="66" s="1"/>
  <c r="O51" i="66"/>
  <c r="O53" i="66" s="1"/>
  <c r="N51" i="66"/>
  <c r="N53" i="66" s="1"/>
  <c r="M51" i="66"/>
  <c r="M53" i="66" s="1"/>
  <c r="L51" i="66"/>
  <c r="L53" i="66" s="1"/>
  <c r="K51" i="66"/>
  <c r="K53" i="66" s="1"/>
  <c r="J51" i="66"/>
  <c r="J53" i="66" s="1"/>
  <c r="I51" i="66"/>
  <c r="I53" i="66" s="1"/>
  <c r="H51" i="66"/>
  <c r="H53" i="66" s="1"/>
  <c r="G51" i="66"/>
  <c r="G53" i="66" s="1"/>
  <c r="F51" i="66"/>
  <c r="F53" i="66" s="1"/>
  <c r="E51" i="66"/>
  <c r="E53" i="66" s="1"/>
  <c r="D51" i="66"/>
  <c r="D53" i="66" s="1"/>
  <c r="C51" i="66"/>
  <c r="C53" i="66" s="1"/>
  <c r="B51" i="66"/>
  <c r="B53" i="66" s="1"/>
  <c r="AA28" i="66"/>
  <c r="Z28" i="66"/>
  <c r="U27" i="66"/>
  <c r="T27" i="66"/>
  <c r="T29" i="66" s="1"/>
  <c r="T58" i="41" s="1"/>
  <c r="Q27" i="66"/>
  <c r="P27" i="66"/>
  <c r="P29" i="66" s="1"/>
  <c r="P58" i="41" s="1"/>
  <c r="O27" i="66"/>
  <c r="N27" i="66"/>
  <c r="N29" i="66" s="1"/>
  <c r="N58" i="41" s="1"/>
  <c r="M27" i="66"/>
  <c r="L27" i="66"/>
  <c r="L29" i="66" s="1"/>
  <c r="L58" i="41" s="1"/>
  <c r="K27" i="66"/>
  <c r="J27" i="66"/>
  <c r="J29" i="66" s="1"/>
  <c r="J58" i="41" s="1"/>
  <c r="I27" i="66"/>
  <c r="H27" i="66"/>
  <c r="H29" i="66" s="1"/>
  <c r="H58" i="41" s="1"/>
  <c r="G27" i="66"/>
  <c r="F27" i="66"/>
  <c r="F29" i="66" s="1"/>
  <c r="F58" i="41" s="1"/>
  <c r="E27" i="66"/>
  <c r="D27" i="66"/>
  <c r="D29" i="66" s="1"/>
  <c r="D58" i="41" s="1"/>
  <c r="C27" i="66"/>
  <c r="B27" i="66"/>
  <c r="B29" i="66" s="1"/>
  <c r="B58" i="41" s="1"/>
  <c r="AA26" i="66"/>
  <c r="Z26" i="66"/>
  <c r="AA25" i="66"/>
  <c r="Z25" i="66"/>
  <c r="AA24" i="66"/>
  <c r="Z24" i="66"/>
  <c r="AA23" i="66"/>
  <c r="Z23" i="66"/>
  <c r="AA22" i="66"/>
  <c r="Z22" i="66"/>
  <c r="AA21" i="66"/>
  <c r="Z21" i="66"/>
  <c r="AA20" i="66"/>
  <c r="Z20" i="66"/>
  <c r="AA19" i="66"/>
  <c r="Z19" i="66"/>
  <c r="AA18" i="66"/>
  <c r="Z18" i="66"/>
  <c r="AA17" i="66"/>
  <c r="Z17" i="66"/>
  <c r="AA16" i="66"/>
  <c r="Z16" i="66"/>
  <c r="AA15" i="66"/>
  <c r="Z15" i="66"/>
  <c r="AA14" i="66"/>
  <c r="Z14" i="66"/>
  <c r="AA13" i="66"/>
  <c r="Z13" i="66"/>
  <c r="AA12" i="66"/>
  <c r="Z12" i="66"/>
  <c r="AA11" i="66"/>
  <c r="Z11" i="66"/>
  <c r="AA10" i="66"/>
  <c r="Z10" i="66"/>
  <c r="AA9" i="66"/>
  <c r="Z9" i="66"/>
  <c r="AA8" i="66"/>
  <c r="Z8" i="66"/>
  <c r="AA7" i="66"/>
  <c r="Z7" i="66"/>
  <c r="AA6" i="66"/>
  <c r="Z6" i="66"/>
  <c r="AA64" i="65"/>
  <c r="Z64" i="65"/>
  <c r="U62" i="65"/>
  <c r="T62" i="65"/>
  <c r="Q62" i="65"/>
  <c r="P62" i="65"/>
  <c r="O62" i="65"/>
  <c r="N62" i="65"/>
  <c r="M62" i="65"/>
  <c r="L62" i="65"/>
  <c r="K62" i="65"/>
  <c r="J62" i="65"/>
  <c r="I62" i="65"/>
  <c r="H62" i="65"/>
  <c r="G62" i="65"/>
  <c r="F62" i="65"/>
  <c r="E62" i="65"/>
  <c r="D62" i="65"/>
  <c r="C62" i="65"/>
  <c r="B62" i="65"/>
  <c r="U61" i="65"/>
  <c r="T61" i="65"/>
  <c r="Q61" i="65"/>
  <c r="P61" i="65"/>
  <c r="O61" i="65"/>
  <c r="N61" i="65"/>
  <c r="M61" i="65"/>
  <c r="L61" i="65"/>
  <c r="K61" i="65"/>
  <c r="J61" i="65"/>
  <c r="I61" i="65"/>
  <c r="H61" i="65"/>
  <c r="G61" i="65"/>
  <c r="F61" i="65"/>
  <c r="E61" i="65"/>
  <c r="D61" i="65"/>
  <c r="C61" i="65"/>
  <c r="B61" i="65"/>
  <c r="U60" i="65"/>
  <c r="T60" i="65"/>
  <c r="Q60" i="65"/>
  <c r="P60" i="65"/>
  <c r="O60" i="65"/>
  <c r="N60" i="65"/>
  <c r="M60" i="65"/>
  <c r="L60" i="65"/>
  <c r="K60" i="65"/>
  <c r="J60" i="65"/>
  <c r="I60" i="65"/>
  <c r="H60" i="65"/>
  <c r="G60" i="65"/>
  <c r="F60" i="65"/>
  <c r="E60" i="65"/>
  <c r="D60" i="65"/>
  <c r="C60" i="65"/>
  <c r="B60" i="65"/>
  <c r="U51" i="65"/>
  <c r="U53" i="65" s="1"/>
  <c r="T51" i="65"/>
  <c r="T53" i="65" s="1"/>
  <c r="Q51" i="65"/>
  <c r="Q53" i="65" s="1"/>
  <c r="P53" i="65"/>
  <c r="O51" i="65"/>
  <c r="O53" i="65" s="1"/>
  <c r="N51" i="65"/>
  <c r="N53" i="65" s="1"/>
  <c r="M51" i="65"/>
  <c r="M53" i="65" s="1"/>
  <c r="L51" i="65"/>
  <c r="L53" i="65" s="1"/>
  <c r="K51" i="65"/>
  <c r="K53" i="65" s="1"/>
  <c r="J51" i="65"/>
  <c r="J53" i="65" s="1"/>
  <c r="I51" i="65"/>
  <c r="I53" i="65" s="1"/>
  <c r="H51" i="65"/>
  <c r="H53" i="65" s="1"/>
  <c r="G51" i="65"/>
  <c r="G53" i="65" s="1"/>
  <c r="F51" i="65"/>
  <c r="F53" i="65" s="1"/>
  <c r="E51" i="65"/>
  <c r="E53" i="65" s="1"/>
  <c r="D51" i="65"/>
  <c r="D53" i="65" s="1"/>
  <c r="C51" i="65"/>
  <c r="C53" i="65" s="1"/>
  <c r="B51" i="65"/>
  <c r="B53" i="65" s="1"/>
  <c r="AA50" i="65"/>
  <c r="Z50" i="65"/>
  <c r="Y50" i="65"/>
  <c r="X50" i="65"/>
  <c r="AA49" i="65"/>
  <c r="Z49" i="65"/>
  <c r="Y49" i="65"/>
  <c r="X49" i="65"/>
  <c r="AA48" i="65"/>
  <c r="Z48" i="65"/>
  <c r="Y48" i="65"/>
  <c r="X48" i="65"/>
  <c r="AA47" i="65"/>
  <c r="Z47" i="65"/>
  <c r="Y47" i="65"/>
  <c r="X47" i="65"/>
  <c r="AA46" i="65"/>
  <c r="Z46" i="65"/>
  <c r="Y46" i="65"/>
  <c r="X46" i="65"/>
  <c r="AA45" i="65"/>
  <c r="Z45" i="65"/>
  <c r="Y45" i="65"/>
  <c r="X45" i="65"/>
  <c r="AA44" i="65"/>
  <c r="Z44" i="65"/>
  <c r="Y44" i="65"/>
  <c r="X44" i="65"/>
  <c r="AA43" i="65"/>
  <c r="Z43" i="65"/>
  <c r="Y43" i="65"/>
  <c r="X43" i="65"/>
  <c r="AA42" i="65"/>
  <c r="Z42" i="65"/>
  <c r="Y42" i="65"/>
  <c r="X42" i="65"/>
  <c r="AA41" i="65"/>
  <c r="Z41" i="65"/>
  <c r="Y41" i="65"/>
  <c r="X41" i="65"/>
  <c r="AA40" i="65"/>
  <c r="Z40" i="65"/>
  <c r="Y40" i="65"/>
  <c r="X40" i="65"/>
  <c r="AA39" i="65"/>
  <c r="Z39" i="65"/>
  <c r="Y39" i="65"/>
  <c r="X39" i="65"/>
  <c r="AA38" i="65"/>
  <c r="Z38" i="65"/>
  <c r="Y38" i="65"/>
  <c r="X38" i="65"/>
  <c r="AA37" i="65"/>
  <c r="Z37" i="65"/>
  <c r="Y37" i="65"/>
  <c r="X37" i="65"/>
  <c r="AA51" i="65"/>
  <c r="U27" i="65"/>
  <c r="U29" i="65" s="1"/>
  <c r="U22" i="41" s="1"/>
  <c r="T27" i="65"/>
  <c r="T29" i="65" s="1"/>
  <c r="T22" i="41" s="1"/>
  <c r="Q27" i="65"/>
  <c r="Q29" i="65" s="1"/>
  <c r="Q22" i="41" s="1"/>
  <c r="P27" i="65"/>
  <c r="P22" i="16" s="1"/>
  <c r="O27" i="65"/>
  <c r="O29" i="65" s="1"/>
  <c r="O22" i="41" s="1"/>
  <c r="N27" i="65"/>
  <c r="N29" i="65" s="1"/>
  <c r="N22" i="41" s="1"/>
  <c r="M27" i="65"/>
  <c r="M29" i="65" s="1"/>
  <c r="M22" i="41" s="1"/>
  <c r="L27" i="65"/>
  <c r="L29" i="65" s="1"/>
  <c r="L22" i="41" s="1"/>
  <c r="K27" i="65"/>
  <c r="K29" i="65" s="1"/>
  <c r="K22" i="41" s="1"/>
  <c r="J27" i="65"/>
  <c r="J29" i="65" s="1"/>
  <c r="J22" i="41" s="1"/>
  <c r="I27" i="65"/>
  <c r="I29" i="65" s="1"/>
  <c r="I22" i="41" s="1"/>
  <c r="H27" i="65"/>
  <c r="G27" i="65"/>
  <c r="G29" i="65" s="1"/>
  <c r="G22" i="41" s="1"/>
  <c r="F27" i="65"/>
  <c r="F29" i="65" s="1"/>
  <c r="F22" i="41" s="1"/>
  <c r="E27" i="65"/>
  <c r="E29" i="65" s="1"/>
  <c r="E22" i="41" s="1"/>
  <c r="D27" i="65"/>
  <c r="D29" i="65" s="1"/>
  <c r="D22" i="41" s="1"/>
  <c r="C27" i="65"/>
  <c r="C22" i="16" s="1"/>
  <c r="B27" i="65"/>
  <c r="B29" i="65" s="1"/>
  <c r="B22" i="41" s="1"/>
  <c r="AA28" i="64"/>
  <c r="AA64" i="64" s="1"/>
  <c r="Z64" i="64"/>
  <c r="Y28" i="64"/>
  <c r="Y64" i="64" s="1"/>
  <c r="X28" i="64"/>
  <c r="X64" i="64" s="1"/>
  <c r="C62" i="64"/>
  <c r="D62" i="64"/>
  <c r="E62" i="64"/>
  <c r="F62" i="64"/>
  <c r="G62" i="64"/>
  <c r="H62" i="64"/>
  <c r="I62" i="64"/>
  <c r="J62" i="64"/>
  <c r="K62" i="64"/>
  <c r="L62" i="64"/>
  <c r="M62" i="64"/>
  <c r="N62" i="64"/>
  <c r="O62" i="64"/>
  <c r="P62" i="64"/>
  <c r="Q62" i="64"/>
  <c r="T62" i="64"/>
  <c r="U62" i="64"/>
  <c r="B62" i="64"/>
  <c r="C61" i="64"/>
  <c r="D61" i="64"/>
  <c r="E61" i="64"/>
  <c r="F61" i="64"/>
  <c r="G61" i="64"/>
  <c r="H61" i="64"/>
  <c r="I61" i="64"/>
  <c r="J61" i="64"/>
  <c r="K61" i="64"/>
  <c r="L61" i="64"/>
  <c r="M61" i="64"/>
  <c r="N61" i="64"/>
  <c r="O61" i="64"/>
  <c r="P61" i="64"/>
  <c r="Q61" i="64"/>
  <c r="T61" i="64"/>
  <c r="U61" i="64"/>
  <c r="B61" i="64"/>
  <c r="C60" i="64"/>
  <c r="D60" i="64"/>
  <c r="E60" i="64"/>
  <c r="F60" i="64"/>
  <c r="G60" i="64"/>
  <c r="H60" i="64"/>
  <c r="I60" i="64"/>
  <c r="J60" i="64"/>
  <c r="K60" i="64"/>
  <c r="L60" i="64"/>
  <c r="M60" i="64"/>
  <c r="N60" i="64"/>
  <c r="O60" i="64"/>
  <c r="P60" i="64"/>
  <c r="Q60" i="64"/>
  <c r="T60" i="64"/>
  <c r="U60" i="64"/>
  <c r="B60" i="64"/>
  <c r="Z37" i="64"/>
  <c r="AA37" i="64"/>
  <c r="Z38" i="64"/>
  <c r="AA38" i="64"/>
  <c r="Z39" i="64"/>
  <c r="AA39" i="64"/>
  <c r="Z40" i="64"/>
  <c r="AA40" i="64"/>
  <c r="Z41" i="64"/>
  <c r="AA41" i="64"/>
  <c r="Z42" i="64"/>
  <c r="AA42" i="64"/>
  <c r="Z43" i="64"/>
  <c r="AA43" i="64"/>
  <c r="Z44" i="64"/>
  <c r="AA44" i="64"/>
  <c r="Z45" i="64"/>
  <c r="AA45" i="64"/>
  <c r="Z46" i="64"/>
  <c r="AA46" i="64"/>
  <c r="Z47" i="64"/>
  <c r="AA47" i="64"/>
  <c r="Z48" i="64"/>
  <c r="AA48" i="64"/>
  <c r="Z49" i="64"/>
  <c r="AA49" i="64"/>
  <c r="Z50" i="64"/>
  <c r="AA50" i="64"/>
  <c r="AA36" i="64"/>
  <c r="Z36" i="64"/>
  <c r="X37" i="64"/>
  <c r="Y37" i="64"/>
  <c r="X38" i="64"/>
  <c r="Y38" i="64"/>
  <c r="X39" i="64"/>
  <c r="Y39" i="64"/>
  <c r="X40" i="64"/>
  <c r="Y40" i="64"/>
  <c r="X41" i="64"/>
  <c r="Y41" i="64"/>
  <c r="X42" i="64"/>
  <c r="Y42" i="64"/>
  <c r="X43" i="64"/>
  <c r="Y43" i="64"/>
  <c r="X44" i="64"/>
  <c r="Y44" i="64"/>
  <c r="X45" i="64"/>
  <c r="Y45" i="64"/>
  <c r="X46" i="64"/>
  <c r="Y46" i="64"/>
  <c r="X47" i="64"/>
  <c r="Y47" i="64"/>
  <c r="X48" i="64"/>
  <c r="Y48" i="64"/>
  <c r="X49" i="64"/>
  <c r="Y49" i="64"/>
  <c r="X50" i="64"/>
  <c r="Y50" i="64"/>
  <c r="Y36" i="64"/>
  <c r="X36" i="64"/>
  <c r="X7" i="64"/>
  <c r="Y7" i="64"/>
  <c r="Z7" i="64"/>
  <c r="AA7" i="64"/>
  <c r="X8" i="64"/>
  <c r="Y8" i="64"/>
  <c r="Z8" i="64"/>
  <c r="AA8" i="64"/>
  <c r="X9" i="64"/>
  <c r="Y9" i="64"/>
  <c r="Z9" i="64"/>
  <c r="AA9" i="64"/>
  <c r="X10" i="64"/>
  <c r="Y10" i="64"/>
  <c r="Z10" i="64"/>
  <c r="AA10" i="64"/>
  <c r="X11" i="64"/>
  <c r="Y11" i="64"/>
  <c r="Z11" i="64"/>
  <c r="AA11" i="64"/>
  <c r="X12" i="64"/>
  <c r="Y12" i="64"/>
  <c r="Z12" i="64"/>
  <c r="AA12" i="64"/>
  <c r="X13" i="64"/>
  <c r="Y13" i="64"/>
  <c r="Z13" i="64"/>
  <c r="AA13" i="64"/>
  <c r="X14" i="64"/>
  <c r="Y14" i="64"/>
  <c r="Z14" i="64"/>
  <c r="AA14" i="64"/>
  <c r="X15" i="64"/>
  <c r="Y15" i="64"/>
  <c r="Z15" i="64"/>
  <c r="AA15" i="64"/>
  <c r="X16" i="64"/>
  <c r="Y16" i="64"/>
  <c r="Z16" i="64"/>
  <c r="AA16" i="64"/>
  <c r="X17" i="64"/>
  <c r="Y17" i="64"/>
  <c r="Z17" i="64"/>
  <c r="AA17" i="64"/>
  <c r="X18" i="64"/>
  <c r="Y18" i="64"/>
  <c r="Z18" i="64"/>
  <c r="AA18" i="64"/>
  <c r="X19" i="64"/>
  <c r="Y19" i="64"/>
  <c r="Z19" i="64"/>
  <c r="AA19" i="64"/>
  <c r="X20" i="64"/>
  <c r="Y20" i="64"/>
  <c r="Z20" i="64"/>
  <c r="AA20" i="64"/>
  <c r="X21" i="64"/>
  <c r="Y21" i="64"/>
  <c r="Z21" i="64"/>
  <c r="AA21" i="64"/>
  <c r="X22" i="64"/>
  <c r="Y22" i="64"/>
  <c r="Z22" i="64"/>
  <c r="AA22" i="64"/>
  <c r="X23" i="64"/>
  <c r="Y23" i="64"/>
  <c r="Z23" i="64"/>
  <c r="AA23" i="64"/>
  <c r="X24" i="64"/>
  <c r="Y24" i="64"/>
  <c r="Z24" i="64"/>
  <c r="AA24" i="64"/>
  <c r="X25" i="64"/>
  <c r="Y25" i="64"/>
  <c r="Z25" i="64"/>
  <c r="AA25" i="64"/>
  <c r="X26" i="64"/>
  <c r="Y26" i="64"/>
  <c r="Z26" i="64"/>
  <c r="AA26" i="64"/>
  <c r="AA6" i="64"/>
  <c r="Z6" i="64"/>
  <c r="Y6" i="64"/>
  <c r="U64" i="64"/>
  <c r="T64" i="64"/>
  <c r="Q64" i="64"/>
  <c r="P64" i="64"/>
  <c r="O64" i="64"/>
  <c r="N64" i="64"/>
  <c r="M64" i="64"/>
  <c r="K64" i="64"/>
  <c r="J64" i="64"/>
  <c r="I64" i="64"/>
  <c r="H64" i="64"/>
  <c r="G64" i="64"/>
  <c r="E64" i="64"/>
  <c r="D64" i="64"/>
  <c r="C64" i="64"/>
  <c r="B64" i="64"/>
  <c r="U51" i="64"/>
  <c r="U53" i="64" s="1"/>
  <c r="T51" i="64"/>
  <c r="T53" i="64" s="1"/>
  <c r="Q51" i="64"/>
  <c r="Q53" i="64" s="1"/>
  <c r="P51" i="64"/>
  <c r="P53" i="64" s="1"/>
  <c r="O51" i="64"/>
  <c r="O53" i="64" s="1"/>
  <c r="N51" i="64"/>
  <c r="N53" i="64" s="1"/>
  <c r="M51" i="64"/>
  <c r="M53" i="64" s="1"/>
  <c r="L51" i="64"/>
  <c r="L53" i="64" s="1"/>
  <c r="K51" i="64"/>
  <c r="K53" i="64" s="1"/>
  <c r="J51" i="64"/>
  <c r="J53" i="64" s="1"/>
  <c r="I51" i="64"/>
  <c r="I53" i="64" s="1"/>
  <c r="H51" i="64"/>
  <c r="H53" i="64" s="1"/>
  <c r="G51" i="64"/>
  <c r="G53" i="64" s="1"/>
  <c r="F51" i="64"/>
  <c r="F53" i="64" s="1"/>
  <c r="E51" i="64"/>
  <c r="E53" i="64" s="1"/>
  <c r="D51" i="64"/>
  <c r="D53" i="64" s="1"/>
  <c r="C51" i="64"/>
  <c r="C53" i="64" s="1"/>
  <c r="B51" i="64"/>
  <c r="U27" i="64"/>
  <c r="U29" i="64" s="1"/>
  <c r="U23" i="41" s="1"/>
  <c r="T27" i="64"/>
  <c r="Q27" i="64"/>
  <c r="Q29" i="64" s="1"/>
  <c r="Q23" i="41" s="1"/>
  <c r="P27" i="64"/>
  <c r="P23" i="16" s="1"/>
  <c r="O27" i="64"/>
  <c r="O29" i="64" s="1"/>
  <c r="O23" i="41" s="1"/>
  <c r="N27" i="64"/>
  <c r="L27" i="64"/>
  <c r="L23" i="16" s="1"/>
  <c r="K27" i="64"/>
  <c r="K29" i="64" s="1"/>
  <c r="K23" i="41" s="1"/>
  <c r="J27" i="64"/>
  <c r="I27" i="64"/>
  <c r="I29" i="64" s="1"/>
  <c r="I23" i="41" s="1"/>
  <c r="H27" i="64"/>
  <c r="G27" i="64"/>
  <c r="G29" i="64" s="1"/>
  <c r="G23" i="41" s="1"/>
  <c r="F27" i="64"/>
  <c r="E27" i="64"/>
  <c r="E29" i="64" s="1"/>
  <c r="E23" i="41" s="1"/>
  <c r="D27" i="64"/>
  <c r="C27" i="64"/>
  <c r="C23" i="16" s="1"/>
  <c r="B27" i="64"/>
  <c r="B23" i="16" s="1"/>
  <c r="M53" i="61"/>
  <c r="M55" i="61" s="1"/>
  <c r="M28" i="61"/>
  <c r="B63" i="60"/>
  <c r="W67" i="62"/>
  <c r="V67" i="62"/>
  <c r="U67" i="62"/>
  <c r="T67" i="62"/>
  <c r="S67" i="62"/>
  <c r="R67" i="62"/>
  <c r="Q67" i="62"/>
  <c r="P67" i="62"/>
  <c r="O67" i="62"/>
  <c r="N67" i="62"/>
  <c r="M67" i="62"/>
  <c r="L67" i="62"/>
  <c r="K67" i="62"/>
  <c r="J67" i="62"/>
  <c r="I67" i="62"/>
  <c r="H67" i="62"/>
  <c r="G67" i="62"/>
  <c r="F67" i="62"/>
  <c r="E67" i="62"/>
  <c r="D67" i="62"/>
  <c r="C67" i="62"/>
  <c r="B67" i="62"/>
  <c r="W65" i="62"/>
  <c r="V65" i="62"/>
  <c r="U65" i="62"/>
  <c r="T65" i="62"/>
  <c r="S65" i="62"/>
  <c r="R65" i="62"/>
  <c r="Q65" i="62"/>
  <c r="P65" i="62"/>
  <c r="O65" i="62"/>
  <c r="N65" i="62"/>
  <c r="M65" i="62"/>
  <c r="L65" i="62"/>
  <c r="K65" i="62"/>
  <c r="J65" i="62"/>
  <c r="I65" i="62"/>
  <c r="H65" i="62"/>
  <c r="G65" i="62"/>
  <c r="F65" i="62"/>
  <c r="E65" i="62"/>
  <c r="D65" i="62"/>
  <c r="C65" i="62"/>
  <c r="B65" i="62"/>
  <c r="W64" i="62"/>
  <c r="V64" i="62"/>
  <c r="U64" i="62"/>
  <c r="T64" i="62"/>
  <c r="S64" i="62"/>
  <c r="R64" i="62"/>
  <c r="Q64" i="62"/>
  <c r="P64" i="62"/>
  <c r="O64" i="62"/>
  <c r="N64" i="62"/>
  <c r="M64" i="62"/>
  <c r="L64" i="62"/>
  <c r="K64" i="62"/>
  <c r="J64" i="62"/>
  <c r="I64" i="62"/>
  <c r="H64" i="62"/>
  <c r="G64" i="62"/>
  <c r="F64" i="62"/>
  <c r="E64" i="62"/>
  <c r="D64" i="62"/>
  <c r="C64" i="62"/>
  <c r="B64" i="62"/>
  <c r="W63" i="62"/>
  <c r="V63" i="62"/>
  <c r="U63" i="62"/>
  <c r="T63" i="62"/>
  <c r="S63" i="62"/>
  <c r="R63" i="62"/>
  <c r="Q63" i="62"/>
  <c r="P63" i="62"/>
  <c r="O63" i="62"/>
  <c r="N63" i="62"/>
  <c r="M63" i="62"/>
  <c r="L63" i="62"/>
  <c r="K63" i="62"/>
  <c r="J63" i="62"/>
  <c r="I63" i="62"/>
  <c r="H63" i="62"/>
  <c r="G63" i="62"/>
  <c r="F63" i="62"/>
  <c r="E63" i="62"/>
  <c r="D63" i="62"/>
  <c r="C63" i="62"/>
  <c r="B63" i="62"/>
  <c r="AA54" i="62"/>
  <c r="Z54" i="62"/>
  <c r="Y54" i="62"/>
  <c r="X54" i="62"/>
  <c r="W53" i="62"/>
  <c r="W55" i="62" s="1"/>
  <c r="V53" i="62"/>
  <c r="V55" i="62" s="1"/>
  <c r="U53" i="62"/>
  <c r="U55" i="62" s="1"/>
  <c r="T53" i="62"/>
  <c r="T55" i="62" s="1"/>
  <c r="S53" i="62"/>
  <c r="S55" i="62" s="1"/>
  <c r="R53" i="62"/>
  <c r="R55" i="62" s="1"/>
  <c r="Q53" i="62"/>
  <c r="P53" i="62"/>
  <c r="P55" i="62" s="1"/>
  <c r="O53" i="62"/>
  <c r="O55" i="62" s="1"/>
  <c r="N53" i="62"/>
  <c r="N55" i="62" s="1"/>
  <c r="M53" i="62"/>
  <c r="L53" i="62"/>
  <c r="L55" i="62" s="1"/>
  <c r="K53" i="62"/>
  <c r="K55" i="62" s="1"/>
  <c r="J53" i="62"/>
  <c r="J55" i="62" s="1"/>
  <c r="I53" i="62"/>
  <c r="I55" i="62" s="1"/>
  <c r="H53" i="62"/>
  <c r="G53" i="62"/>
  <c r="G55" i="62" s="1"/>
  <c r="F53" i="62"/>
  <c r="F55" i="62" s="1"/>
  <c r="E53" i="62"/>
  <c r="E55" i="62" s="1"/>
  <c r="D53" i="62"/>
  <c r="D55" i="62" s="1"/>
  <c r="C53" i="62"/>
  <c r="C55" i="62" s="1"/>
  <c r="B53" i="62"/>
  <c r="B55" i="62" s="1"/>
  <c r="AA52" i="62"/>
  <c r="Z52" i="62"/>
  <c r="Y52" i="62"/>
  <c r="X52" i="62"/>
  <c r="AA51" i="62"/>
  <c r="Z51" i="62"/>
  <c r="Y51" i="62"/>
  <c r="X51" i="62"/>
  <c r="AA50" i="62"/>
  <c r="Z50" i="62"/>
  <c r="Y50" i="62"/>
  <c r="X50" i="62"/>
  <c r="AA49" i="62"/>
  <c r="Z49" i="62"/>
  <c r="Y49" i="62"/>
  <c r="X49" i="62"/>
  <c r="AA48" i="62"/>
  <c r="Z48" i="62"/>
  <c r="Y48" i="62"/>
  <c r="X48" i="62"/>
  <c r="AA47" i="62"/>
  <c r="Z47" i="62"/>
  <c r="Y47" i="62"/>
  <c r="X47" i="62"/>
  <c r="AA46" i="62"/>
  <c r="Z46" i="62"/>
  <c r="Y46" i="62"/>
  <c r="X46" i="62"/>
  <c r="AA45" i="62"/>
  <c r="Z45" i="62"/>
  <c r="Y45" i="62"/>
  <c r="X45" i="62"/>
  <c r="AA44" i="62"/>
  <c r="Z44" i="62"/>
  <c r="Y44" i="62"/>
  <c r="X44" i="62"/>
  <c r="AA43" i="62"/>
  <c r="Z43" i="62"/>
  <c r="Y43" i="62"/>
  <c r="X43" i="62"/>
  <c r="AA42" i="62"/>
  <c r="Z42" i="62"/>
  <c r="Y42" i="62"/>
  <c r="X42" i="62"/>
  <c r="AA41" i="62"/>
  <c r="Z41" i="62"/>
  <c r="Y41" i="62"/>
  <c r="X41" i="62"/>
  <c r="AA40" i="62"/>
  <c r="Z40" i="62"/>
  <c r="Y40" i="62"/>
  <c r="X40" i="62"/>
  <c r="AA39" i="62"/>
  <c r="Z39" i="62"/>
  <c r="Y39" i="62"/>
  <c r="X39" i="62"/>
  <c r="AA38" i="62"/>
  <c r="Z38" i="62"/>
  <c r="Y38" i="62"/>
  <c r="X38" i="62"/>
  <c r="AA29" i="62"/>
  <c r="AA67" i="62" s="1"/>
  <c r="Z29" i="62"/>
  <c r="Z67" i="62" s="1"/>
  <c r="Y29" i="62"/>
  <c r="Y67" i="62" s="1"/>
  <c r="X29" i="62"/>
  <c r="X67" i="62" s="1"/>
  <c r="W28" i="62"/>
  <c r="V28" i="62"/>
  <c r="V30" i="62" s="1"/>
  <c r="V93" i="41" s="1"/>
  <c r="U28" i="62"/>
  <c r="U30" i="62" s="1"/>
  <c r="U93" i="41" s="1"/>
  <c r="T28" i="62"/>
  <c r="S28" i="62"/>
  <c r="R28" i="62"/>
  <c r="Q28" i="62"/>
  <c r="Q30" i="62" s="1"/>
  <c r="Q93" i="41" s="1"/>
  <c r="P28" i="62"/>
  <c r="P30" i="62" s="1"/>
  <c r="P93" i="41" s="1"/>
  <c r="O28" i="62"/>
  <c r="N28" i="62"/>
  <c r="N30" i="62" s="1"/>
  <c r="N93" i="41" s="1"/>
  <c r="M28" i="62"/>
  <c r="M93" i="16" s="1"/>
  <c r="L28" i="62"/>
  <c r="L30" i="62" s="1"/>
  <c r="L93" i="41" s="1"/>
  <c r="K28" i="62"/>
  <c r="K30" i="62" s="1"/>
  <c r="K93" i="41" s="1"/>
  <c r="J28" i="62"/>
  <c r="J30" i="62" s="1"/>
  <c r="J93" i="41" s="1"/>
  <c r="I28" i="62"/>
  <c r="H28" i="62"/>
  <c r="G28" i="62"/>
  <c r="F28" i="62"/>
  <c r="E28" i="62"/>
  <c r="D28" i="62"/>
  <c r="D93" i="16" s="1"/>
  <c r="C28" i="62"/>
  <c r="C93" i="16" s="1"/>
  <c r="B28" i="62"/>
  <c r="AA27" i="62"/>
  <c r="Z27" i="62"/>
  <c r="Y27" i="62"/>
  <c r="X27" i="62"/>
  <c r="AA26" i="62"/>
  <c r="Z26" i="62"/>
  <c r="Y26" i="62"/>
  <c r="X26" i="62"/>
  <c r="AA25" i="62"/>
  <c r="Z25" i="62"/>
  <c r="Y25" i="62"/>
  <c r="X25" i="62"/>
  <c r="AA24" i="62"/>
  <c r="Z24" i="62"/>
  <c r="Y24" i="62"/>
  <c r="X24" i="62"/>
  <c r="AA23" i="62"/>
  <c r="Z23" i="62"/>
  <c r="Y23" i="62"/>
  <c r="X23" i="62"/>
  <c r="AA22" i="62"/>
  <c r="Z22" i="62"/>
  <c r="Y22" i="62"/>
  <c r="X22" i="62"/>
  <c r="AA21" i="62"/>
  <c r="Z21" i="62"/>
  <c r="Y21" i="62"/>
  <c r="X21" i="62"/>
  <c r="AA20" i="62"/>
  <c r="Z20" i="62"/>
  <c r="Y20" i="62"/>
  <c r="X20" i="62"/>
  <c r="AA19" i="62"/>
  <c r="Z19" i="62"/>
  <c r="Y19" i="62"/>
  <c r="X19" i="62"/>
  <c r="AA18" i="62"/>
  <c r="Z18" i="62"/>
  <c r="Y18" i="62"/>
  <c r="X18" i="62"/>
  <c r="AA17" i="62"/>
  <c r="Z17" i="62"/>
  <c r="Y17" i="62"/>
  <c r="X17" i="62"/>
  <c r="AA16" i="62"/>
  <c r="Z16" i="62"/>
  <c r="Y16" i="62"/>
  <c r="X16" i="62"/>
  <c r="AA15" i="62"/>
  <c r="Z15" i="62"/>
  <c r="Y15" i="62"/>
  <c r="X15" i="62"/>
  <c r="AA14" i="62"/>
  <c r="Z14" i="62"/>
  <c r="Y14" i="62"/>
  <c r="X14" i="62"/>
  <c r="AA13" i="62"/>
  <c r="Z13" i="62"/>
  <c r="Y13" i="62"/>
  <c r="X13" i="62"/>
  <c r="AA12" i="62"/>
  <c r="Z12" i="62"/>
  <c r="Y12" i="62"/>
  <c r="X12" i="62"/>
  <c r="AA11" i="62"/>
  <c r="Z11" i="62"/>
  <c r="Y11" i="62"/>
  <c r="X11" i="62"/>
  <c r="AA10" i="62"/>
  <c r="Z10" i="62"/>
  <c r="Y10" i="62"/>
  <c r="Y65" i="62" s="1"/>
  <c r="X10" i="62"/>
  <c r="AA9" i="62"/>
  <c r="Z9" i="62"/>
  <c r="Y9" i="62"/>
  <c r="X9" i="62"/>
  <c r="AA8" i="62"/>
  <c r="Z8" i="62"/>
  <c r="Y8" i="62"/>
  <c r="X8" i="62"/>
  <c r="AA7" i="62"/>
  <c r="Z7" i="62"/>
  <c r="Y7" i="62"/>
  <c r="X7" i="62"/>
  <c r="X64" i="62" s="1"/>
  <c r="W67" i="61"/>
  <c r="V67" i="61"/>
  <c r="U67" i="61"/>
  <c r="T67" i="61"/>
  <c r="S67" i="61"/>
  <c r="R67" i="61"/>
  <c r="Q67" i="61"/>
  <c r="P67" i="61"/>
  <c r="O67" i="61"/>
  <c r="N67" i="61"/>
  <c r="M67" i="61"/>
  <c r="L67" i="61"/>
  <c r="K67" i="61"/>
  <c r="J67" i="61"/>
  <c r="I67" i="61"/>
  <c r="H67" i="61"/>
  <c r="G67" i="61"/>
  <c r="F67" i="61"/>
  <c r="E67" i="61"/>
  <c r="D67" i="61"/>
  <c r="C67" i="61"/>
  <c r="B67" i="61"/>
  <c r="W65" i="61"/>
  <c r="V65" i="61"/>
  <c r="U65" i="61"/>
  <c r="T65" i="61"/>
  <c r="S65" i="61"/>
  <c r="R65" i="61"/>
  <c r="Q65" i="61"/>
  <c r="P65" i="61"/>
  <c r="O65" i="61"/>
  <c r="N65" i="61"/>
  <c r="M65" i="61"/>
  <c r="L65" i="61"/>
  <c r="K65" i="61"/>
  <c r="J65" i="61"/>
  <c r="I65" i="61"/>
  <c r="H65" i="61"/>
  <c r="G65" i="61"/>
  <c r="F65" i="61"/>
  <c r="E65" i="61"/>
  <c r="D65" i="61"/>
  <c r="C65" i="61"/>
  <c r="B65" i="61"/>
  <c r="W64" i="61"/>
  <c r="V64" i="61"/>
  <c r="U64" i="61"/>
  <c r="T64" i="61"/>
  <c r="S64" i="61"/>
  <c r="R64" i="61"/>
  <c r="Q64" i="61"/>
  <c r="P64" i="61"/>
  <c r="O64" i="61"/>
  <c r="N64" i="61"/>
  <c r="M64" i="61"/>
  <c r="L64" i="61"/>
  <c r="K64" i="61"/>
  <c r="J64" i="61"/>
  <c r="I64" i="61"/>
  <c r="H64" i="61"/>
  <c r="G64" i="61"/>
  <c r="F64" i="61"/>
  <c r="E64" i="61"/>
  <c r="D64" i="61"/>
  <c r="C64" i="61"/>
  <c r="B64" i="61"/>
  <c r="W63" i="61"/>
  <c r="V63" i="61"/>
  <c r="U63" i="61"/>
  <c r="T63" i="61"/>
  <c r="S63" i="61"/>
  <c r="R63" i="61"/>
  <c r="Q63" i="61"/>
  <c r="P63" i="61"/>
  <c r="O63" i="61"/>
  <c r="N63" i="61"/>
  <c r="M63" i="61"/>
  <c r="L63" i="61"/>
  <c r="K63" i="61"/>
  <c r="J63" i="61"/>
  <c r="I63" i="61"/>
  <c r="H63" i="61"/>
  <c r="G63" i="61"/>
  <c r="F63" i="61"/>
  <c r="E63" i="61"/>
  <c r="D63" i="61"/>
  <c r="C63" i="61"/>
  <c r="B63" i="61"/>
  <c r="AA54" i="61"/>
  <c r="Z54" i="61"/>
  <c r="Y54" i="61"/>
  <c r="X54" i="61"/>
  <c r="W53" i="61"/>
  <c r="W55" i="61" s="1"/>
  <c r="V53" i="61"/>
  <c r="V55" i="61" s="1"/>
  <c r="U53" i="61"/>
  <c r="U55" i="61" s="1"/>
  <c r="T53" i="61"/>
  <c r="T55" i="61" s="1"/>
  <c r="S53" i="61"/>
  <c r="S55" i="61" s="1"/>
  <c r="R53" i="61"/>
  <c r="R55" i="61" s="1"/>
  <c r="Q53" i="61"/>
  <c r="Q55" i="61" s="1"/>
  <c r="P53" i="61"/>
  <c r="P55" i="61" s="1"/>
  <c r="O53" i="61"/>
  <c r="O55" i="61" s="1"/>
  <c r="N53" i="61"/>
  <c r="N55" i="61" s="1"/>
  <c r="L53" i="61"/>
  <c r="L55" i="61" s="1"/>
  <c r="K53" i="61"/>
  <c r="K55" i="61" s="1"/>
  <c r="J53" i="61"/>
  <c r="J55" i="61" s="1"/>
  <c r="I53" i="61"/>
  <c r="I55" i="61" s="1"/>
  <c r="H53" i="61"/>
  <c r="H55" i="61" s="1"/>
  <c r="G53" i="61"/>
  <c r="G55" i="61" s="1"/>
  <c r="F53" i="61"/>
  <c r="F55" i="61" s="1"/>
  <c r="E53" i="61"/>
  <c r="E55" i="61" s="1"/>
  <c r="D53" i="61"/>
  <c r="D55" i="61" s="1"/>
  <c r="C53" i="61"/>
  <c r="C55" i="61" s="1"/>
  <c r="B53" i="61"/>
  <c r="AA52" i="61"/>
  <c r="Z52" i="61"/>
  <c r="Y52" i="61"/>
  <c r="X52" i="61"/>
  <c r="AA51" i="61"/>
  <c r="Z51" i="61"/>
  <c r="Y51" i="61"/>
  <c r="X51" i="61"/>
  <c r="AA50" i="61"/>
  <c r="Z50" i="61"/>
  <c r="Y50" i="61"/>
  <c r="X50" i="61"/>
  <c r="AA49" i="61"/>
  <c r="Z49" i="61"/>
  <c r="Y49" i="61"/>
  <c r="X49" i="61"/>
  <c r="AA48" i="61"/>
  <c r="Z48" i="61"/>
  <c r="Y48" i="61"/>
  <c r="X48" i="61"/>
  <c r="AA47" i="61"/>
  <c r="Z47" i="61"/>
  <c r="Y47" i="61"/>
  <c r="X47" i="61"/>
  <c r="AA46" i="61"/>
  <c r="Z46" i="61"/>
  <c r="Y46" i="61"/>
  <c r="X46" i="61"/>
  <c r="AA45" i="61"/>
  <c r="Z45" i="61"/>
  <c r="Y45" i="61"/>
  <c r="X45" i="61"/>
  <c r="AA44" i="61"/>
  <c r="Z44" i="61"/>
  <c r="Y44" i="61"/>
  <c r="X44" i="61"/>
  <c r="AA43" i="61"/>
  <c r="Z43" i="61"/>
  <c r="Y43" i="61"/>
  <c r="X43" i="61"/>
  <c r="AA42" i="61"/>
  <c r="Z42" i="61"/>
  <c r="Y42" i="61"/>
  <c r="X42" i="61"/>
  <c r="AA41" i="61"/>
  <c r="Z41" i="61"/>
  <c r="Y41" i="61"/>
  <c r="X41" i="61"/>
  <c r="AA40" i="61"/>
  <c r="Z40" i="61"/>
  <c r="Y40" i="61"/>
  <c r="X40" i="61"/>
  <c r="AA39" i="61"/>
  <c r="Z39" i="61"/>
  <c r="Y39" i="61"/>
  <c r="X39" i="61"/>
  <c r="AA38" i="61"/>
  <c r="Z38" i="61"/>
  <c r="Y38" i="61"/>
  <c r="X38" i="61"/>
  <c r="AA29" i="61"/>
  <c r="AA67" i="61" s="1"/>
  <c r="Z29" i="61"/>
  <c r="Z67" i="61" s="1"/>
  <c r="Y29" i="61"/>
  <c r="Y67" i="61" s="1"/>
  <c r="X29" i="61"/>
  <c r="X67" i="61" s="1"/>
  <c r="W28" i="61"/>
  <c r="W30" i="61" s="1"/>
  <c r="W57" i="41" s="1"/>
  <c r="V28" i="61"/>
  <c r="V57" i="16" s="1"/>
  <c r="U28" i="61"/>
  <c r="U57" i="16" s="1"/>
  <c r="T28" i="61"/>
  <c r="T57" i="16" s="1"/>
  <c r="S28" i="61"/>
  <c r="S30" i="61" s="1"/>
  <c r="S57" i="41" s="1"/>
  <c r="R28" i="61"/>
  <c r="R57" i="16" s="1"/>
  <c r="Q28" i="61"/>
  <c r="P28" i="61"/>
  <c r="P30" i="61" s="1"/>
  <c r="P57" i="41" s="1"/>
  <c r="O28" i="61"/>
  <c r="O30" i="61" s="1"/>
  <c r="O57" i="41" s="1"/>
  <c r="N28" i="61"/>
  <c r="N57" i="16" s="1"/>
  <c r="L28" i="61"/>
  <c r="L57" i="16" s="1"/>
  <c r="K28" i="61"/>
  <c r="K30" i="61" s="1"/>
  <c r="K57" i="41" s="1"/>
  <c r="J28" i="61"/>
  <c r="J57" i="16" s="1"/>
  <c r="I28" i="61"/>
  <c r="I57" i="16" s="1"/>
  <c r="H28" i="61"/>
  <c r="H57" i="16" s="1"/>
  <c r="G28" i="61"/>
  <c r="G30" i="61" s="1"/>
  <c r="G57" i="41" s="1"/>
  <c r="F28" i="61"/>
  <c r="F30" i="61" s="1"/>
  <c r="F57" i="41" s="1"/>
  <c r="E28" i="61"/>
  <c r="E57" i="16" s="1"/>
  <c r="D28" i="61"/>
  <c r="D57" i="16" s="1"/>
  <c r="C28" i="61"/>
  <c r="C30" i="61" s="1"/>
  <c r="B28" i="61"/>
  <c r="B30" i="61" s="1"/>
  <c r="B57" i="41" s="1"/>
  <c r="AA27" i="61"/>
  <c r="Z27" i="61"/>
  <c r="Y27" i="61"/>
  <c r="X27" i="61"/>
  <c r="AA26" i="61"/>
  <c r="Z26" i="61"/>
  <c r="Y26" i="61"/>
  <c r="X26" i="61"/>
  <c r="AA25" i="61"/>
  <c r="Z25" i="61"/>
  <c r="Y25" i="61"/>
  <c r="X25" i="61"/>
  <c r="AA24" i="61"/>
  <c r="Z24" i="61"/>
  <c r="Y24" i="61"/>
  <c r="X24" i="61"/>
  <c r="AA23" i="61"/>
  <c r="Z23" i="61"/>
  <c r="Y23" i="61"/>
  <c r="X23" i="61"/>
  <c r="AA22" i="61"/>
  <c r="Z22" i="61"/>
  <c r="Y22" i="61"/>
  <c r="X22" i="61"/>
  <c r="AA21" i="61"/>
  <c r="Z21" i="61"/>
  <c r="Y21" i="61"/>
  <c r="X21" i="61"/>
  <c r="AA20" i="61"/>
  <c r="Z20" i="61"/>
  <c r="Y20" i="61"/>
  <c r="X20" i="61"/>
  <c r="AA19" i="61"/>
  <c r="Z19" i="61"/>
  <c r="Y19" i="61"/>
  <c r="X19" i="61"/>
  <c r="AA18" i="61"/>
  <c r="Z18" i="61"/>
  <c r="Y18" i="61"/>
  <c r="X18" i="61"/>
  <c r="AA17" i="61"/>
  <c r="Z17" i="61"/>
  <c r="Y17" i="61"/>
  <c r="X17" i="61"/>
  <c r="AA16" i="61"/>
  <c r="Z16" i="61"/>
  <c r="Y16" i="61"/>
  <c r="X16" i="61"/>
  <c r="AA15" i="61"/>
  <c r="Z15" i="61"/>
  <c r="Y15" i="61"/>
  <c r="X15" i="61"/>
  <c r="AA14" i="61"/>
  <c r="Z14" i="61"/>
  <c r="Y14" i="61"/>
  <c r="X14" i="61"/>
  <c r="AA13" i="61"/>
  <c r="Z13" i="61"/>
  <c r="Y13" i="61"/>
  <c r="X13" i="61"/>
  <c r="AA12" i="61"/>
  <c r="Z12" i="61"/>
  <c r="Y12" i="61"/>
  <c r="X12" i="61"/>
  <c r="AA11" i="61"/>
  <c r="Z11" i="61"/>
  <c r="Y11" i="61"/>
  <c r="X11" i="61"/>
  <c r="AA10" i="61"/>
  <c r="Z10" i="61"/>
  <c r="Y10" i="61"/>
  <c r="X10" i="61"/>
  <c r="X65" i="61" s="1"/>
  <c r="AA9" i="61"/>
  <c r="Z9" i="61"/>
  <c r="Y9" i="61"/>
  <c r="X9" i="61"/>
  <c r="AA8" i="61"/>
  <c r="Z8" i="61"/>
  <c r="Y8" i="61"/>
  <c r="X8" i="61"/>
  <c r="AA7" i="61"/>
  <c r="Z7" i="61"/>
  <c r="Y7" i="61"/>
  <c r="X7" i="61"/>
  <c r="W67" i="60"/>
  <c r="V67" i="60"/>
  <c r="U67" i="60"/>
  <c r="T67" i="60"/>
  <c r="S67" i="60"/>
  <c r="R67" i="60"/>
  <c r="Q67" i="60"/>
  <c r="P67" i="60"/>
  <c r="O67" i="60"/>
  <c r="N67" i="60"/>
  <c r="M67" i="60"/>
  <c r="L67" i="60"/>
  <c r="K67" i="60"/>
  <c r="J67" i="60"/>
  <c r="I67" i="60"/>
  <c r="H67" i="60"/>
  <c r="G67" i="60"/>
  <c r="F67" i="60"/>
  <c r="E67" i="60"/>
  <c r="D67" i="60"/>
  <c r="C67" i="60"/>
  <c r="B67" i="60"/>
  <c r="W65" i="60"/>
  <c r="V65" i="60"/>
  <c r="U65" i="60"/>
  <c r="T65" i="60"/>
  <c r="S65" i="60"/>
  <c r="R65" i="60"/>
  <c r="Q65" i="60"/>
  <c r="P65" i="60"/>
  <c r="O65" i="60"/>
  <c r="N65" i="60"/>
  <c r="M65" i="60"/>
  <c r="L65" i="60"/>
  <c r="K65" i="60"/>
  <c r="J65" i="60"/>
  <c r="I65" i="60"/>
  <c r="H65" i="60"/>
  <c r="G65" i="60"/>
  <c r="F65" i="60"/>
  <c r="E65" i="60"/>
  <c r="D65" i="60"/>
  <c r="C65" i="60"/>
  <c r="B65" i="60"/>
  <c r="W64" i="60"/>
  <c r="V64" i="60"/>
  <c r="U64" i="60"/>
  <c r="T64" i="60"/>
  <c r="S64" i="60"/>
  <c r="R64" i="60"/>
  <c r="Q64" i="60"/>
  <c r="P64" i="60"/>
  <c r="O64" i="60"/>
  <c r="N64" i="60"/>
  <c r="M64" i="60"/>
  <c r="L64" i="60"/>
  <c r="K64" i="60"/>
  <c r="J64" i="60"/>
  <c r="I64" i="60"/>
  <c r="H64" i="60"/>
  <c r="G64" i="60"/>
  <c r="F64" i="60"/>
  <c r="E64" i="60"/>
  <c r="D64" i="60"/>
  <c r="C64" i="60"/>
  <c r="B64" i="60"/>
  <c r="W63" i="60"/>
  <c r="V63" i="60"/>
  <c r="U63" i="60"/>
  <c r="T63" i="60"/>
  <c r="S63" i="60"/>
  <c r="R63" i="60"/>
  <c r="Q63" i="60"/>
  <c r="P63" i="60"/>
  <c r="O63" i="60"/>
  <c r="N63" i="60"/>
  <c r="M63" i="60"/>
  <c r="L63" i="60"/>
  <c r="K63" i="60"/>
  <c r="J63" i="60"/>
  <c r="I63" i="60"/>
  <c r="H63" i="60"/>
  <c r="G63" i="60"/>
  <c r="F63" i="60"/>
  <c r="E63" i="60"/>
  <c r="D63" i="60"/>
  <c r="C63" i="60"/>
  <c r="AA54" i="60"/>
  <c r="Z54" i="60"/>
  <c r="Y54" i="60"/>
  <c r="X54" i="60"/>
  <c r="W53" i="60"/>
  <c r="W55" i="60" s="1"/>
  <c r="V53" i="60"/>
  <c r="V55" i="60" s="1"/>
  <c r="U53" i="60"/>
  <c r="U55" i="60" s="1"/>
  <c r="T53" i="60"/>
  <c r="T55" i="60" s="1"/>
  <c r="S53" i="60"/>
  <c r="S55" i="60" s="1"/>
  <c r="R53" i="60"/>
  <c r="R55" i="60" s="1"/>
  <c r="Q53" i="60"/>
  <c r="Q55" i="60" s="1"/>
  <c r="P53" i="60"/>
  <c r="P55" i="60" s="1"/>
  <c r="O53" i="60"/>
  <c r="O55" i="60" s="1"/>
  <c r="N53" i="60"/>
  <c r="N55" i="60" s="1"/>
  <c r="M53" i="60"/>
  <c r="M55" i="60" s="1"/>
  <c r="L53" i="60"/>
  <c r="L55" i="60" s="1"/>
  <c r="K53" i="60"/>
  <c r="K55" i="60" s="1"/>
  <c r="J53" i="60"/>
  <c r="J55" i="60" s="1"/>
  <c r="I53" i="60"/>
  <c r="I55" i="60" s="1"/>
  <c r="H53" i="60"/>
  <c r="H55" i="60" s="1"/>
  <c r="G53" i="60"/>
  <c r="G55" i="60" s="1"/>
  <c r="F53" i="60"/>
  <c r="F55" i="60" s="1"/>
  <c r="E53" i="60"/>
  <c r="E55" i="60" s="1"/>
  <c r="D53" i="60"/>
  <c r="D55" i="60" s="1"/>
  <c r="C53" i="60"/>
  <c r="C55" i="60" s="1"/>
  <c r="B53" i="60"/>
  <c r="B55" i="60" s="1"/>
  <c r="AA52" i="60"/>
  <c r="Z52" i="60"/>
  <c r="Y52" i="60"/>
  <c r="X52" i="60"/>
  <c r="AA51" i="60"/>
  <c r="Z51" i="60"/>
  <c r="Y51" i="60"/>
  <c r="X51" i="60"/>
  <c r="AA50" i="60"/>
  <c r="Z50" i="60"/>
  <c r="Y50" i="60"/>
  <c r="X50" i="60"/>
  <c r="AA49" i="60"/>
  <c r="Z49" i="60"/>
  <c r="Y49" i="60"/>
  <c r="X49" i="60"/>
  <c r="AA48" i="60"/>
  <c r="Z48" i="60"/>
  <c r="Y48" i="60"/>
  <c r="X48" i="60"/>
  <c r="AA47" i="60"/>
  <c r="Z47" i="60"/>
  <c r="Y47" i="60"/>
  <c r="X47" i="60"/>
  <c r="AA46" i="60"/>
  <c r="Z46" i="60"/>
  <c r="Y46" i="60"/>
  <c r="X46" i="60"/>
  <c r="AA45" i="60"/>
  <c r="Z45" i="60"/>
  <c r="Y45" i="60"/>
  <c r="X45" i="60"/>
  <c r="AA44" i="60"/>
  <c r="Z44" i="60"/>
  <c r="Y44" i="60"/>
  <c r="X44" i="60"/>
  <c r="AA43" i="60"/>
  <c r="Z43" i="60"/>
  <c r="Y43" i="60"/>
  <c r="X43" i="60"/>
  <c r="AA42" i="60"/>
  <c r="Z42" i="60"/>
  <c r="Y42" i="60"/>
  <c r="X42" i="60"/>
  <c r="AA41" i="60"/>
  <c r="Z41" i="60"/>
  <c r="Y41" i="60"/>
  <c r="X41" i="60"/>
  <c r="AA40" i="60"/>
  <c r="Z40" i="60"/>
  <c r="Y40" i="60"/>
  <c r="X40" i="60"/>
  <c r="AA39" i="60"/>
  <c r="Z39" i="60"/>
  <c r="Y39" i="60"/>
  <c r="X39" i="60"/>
  <c r="AA38" i="60"/>
  <c r="Z38" i="60"/>
  <c r="Y38" i="60"/>
  <c r="X38" i="60"/>
  <c r="AA29" i="60"/>
  <c r="AA67" i="60" s="1"/>
  <c r="Z29" i="60"/>
  <c r="Z67" i="60" s="1"/>
  <c r="Y29" i="60"/>
  <c r="Y67" i="60" s="1"/>
  <c r="X29" i="60"/>
  <c r="X67" i="60" s="1"/>
  <c r="W28" i="60"/>
  <c r="W21" i="16" s="1"/>
  <c r="V28" i="60"/>
  <c r="U28" i="60"/>
  <c r="T28" i="60"/>
  <c r="T21" i="16" s="1"/>
  <c r="S28" i="60"/>
  <c r="R28" i="60"/>
  <c r="R21" i="16" s="1"/>
  <c r="Q28" i="60"/>
  <c r="Q21" i="16" s="1"/>
  <c r="P28" i="60"/>
  <c r="P21" i="16" s="1"/>
  <c r="O28" i="60"/>
  <c r="O30" i="60" s="1"/>
  <c r="O21" i="41" s="1"/>
  <c r="N28" i="60"/>
  <c r="M28" i="60"/>
  <c r="L28" i="60"/>
  <c r="L21" i="16" s="1"/>
  <c r="K28" i="60"/>
  <c r="K21" i="16" s="1"/>
  <c r="J28" i="60"/>
  <c r="J21" i="16" s="1"/>
  <c r="I28" i="60"/>
  <c r="I21" i="16" s="1"/>
  <c r="H28" i="60"/>
  <c r="H21" i="16" s="1"/>
  <c r="G28" i="60"/>
  <c r="G21" i="16" s="1"/>
  <c r="F28" i="60"/>
  <c r="F21" i="16" s="1"/>
  <c r="E28" i="60"/>
  <c r="E30" i="60" s="1"/>
  <c r="E21" i="41" s="1"/>
  <c r="D28" i="60"/>
  <c r="D21" i="16" s="1"/>
  <c r="C28" i="60"/>
  <c r="C21" i="16" s="1"/>
  <c r="B28" i="60"/>
  <c r="AA27" i="60"/>
  <c r="Z27" i="60"/>
  <c r="Y27" i="60"/>
  <c r="X27" i="60"/>
  <c r="AA26" i="60"/>
  <c r="Z26" i="60"/>
  <c r="Y26" i="60"/>
  <c r="X26" i="60"/>
  <c r="AA25" i="60"/>
  <c r="Z25" i="60"/>
  <c r="Y25" i="60"/>
  <c r="X25" i="60"/>
  <c r="AA24" i="60"/>
  <c r="Z24" i="60"/>
  <c r="Y24" i="60"/>
  <c r="X24" i="60"/>
  <c r="AA23" i="60"/>
  <c r="Z23" i="60"/>
  <c r="Y23" i="60"/>
  <c r="X23" i="60"/>
  <c r="AA22" i="60"/>
  <c r="Z22" i="60"/>
  <c r="Y22" i="60"/>
  <c r="X22" i="60"/>
  <c r="AA21" i="60"/>
  <c r="Z21" i="60"/>
  <c r="Y21" i="60"/>
  <c r="X21" i="60"/>
  <c r="AA20" i="60"/>
  <c r="Z20" i="60"/>
  <c r="Y20" i="60"/>
  <c r="X20" i="60"/>
  <c r="AA19" i="60"/>
  <c r="Z19" i="60"/>
  <c r="Y19" i="60"/>
  <c r="X19" i="60"/>
  <c r="AA18" i="60"/>
  <c r="Z18" i="60"/>
  <c r="Y18" i="60"/>
  <c r="X18" i="60"/>
  <c r="AA17" i="60"/>
  <c r="Z17" i="60"/>
  <c r="Y17" i="60"/>
  <c r="X17" i="60"/>
  <c r="AA16" i="60"/>
  <c r="Z16" i="60"/>
  <c r="Y16" i="60"/>
  <c r="X16" i="60"/>
  <c r="AA15" i="60"/>
  <c r="Z15" i="60"/>
  <c r="Y15" i="60"/>
  <c r="X15" i="60"/>
  <c r="X63" i="60" s="1"/>
  <c r="AA14" i="60"/>
  <c r="Z14" i="60"/>
  <c r="Y14" i="60"/>
  <c r="X14" i="60"/>
  <c r="AA13" i="60"/>
  <c r="Z13" i="60"/>
  <c r="Y13" i="60"/>
  <c r="X13" i="60"/>
  <c r="AA12" i="60"/>
  <c r="Z12" i="60"/>
  <c r="Y12" i="60"/>
  <c r="X12" i="60"/>
  <c r="AA11" i="60"/>
  <c r="Z11" i="60"/>
  <c r="Y11" i="60"/>
  <c r="X11" i="60"/>
  <c r="AA10" i="60"/>
  <c r="Z10" i="60"/>
  <c r="Z65" i="60" s="1"/>
  <c r="Y10" i="60"/>
  <c r="Y65" i="60" s="1"/>
  <c r="X10" i="60"/>
  <c r="AA9" i="60"/>
  <c r="Z9" i="60"/>
  <c r="Y9" i="60"/>
  <c r="X9" i="60"/>
  <c r="AA8" i="60"/>
  <c r="Z8" i="60"/>
  <c r="Y8" i="60"/>
  <c r="X8" i="60"/>
  <c r="AA7" i="60"/>
  <c r="Z7" i="60"/>
  <c r="Z64" i="60" s="1"/>
  <c r="Y7" i="60"/>
  <c r="Y64" i="60" s="1"/>
  <c r="X7" i="60"/>
  <c r="S63" i="54"/>
  <c r="S64" i="54"/>
  <c r="S65" i="54"/>
  <c r="R63" i="54"/>
  <c r="R64" i="54"/>
  <c r="R65" i="54"/>
  <c r="Q63" i="54"/>
  <c r="Q64" i="54"/>
  <c r="Q65" i="54"/>
  <c r="P63" i="54"/>
  <c r="P64" i="54"/>
  <c r="P65" i="54"/>
  <c r="O63" i="54"/>
  <c r="O64" i="54"/>
  <c r="O65" i="54"/>
  <c r="N63" i="54"/>
  <c r="N64" i="54"/>
  <c r="N65" i="54"/>
  <c r="M63" i="54"/>
  <c r="M64" i="54"/>
  <c r="M65" i="54"/>
  <c r="L63" i="54"/>
  <c r="L64" i="54"/>
  <c r="L65" i="54"/>
  <c r="K63" i="54"/>
  <c r="K64" i="54"/>
  <c r="K65" i="54"/>
  <c r="J63" i="54"/>
  <c r="J64" i="54"/>
  <c r="J65" i="54"/>
  <c r="I63" i="54"/>
  <c r="I64" i="54"/>
  <c r="I65" i="54"/>
  <c r="H63" i="54"/>
  <c r="H64" i="54"/>
  <c r="H65" i="54"/>
  <c r="G63" i="54"/>
  <c r="G64" i="54"/>
  <c r="G65" i="54"/>
  <c r="F63" i="54"/>
  <c r="F64" i="54"/>
  <c r="F65" i="54"/>
  <c r="E63" i="54"/>
  <c r="E64" i="54"/>
  <c r="E65" i="54"/>
  <c r="D63" i="54"/>
  <c r="D64" i="54"/>
  <c r="D65" i="54"/>
  <c r="C63" i="54"/>
  <c r="C64" i="54"/>
  <c r="C65" i="54"/>
  <c r="B63" i="54"/>
  <c r="B64" i="54"/>
  <c r="B65" i="54"/>
  <c r="Q63" i="15"/>
  <c r="Q64" i="15"/>
  <c r="Q65" i="15"/>
  <c r="S63" i="14"/>
  <c r="S64" i="14"/>
  <c r="S65" i="14"/>
  <c r="R63" i="14"/>
  <c r="R64" i="14"/>
  <c r="R65" i="14"/>
  <c r="Q63" i="14"/>
  <c r="Q64" i="14"/>
  <c r="Q65" i="14"/>
  <c r="P63" i="14"/>
  <c r="P64" i="14"/>
  <c r="P65" i="14"/>
  <c r="O63" i="14"/>
  <c r="O64" i="14"/>
  <c r="O65" i="14"/>
  <c r="N63" i="14"/>
  <c r="N64" i="14"/>
  <c r="N65" i="14"/>
  <c r="M63" i="14"/>
  <c r="M64" i="14"/>
  <c r="M65" i="14"/>
  <c r="L63" i="14"/>
  <c r="L64" i="14"/>
  <c r="L65" i="14"/>
  <c r="K63" i="14"/>
  <c r="K64" i="14"/>
  <c r="K65" i="14"/>
  <c r="J63" i="14"/>
  <c r="J64" i="14"/>
  <c r="J65" i="14"/>
  <c r="I63" i="14"/>
  <c r="I64" i="14"/>
  <c r="I65" i="14"/>
  <c r="H63" i="14"/>
  <c r="H64" i="14"/>
  <c r="H65" i="14"/>
  <c r="G63" i="14"/>
  <c r="G64" i="14"/>
  <c r="G65" i="14"/>
  <c r="F63" i="14"/>
  <c r="F64" i="14"/>
  <c r="F65" i="14"/>
  <c r="E63" i="14"/>
  <c r="E64" i="14"/>
  <c r="E65" i="14"/>
  <c r="D63" i="14"/>
  <c r="D64" i="14"/>
  <c r="D65" i="14"/>
  <c r="C63" i="14"/>
  <c r="C64" i="14"/>
  <c r="C65" i="14"/>
  <c r="B63" i="14"/>
  <c r="B64" i="14"/>
  <c r="B65" i="14"/>
  <c r="W28" i="58"/>
  <c r="W30" i="58" s="1"/>
  <c r="W56" i="41" s="1"/>
  <c r="V28" i="58"/>
  <c r="V56" i="16" s="1"/>
  <c r="U28" i="58"/>
  <c r="U30" i="58" s="1"/>
  <c r="U56" i="41" s="1"/>
  <c r="T28" i="58"/>
  <c r="T56" i="16" s="1"/>
  <c r="W53" i="57"/>
  <c r="W55" i="57" s="1"/>
  <c r="V53" i="57"/>
  <c r="V55" i="57" s="1"/>
  <c r="U53" i="57"/>
  <c r="U55" i="57" s="1"/>
  <c r="T53" i="57"/>
  <c r="T55" i="57" s="1"/>
  <c r="W53" i="59"/>
  <c r="V53" i="59"/>
  <c r="V55" i="59" s="1"/>
  <c r="U53" i="59"/>
  <c r="T53" i="59"/>
  <c r="T55" i="59" s="1"/>
  <c r="V28" i="57"/>
  <c r="V20" i="16" s="1"/>
  <c r="T28" i="57"/>
  <c r="W28" i="59"/>
  <c r="W92" i="16" s="1"/>
  <c r="V28" i="59"/>
  <c r="V92" i="16" s="1"/>
  <c r="U28" i="59"/>
  <c r="U92" i="16" s="1"/>
  <c r="T28" i="59"/>
  <c r="T92" i="16" s="1"/>
  <c r="X7" i="59"/>
  <c r="Y7" i="59"/>
  <c r="Z7" i="59"/>
  <c r="AA7" i="59"/>
  <c r="X8" i="59"/>
  <c r="Y8" i="59"/>
  <c r="Z8" i="59"/>
  <c r="AA8" i="59"/>
  <c r="X9" i="59"/>
  <c r="Y9" i="59"/>
  <c r="Z9" i="59"/>
  <c r="AA9" i="59"/>
  <c r="X10" i="59"/>
  <c r="Y10" i="59"/>
  <c r="Z10" i="59"/>
  <c r="AA10" i="59"/>
  <c r="X11" i="59"/>
  <c r="Y11" i="59"/>
  <c r="Z11" i="59"/>
  <c r="AA11" i="59"/>
  <c r="X12" i="59"/>
  <c r="Y12" i="59"/>
  <c r="Z12" i="59"/>
  <c r="AA12" i="59"/>
  <c r="X13" i="59"/>
  <c r="Y13" i="59"/>
  <c r="Z13" i="59"/>
  <c r="AA13" i="59"/>
  <c r="X14" i="59"/>
  <c r="Y14" i="59"/>
  <c r="Z14" i="59"/>
  <c r="AA14" i="59"/>
  <c r="X15" i="59"/>
  <c r="Y15" i="59"/>
  <c r="Z15" i="59"/>
  <c r="AA15" i="59"/>
  <c r="X16" i="59"/>
  <c r="Y16" i="59"/>
  <c r="Z16" i="59"/>
  <c r="AA16" i="59"/>
  <c r="X17" i="59"/>
  <c r="Y17" i="59"/>
  <c r="Z17" i="59"/>
  <c r="AA17" i="59"/>
  <c r="X18" i="59"/>
  <c r="Y18" i="59"/>
  <c r="Z18" i="59"/>
  <c r="AA18" i="59"/>
  <c r="X19" i="59"/>
  <c r="Y19" i="59"/>
  <c r="Z19" i="59"/>
  <c r="AA19" i="59"/>
  <c r="X20" i="59"/>
  <c r="Y20" i="59"/>
  <c r="Z20" i="59"/>
  <c r="AA20" i="59"/>
  <c r="X21" i="59"/>
  <c r="Y21" i="59"/>
  <c r="Z21" i="59"/>
  <c r="AA21" i="59"/>
  <c r="X22" i="59"/>
  <c r="Y22" i="59"/>
  <c r="Z22" i="59"/>
  <c r="AA22" i="59"/>
  <c r="X23" i="59"/>
  <c r="Y23" i="59"/>
  <c r="Z23" i="59"/>
  <c r="AA23" i="59"/>
  <c r="X24" i="59"/>
  <c r="Y24" i="59"/>
  <c r="Z24" i="59"/>
  <c r="AA24" i="59"/>
  <c r="X25" i="59"/>
  <c r="Y25" i="59"/>
  <c r="Z25" i="59"/>
  <c r="AA25" i="59"/>
  <c r="X26" i="59"/>
  <c r="Y26" i="59"/>
  <c r="Z26" i="59"/>
  <c r="AA26" i="59"/>
  <c r="X27" i="59"/>
  <c r="Y27" i="59"/>
  <c r="Z27" i="59"/>
  <c r="AA27" i="59"/>
  <c r="B28" i="59"/>
  <c r="B30" i="59" s="1"/>
  <c r="B92" i="41" s="1"/>
  <c r="C28" i="59"/>
  <c r="C92" i="16" s="1"/>
  <c r="D28" i="59"/>
  <c r="D30" i="59" s="1"/>
  <c r="D92" i="41" s="1"/>
  <c r="E28" i="59"/>
  <c r="E92" i="16" s="1"/>
  <c r="F28" i="59"/>
  <c r="F92" i="16" s="1"/>
  <c r="G28" i="59"/>
  <c r="G92" i="16" s="1"/>
  <c r="H28" i="59"/>
  <c r="H92" i="16" s="1"/>
  <c r="I28" i="59"/>
  <c r="I92" i="16" s="1"/>
  <c r="J28" i="59"/>
  <c r="K28" i="59"/>
  <c r="K30" i="59" s="1"/>
  <c r="K92" i="41" s="1"/>
  <c r="L28" i="59"/>
  <c r="M28" i="59"/>
  <c r="N28" i="59"/>
  <c r="N92" i="16" s="1"/>
  <c r="O28" i="59"/>
  <c r="O92" i="16" s="1"/>
  <c r="P28" i="59"/>
  <c r="P92" i="16" s="1"/>
  <c r="Q28" i="59"/>
  <c r="R28" i="59"/>
  <c r="R92" i="16" s="1"/>
  <c r="S28" i="59"/>
  <c r="S92" i="16" s="1"/>
  <c r="X29" i="59"/>
  <c r="X67" i="59" s="1"/>
  <c r="Y29" i="59"/>
  <c r="Y67" i="59" s="1"/>
  <c r="Z29" i="59"/>
  <c r="Z67" i="59" s="1"/>
  <c r="AA29" i="59"/>
  <c r="AA67" i="59" s="1"/>
  <c r="X38" i="59"/>
  <c r="Y38" i="59"/>
  <c r="Z38" i="59"/>
  <c r="AA38" i="59"/>
  <c r="X39" i="59"/>
  <c r="Y39" i="59"/>
  <c r="Z39" i="59"/>
  <c r="AA39" i="59"/>
  <c r="X40" i="59"/>
  <c r="Y40" i="59"/>
  <c r="Z40" i="59"/>
  <c r="AA40" i="59"/>
  <c r="X41" i="59"/>
  <c r="Y41" i="59"/>
  <c r="Z41" i="59"/>
  <c r="AA41" i="59"/>
  <c r="X42" i="59"/>
  <c r="Y42" i="59"/>
  <c r="Z42" i="59"/>
  <c r="AA42" i="59"/>
  <c r="X43" i="59"/>
  <c r="Y43" i="59"/>
  <c r="Z43" i="59"/>
  <c r="AA43" i="59"/>
  <c r="X44" i="59"/>
  <c r="Y44" i="59"/>
  <c r="Z44" i="59"/>
  <c r="AA44" i="59"/>
  <c r="X45" i="59"/>
  <c r="Y45" i="59"/>
  <c r="Z45" i="59"/>
  <c r="AA45" i="59"/>
  <c r="X46" i="59"/>
  <c r="Y46" i="59"/>
  <c r="Z46" i="59"/>
  <c r="AA46" i="59"/>
  <c r="X47" i="59"/>
  <c r="Y47" i="59"/>
  <c r="Z47" i="59"/>
  <c r="AA47" i="59"/>
  <c r="X48" i="59"/>
  <c r="Y48" i="59"/>
  <c r="Z48" i="59"/>
  <c r="AA48" i="59"/>
  <c r="X49" i="59"/>
  <c r="Y49" i="59"/>
  <c r="Z49" i="59"/>
  <c r="AA49" i="59"/>
  <c r="X50" i="59"/>
  <c r="Y50" i="59"/>
  <c r="Z50" i="59"/>
  <c r="AA50" i="59"/>
  <c r="X51" i="59"/>
  <c r="Y51" i="59"/>
  <c r="Z51" i="59"/>
  <c r="AA51" i="59"/>
  <c r="X52" i="59"/>
  <c r="Y52" i="59"/>
  <c r="Z52" i="59"/>
  <c r="AA52" i="59"/>
  <c r="B53" i="59"/>
  <c r="B55" i="59" s="1"/>
  <c r="C53" i="59"/>
  <c r="D53" i="59"/>
  <c r="D55" i="59" s="1"/>
  <c r="E53" i="59"/>
  <c r="F53" i="59"/>
  <c r="G53" i="59"/>
  <c r="G55" i="59" s="1"/>
  <c r="H53" i="59"/>
  <c r="H55" i="59" s="1"/>
  <c r="I53" i="59"/>
  <c r="I55" i="59" s="1"/>
  <c r="J53" i="59"/>
  <c r="K53" i="59"/>
  <c r="L53" i="59"/>
  <c r="L55" i="59" s="1"/>
  <c r="M53" i="59"/>
  <c r="M55" i="59" s="1"/>
  <c r="N53" i="59"/>
  <c r="N55" i="59" s="1"/>
  <c r="O53" i="59"/>
  <c r="O55" i="59" s="1"/>
  <c r="P53" i="59"/>
  <c r="P55" i="59" s="1"/>
  <c r="Q53" i="59"/>
  <c r="Q55" i="59" s="1"/>
  <c r="R53" i="59"/>
  <c r="R55" i="59" s="1"/>
  <c r="S53" i="59"/>
  <c r="X54" i="59"/>
  <c r="Y54" i="59"/>
  <c r="Z54" i="59"/>
  <c r="AA54" i="59"/>
  <c r="B63" i="59"/>
  <c r="C63" i="59"/>
  <c r="D63" i="59"/>
  <c r="E63" i="59"/>
  <c r="F63" i="59"/>
  <c r="G63" i="59"/>
  <c r="H63" i="59"/>
  <c r="I63" i="59"/>
  <c r="J63" i="59"/>
  <c r="K63" i="59"/>
  <c r="L63" i="59"/>
  <c r="M63" i="59"/>
  <c r="N63" i="59"/>
  <c r="O63" i="59"/>
  <c r="P63" i="59"/>
  <c r="Q63" i="59"/>
  <c r="R63" i="59"/>
  <c r="S63" i="59"/>
  <c r="T63" i="59"/>
  <c r="U63" i="59"/>
  <c r="V63" i="59"/>
  <c r="W63" i="59"/>
  <c r="B64" i="59"/>
  <c r="C64" i="59"/>
  <c r="D64" i="59"/>
  <c r="E64" i="59"/>
  <c r="F64" i="59"/>
  <c r="G64" i="59"/>
  <c r="H64" i="59"/>
  <c r="I64" i="59"/>
  <c r="J64" i="59"/>
  <c r="K64" i="59"/>
  <c r="L64" i="59"/>
  <c r="M64" i="59"/>
  <c r="N64" i="59"/>
  <c r="O64" i="59"/>
  <c r="P64" i="59"/>
  <c r="Q64" i="59"/>
  <c r="R64" i="59"/>
  <c r="S64" i="59"/>
  <c r="T64" i="59"/>
  <c r="U64" i="59"/>
  <c r="V64" i="59"/>
  <c r="W64" i="59"/>
  <c r="B65" i="59"/>
  <c r="C65" i="59"/>
  <c r="D65" i="59"/>
  <c r="E65" i="59"/>
  <c r="F65" i="59"/>
  <c r="G65" i="59"/>
  <c r="H65" i="59"/>
  <c r="I65" i="59"/>
  <c r="J65" i="59"/>
  <c r="K65" i="59"/>
  <c r="L65" i="59"/>
  <c r="M65" i="59"/>
  <c r="N65" i="59"/>
  <c r="O65" i="59"/>
  <c r="P65" i="59"/>
  <c r="Q65" i="59"/>
  <c r="R65" i="59"/>
  <c r="S65" i="59"/>
  <c r="T65" i="59"/>
  <c r="U65" i="59"/>
  <c r="V65" i="59"/>
  <c r="W65" i="59"/>
  <c r="B67" i="59"/>
  <c r="C67" i="59"/>
  <c r="D67" i="59"/>
  <c r="E67" i="59"/>
  <c r="F67" i="59"/>
  <c r="G67" i="59"/>
  <c r="H67" i="59"/>
  <c r="I67" i="59"/>
  <c r="J67" i="59"/>
  <c r="K67" i="59"/>
  <c r="L67" i="59"/>
  <c r="M67" i="59"/>
  <c r="N67" i="59"/>
  <c r="O67" i="59"/>
  <c r="P67" i="59"/>
  <c r="Q67" i="59"/>
  <c r="R67" i="59"/>
  <c r="S67" i="59"/>
  <c r="T67" i="59"/>
  <c r="U67" i="59"/>
  <c r="V67" i="59"/>
  <c r="W67" i="59"/>
  <c r="C28" i="58"/>
  <c r="G28" i="58"/>
  <c r="G56" i="16" s="1"/>
  <c r="M28" i="58"/>
  <c r="B28" i="58"/>
  <c r="B56" i="16" s="1"/>
  <c r="F28" i="58"/>
  <c r="F56" i="16" s="1"/>
  <c r="L28" i="58"/>
  <c r="E28" i="58"/>
  <c r="E56" i="16" s="1"/>
  <c r="I28" i="58"/>
  <c r="I56" i="16" s="1"/>
  <c r="K28" i="58"/>
  <c r="K30" i="58" s="1"/>
  <c r="K56" i="41" s="1"/>
  <c r="O28" i="58"/>
  <c r="Q28" i="58"/>
  <c r="S28" i="58"/>
  <c r="S56" i="16" s="1"/>
  <c r="D28" i="58"/>
  <c r="D30" i="58" s="1"/>
  <c r="D56" i="41" s="1"/>
  <c r="H28" i="58"/>
  <c r="H56" i="16" s="1"/>
  <c r="J28" i="58"/>
  <c r="J30" i="58" s="1"/>
  <c r="J56" i="41" s="1"/>
  <c r="N28" i="58"/>
  <c r="N30" i="58" s="1"/>
  <c r="N56" i="41" s="1"/>
  <c r="P28" i="58"/>
  <c r="P56" i="16" s="1"/>
  <c r="R28" i="58"/>
  <c r="R56" i="16" s="1"/>
  <c r="U28" i="24"/>
  <c r="U30" i="24" s="1"/>
  <c r="U55" i="41" s="1"/>
  <c r="X7" i="58"/>
  <c r="Y7" i="58"/>
  <c r="Z7" i="58"/>
  <c r="AA7" i="58"/>
  <c r="X8" i="58"/>
  <c r="Y8" i="58"/>
  <c r="Z8" i="58"/>
  <c r="AA8" i="58"/>
  <c r="X9" i="58"/>
  <c r="Y9" i="58"/>
  <c r="Z9" i="58"/>
  <c r="AA9" i="58"/>
  <c r="X10" i="58"/>
  <c r="Y10" i="58"/>
  <c r="Z10" i="58"/>
  <c r="AA10" i="58"/>
  <c r="X11" i="58"/>
  <c r="Y11" i="58"/>
  <c r="Z11" i="58"/>
  <c r="AA11" i="58"/>
  <c r="X12" i="58"/>
  <c r="Y12" i="58"/>
  <c r="Z12" i="58"/>
  <c r="AA12" i="58"/>
  <c r="X13" i="58"/>
  <c r="Y13" i="58"/>
  <c r="Z13" i="58"/>
  <c r="AA13" i="58"/>
  <c r="X14" i="58"/>
  <c r="Y14" i="58"/>
  <c r="Z14" i="58"/>
  <c r="AA14" i="58"/>
  <c r="X15" i="58"/>
  <c r="Y15" i="58"/>
  <c r="Z15" i="58"/>
  <c r="AA15" i="58"/>
  <c r="X16" i="58"/>
  <c r="Y16" i="58"/>
  <c r="Z16" i="58"/>
  <c r="AA16" i="58"/>
  <c r="X17" i="58"/>
  <c r="Y17" i="58"/>
  <c r="Z17" i="58"/>
  <c r="AA17" i="58"/>
  <c r="X18" i="58"/>
  <c r="Y18" i="58"/>
  <c r="Z18" i="58"/>
  <c r="AA18" i="58"/>
  <c r="X19" i="58"/>
  <c r="Y19" i="58"/>
  <c r="Z19" i="58"/>
  <c r="AA19" i="58"/>
  <c r="X20" i="58"/>
  <c r="Y20" i="58"/>
  <c r="Z20" i="58"/>
  <c r="AA20" i="58"/>
  <c r="X21" i="58"/>
  <c r="Y21" i="58"/>
  <c r="Z21" i="58"/>
  <c r="AA21" i="58"/>
  <c r="X22" i="58"/>
  <c r="Y22" i="58"/>
  <c r="Z22" i="58"/>
  <c r="AA22" i="58"/>
  <c r="X23" i="58"/>
  <c r="Y23" i="58"/>
  <c r="Z23" i="58"/>
  <c r="AA23" i="58"/>
  <c r="X24" i="58"/>
  <c r="Y24" i="58"/>
  <c r="Z24" i="58"/>
  <c r="AA24" i="58"/>
  <c r="X25" i="58"/>
  <c r="Y25" i="58"/>
  <c r="Z25" i="58"/>
  <c r="AA25" i="58"/>
  <c r="X26" i="58"/>
  <c r="Y26" i="58"/>
  <c r="Z26" i="58"/>
  <c r="AA26" i="58"/>
  <c r="X27" i="58"/>
  <c r="Y27" i="58"/>
  <c r="Z27" i="58"/>
  <c r="AA27" i="58"/>
  <c r="X29" i="58"/>
  <c r="X67" i="58" s="1"/>
  <c r="Y29" i="58"/>
  <c r="Y67" i="58" s="1"/>
  <c r="Z29" i="58"/>
  <c r="Z67" i="58" s="1"/>
  <c r="AA29" i="58"/>
  <c r="AA67" i="58" s="1"/>
  <c r="X38" i="58"/>
  <c r="Y38" i="58"/>
  <c r="Z38" i="58"/>
  <c r="AA38" i="58"/>
  <c r="X39" i="58"/>
  <c r="Y39" i="58"/>
  <c r="Z39" i="58"/>
  <c r="AA39" i="58"/>
  <c r="X40" i="58"/>
  <c r="Y40" i="58"/>
  <c r="Z40" i="58"/>
  <c r="AA40" i="58"/>
  <c r="X41" i="58"/>
  <c r="Y41" i="58"/>
  <c r="Z41" i="58"/>
  <c r="AA41" i="58"/>
  <c r="X42" i="58"/>
  <c r="Y42" i="58"/>
  <c r="Z42" i="58"/>
  <c r="AA42" i="58"/>
  <c r="X43" i="58"/>
  <c r="Y43" i="58"/>
  <c r="Z43" i="58"/>
  <c r="AA43" i="58"/>
  <c r="X44" i="58"/>
  <c r="Y44" i="58"/>
  <c r="Z44" i="58"/>
  <c r="AA44" i="58"/>
  <c r="X45" i="58"/>
  <c r="Y45" i="58"/>
  <c r="Z45" i="58"/>
  <c r="AA45" i="58"/>
  <c r="X46" i="58"/>
  <c r="Y46" i="58"/>
  <c r="Z46" i="58"/>
  <c r="AA46" i="58"/>
  <c r="X47" i="58"/>
  <c r="Y47" i="58"/>
  <c r="Z47" i="58"/>
  <c r="AA47" i="58"/>
  <c r="X48" i="58"/>
  <c r="Y48" i="58"/>
  <c r="Z48" i="58"/>
  <c r="AA48" i="58"/>
  <c r="X49" i="58"/>
  <c r="Y49" i="58"/>
  <c r="Z49" i="58"/>
  <c r="AA49" i="58"/>
  <c r="X50" i="58"/>
  <c r="Y50" i="58"/>
  <c r="Z50" i="58"/>
  <c r="AA50" i="58"/>
  <c r="X51" i="58"/>
  <c r="Y51" i="58"/>
  <c r="Z51" i="58"/>
  <c r="AA51" i="58"/>
  <c r="X52" i="58"/>
  <c r="Y52" i="58"/>
  <c r="Z52" i="58"/>
  <c r="AA52" i="58"/>
  <c r="B53" i="58"/>
  <c r="B55" i="58" s="1"/>
  <c r="C53" i="58"/>
  <c r="C55" i="58" s="1"/>
  <c r="D53" i="58"/>
  <c r="D55" i="58" s="1"/>
  <c r="E53" i="58"/>
  <c r="E55" i="58" s="1"/>
  <c r="F53" i="58"/>
  <c r="F55" i="58" s="1"/>
  <c r="G53" i="58"/>
  <c r="G55" i="58" s="1"/>
  <c r="H53" i="58"/>
  <c r="H55" i="58" s="1"/>
  <c r="I53" i="58"/>
  <c r="I55" i="58" s="1"/>
  <c r="J53" i="58"/>
  <c r="J55" i="58" s="1"/>
  <c r="K53" i="58"/>
  <c r="K55" i="58" s="1"/>
  <c r="L53" i="58"/>
  <c r="L55" i="58" s="1"/>
  <c r="M53" i="58"/>
  <c r="M55" i="58" s="1"/>
  <c r="N53" i="58"/>
  <c r="N55" i="58" s="1"/>
  <c r="O53" i="58"/>
  <c r="O55" i="58" s="1"/>
  <c r="P53" i="58"/>
  <c r="P55" i="58" s="1"/>
  <c r="Q53" i="58"/>
  <c r="Q55" i="58" s="1"/>
  <c r="R53" i="58"/>
  <c r="R55" i="58" s="1"/>
  <c r="S53" i="58"/>
  <c r="S55" i="58" s="1"/>
  <c r="T53" i="58"/>
  <c r="T55" i="58" s="1"/>
  <c r="U53" i="58"/>
  <c r="U55" i="58" s="1"/>
  <c r="V53" i="58"/>
  <c r="V55" i="58" s="1"/>
  <c r="W53" i="58"/>
  <c r="W55" i="58" s="1"/>
  <c r="X54" i="58"/>
  <c r="Y54" i="58"/>
  <c r="Z54" i="58"/>
  <c r="AA54" i="58"/>
  <c r="B63" i="58"/>
  <c r="C63" i="58"/>
  <c r="D63" i="58"/>
  <c r="E63" i="58"/>
  <c r="F63" i="58"/>
  <c r="G63" i="58"/>
  <c r="H63" i="58"/>
  <c r="I63" i="58"/>
  <c r="J63" i="58"/>
  <c r="K63" i="58"/>
  <c r="L63" i="58"/>
  <c r="M63" i="58"/>
  <c r="N63" i="58"/>
  <c r="O63" i="58"/>
  <c r="P63" i="58"/>
  <c r="Q63" i="58"/>
  <c r="R63" i="58"/>
  <c r="S63" i="58"/>
  <c r="T63" i="58"/>
  <c r="U63" i="58"/>
  <c r="V63" i="58"/>
  <c r="W63" i="58"/>
  <c r="B64" i="58"/>
  <c r="C64" i="58"/>
  <c r="D64" i="58"/>
  <c r="E64" i="58"/>
  <c r="F64" i="58"/>
  <c r="G64" i="58"/>
  <c r="H64" i="58"/>
  <c r="I64" i="58"/>
  <c r="J64" i="58"/>
  <c r="K64" i="58"/>
  <c r="L64" i="58"/>
  <c r="M64" i="58"/>
  <c r="N64" i="58"/>
  <c r="O64" i="58"/>
  <c r="P64" i="58"/>
  <c r="Q64" i="58"/>
  <c r="R64" i="58"/>
  <c r="S64" i="58"/>
  <c r="T64" i="58"/>
  <c r="U64" i="58"/>
  <c r="V64" i="58"/>
  <c r="W64" i="58"/>
  <c r="B65" i="58"/>
  <c r="C65" i="58"/>
  <c r="D65" i="58"/>
  <c r="E65" i="58"/>
  <c r="F65" i="58"/>
  <c r="G65" i="58"/>
  <c r="H65" i="58"/>
  <c r="I65" i="58"/>
  <c r="J65" i="58"/>
  <c r="K65" i="58"/>
  <c r="L65" i="58"/>
  <c r="M65" i="58"/>
  <c r="N65" i="58"/>
  <c r="O65" i="58"/>
  <c r="P65" i="58"/>
  <c r="Q65" i="58"/>
  <c r="R65" i="58"/>
  <c r="S65" i="58"/>
  <c r="T65" i="58"/>
  <c r="U65" i="58"/>
  <c r="V65" i="58"/>
  <c r="W65" i="58"/>
  <c r="B67" i="58"/>
  <c r="C67" i="58"/>
  <c r="D67" i="58"/>
  <c r="E67" i="58"/>
  <c r="F67" i="58"/>
  <c r="G67" i="58"/>
  <c r="H67" i="58"/>
  <c r="I67" i="58"/>
  <c r="J67" i="58"/>
  <c r="K67" i="58"/>
  <c r="L67" i="58"/>
  <c r="M67" i="58"/>
  <c r="N67" i="58"/>
  <c r="O67" i="58"/>
  <c r="P67" i="58"/>
  <c r="Q67" i="58"/>
  <c r="R67" i="58"/>
  <c r="S67" i="58"/>
  <c r="T67" i="58"/>
  <c r="U67" i="58"/>
  <c r="V67" i="58"/>
  <c r="W67" i="58"/>
  <c r="B28" i="57"/>
  <c r="D28" i="57"/>
  <c r="C28" i="57"/>
  <c r="C20" i="16" s="1"/>
  <c r="G28" i="57"/>
  <c r="G20" i="16" s="1"/>
  <c r="M28" i="57"/>
  <c r="U28" i="57"/>
  <c r="U20" i="16" s="1"/>
  <c r="F28" i="57"/>
  <c r="F30" i="57" s="1"/>
  <c r="F20" i="41" s="1"/>
  <c r="L28" i="57"/>
  <c r="L30" i="57" s="1"/>
  <c r="L20" i="41" s="1"/>
  <c r="E28" i="57"/>
  <c r="E20" i="16" s="1"/>
  <c r="I28" i="57"/>
  <c r="I20" i="16" s="1"/>
  <c r="K28" i="57"/>
  <c r="K30" i="57" s="1"/>
  <c r="K20" i="41" s="1"/>
  <c r="O28" i="57"/>
  <c r="O30" i="57" s="1"/>
  <c r="O20" i="41" s="1"/>
  <c r="Q28" i="57"/>
  <c r="Q30" i="57" s="1"/>
  <c r="Q20" i="41" s="1"/>
  <c r="S28" i="57"/>
  <c r="W28" i="57"/>
  <c r="W20" i="16" s="1"/>
  <c r="H28" i="57"/>
  <c r="H30" i="57" s="1"/>
  <c r="H20" i="41" s="1"/>
  <c r="J28" i="57"/>
  <c r="J30" i="57" s="1"/>
  <c r="J20" i="41" s="1"/>
  <c r="N28" i="57"/>
  <c r="N30" i="57" s="1"/>
  <c r="N20" i="41" s="1"/>
  <c r="P28" i="57"/>
  <c r="R28" i="57"/>
  <c r="X7" i="57"/>
  <c r="Y7" i="57"/>
  <c r="Z7" i="57"/>
  <c r="AA7" i="57"/>
  <c r="X8" i="57"/>
  <c r="Y8" i="57"/>
  <c r="Z8" i="57"/>
  <c r="AA8" i="57"/>
  <c r="X9" i="57"/>
  <c r="Y9" i="57"/>
  <c r="Z9" i="57"/>
  <c r="AA9" i="57"/>
  <c r="X10" i="57"/>
  <c r="Y10" i="57"/>
  <c r="Z10" i="57"/>
  <c r="AA10" i="57"/>
  <c r="X11" i="57"/>
  <c r="Y11" i="57"/>
  <c r="Z11" i="57"/>
  <c r="AA11" i="57"/>
  <c r="X12" i="57"/>
  <c r="Y12" i="57"/>
  <c r="Z12" i="57"/>
  <c r="AA12" i="57"/>
  <c r="X13" i="57"/>
  <c r="Y13" i="57"/>
  <c r="Z13" i="57"/>
  <c r="AA13" i="57"/>
  <c r="X14" i="57"/>
  <c r="Y14" i="57"/>
  <c r="Z14" i="57"/>
  <c r="AA14" i="57"/>
  <c r="X15" i="57"/>
  <c r="Y15" i="57"/>
  <c r="Z15" i="57"/>
  <c r="AA15" i="57"/>
  <c r="X16" i="57"/>
  <c r="Y16" i="57"/>
  <c r="Z16" i="57"/>
  <c r="AA16" i="57"/>
  <c r="X17" i="57"/>
  <c r="Y17" i="57"/>
  <c r="Z17" i="57"/>
  <c r="AA17" i="57"/>
  <c r="X18" i="57"/>
  <c r="Y18" i="57"/>
  <c r="Z18" i="57"/>
  <c r="AA18" i="57"/>
  <c r="X19" i="57"/>
  <c r="Y19" i="57"/>
  <c r="Z19" i="57"/>
  <c r="AA19" i="57"/>
  <c r="X20" i="57"/>
  <c r="Y20" i="57"/>
  <c r="Z20" i="57"/>
  <c r="AA20" i="57"/>
  <c r="X21" i="57"/>
  <c r="Y21" i="57"/>
  <c r="Z21" i="57"/>
  <c r="AA21" i="57"/>
  <c r="X22" i="57"/>
  <c r="Y22" i="57"/>
  <c r="Z22" i="57"/>
  <c r="AA22" i="57"/>
  <c r="X23" i="57"/>
  <c r="Y23" i="57"/>
  <c r="Z23" i="57"/>
  <c r="AA23" i="57"/>
  <c r="X24" i="57"/>
  <c r="Y24" i="57"/>
  <c r="Z24" i="57"/>
  <c r="AA24" i="57"/>
  <c r="X25" i="57"/>
  <c r="Y25" i="57"/>
  <c r="Z25" i="57"/>
  <c r="AA25" i="57"/>
  <c r="X26" i="57"/>
  <c r="Y26" i="57"/>
  <c r="Z26" i="57"/>
  <c r="AA26" i="57"/>
  <c r="X27" i="57"/>
  <c r="Y27" i="57"/>
  <c r="Z27" i="57"/>
  <c r="AA27" i="57"/>
  <c r="X29" i="57"/>
  <c r="X67" i="57" s="1"/>
  <c r="Y29" i="57"/>
  <c r="Y67" i="57" s="1"/>
  <c r="Z29" i="57"/>
  <c r="Z67" i="57" s="1"/>
  <c r="AA29" i="57"/>
  <c r="AA67" i="57" s="1"/>
  <c r="X38" i="57"/>
  <c r="Y38" i="57"/>
  <c r="Z38" i="57"/>
  <c r="AA38" i="57"/>
  <c r="X39" i="57"/>
  <c r="Y39" i="57"/>
  <c r="Z39" i="57"/>
  <c r="AA39" i="57"/>
  <c r="X40" i="57"/>
  <c r="Y40" i="57"/>
  <c r="Z40" i="57"/>
  <c r="AA40" i="57"/>
  <c r="X41" i="57"/>
  <c r="Y41" i="57"/>
  <c r="Z41" i="57"/>
  <c r="AA41" i="57"/>
  <c r="X42" i="57"/>
  <c r="Y42" i="57"/>
  <c r="Z42" i="57"/>
  <c r="AA42" i="57"/>
  <c r="X43" i="57"/>
  <c r="Y43" i="57"/>
  <c r="Z43" i="57"/>
  <c r="AA43" i="57"/>
  <c r="X44" i="57"/>
  <c r="Y44" i="57"/>
  <c r="Z44" i="57"/>
  <c r="AA44" i="57"/>
  <c r="X45" i="57"/>
  <c r="Y45" i="57"/>
  <c r="Z45" i="57"/>
  <c r="AA45" i="57"/>
  <c r="X46" i="57"/>
  <c r="Y46" i="57"/>
  <c r="Z46" i="57"/>
  <c r="AA46" i="57"/>
  <c r="X47" i="57"/>
  <c r="Y47" i="57"/>
  <c r="Z47" i="57"/>
  <c r="AA47" i="57"/>
  <c r="X48" i="57"/>
  <c r="Y48" i="57"/>
  <c r="Z48" i="57"/>
  <c r="AA48" i="57"/>
  <c r="X49" i="57"/>
  <c r="Y49" i="57"/>
  <c r="Z49" i="57"/>
  <c r="AA49" i="57"/>
  <c r="X50" i="57"/>
  <c r="Y50" i="57"/>
  <c r="Z50" i="57"/>
  <c r="AA50" i="57"/>
  <c r="X51" i="57"/>
  <c r="Y51" i="57"/>
  <c r="Z51" i="57"/>
  <c r="AA51" i="57"/>
  <c r="X52" i="57"/>
  <c r="Y52" i="57"/>
  <c r="Z52" i="57"/>
  <c r="AA52" i="57"/>
  <c r="B53" i="57"/>
  <c r="C53" i="57"/>
  <c r="C55" i="57" s="1"/>
  <c r="D53" i="57"/>
  <c r="D55" i="57" s="1"/>
  <c r="E53" i="57"/>
  <c r="E55" i="57" s="1"/>
  <c r="F53" i="57"/>
  <c r="F55" i="57" s="1"/>
  <c r="G53" i="57"/>
  <c r="G55" i="57" s="1"/>
  <c r="H53" i="57"/>
  <c r="H55" i="57" s="1"/>
  <c r="I53" i="57"/>
  <c r="I55" i="57" s="1"/>
  <c r="J53" i="57"/>
  <c r="J55" i="57" s="1"/>
  <c r="K53" i="57"/>
  <c r="K55" i="57" s="1"/>
  <c r="L53" i="57"/>
  <c r="L55" i="57" s="1"/>
  <c r="M53" i="57"/>
  <c r="M55" i="57" s="1"/>
  <c r="N53" i="57"/>
  <c r="N55" i="57" s="1"/>
  <c r="O53" i="57"/>
  <c r="O55" i="57" s="1"/>
  <c r="P53" i="57"/>
  <c r="P55" i="57" s="1"/>
  <c r="Q53" i="57"/>
  <c r="Q55" i="57" s="1"/>
  <c r="R53" i="57"/>
  <c r="R55" i="57" s="1"/>
  <c r="S53" i="57"/>
  <c r="S55" i="57" s="1"/>
  <c r="X54" i="57"/>
  <c r="Y54" i="57"/>
  <c r="Z54" i="57"/>
  <c r="AA54" i="57"/>
  <c r="B63" i="57"/>
  <c r="C63" i="57"/>
  <c r="D63" i="57"/>
  <c r="E63" i="57"/>
  <c r="F63" i="57"/>
  <c r="G63" i="57"/>
  <c r="H63" i="57"/>
  <c r="I63" i="57"/>
  <c r="J63" i="57"/>
  <c r="K63" i="57"/>
  <c r="L63" i="57"/>
  <c r="M63" i="57"/>
  <c r="N63" i="57"/>
  <c r="O63" i="57"/>
  <c r="P63" i="57"/>
  <c r="Q63" i="57"/>
  <c r="R63" i="57"/>
  <c r="S63" i="57"/>
  <c r="T63" i="57"/>
  <c r="U63" i="57"/>
  <c r="V63" i="57"/>
  <c r="W63" i="57"/>
  <c r="B64" i="57"/>
  <c r="C64" i="57"/>
  <c r="D64" i="57"/>
  <c r="E64" i="57"/>
  <c r="F64" i="57"/>
  <c r="G64" i="57"/>
  <c r="H64" i="57"/>
  <c r="I64" i="57"/>
  <c r="J64" i="57"/>
  <c r="K64" i="57"/>
  <c r="L64" i="57"/>
  <c r="M64" i="57"/>
  <c r="N64" i="57"/>
  <c r="O64" i="57"/>
  <c r="P64" i="57"/>
  <c r="Q64" i="57"/>
  <c r="R64" i="57"/>
  <c r="S64" i="57"/>
  <c r="T64" i="57"/>
  <c r="U64" i="57"/>
  <c r="V64" i="57"/>
  <c r="W64" i="57"/>
  <c r="B65" i="57"/>
  <c r="C65" i="57"/>
  <c r="D65" i="57"/>
  <c r="E65" i="57"/>
  <c r="F65" i="57"/>
  <c r="G65" i="57"/>
  <c r="H65" i="57"/>
  <c r="I65" i="57"/>
  <c r="J65" i="57"/>
  <c r="K65" i="57"/>
  <c r="L65" i="57"/>
  <c r="M65" i="57"/>
  <c r="N65" i="57"/>
  <c r="O65" i="57"/>
  <c r="P65" i="57"/>
  <c r="Q65" i="57"/>
  <c r="R65" i="57"/>
  <c r="S65" i="57"/>
  <c r="T65" i="57"/>
  <c r="U65" i="57"/>
  <c r="V65" i="57"/>
  <c r="W65" i="57"/>
  <c r="B67" i="57"/>
  <c r="C67" i="57"/>
  <c r="D67" i="57"/>
  <c r="E67" i="57"/>
  <c r="F67" i="57"/>
  <c r="G67" i="57"/>
  <c r="H67" i="57"/>
  <c r="I67" i="57"/>
  <c r="J67" i="57"/>
  <c r="K67" i="57"/>
  <c r="L67" i="57"/>
  <c r="M67" i="57"/>
  <c r="N67" i="57"/>
  <c r="O67" i="57"/>
  <c r="P67" i="57"/>
  <c r="Q67" i="57"/>
  <c r="R67" i="57"/>
  <c r="S67" i="57"/>
  <c r="T67" i="57"/>
  <c r="U67" i="57"/>
  <c r="V67" i="57"/>
  <c r="W67" i="57"/>
  <c r="C39" i="44"/>
  <c r="C40" i="44"/>
  <c r="C41" i="44"/>
  <c r="C43" i="44"/>
  <c r="G39" i="44"/>
  <c r="G40" i="44"/>
  <c r="G41" i="44"/>
  <c r="G43" i="44"/>
  <c r="M39" i="44"/>
  <c r="M40" i="44"/>
  <c r="M41" i="44"/>
  <c r="M43" i="44"/>
  <c r="U39" i="44"/>
  <c r="U40" i="44"/>
  <c r="U41" i="44"/>
  <c r="U43" i="44"/>
  <c r="B39" i="44"/>
  <c r="B40" i="44"/>
  <c r="B41" i="44"/>
  <c r="B43" i="44"/>
  <c r="F39" i="44"/>
  <c r="F40" i="44"/>
  <c r="F41" i="44"/>
  <c r="F43" i="44"/>
  <c r="L39" i="44"/>
  <c r="L40" i="44"/>
  <c r="L41" i="44"/>
  <c r="L43" i="44"/>
  <c r="T39" i="44"/>
  <c r="T40" i="44"/>
  <c r="T41" i="44"/>
  <c r="T43" i="44"/>
  <c r="E39" i="44"/>
  <c r="E40" i="44"/>
  <c r="E41" i="44"/>
  <c r="E43" i="44"/>
  <c r="I39" i="44"/>
  <c r="I40" i="44"/>
  <c r="I41" i="44"/>
  <c r="I43" i="44"/>
  <c r="K39" i="44"/>
  <c r="K40" i="44"/>
  <c r="K41" i="44"/>
  <c r="K43" i="44"/>
  <c r="O39" i="44"/>
  <c r="O40" i="44"/>
  <c r="O41" i="44"/>
  <c r="O43" i="44"/>
  <c r="Q39" i="44"/>
  <c r="Q40" i="44"/>
  <c r="Q41" i="44"/>
  <c r="Q43" i="44"/>
  <c r="S39" i="44"/>
  <c r="S40" i="44"/>
  <c r="S41" i="44"/>
  <c r="S43" i="44"/>
  <c r="W39" i="44"/>
  <c r="W40" i="44"/>
  <c r="W41" i="44"/>
  <c r="W43" i="44"/>
  <c r="D39" i="44"/>
  <c r="D40" i="44"/>
  <c r="D41" i="44"/>
  <c r="D43" i="44"/>
  <c r="H39" i="44"/>
  <c r="H40" i="44"/>
  <c r="H41" i="44"/>
  <c r="H43" i="44"/>
  <c r="J39" i="44"/>
  <c r="J40" i="44"/>
  <c r="J41" i="44"/>
  <c r="J43" i="44"/>
  <c r="N39" i="44"/>
  <c r="N40" i="44"/>
  <c r="N41" i="44"/>
  <c r="N43" i="44"/>
  <c r="P39" i="44"/>
  <c r="P40" i="44"/>
  <c r="P41" i="44"/>
  <c r="P43" i="44"/>
  <c r="R39" i="44"/>
  <c r="R40" i="44"/>
  <c r="R41" i="44"/>
  <c r="R43" i="44"/>
  <c r="V39" i="44"/>
  <c r="V40" i="44"/>
  <c r="V41" i="44"/>
  <c r="V43" i="44"/>
  <c r="AA29" i="44"/>
  <c r="AA43" i="44" s="1"/>
  <c r="Z29" i="44"/>
  <c r="Z43" i="44" s="1"/>
  <c r="Y29" i="44"/>
  <c r="Y43" i="44" s="1"/>
  <c r="X29" i="44"/>
  <c r="X43" i="44" s="1"/>
  <c r="AA15" i="44"/>
  <c r="AA16" i="44"/>
  <c r="AA20" i="44"/>
  <c r="AA21" i="44"/>
  <c r="AA22" i="44"/>
  <c r="AA23" i="44"/>
  <c r="AA7" i="44"/>
  <c r="AA8" i="44"/>
  <c r="AA9" i="44"/>
  <c r="AA12" i="44"/>
  <c r="AA13" i="44"/>
  <c r="AA14" i="44"/>
  <c r="AA17" i="44"/>
  <c r="AA18" i="44"/>
  <c r="AA24" i="44"/>
  <c r="AA10" i="44"/>
  <c r="AA11" i="44"/>
  <c r="AA19" i="44"/>
  <c r="AA25" i="44"/>
  <c r="AA26" i="44"/>
  <c r="AA27" i="44"/>
  <c r="Z15" i="44"/>
  <c r="Z16" i="44"/>
  <c r="Z20" i="44"/>
  <c r="Z21" i="44"/>
  <c r="Z22" i="44"/>
  <c r="Z23" i="44"/>
  <c r="Z7" i="44"/>
  <c r="Z8" i="44"/>
  <c r="Z9" i="44"/>
  <c r="Z12" i="44"/>
  <c r="Z13" i="44"/>
  <c r="Z14" i="44"/>
  <c r="Z17" i="44"/>
  <c r="Z18" i="44"/>
  <c r="Z24" i="44"/>
  <c r="Z10" i="44"/>
  <c r="Z11" i="44"/>
  <c r="Z19" i="44"/>
  <c r="Z25" i="44"/>
  <c r="Z26" i="44"/>
  <c r="Z27" i="44"/>
  <c r="Y15" i="44"/>
  <c r="Y16" i="44"/>
  <c r="Y20" i="44"/>
  <c r="Y21" i="44"/>
  <c r="Y22" i="44"/>
  <c r="Y23" i="44"/>
  <c r="Y7" i="44"/>
  <c r="Y8" i="44"/>
  <c r="Y9" i="44"/>
  <c r="Y12" i="44"/>
  <c r="Y13" i="44"/>
  <c r="Y14" i="44"/>
  <c r="Y17" i="44"/>
  <c r="Y18" i="44"/>
  <c r="Y24" i="44"/>
  <c r="Y10" i="44"/>
  <c r="Y11" i="44"/>
  <c r="Y19" i="44"/>
  <c r="Y25" i="44"/>
  <c r="Y26" i="44"/>
  <c r="Y27" i="44"/>
  <c r="X15" i="44"/>
  <c r="X16" i="44"/>
  <c r="X20" i="44"/>
  <c r="X21" i="44"/>
  <c r="X22" i="44"/>
  <c r="X23" i="44"/>
  <c r="X7" i="44"/>
  <c r="X8" i="44"/>
  <c r="X9" i="44"/>
  <c r="X12" i="44"/>
  <c r="X13" i="44"/>
  <c r="X14" i="44"/>
  <c r="X17" i="44"/>
  <c r="X18" i="44"/>
  <c r="X24" i="44"/>
  <c r="X10" i="44"/>
  <c r="X11" i="44"/>
  <c r="X19" i="44"/>
  <c r="X25" i="44"/>
  <c r="X26" i="44"/>
  <c r="X27" i="44"/>
  <c r="C39" i="35"/>
  <c r="C40" i="35"/>
  <c r="C41" i="35"/>
  <c r="C43" i="35"/>
  <c r="G39" i="35"/>
  <c r="G40" i="35"/>
  <c r="G41" i="35"/>
  <c r="G43" i="35"/>
  <c r="M39" i="35"/>
  <c r="M40" i="35"/>
  <c r="M41" i="35"/>
  <c r="M43" i="35"/>
  <c r="U39" i="35"/>
  <c r="U40" i="35"/>
  <c r="U41" i="35"/>
  <c r="U43" i="35"/>
  <c r="B39" i="35"/>
  <c r="B40" i="35"/>
  <c r="B41" i="35"/>
  <c r="B43" i="35"/>
  <c r="F39" i="35"/>
  <c r="F40" i="35"/>
  <c r="F41" i="35"/>
  <c r="F43" i="35"/>
  <c r="L39" i="35"/>
  <c r="L40" i="35"/>
  <c r="L41" i="35"/>
  <c r="L43" i="35"/>
  <c r="T39" i="35"/>
  <c r="T40" i="35"/>
  <c r="T41" i="35"/>
  <c r="T43" i="35"/>
  <c r="E39" i="35"/>
  <c r="E40" i="35"/>
  <c r="E41" i="35"/>
  <c r="E43" i="35"/>
  <c r="I39" i="35"/>
  <c r="I40" i="35"/>
  <c r="I41" i="35"/>
  <c r="I43" i="35"/>
  <c r="K39" i="35"/>
  <c r="K40" i="35"/>
  <c r="K41" i="35"/>
  <c r="K43" i="35"/>
  <c r="O39" i="35"/>
  <c r="O40" i="35"/>
  <c r="O41" i="35"/>
  <c r="O43" i="35"/>
  <c r="Q39" i="35"/>
  <c r="Q40" i="35"/>
  <c r="Q41" i="35"/>
  <c r="Q43" i="35"/>
  <c r="S39" i="35"/>
  <c r="S40" i="35"/>
  <c r="S41" i="35"/>
  <c r="S43" i="35"/>
  <c r="W39" i="35"/>
  <c r="W40" i="35"/>
  <c r="W41" i="35"/>
  <c r="W43" i="35"/>
  <c r="D39" i="35"/>
  <c r="D40" i="35"/>
  <c r="D41" i="35"/>
  <c r="D43" i="35"/>
  <c r="H39" i="35"/>
  <c r="H40" i="35"/>
  <c r="H41" i="35"/>
  <c r="H43" i="35"/>
  <c r="J39" i="35"/>
  <c r="J40" i="35"/>
  <c r="J41" i="35"/>
  <c r="J43" i="35"/>
  <c r="N39" i="35"/>
  <c r="N40" i="35"/>
  <c r="N41" i="35"/>
  <c r="N43" i="35"/>
  <c r="P39" i="35"/>
  <c r="P40" i="35"/>
  <c r="P41" i="35"/>
  <c r="P43" i="35"/>
  <c r="R39" i="35"/>
  <c r="R40" i="35"/>
  <c r="R41" i="35"/>
  <c r="R43" i="35"/>
  <c r="V39" i="35"/>
  <c r="V40" i="35"/>
  <c r="V41" i="35"/>
  <c r="V43" i="35"/>
  <c r="AA29" i="35"/>
  <c r="AA43" i="35" s="1"/>
  <c r="Z29" i="35"/>
  <c r="Z43" i="35" s="1"/>
  <c r="Y29" i="35"/>
  <c r="Y43" i="35" s="1"/>
  <c r="X29" i="35"/>
  <c r="X43" i="35" s="1"/>
  <c r="AA15" i="35"/>
  <c r="AA16" i="35"/>
  <c r="AA20" i="35"/>
  <c r="AA21" i="35"/>
  <c r="AA22" i="35"/>
  <c r="AA23" i="35"/>
  <c r="AA7" i="35"/>
  <c r="AA8" i="35"/>
  <c r="AA9" i="35"/>
  <c r="AA12" i="35"/>
  <c r="AA13" i="35"/>
  <c r="AA14" i="35"/>
  <c r="AA17" i="35"/>
  <c r="AA18" i="35"/>
  <c r="AA24" i="35"/>
  <c r="AA10" i="35"/>
  <c r="AA11" i="35"/>
  <c r="AA19" i="35"/>
  <c r="AA25" i="35"/>
  <c r="AA26" i="35"/>
  <c r="AA27" i="35"/>
  <c r="Z15" i="35"/>
  <c r="Z16" i="35"/>
  <c r="Z20" i="35"/>
  <c r="Z21" i="35"/>
  <c r="Z22" i="35"/>
  <c r="Z23" i="35"/>
  <c r="Z7" i="35"/>
  <c r="Z8" i="35"/>
  <c r="Z9" i="35"/>
  <c r="Z12" i="35"/>
  <c r="Z13" i="35"/>
  <c r="Z14" i="35"/>
  <c r="Z17" i="35"/>
  <c r="Z18" i="35"/>
  <c r="Z24" i="35"/>
  <c r="Z10" i="35"/>
  <c r="Z11" i="35"/>
  <c r="Z19" i="35"/>
  <c r="Z25" i="35"/>
  <c r="Z26" i="35"/>
  <c r="Z27" i="35"/>
  <c r="Y15" i="35"/>
  <c r="Y16" i="35"/>
  <c r="Y20" i="35"/>
  <c r="Y21" i="35"/>
  <c r="Y22" i="35"/>
  <c r="Y23" i="35"/>
  <c r="Y7" i="35"/>
  <c r="Y8" i="35"/>
  <c r="Y9" i="35"/>
  <c r="Y12" i="35"/>
  <c r="Y13" i="35"/>
  <c r="Y14" i="35"/>
  <c r="Y17" i="35"/>
  <c r="Y18" i="35"/>
  <c r="Y24" i="35"/>
  <c r="Y10" i="35"/>
  <c r="Y11" i="35"/>
  <c r="Y19" i="35"/>
  <c r="Y25" i="35"/>
  <c r="Y26" i="35"/>
  <c r="Y27" i="35"/>
  <c r="X15" i="35"/>
  <c r="X16" i="35"/>
  <c r="X20" i="35"/>
  <c r="X21" i="35"/>
  <c r="X22" i="35"/>
  <c r="X23" i="35"/>
  <c r="X7" i="35"/>
  <c r="X8" i="35"/>
  <c r="X9" i="35"/>
  <c r="X12" i="35"/>
  <c r="X13" i="35"/>
  <c r="X14" i="35"/>
  <c r="X17" i="35"/>
  <c r="X18" i="35"/>
  <c r="X24" i="35"/>
  <c r="X10" i="35"/>
  <c r="X11" i="35"/>
  <c r="X19" i="35"/>
  <c r="X25" i="35"/>
  <c r="X26" i="35"/>
  <c r="X27" i="35"/>
  <c r="C39" i="34"/>
  <c r="C40" i="34"/>
  <c r="C41" i="34"/>
  <c r="C43" i="34"/>
  <c r="G39" i="34"/>
  <c r="G40" i="34"/>
  <c r="G41" i="34"/>
  <c r="G43" i="34"/>
  <c r="M39" i="34"/>
  <c r="M40" i="34"/>
  <c r="M41" i="34"/>
  <c r="M43" i="34"/>
  <c r="U39" i="34"/>
  <c r="U40" i="34"/>
  <c r="U41" i="34"/>
  <c r="U43" i="34"/>
  <c r="B39" i="34"/>
  <c r="B40" i="34"/>
  <c r="B41" i="34"/>
  <c r="B43" i="34"/>
  <c r="F39" i="34"/>
  <c r="F40" i="34"/>
  <c r="F41" i="34"/>
  <c r="F43" i="34"/>
  <c r="L39" i="34"/>
  <c r="L40" i="34"/>
  <c r="L41" i="34"/>
  <c r="L43" i="34"/>
  <c r="T39" i="34"/>
  <c r="T40" i="34"/>
  <c r="T41" i="34"/>
  <c r="T43" i="34"/>
  <c r="E39" i="34"/>
  <c r="E40" i="34"/>
  <c r="E41" i="34"/>
  <c r="E43" i="34"/>
  <c r="I39" i="34"/>
  <c r="I40" i="34"/>
  <c r="I41" i="34"/>
  <c r="I43" i="34"/>
  <c r="K39" i="34"/>
  <c r="K40" i="34"/>
  <c r="K41" i="34"/>
  <c r="K43" i="34"/>
  <c r="O39" i="34"/>
  <c r="O40" i="34"/>
  <c r="O41" i="34"/>
  <c r="O43" i="34"/>
  <c r="Q39" i="34"/>
  <c r="Q40" i="34"/>
  <c r="Q41" i="34"/>
  <c r="Q43" i="34"/>
  <c r="S39" i="34"/>
  <c r="S40" i="34"/>
  <c r="S41" i="34"/>
  <c r="S43" i="34"/>
  <c r="W39" i="34"/>
  <c r="W40" i="34"/>
  <c r="W41" i="34"/>
  <c r="W43" i="34"/>
  <c r="D39" i="34"/>
  <c r="D40" i="34"/>
  <c r="D41" i="34"/>
  <c r="D43" i="34"/>
  <c r="H39" i="34"/>
  <c r="H40" i="34"/>
  <c r="H41" i="34"/>
  <c r="H43" i="34"/>
  <c r="J39" i="34"/>
  <c r="J40" i="34"/>
  <c r="J41" i="34"/>
  <c r="J43" i="34"/>
  <c r="N39" i="34"/>
  <c r="N40" i="34"/>
  <c r="N41" i="34"/>
  <c r="N43" i="34"/>
  <c r="P39" i="34"/>
  <c r="P40" i="34"/>
  <c r="P41" i="34"/>
  <c r="P43" i="34"/>
  <c r="R39" i="34"/>
  <c r="R40" i="34"/>
  <c r="R41" i="34"/>
  <c r="R43" i="34"/>
  <c r="V39" i="34"/>
  <c r="V40" i="34"/>
  <c r="V41" i="34"/>
  <c r="V43" i="34"/>
  <c r="AA29" i="34"/>
  <c r="AA43" i="34" s="1"/>
  <c r="Z29" i="34"/>
  <c r="Z43" i="34" s="1"/>
  <c r="Y29" i="34"/>
  <c r="Y43" i="34" s="1"/>
  <c r="X29" i="34"/>
  <c r="X43" i="34" s="1"/>
  <c r="AA15" i="34"/>
  <c r="AA16" i="34"/>
  <c r="AA20" i="34"/>
  <c r="AA21" i="34"/>
  <c r="AA22" i="34"/>
  <c r="AA23" i="34"/>
  <c r="AA7" i="34"/>
  <c r="AA8" i="34"/>
  <c r="AA9" i="34"/>
  <c r="AA12" i="34"/>
  <c r="AA13" i="34"/>
  <c r="AA14" i="34"/>
  <c r="AA17" i="34"/>
  <c r="AA18" i="34"/>
  <c r="AA24" i="34"/>
  <c r="AA10" i="34"/>
  <c r="AA11" i="34"/>
  <c r="AA19" i="34"/>
  <c r="AA25" i="34"/>
  <c r="AA26" i="34"/>
  <c r="AA27" i="34"/>
  <c r="Z15" i="34"/>
  <c r="Z16" i="34"/>
  <c r="Z20" i="34"/>
  <c r="Z21" i="34"/>
  <c r="Z22" i="34"/>
  <c r="Z23" i="34"/>
  <c r="Z7" i="34"/>
  <c r="Z8" i="34"/>
  <c r="Z9" i="34"/>
  <c r="Z12" i="34"/>
  <c r="Z13" i="34"/>
  <c r="Z14" i="34"/>
  <c r="Z17" i="34"/>
  <c r="Z18" i="34"/>
  <c r="Z24" i="34"/>
  <c r="Z10" i="34"/>
  <c r="Z11" i="34"/>
  <c r="Z19" i="34"/>
  <c r="Z25" i="34"/>
  <c r="Z26" i="34"/>
  <c r="Z27" i="34"/>
  <c r="Y15" i="34"/>
  <c r="Y16" i="34"/>
  <c r="Y20" i="34"/>
  <c r="Y21" i="34"/>
  <c r="Y22" i="34"/>
  <c r="Y23" i="34"/>
  <c r="Y7" i="34"/>
  <c r="Y8" i="34"/>
  <c r="Y9" i="34"/>
  <c r="Y12" i="34"/>
  <c r="Y13" i="34"/>
  <c r="Y14" i="34"/>
  <c r="Y17" i="34"/>
  <c r="Y18" i="34"/>
  <c r="Y24" i="34"/>
  <c r="Y10" i="34"/>
  <c r="Y11" i="34"/>
  <c r="Y19" i="34"/>
  <c r="Y25" i="34"/>
  <c r="Y26" i="34"/>
  <c r="Y27" i="34"/>
  <c r="X15" i="34"/>
  <c r="X16" i="34"/>
  <c r="X20" i="34"/>
  <c r="X21" i="34"/>
  <c r="X22" i="34"/>
  <c r="X23" i="34"/>
  <c r="X7" i="34"/>
  <c r="X8" i="34"/>
  <c r="X9" i="34"/>
  <c r="X12" i="34"/>
  <c r="X13" i="34"/>
  <c r="X14" i="34"/>
  <c r="X17" i="34"/>
  <c r="X18" i="34"/>
  <c r="X24" i="34"/>
  <c r="X10" i="34"/>
  <c r="X11" i="34"/>
  <c r="X19" i="34"/>
  <c r="X25" i="34"/>
  <c r="X26" i="34"/>
  <c r="X27" i="34"/>
  <c r="C39" i="45"/>
  <c r="C40" i="45"/>
  <c r="C41" i="45"/>
  <c r="C43" i="45"/>
  <c r="G39" i="45"/>
  <c r="G40" i="45"/>
  <c r="G41" i="45"/>
  <c r="G43" i="45"/>
  <c r="M39" i="45"/>
  <c r="M40" i="45"/>
  <c r="M41" i="45"/>
  <c r="M43" i="45"/>
  <c r="U39" i="45"/>
  <c r="U40" i="45"/>
  <c r="U41" i="45"/>
  <c r="U43" i="45"/>
  <c r="B39" i="45"/>
  <c r="B40" i="45"/>
  <c r="B41" i="45"/>
  <c r="B43" i="45"/>
  <c r="F39" i="45"/>
  <c r="F40" i="45"/>
  <c r="F41" i="45"/>
  <c r="F43" i="45"/>
  <c r="L39" i="45"/>
  <c r="L40" i="45"/>
  <c r="L41" i="45"/>
  <c r="L43" i="45"/>
  <c r="T39" i="45"/>
  <c r="T40" i="45"/>
  <c r="T41" i="45"/>
  <c r="T43" i="45"/>
  <c r="E39" i="45"/>
  <c r="E40" i="45"/>
  <c r="E41" i="45"/>
  <c r="E43" i="45"/>
  <c r="I39" i="45"/>
  <c r="I40" i="45"/>
  <c r="I41" i="45"/>
  <c r="I43" i="45"/>
  <c r="K39" i="45"/>
  <c r="K40" i="45"/>
  <c r="K41" i="45"/>
  <c r="K43" i="45"/>
  <c r="O39" i="45"/>
  <c r="O40" i="45"/>
  <c r="O41" i="45"/>
  <c r="O43" i="45"/>
  <c r="Q39" i="45"/>
  <c r="Q40" i="45"/>
  <c r="Q41" i="45"/>
  <c r="Q43" i="45"/>
  <c r="S39" i="45"/>
  <c r="S40" i="45"/>
  <c r="S41" i="45"/>
  <c r="S43" i="45"/>
  <c r="W39" i="45"/>
  <c r="W40" i="45"/>
  <c r="W41" i="45"/>
  <c r="W43" i="45"/>
  <c r="D39" i="45"/>
  <c r="D40" i="45"/>
  <c r="D41" i="45"/>
  <c r="D43" i="45"/>
  <c r="H39" i="45"/>
  <c r="H40" i="45"/>
  <c r="H41" i="45"/>
  <c r="H43" i="45"/>
  <c r="J39" i="45"/>
  <c r="J40" i="45"/>
  <c r="J41" i="45"/>
  <c r="J43" i="45"/>
  <c r="N39" i="45"/>
  <c r="N40" i="45"/>
  <c r="N41" i="45"/>
  <c r="N43" i="45"/>
  <c r="P39" i="45"/>
  <c r="P40" i="45"/>
  <c r="P41" i="45"/>
  <c r="P43" i="45"/>
  <c r="R39" i="45"/>
  <c r="R40" i="45"/>
  <c r="R41" i="45"/>
  <c r="R43" i="45"/>
  <c r="V39" i="45"/>
  <c r="V40" i="45"/>
  <c r="V41" i="45"/>
  <c r="V43" i="45"/>
  <c r="C39" i="33"/>
  <c r="C40" i="33"/>
  <c r="C41" i="33"/>
  <c r="C43" i="33"/>
  <c r="G39" i="33"/>
  <c r="G40" i="33"/>
  <c r="G41" i="33"/>
  <c r="G43" i="33"/>
  <c r="M39" i="33"/>
  <c r="M40" i="33"/>
  <c r="M41" i="33"/>
  <c r="M43" i="33"/>
  <c r="U39" i="33"/>
  <c r="U40" i="33"/>
  <c r="U41" i="33"/>
  <c r="U43" i="33"/>
  <c r="B39" i="33"/>
  <c r="B40" i="33"/>
  <c r="B41" i="33"/>
  <c r="B43" i="33"/>
  <c r="F39" i="33"/>
  <c r="F40" i="33"/>
  <c r="F41" i="33"/>
  <c r="F43" i="33"/>
  <c r="L39" i="33"/>
  <c r="L40" i="33"/>
  <c r="L41" i="33"/>
  <c r="L43" i="33"/>
  <c r="T39" i="33"/>
  <c r="T40" i="33"/>
  <c r="T41" i="33"/>
  <c r="T43" i="33"/>
  <c r="E39" i="33"/>
  <c r="E40" i="33"/>
  <c r="E41" i="33"/>
  <c r="E43" i="33"/>
  <c r="I39" i="33"/>
  <c r="I40" i="33"/>
  <c r="I41" i="33"/>
  <c r="I43" i="33"/>
  <c r="K39" i="33"/>
  <c r="K40" i="33"/>
  <c r="K41" i="33"/>
  <c r="K43" i="33"/>
  <c r="O39" i="33"/>
  <c r="O40" i="33"/>
  <c r="O41" i="33"/>
  <c r="O43" i="33"/>
  <c r="Q39" i="33"/>
  <c r="Q40" i="33"/>
  <c r="Q41" i="33"/>
  <c r="Q43" i="33"/>
  <c r="S39" i="33"/>
  <c r="S40" i="33"/>
  <c r="S41" i="33"/>
  <c r="S43" i="33"/>
  <c r="W39" i="33"/>
  <c r="W40" i="33"/>
  <c r="W41" i="33"/>
  <c r="W43" i="33"/>
  <c r="D39" i="33"/>
  <c r="D40" i="33"/>
  <c r="D41" i="33"/>
  <c r="D43" i="33"/>
  <c r="H39" i="33"/>
  <c r="H40" i="33"/>
  <c r="H41" i="33"/>
  <c r="H43" i="33"/>
  <c r="J39" i="33"/>
  <c r="J40" i="33"/>
  <c r="J41" i="33"/>
  <c r="J43" i="33"/>
  <c r="N39" i="33"/>
  <c r="N40" i="33"/>
  <c r="N41" i="33"/>
  <c r="N43" i="33"/>
  <c r="P39" i="33"/>
  <c r="P40" i="33"/>
  <c r="P41" i="33"/>
  <c r="P43" i="33"/>
  <c r="R39" i="33"/>
  <c r="R40" i="33"/>
  <c r="R41" i="33"/>
  <c r="R43" i="33"/>
  <c r="V39" i="33"/>
  <c r="V40" i="33"/>
  <c r="V41" i="33"/>
  <c r="V43" i="33"/>
  <c r="AA29" i="33"/>
  <c r="AA43" i="33" s="1"/>
  <c r="Z29" i="33"/>
  <c r="Z43" i="33" s="1"/>
  <c r="Y29" i="33"/>
  <c r="Y43" i="33" s="1"/>
  <c r="X29" i="33"/>
  <c r="X43" i="33" s="1"/>
  <c r="AA15" i="33"/>
  <c r="AA16" i="33"/>
  <c r="AA20" i="33"/>
  <c r="AA21" i="33"/>
  <c r="AA22" i="33"/>
  <c r="AA23" i="33"/>
  <c r="AA7" i="33"/>
  <c r="AA8" i="33"/>
  <c r="AA9" i="33"/>
  <c r="AA12" i="33"/>
  <c r="AA13" i="33"/>
  <c r="AA14" i="33"/>
  <c r="AA17" i="33"/>
  <c r="AA18" i="33"/>
  <c r="AA24" i="33"/>
  <c r="AA10" i="33"/>
  <c r="AA11" i="33"/>
  <c r="AA19" i="33"/>
  <c r="AA25" i="33"/>
  <c r="AA26" i="33"/>
  <c r="AA27" i="33"/>
  <c r="Z15" i="33"/>
  <c r="Z16" i="33"/>
  <c r="Z20" i="33"/>
  <c r="Z21" i="33"/>
  <c r="Z22" i="33"/>
  <c r="Z23" i="33"/>
  <c r="Z7" i="33"/>
  <c r="Z8" i="33"/>
  <c r="Z9" i="33"/>
  <c r="Z12" i="33"/>
  <c r="Z13" i="33"/>
  <c r="Z14" i="33"/>
  <c r="Z17" i="33"/>
  <c r="Z18" i="33"/>
  <c r="Z24" i="33"/>
  <c r="Z10" i="33"/>
  <c r="Z11" i="33"/>
  <c r="Z19" i="33"/>
  <c r="Z25" i="33"/>
  <c r="Z26" i="33"/>
  <c r="Z27" i="33"/>
  <c r="Y15" i="33"/>
  <c r="Y16" i="33"/>
  <c r="Y20" i="33"/>
  <c r="Y21" i="33"/>
  <c r="Y22" i="33"/>
  <c r="Y23" i="33"/>
  <c r="Y7" i="33"/>
  <c r="Y8" i="33"/>
  <c r="Y9" i="33"/>
  <c r="Y12" i="33"/>
  <c r="Y13" i="33"/>
  <c r="Y14" i="33"/>
  <c r="Y17" i="33"/>
  <c r="Y18" i="33"/>
  <c r="Y24" i="33"/>
  <c r="Y10" i="33"/>
  <c r="Y11" i="33"/>
  <c r="Y19" i="33"/>
  <c r="Y25" i="33"/>
  <c r="Y26" i="33"/>
  <c r="Y27" i="33"/>
  <c r="X15" i="33"/>
  <c r="X16" i="33"/>
  <c r="X20" i="33"/>
  <c r="X21" i="33"/>
  <c r="X22" i="33"/>
  <c r="X23" i="33"/>
  <c r="X7" i="33"/>
  <c r="X8" i="33"/>
  <c r="X9" i="33"/>
  <c r="X12" i="33"/>
  <c r="X13" i="33"/>
  <c r="X14" i="33"/>
  <c r="X17" i="33"/>
  <c r="X18" i="33"/>
  <c r="X24" i="33"/>
  <c r="X10" i="33"/>
  <c r="X11" i="33"/>
  <c r="X19" i="33"/>
  <c r="X25" i="33"/>
  <c r="X26" i="33"/>
  <c r="X27" i="33"/>
  <c r="C39" i="32"/>
  <c r="C40" i="32"/>
  <c r="C41" i="32"/>
  <c r="C43" i="32"/>
  <c r="G39" i="32"/>
  <c r="G40" i="32"/>
  <c r="G41" i="32"/>
  <c r="G43" i="32"/>
  <c r="M39" i="32"/>
  <c r="M40" i="32"/>
  <c r="M41" i="32"/>
  <c r="M43" i="32"/>
  <c r="U39" i="32"/>
  <c r="U40" i="32"/>
  <c r="U41" i="32"/>
  <c r="U43" i="32"/>
  <c r="B39" i="32"/>
  <c r="B40" i="32"/>
  <c r="B41" i="32"/>
  <c r="B43" i="32"/>
  <c r="F39" i="32"/>
  <c r="F40" i="32"/>
  <c r="F41" i="32"/>
  <c r="F43" i="32"/>
  <c r="L39" i="32"/>
  <c r="L40" i="32"/>
  <c r="L41" i="32"/>
  <c r="L43" i="32"/>
  <c r="T39" i="32"/>
  <c r="T40" i="32"/>
  <c r="T41" i="32"/>
  <c r="T43" i="32"/>
  <c r="E39" i="32"/>
  <c r="E40" i="32"/>
  <c r="E41" i="32"/>
  <c r="E43" i="32"/>
  <c r="I39" i="32"/>
  <c r="I40" i="32"/>
  <c r="I41" i="32"/>
  <c r="I43" i="32"/>
  <c r="K39" i="32"/>
  <c r="K40" i="32"/>
  <c r="K41" i="32"/>
  <c r="K43" i="32"/>
  <c r="O39" i="32"/>
  <c r="O40" i="32"/>
  <c r="O41" i="32"/>
  <c r="O43" i="32"/>
  <c r="Q39" i="32"/>
  <c r="Q40" i="32"/>
  <c r="Q41" i="32"/>
  <c r="Q43" i="32"/>
  <c r="S39" i="32"/>
  <c r="S40" i="32"/>
  <c r="S41" i="32"/>
  <c r="S43" i="32"/>
  <c r="W39" i="32"/>
  <c r="W40" i="32"/>
  <c r="W41" i="32"/>
  <c r="W43" i="32"/>
  <c r="D39" i="32"/>
  <c r="D40" i="32"/>
  <c r="D41" i="32"/>
  <c r="D43" i="32"/>
  <c r="H39" i="32"/>
  <c r="H40" i="32"/>
  <c r="H41" i="32"/>
  <c r="H43" i="32"/>
  <c r="J39" i="32"/>
  <c r="J40" i="32"/>
  <c r="J41" i="32"/>
  <c r="J43" i="32"/>
  <c r="N39" i="32"/>
  <c r="N40" i="32"/>
  <c r="N41" i="32"/>
  <c r="N43" i="32"/>
  <c r="P39" i="32"/>
  <c r="P40" i="32"/>
  <c r="P41" i="32"/>
  <c r="P43" i="32"/>
  <c r="R39" i="32"/>
  <c r="R40" i="32"/>
  <c r="R41" i="32"/>
  <c r="R43" i="32"/>
  <c r="V39" i="32"/>
  <c r="V40" i="32"/>
  <c r="V41" i="32"/>
  <c r="V43" i="32"/>
  <c r="AA29" i="32"/>
  <c r="AA43" i="32" s="1"/>
  <c r="Z29" i="32"/>
  <c r="Z43" i="32" s="1"/>
  <c r="Y29" i="32"/>
  <c r="Y43" i="32" s="1"/>
  <c r="X29" i="32"/>
  <c r="X43" i="32" s="1"/>
  <c r="AA15" i="32"/>
  <c r="AA16" i="32"/>
  <c r="AA20" i="32"/>
  <c r="AA21" i="32"/>
  <c r="AA22" i="32"/>
  <c r="AA23" i="32"/>
  <c r="AA7" i="32"/>
  <c r="AA8" i="32"/>
  <c r="AA9" i="32"/>
  <c r="AA12" i="32"/>
  <c r="AA13" i="32"/>
  <c r="AA14" i="32"/>
  <c r="AA17" i="32"/>
  <c r="AA18" i="32"/>
  <c r="AA24" i="32"/>
  <c r="AA10" i="32"/>
  <c r="AA11" i="32"/>
  <c r="AA19" i="32"/>
  <c r="AA25" i="32"/>
  <c r="AA26" i="32"/>
  <c r="AA27" i="32"/>
  <c r="Z15" i="32"/>
  <c r="Z16" i="32"/>
  <c r="Z20" i="32"/>
  <c r="Z21" i="32"/>
  <c r="Z22" i="32"/>
  <c r="Z23" i="32"/>
  <c r="Z7" i="32"/>
  <c r="Z8" i="32"/>
  <c r="Z9" i="32"/>
  <c r="Z12" i="32"/>
  <c r="Z13" i="32"/>
  <c r="Z14" i="32"/>
  <c r="Z17" i="32"/>
  <c r="Z18" i="32"/>
  <c r="Z24" i="32"/>
  <c r="Z10" i="32"/>
  <c r="Z11" i="32"/>
  <c r="Z19" i="32"/>
  <c r="Z25" i="32"/>
  <c r="Z26" i="32"/>
  <c r="Z27" i="32"/>
  <c r="Y15" i="32"/>
  <c r="Y16" i="32"/>
  <c r="Y20" i="32"/>
  <c r="Y21" i="32"/>
  <c r="Y22" i="32"/>
  <c r="Y23" i="32"/>
  <c r="Y7" i="32"/>
  <c r="Y8" i="32"/>
  <c r="Y9" i="32"/>
  <c r="Y12" i="32"/>
  <c r="Y13" i="32"/>
  <c r="Y14" i="32"/>
  <c r="Y17" i="32"/>
  <c r="Y18" i="32"/>
  <c r="Y24" i="32"/>
  <c r="Y10" i="32"/>
  <c r="Y11" i="32"/>
  <c r="Y19" i="32"/>
  <c r="Y25" i="32"/>
  <c r="Y26" i="32"/>
  <c r="Y27" i="32"/>
  <c r="X15" i="32"/>
  <c r="X16" i="32"/>
  <c r="X20" i="32"/>
  <c r="X21" i="32"/>
  <c r="X22" i="32"/>
  <c r="X23" i="32"/>
  <c r="X7" i="32"/>
  <c r="X8" i="32"/>
  <c r="X9" i="32"/>
  <c r="X12" i="32"/>
  <c r="X13" i="32"/>
  <c r="X14" i="32"/>
  <c r="X17" i="32"/>
  <c r="X18" i="32"/>
  <c r="X24" i="32"/>
  <c r="X10" i="32"/>
  <c r="X11" i="32"/>
  <c r="X19" i="32"/>
  <c r="X25" i="32"/>
  <c r="X26" i="32"/>
  <c r="X27" i="32"/>
  <c r="C39" i="46"/>
  <c r="C40" i="46"/>
  <c r="C41" i="46"/>
  <c r="C43" i="46"/>
  <c r="G39" i="46"/>
  <c r="G40" i="46"/>
  <c r="G41" i="46"/>
  <c r="G43" i="46"/>
  <c r="M39" i="46"/>
  <c r="M40" i="46"/>
  <c r="M41" i="46"/>
  <c r="M43" i="46"/>
  <c r="U39" i="46"/>
  <c r="U40" i="46"/>
  <c r="U41" i="46"/>
  <c r="U43" i="46"/>
  <c r="B39" i="46"/>
  <c r="B40" i="46"/>
  <c r="B41" i="46"/>
  <c r="B43" i="46"/>
  <c r="F39" i="46"/>
  <c r="F40" i="46"/>
  <c r="F41" i="46"/>
  <c r="F43" i="46"/>
  <c r="L39" i="46"/>
  <c r="L40" i="46"/>
  <c r="L41" i="46"/>
  <c r="L43" i="46"/>
  <c r="T39" i="46"/>
  <c r="T40" i="46"/>
  <c r="T41" i="46"/>
  <c r="T43" i="46"/>
  <c r="E39" i="46"/>
  <c r="E40" i="46"/>
  <c r="E41" i="46"/>
  <c r="E43" i="46"/>
  <c r="I39" i="46"/>
  <c r="I40" i="46"/>
  <c r="I41" i="46"/>
  <c r="I43" i="46"/>
  <c r="K39" i="46"/>
  <c r="K40" i="46"/>
  <c r="K41" i="46"/>
  <c r="K43" i="46"/>
  <c r="O39" i="46"/>
  <c r="O40" i="46"/>
  <c r="O41" i="46"/>
  <c r="O43" i="46"/>
  <c r="Q39" i="46"/>
  <c r="Q40" i="46"/>
  <c r="Q41" i="46"/>
  <c r="Q43" i="46"/>
  <c r="S39" i="46"/>
  <c r="S40" i="46"/>
  <c r="S41" i="46"/>
  <c r="S43" i="46"/>
  <c r="W39" i="46"/>
  <c r="W40" i="46"/>
  <c r="W41" i="46"/>
  <c r="W43" i="46"/>
  <c r="D39" i="46"/>
  <c r="D40" i="46"/>
  <c r="D41" i="46"/>
  <c r="D43" i="46"/>
  <c r="H39" i="46"/>
  <c r="H40" i="46"/>
  <c r="H41" i="46"/>
  <c r="H43" i="46"/>
  <c r="J39" i="46"/>
  <c r="J40" i="46"/>
  <c r="J41" i="46"/>
  <c r="J43" i="46"/>
  <c r="N39" i="46"/>
  <c r="N40" i="46"/>
  <c r="N41" i="46"/>
  <c r="N43" i="46"/>
  <c r="P39" i="46"/>
  <c r="P40" i="46"/>
  <c r="P41" i="46"/>
  <c r="P43" i="46"/>
  <c r="R39" i="46"/>
  <c r="R40" i="46"/>
  <c r="R41" i="46"/>
  <c r="R43" i="46"/>
  <c r="V39" i="46"/>
  <c r="V40" i="46"/>
  <c r="V41" i="46"/>
  <c r="V43" i="46"/>
  <c r="C39" i="26"/>
  <c r="C40" i="26"/>
  <c r="C41" i="26"/>
  <c r="C43" i="26"/>
  <c r="G39" i="26"/>
  <c r="G40" i="26"/>
  <c r="G41" i="26"/>
  <c r="G43" i="26"/>
  <c r="M39" i="26"/>
  <c r="M40" i="26"/>
  <c r="M41" i="26"/>
  <c r="M43" i="26"/>
  <c r="U39" i="26"/>
  <c r="U40" i="26"/>
  <c r="U41" i="26"/>
  <c r="U43" i="26"/>
  <c r="B39" i="26"/>
  <c r="B40" i="26"/>
  <c r="B41" i="26"/>
  <c r="B43" i="26"/>
  <c r="F39" i="26"/>
  <c r="F40" i="26"/>
  <c r="F41" i="26"/>
  <c r="F43" i="26"/>
  <c r="L39" i="26"/>
  <c r="L40" i="26"/>
  <c r="L41" i="26"/>
  <c r="L43" i="26"/>
  <c r="T39" i="26"/>
  <c r="T40" i="26"/>
  <c r="T41" i="26"/>
  <c r="T43" i="26"/>
  <c r="E39" i="26"/>
  <c r="E40" i="26"/>
  <c r="E41" i="26"/>
  <c r="E43" i="26"/>
  <c r="I39" i="26"/>
  <c r="I40" i="26"/>
  <c r="I41" i="26"/>
  <c r="I43" i="26"/>
  <c r="K39" i="26"/>
  <c r="K40" i="26"/>
  <c r="K41" i="26"/>
  <c r="K43" i="26"/>
  <c r="O39" i="26"/>
  <c r="O40" i="26"/>
  <c r="O41" i="26"/>
  <c r="O43" i="26"/>
  <c r="Q39" i="26"/>
  <c r="Q40" i="26"/>
  <c r="Q41" i="26"/>
  <c r="Q43" i="26"/>
  <c r="S39" i="26"/>
  <c r="S40" i="26"/>
  <c r="S41" i="26"/>
  <c r="S43" i="26"/>
  <c r="W39" i="26"/>
  <c r="W40" i="26"/>
  <c r="W41" i="26"/>
  <c r="W43" i="26"/>
  <c r="D39" i="26"/>
  <c r="D40" i="26"/>
  <c r="D41" i="26"/>
  <c r="D43" i="26"/>
  <c r="H39" i="26"/>
  <c r="H40" i="26"/>
  <c r="H41" i="26"/>
  <c r="H43" i="26"/>
  <c r="J39" i="26"/>
  <c r="J40" i="26"/>
  <c r="J41" i="26"/>
  <c r="J43" i="26"/>
  <c r="N39" i="26"/>
  <c r="N40" i="26"/>
  <c r="N41" i="26"/>
  <c r="N43" i="26"/>
  <c r="P39" i="26"/>
  <c r="P40" i="26"/>
  <c r="P41" i="26"/>
  <c r="P43" i="26"/>
  <c r="R39" i="26"/>
  <c r="R40" i="26"/>
  <c r="R41" i="26"/>
  <c r="R43" i="26"/>
  <c r="V39" i="26"/>
  <c r="V40" i="26"/>
  <c r="V41" i="26"/>
  <c r="V43" i="26"/>
  <c r="C39" i="25"/>
  <c r="C40" i="25"/>
  <c r="C41" i="25"/>
  <c r="C43" i="25"/>
  <c r="G39" i="25"/>
  <c r="G40" i="25"/>
  <c r="G41" i="25"/>
  <c r="G43" i="25"/>
  <c r="M39" i="25"/>
  <c r="M40" i="25"/>
  <c r="M41" i="25"/>
  <c r="M43" i="25"/>
  <c r="U39" i="25"/>
  <c r="U40" i="25"/>
  <c r="U41" i="25"/>
  <c r="U43" i="25"/>
  <c r="B39" i="25"/>
  <c r="B40" i="25"/>
  <c r="B41" i="25"/>
  <c r="B43" i="25"/>
  <c r="F39" i="25"/>
  <c r="F40" i="25"/>
  <c r="F41" i="25"/>
  <c r="F43" i="25"/>
  <c r="L39" i="25"/>
  <c r="L40" i="25"/>
  <c r="L41" i="25"/>
  <c r="L43" i="25"/>
  <c r="T39" i="25"/>
  <c r="T40" i="25"/>
  <c r="T41" i="25"/>
  <c r="T43" i="25"/>
  <c r="E39" i="25"/>
  <c r="E40" i="25"/>
  <c r="E41" i="25"/>
  <c r="E43" i="25"/>
  <c r="I39" i="25"/>
  <c r="I40" i="25"/>
  <c r="I41" i="25"/>
  <c r="I43" i="25"/>
  <c r="K39" i="25"/>
  <c r="K40" i="25"/>
  <c r="K41" i="25"/>
  <c r="K43" i="25"/>
  <c r="O39" i="25"/>
  <c r="O40" i="25"/>
  <c r="O41" i="25"/>
  <c r="O43" i="25"/>
  <c r="Q39" i="25"/>
  <c r="Q40" i="25"/>
  <c r="Q41" i="25"/>
  <c r="Q43" i="25"/>
  <c r="S39" i="25"/>
  <c r="S40" i="25"/>
  <c r="S41" i="25"/>
  <c r="S43" i="25"/>
  <c r="W39" i="25"/>
  <c r="W40" i="25"/>
  <c r="W41" i="25"/>
  <c r="W43" i="25"/>
  <c r="D39" i="25"/>
  <c r="D40" i="25"/>
  <c r="D41" i="25"/>
  <c r="D43" i="25"/>
  <c r="H39" i="25"/>
  <c r="H40" i="25"/>
  <c r="H41" i="25"/>
  <c r="H43" i="25"/>
  <c r="J39" i="25"/>
  <c r="J40" i="25"/>
  <c r="J41" i="25"/>
  <c r="J43" i="25"/>
  <c r="N39" i="25"/>
  <c r="N40" i="25"/>
  <c r="N41" i="25"/>
  <c r="N43" i="25"/>
  <c r="P39" i="25"/>
  <c r="P40" i="25"/>
  <c r="P41" i="25"/>
  <c r="P43" i="25"/>
  <c r="R39" i="25"/>
  <c r="R40" i="25"/>
  <c r="R41" i="25"/>
  <c r="R43" i="25"/>
  <c r="V39" i="25"/>
  <c r="V40" i="25"/>
  <c r="V41" i="25"/>
  <c r="V43" i="25"/>
  <c r="C39" i="21"/>
  <c r="C40" i="21"/>
  <c r="C41" i="21"/>
  <c r="C43" i="21"/>
  <c r="G39" i="21"/>
  <c r="G40" i="21"/>
  <c r="G41" i="21"/>
  <c r="G43" i="21"/>
  <c r="M39" i="21"/>
  <c r="M40" i="21"/>
  <c r="M41" i="21"/>
  <c r="M43" i="21"/>
  <c r="U39" i="21"/>
  <c r="U40" i="21"/>
  <c r="U41" i="21"/>
  <c r="U43" i="21"/>
  <c r="B39" i="21"/>
  <c r="B40" i="21"/>
  <c r="B41" i="21"/>
  <c r="B43" i="21"/>
  <c r="F39" i="21"/>
  <c r="F40" i="21"/>
  <c r="F41" i="21"/>
  <c r="F43" i="21"/>
  <c r="L39" i="21"/>
  <c r="L40" i="21"/>
  <c r="L41" i="21"/>
  <c r="L43" i="21"/>
  <c r="T39" i="21"/>
  <c r="T40" i="21"/>
  <c r="T41" i="21"/>
  <c r="T43" i="21"/>
  <c r="E39" i="21"/>
  <c r="E40" i="21"/>
  <c r="E41" i="21"/>
  <c r="E43" i="21"/>
  <c r="I39" i="21"/>
  <c r="I40" i="21"/>
  <c r="I41" i="21"/>
  <c r="I43" i="21"/>
  <c r="K39" i="21"/>
  <c r="K40" i="21"/>
  <c r="K41" i="21"/>
  <c r="K43" i="21"/>
  <c r="O39" i="21"/>
  <c r="O40" i="21"/>
  <c r="O41" i="21"/>
  <c r="O43" i="21"/>
  <c r="Q39" i="21"/>
  <c r="Q40" i="21"/>
  <c r="Q41" i="21"/>
  <c r="Q43" i="21"/>
  <c r="S39" i="21"/>
  <c r="S40" i="21"/>
  <c r="S41" i="21"/>
  <c r="S43" i="21"/>
  <c r="W39" i="21"/>
  <c r="W40" i="21"/>
  <c r="W41" i="21"/>
  <c r="W43" i="21"/>
  <c r="D39" i="21"/>
  <c r="D40" i="21"/>
  <c r="D41" i="21"/>
  <c r="D43" i="21"/>
  <c r="H39" i="21"/>
  <c r="H40" i="21"/>
  <c r="H41" i="21"/>
  <c r="H43" i="21"/>
  <c r="J39" i="21"/>
  <c r="J40" i="21"/>
  <c r="J41" i="21"/>
  <c r="J43" i="21"/>
  <c r="N39" i="21"/>
  <c r="N40" i="21"/>
  <c r="N41" i="21"/>
  <c r="N43" i="21"/>
  <c r="P39" i="21"/>
  <c r="P40" i="21"/>
  <c r="P41" i="21"/>
  <c r="P43" i="21"/>
  <c r="R39" i="21"/>
  <c r="R40" i="21"/>
  <c r="R41" i="21"/>
  <c r="R43" i="21"/>
  <c r="V39" i="21"/>
  <c r="V40" i="21"/>
  <c r="V41" i="21"/>
  <c r="V43" i="21"/>
  <c r="C39" i="22"/>
  <c r="C40" i="22"/>
  <c r="C41" i="22"/>
  <c r="C43" i="22"/>
  <c r="G39" i="22"/>
  <c r="G40" i="22"/>
  <c r="G41" i="22"/>
  <c r="G43" i="22"/>
  <c r="M39" i="22"/>
  <c r="M40" i="22"/>
  <c r="M41" i="22"/>
  <c r="M43" i="22"/>
  <c r="U39" i="22"/>
  <c r="U40" i="22"/>
  <c r="U41" i="22"/>
  <c r="U43" i="22"/>
  <c r="B39" i="22"/>
  <c r="B40" i="22"/>
  <c r="B41" i="22"/>
  <c r="B43" i="22"/>
  <c r="F39" i="22"/>
  <c r="F40" i="22"/>
  <c r="F41" i="22"/>
  <c r="F43" i="22"/>
  <c r="L39" i="22"/>
  <c r="L40" i="22"/>
  <c r="L41" i="22"/>
  <c r="L43" i="22"/>
  <c r="T39" i="22"/>
  <c r="T40" i="22"/>
  <c r="T41" i="22"/>
  <c r="T43" i="22"/>
  <c r="E39" i="22"/>
  <c r="E40" i="22"/>
  <c r="E41" i="22"/>
  <c r="E43" i="22"/>
  <c r="I39" i="22"/>
  <c r="I40" i="22"/>
  <c r="I41" i="22"/>
  <c r="I43" i="22"/>
  <c r="K39" i="22"/>
  <c r="K40" i="22"/>
  <c r="K41" i="22"/>
  <c r="K43" i="22"/>
  <c r="O39" i="22"/>
  <c r="O40" i="22"/>
  <c r="O41" i="22"/>
  <c r="O43" i="22"/>
  <c r="Q39" i="22"/>
  <c r="Q40" i="22"/>
  <c r="Q41" i="22"/>
  <c r="Q43" i="22"/>
  <c r="S39" i="22"/>
  <c r="S40" i="22"/>
  <c r="S41" i="22"/>
  <c r="S43" i="22"/>
  <c r="W39" i="22"/>
  <c r="W40" i="22"/>
  <c r="W41" i="22"/>
  <c r="W43" i="22"/>
  <c r="D39" i="22"/>
  <c r="D40" i="22"/>
  <c r="D41" i="22"/>
  <c r="D43" i="22"/>
  <c r="H39" i="22"/>
  <c r="H40" i="22"/>
  <c r="H41" i="22"/>
  <c r="H43" i="22"/>
  <c r="J39" i="22"/>
  <c r="J40" i="22"/>
  <c r="J41" i="22"/>
  <c r="J43" i="22"/>
  <c r="N39" i="22"/>
  <c r="N40" i="22"/>
  <c r="N41" i="22"/>
  <c r="N43" i="22"/>
  <c r="P39" i="22"/>
  <c r="P40" i="22"/>
  <c r="P41" i="22"/>
  <c r="P43" i="22"/>
  <c r="R39" i="22"/>
  <c r="R40" i="22"/>
  <c r="R41" i="22"/>
  <c r="R43" i="22"/>
  <c r="V39" i="22"/>
  <c r="V40" i="22"/>
  <c r="V41" i="22"/>
  <c r="V43" i="22"/>
  <c r="C39" i="47"/>
  <c r="C40" i="47"/>
  <c r="C41" i="47"/>
  <c r="C43" i="47"/>
  <c r="G39" i="47"/>
  <c r="G40" i="47"/>
  <c r="G41" i="47"/>
  <c r="G43" i="47"/>
  <c r="M39" i="47"/>
  <c r="M40" i="47"/>
  <c r="M41" i="47"/>
  <c r="M43" i="47"/>
  <c r="U39" i="47"/>
  <c r="U40" i="47"/>
  <c r="U41" i="47"/>
  <c r="U43" i="47"/>
  <c r="B39" i="47"/>
  <c r="B40" i="47"/>
  <c r="B41" i="47"/>
  <c r="B43" i="47"/>
  <c r="F39" i="47"/>
  <c r="F40" i="47"/>
  <c r="F41" i="47"/>
  <c r="F43" i="47"/>
  <c r="L39" i="47"/>
  <c r="L40" i="47"/>
  <c r="L41" i="47"/>
  <c r="L43" i="47"/>
  <c r="T39" i="47"/>
  <c r="T40" i="47"/>
  <c r="T41" i="47"/>
  <c r="T43" i="47"/>
  <c r="E39" i="47"/>
  <c r="E40" i="47"/>
  <c r="E41" i="47"/>
  <c r="E43" i="47"/>
  <c r="I39" i="47"/>
  <c r="I40" i="47"/>
  <c r="I41" i="47"/>
  <c r="I43" i="47"/>
  <c r="K39" i="47"/>
  <c r="K40" i="47"/>
  <c r="K41" i="47"/>
  <c r="K43" i="47"/>
  <c r="O39" i="47"/>
  <c r="O40" i="47"/>
  <c r="O41" i="47"/>
  <c r="O43" i="47"/>
  <c r="Q39" i="47"/>
  <c r="Q40" i="47"/>
  <c r="Q41" i="47"/>
  <c r="Q43" i="47"/>
  <c r="S39" i="47"/>
  <c r="S40" i="47"/>
  <c r="S41" i="47"/>
  <c r="S43" i="47"/>
  <c r="W39" i="47"/>
  <c r="W40" i="47"/>
  <c r="W41" i="47"/>
  <c r="W43" i="47"/>
  <c r="D39" i="47"/>
  <c r="D40" i="47"/>
  <c r="D41" i="47"/>
  <c r="D43" i="47"/>
  <c r="H39" i="47"/>
  <c r="H40" i="47"/>
  <c r="H41" i="47"/>
  <c r="H43" i="47"/>
  <c r="J39" i="47"/>
  <c r="J40" i="47"/>
  <c r="J41" i="47"/>
  <c r="J43" i="47"/>
  <c r="N39" i="47"/>
  <c r="N40" i="47"/>
  <c r="N41" i="47"/>
  <c r="N43" i="47"/>
  <c r="P39" i="47"/>
  <c r="P40" i="47"/>
  <c r="P41" i="47"/>
  <c r="P43" i="47"/>
  <c r="R39" i="47"/>
  <c r="R40" i="47"/>
  <c r="R41" i="47"/>
  <c r="R43" i="47"/>
  <c r="V39" i="47"/>
  <c r="V40" i="47"/>
  <c r="V41" i="47"/>
  <c r="V43" i="47"/>
  <c r="C28" i="54"/>
  <c r="G28" i="54"/>
  <c r="M28" i="54"/>
  <c r="U28" i="54"/>
  <c r="U30" i="54" s="1"/>
  <c r="U90" i="41" s="1"/>
  <c r="B28" i="54"/>
  <c r="B30" i="54" s="1"/>
  <c r="B90" i="41" s="1"/>
  <c r="F28" i="54"/>
  <c r="F30" i="54" s="1"/>
  <c r="L28" i="54"/>
  <c r="L90" i="16" s="1"/>
  <c r="L104" i="84" s="1"/>
  <c r="T28" i="54"/>
  <c r="T90" i="16" s="1"/>
  <c r="T104" i="84" s="1"/>
  <c r="E28" i="54"/>
  <c r="E90" i="16" s="1"/>
  <c r="E104" i="84" s="1"/>
  <c r="I28" i="54"/>
  <c r="I30" i="54" s="1"/>
  <c r="I90" i="41" s="1"/>
  <c r="K28" i="54"/>
  <c r="K30" i="54" s="1"/>
  <c r="K90" i="41" s="1"/>
  <c r="O28" i="54"/>
  <c r="Q28" i="54"/>
  <c r="Q90" i="16" s="1"/>
  <c r="Q104" i="84" s="1"/>
  <c r="S28" i="54"/>
  <c r="S90" i="16" s="1"/>
  <c r="S104" i="84" s="1"/>
  <c r="W28" i="54"/>
  <c r="D28" i="54"/>
  <c r="H28" i="54"/>
  <c r="J28" i="54"/>
  <c r="J30" i="54" s="1"/>
  <c r="J90" i="41" s="1"/>
  <c r="N28" i="54"/>
  <c r="N30" i="54" s="1"/>
  <c r="N90" i="41" s="1"/>
  <c r="P28" i="54"/>
  <c r="P90" i="16" s="1"/>
  <c r="P104" i="84" s="1"/>
  <c r="R28" i="54"/>
  <c r="V28" i="54"/>
  <c r="C28" i="44"/>
  <c r="C30" i="44" s="1"/>
  <c r="C80" i="41" s="1"/>
  <c r="G28" i="44"/>
  <c r="G30" i="44" s="1"/>
  <c r="G80" i="41" s="1"/>
  <c r="M28" i="44"/>
  <c r="M30" i="44" s="1"/>
  <c r="U28" i="44"/>
  <c r="U30" i="44" s="1"/>
  <c r="U80" i="41" s="1"/>
  <c r="B28" i="44"/>
  <c r="B80" i="16" s="1"/>
  <c r="F28" i="44"/>
  <c r="F30" i="44" s="1"/>
  <c r="F80" i="41" s="1"/>
  <c r="L28" i="44"/>
  <c r="L30" i="44" s="1"/>
  <c r="L80" i="41" s="1"/>
  <c r="T28" i="44"/>
  <c r="T30" i="44" s="1"/>
  <c r="T80" i="41" s="1"/>
  <c r="E28" i="44"/>
  <c r="E30" i="44" s="1"/>
  <c r="E80" i="41" s="1"/>
  <c r="I28" i="44"/>
  <c r="I30" i="44" s="1"/>
  <c r="I80" i="41" s="1"/>
  <c r="K28" i="44"/>
  <c r="O28" i="44"/>
  <c r="O80" i="16" s="1"/>
  <c r="Q28" i="44"/>
  <c r="Q80" i="16" s="1"/>
  <c r="S28" i="44"/>
  <c r="W28" i="44"/>
  <c r="W30" i="44" s="1"/>
  <c r="W80" i="41" s="1"/>
  <c r="D28" i="44"/>
  <c r="D30" i="44" s="1"/>
  <c r="D80" i="41" s="1"/>
  <c r="H28" i="44"/>
  <c r="H80" i="16" s="1"/>
  <c r="J28" i="44"/>
  <c r="N28" i="44"/>
  <c r="N80" i="16" s="1"/>
  <c r="P28" i="44"/>
  <c r="P30" i="44" s="1"/>
  <c r="P80" i="41" s="1"/>
  <c r="R28" i="44"/>
  <c r="R30" i="44" s="1"/>
  <c r="R80" i="41" s="1"/>
  <c r="V28" i="44"/>
  <c r="C39" i="1"/>
  <c r="C40" i="1"/>
  <c r="C41" i="1"/>
  <c r="C43" i="1"/>
  <c r="G39" i="1"/>
  <c r="G40" i="1"/>
  <c r="G41" i="1"/>
  <c r="G43" i="1"/>
  <c r="M39" i="1"/>
  <c r="M40" i="1"/>
  <c r="M41" i="1"/>
  <c r="M43" i="1"/>
  <c r="U39" i="1"/>
  <c r="U40" i="1"/>
  <c r="U41" i="1"/>
  <c r="U43" i="1"/>
  <c r="B39" i="1"/>
  <c r="B40" i="1"/>
  <c r="B41" i="1"/>
  <c r="B43" i="1"/>
  <c r="F39" i="1"/>
  <c r="F40" i="1"/>
  <c r="F41" i="1"/>
  <c r="F43" i="1"/>
  <c r="L39" i="1"/>
  <c r="L40" i="1"/>
  <c r="L41" i="1"/>
  <c r="L43" i="1"/>
  <c r="T39" i="1"/>
  <c r="T40" i="1"/>
  <c r="T41" i="1"/>
  <c r="T43" i="1"/>
  <c r="E39" i="1"/>
  <c r="E40" i="1"/>
  <c r="E41" i="1"/>
  <c r="E43" i="1"/>
  <c r="I39" i="1"/>
  <c r="I40" i="1"/>
  <c r="I41" i="1"/>
  <c r="I43" i="1"/>
  <c r="K39" i="1"/>
  <c r="K40" i="1"/>
  <c r="K41" i="1"/>
  <c r="K43" i="1"/>
  <c r="O39" i="1"/>
  <c r="O40" i="1"/>
  <c r="O41" i="1"/>
  <c r="O43" i="1"/>
  <c r="Q39" i="1"/>
  <c r="Q40" i="1"/>
  <c r="Q41" i="1"/>
  <c r="Q43" i="1"/>
  <c r="S39" i="1"/>
  <c r="S40" i="1"/>
  <c r="S41" i="1"/>
  <c r="S43" i="1"/>
  <c r="W39" i="1"/>
  <c r="W40" i="1"/>
  <c r="W41" i="1"/>
  <c r="W43" i="1"/>
  <c r="D39" i="1"/>
  <c r="D40" i="1"/>
  <c r="D41" i="1"/>
  <c r="D43" i="1"/>
  <c r="H39" i="1"/>
  <c r="H40" i="1"/>
  <c r="H41" i="1"/>
  <c r="H43" i="1"/>
  <c r="J39" i="1"/>
  <c r="J40" i="1"/>
  <c r="J41" i="1"/>
  <c r="J43" i="1"/>
  <c r="N39" i="1"/>
  <c r="N40" i="1"/>
  <c r="N41" i="1"/>
  <c r="N43" i="1"/>
  <c r="P39" i="1"/>
  <c r="P40" i="1"/>
  <c r="P41" i="1"/>
  <c r="P43" i="1"/>
  <c r="R39" i="1"/>
  <c r="R40" i="1"/>
  <c r="R41" i="1"/>
  <c r="R43" i="1"/>
  <c r="V39" i="1"/>
  <c r="V40" i="1"/>
  <c r="V41" i="1"/>
  <c r="V43" i="1"/>
  <c r="AA29" i="1"/>
  <c r="AA43" i="1" s="1"/>
  <c r="Z29" i="1"/>
  <c r="Z43" i="1" s="1"/>
  <c r="Y29" i="1"/>
  <c r="Y43" i="1" s="1"/>
  <c r="X29" i="1"/>
  <c r="X43" i="1" s="1"/>
  <c r="AA15" i="1"/>
  <c r="AA16" i="1"/>
  <c r="AA20" i="1"/>
  <c r="AA21" i="1"/>
  <c r="AA22" i="1"/>
  <c r="AA23" i="1"/>
  <c r="AA7" i="1"/>
  <c r="AA8" i="1"/>
  <c r="AA9" i="1"/>
  <c r="AA12" i="1"/>
  <c r="AA13" i="1"/>
  <c r="AA14" i="1"/>
  <c r="AA17" i="1"/>
  <c r="AA18" i="1"/>
  <c r="AA24" i="1"/>
  <c r="AA10" i="1"/>
  <c r="AA11" i="1"/>
  <c r="AA19" i="1"/>
  <c r="AA25" i="1"/>
  <c r="AA26" i="1"/>
  <c r="AA27" i="1"/>
  <c r="Z15" i="1"/>
  <c r="Z16" i="1"/>
  <c r="Z20" i="1"/>
  <c r="Z21" i="1"/>
  <c r="Z22" i="1"/>
  <c r="Z23" i="1"/>
  <c r="Z7" i="1"/>
  <c r="Z8" i="1"/>
  <c r="Z9" i="1"/>
  <c r="Z12" i="1"/>
  <c r="Z13" i="1"/>
  <c r="Z14" i="1"/>
  <c r="Z17" i="1"/>
  <c r="Z18" i="1"/>
  <c r="Z24" i="1"/>
  <c r="Z10" i="1"/>
  <c r="Z11" i="1"/>
  <c r="Z19" i="1"/>
  <c r="Z25" i="1"/>
  <c r="Z26" i="1"/>
  <c r="Z27" i="1"/>
  <c r="Y15" i="1"/>
  <c r="Y16" i="1"/>
  <c r="Y20" i="1"/>
  <c r="Y21" i="1"/>
  <c r="Y22" i="1"/>
  <c r="Y23" i="1"/>
  <c r="Y7" i="1"/>
  <c r="Y8" i="1"/>
  <c r="Y9" i="1"/>
  <c r="Y12" i="1"/>
  <c r="Y13" i="1"/>
  <c r="Y14" i="1"/>
  <c r="Y17" i="1"/>
  <c r="Y18" i="1"/>
  <c r="Y24" i="1"/>
  <c r="Y10" i="1"/>
  <c r="Y11" i="1"/>
  <c r="Y19" i="1"/>
  <c r="Y25" i="1"/>
  <c r="Y26" i="1"/>
  <c r="Y27" i="1"/>
  <c r="X15" i="1"/>
  <c r="X16" i="1"/>
  <c r="X20" i="1"/>
  <c r="X21" i="1"/>
  <c r="X22" i="1"/>
  <c r="X23" i="1"/>
  <c r="X7" i="1"/>
  <c r="X8" i="1"/>
  <c r="X9" i="1"/>
  <c r="X12" i="1"/>
  <c r="X13" i="1"/>
  <c r="X14" i="1"/>
  <c r="X17" i="1"/>
  <c r="X18" i="1"/>
  <c r="X24" i="1"/>
  <c r="X10" i="1"/>
  <c r="X11" i="1"/>
  <c r="X19" i="1"/>
  <c r="X25" i="1"/>
  <c r="X26" i="1"/>
  <c r="X27" i="1"/>
  <c r="C28" i="1"/>
  <c r="G28" i="1"/>
  <c r="M28" i="1"/>
  <c r="U28" i="1"/>
  <c r="U12" i="16" s="1"/>
  <c r="B28" i="1"/>
  <c r="F28" i="1"/>
  <c r="F30" i="1" s="1"/>
  <c r="F12" i="41" s="1"/>
  <c r="L28" i="1"/>
  <c r="L12" i="16" s="1"/>
  <c r="L32" i="27" s="1"/>
  <c r="T28" i="1"/>
  <c r="T30" i="1" s="1"/>
  <c r="T12" i="41" s="1"/>
  <c r="E28" i="1"/>
  <c r="E30" i="1" s="1"/>
  <c r="E12" i="41" s="1"/>
  <c r="I28" i="1"/>
  <c r="I12" i="16" s="1"/>
  <c r="K28" i="1"/>
  <c r="K12" i="16" s="1"/>
  <c r="K32" i="27" s="1"/>
  <c r="O28" i="1"/>
  <c r="Q28" i="1"/>
  <c r="Q30" i="1" s="1"/>
  <c r="Q12" i="41" s="1"/>
  <c r="S28" i="1"/>
  <c r="S30" i="1" s="1"/>
  <c r="S12" i="41" s="1"/>
  <c r="W28" i="1"/>
  <c r="W12" i="16" s="1"/>
  <c r="D28" i="1"/>
  <c r="D30" i="1" s="1"/>
  <c r="H28" i="1"/>
  <c r="H30" i="1" s="1"/>
  <c r="H12" i="41" s="1"/>
  <c r="J28" i="1"/>
  <c r="J12" i="16" s="1"/>
  <c r="N28" i="1"/>
  <c r="N12" i="16" s="1"/>
  <c r="P28" i="1"/>
  <c r="P12" i="16" s="1"/>
  <c r="R28" i="1"/>
  <c r="R30" i="1" s="1"/>
  <c r="R12" i="41" s="1"/>
  <c r="V28" i="1"/>
  <c r="V12" i="16" s="1"/>
  <c r="C39" i="2"/>
  <c r="C40" i="2"/>
  <c r="C41" i="2"/>
  <c r="C43" i="2"/>
  <c r="G39" i="2"/>
  <c r="G40" i="2"/>
  <c r="G41" i="2"/>
  <c r="G43" i="2"/>
  <c r="M39" i="2"/>
  <c r="M40" i="2"/>
  <c r="M41" i="2"/>
  <c r="M43" i="2"/>
  <c r="U39" i="2"/>
  <c r="U40" i="2"/>
  <c r="U41" i="2"/>
  <c r="U43" i="2"/>
  <c r="B39" i="2"/>
  <c r="B40" i="2"/>
  <c r="B41" i="2"/>
  <c r="B43" i="2"/>
  <c r="F39" i="2"/>
  <c r="F40" i="2"/>
  <c r="F41" i="2"/>
  <c r="F43" i="2"/>
  <c r="L39" i="2"/>
  <c r="L40" i="2"/>
  <c r="L41" i="2"/>
  <c r="L43" i="2"/>
  <c r="T39" i="2"/>
  <c r="T40" i="2"/>
  <c r="T41" i="2"/>
  <c r="T43" i="2"/>
  <c r="E39" i="2"/>
  <c r="E40" i="2"/>
  <c r="E41" i="2"/>
  <c r="E43" i="2"/>
  <c r="I39" i="2"/>
  <c r="I40" i="2"/>
  <c r="I41" i="2"/>
  <c r="I43" i="2"/>
  <c r="K39" i="2"/>
  <c r="K40" i="2"/>
  <c r="K41" i="2"/>
  <c r="K43" i="2"/>
  <c r="O39" i="2"/>
  <c r="O40" i="2"/>
  <c r="O41" i="2"/>
  <c r="O43" i="2"/>
  <c r="Q39" i="2"/>
  <c r="Q40" i="2"/>
  <c r="Q41" i="2"/>
  <c r="Q43" i="2"/>
  <c r="S39" i="2"/>
  <c r="S40" i="2"/>
  <c r="S41" i="2"/>
  <c r="S43" i="2"/>
  <c r="W39" i="2"/>
  <c r="W40" i="2"/>
  <c r="W41" i="2"/>
  <c r="W43" i="2"/>
  <c r="D39" i="2"/>
  <c r="D40" i="2"/>
  <c r="D41" i="2"/>
  <c r="D43" i="2"/>
  <c r="H39" i="2"/>
  <c r="H40" i="2"/>
  <c r="H41" i="2"/>
  <c r="H43" i="2"/>
  <c r="J39" i="2"/>
  <c r="J40" i="2"/>
  <c r="J41" i="2"/>
  <c r="J43" i="2"/>
  <c r="N39" i="2"/>
  <c r="N40" i="2"/>
  <c r="N41" i="2"/>
  <c r="N43" i="2"/>
  <c r="P39" i="2"/>
  <c r="P40" i="2"/>
  <c r="P41" i="2"/>
  <c r="P43" i="2"/>
  <c r="R39" i="2"/>
  <c r="R40" i="2"/>
  <c r="R41" i="2"/>
  <c r="R43" i="2"/>
  <c r="V39" i="2"/>
  <c r="V40" i="2"/>
  <c r="V41" i="2"/>
  <c r="V43" i="2"/>
  <c r="AA29" i="2"/>
  <c r="AA43" i="2" s="1"/>
  <c r="Z29" i="2"/>
  <c r="Z43" i="2" s="1"/>
  <c r="Y29" i="2"/>
  <c r="Y43" i="2" s="1"/>
  <c r="X29" i="2"/>
  <c r="X43" i="2" s="1"/>
  <c r="AA15" i="2"/>
  <c r="AA16" i="2"/>
  <c r="AA20" i="2"/>
  <c r="AA21" i="2"/>
  <c r="AA22" i="2"/>
  <c r="AA23" i="2"/>
  <c r="AA7" i="2"/>
  <c r="AA8" i="2"/>
  <c r="AA9" i="2"/>
  <c r="AA12" i="2"/>
  <c r="AA13" i="2"/>
  <c r="AA14" i="2"/>
  <c r="AA17" i="2"/>
  <c r="AA18" i="2"/>
  <c r="AA24" i="2"/>
  <c r="AA10" i="2"/>
  <c r="AA11" i="2"/>
  <c r="AA19" i="2"/>
  <c r="AA25" i="2"/>
  <c r="AA26" i="2"/>
  <c r="AA27" i="2"/>
  <c r="Z15" i="2"/>
  <c r="Z16" i="2"/>
  <c r="Z20" i="2"/>
  <c r="Z21" i="2"/>
  <c r="Z22" i="2"/>
  <c r="Z23" i="2"/>
  <c r="Z7" i="2"/>
  <c r="Z8" i="2"/>
  <c r="Z9" i="2"/>
  <c r="Z12" i="2"/>
  <c r="Z13" i="2"/>
  <c r="Z14" i="2"/>
  <c r="Z17" i="2"/>
  <c r="Z18" i="2"/>
  <c r="Z24" i="2"/>
  <c r="Z10" i="2"/>
  <c r="Z11" i="2"/>
  <c r="Z19" i="2"/>
  <c r="Z25" i="2"/>
  <c r="Z26" i="2"/>
  <c r="Z27" i="2"/>
  <c r="Y15" i="2"/>
  <c r="Y16" i="2"/>
  <c r="Y20" i="2"/>
  <c r="Y21" i="2"/>
  <c r="Y22" i="2"/>
  <c r="Y23" i="2"/>
  <c r="Y7" i="2"/>
  <c r="Y8" i="2"/>
  <c r="Y9" i="2"/>
  <c r="Y12" i="2"/>
  <c r="Y13" i="2"/>
  <c r="Y14" i="2"/>
  <c r="Y17" i="2"/>
  <c r="Y18" i="2"/>
  <c r="Y24" i="2"/>
  <c r="Y10" i="2"/>
  <c r="Y11" i="2"/>
  <c r="Y19" i="2"/>
  <c r="Y25" i="2"/>
  <c r="Y26" i="2"/>
  <c r="Y27" i="2"/>
  <c r="X15" i="2"/>
  <c r="X16" i="2"/>
  <c r="X20" i="2"/>
  <c r="X21" i="2"/>
  <c r="X22" i="2"/>
  <c r="X23" i="2"/>
  <c r="X7" i="2"/>
  <c r="X8" i="2"/>
  <c r="X9" i="2"/>
  <c r="X12" i="2"/>
  <c r="X13" i="2"/>
  <c r="X14" i="2"/>
  <c r="X17" i="2"/>
  <c r="X18" i="2"/>
  <c r="X24" i="2"/>
  <c r="X10" i="2"/>
  <c r="X11" i="2"/>
  <c r="X19" i="2"/>
  <c r="X25" i="2"/>
  <c r="X26" i="2"/>
  <c r="X27" i="2"/>
  <c r="C28" i="2"/>
  <c r="C48" i="16" s="1"/>
  <c r="G28" i="2"/>
  <c r="G30" i="2" s="1"/>
  <c r="G48" i="41" s="1"/>
  <c r="M28" i="2"/>
  <c r="M48" i="16" s="1"/>
  <c r="M68" i="27" s="1"/>
  <c r="U28" i="2"/>
  <c r="U30" i="2" s="1"/>
  <c r="U48" i="41" s="1"/>
  <c r="B28" i="2"/>
  <c r="B30" i="2" s="1"/>
  <c r="F28" i="2"/>
  <c r="F30" i="2" s="1"/>
  <c r="F48" i="41" s="1"/>
  <c r="L28" i="2"/>
  <c r="L30" i="2" s="1"/>
  <c r="L48" i="41" s="1"/>
  <c r="T28" i="2"/>
  <c r="T30" i="2" s="1"/>
  <c r="T48" i="41" s="1"/>
  <c r="E28" i="2"/>
  <c r="E48" i="16" s="1"/>
  <c r="E68" i="27" s="1"/>
  <c r="I28" i="2"/>
  <c r="I30" i="2" s="1"/>
  <c r="I48" i="41" s="1"/>
  <c r="K28" i="2"/>
  <c r="K30" i="2" s="1"/>
  <c r="K48" i="41" s="1"/>
  <c r="O28" i="2"/>
  <c r="O30" i="2" s="1"/>
  <c r="O48" i="41" s="1"/>
  <c r="Q28" i="2"/>
  <c r="Q30" i="2" s="1"/>
  <c r="Q48" i="41" s="1"/>
  <c r="S28" i="2"/>
  <c r="S30" i="2" s="1"/>
  <c r="S48" i="41" s="1"/>
  <c r="W28" i="2"/>
  <c r="W30" i="2" s="1"/>
  <c r="W48" i="41" s="1"/>
  <c r="D28" i="2"/>
  <c r="D48" i="16" s="1"/>
  <c r="H28" i="2"/>
  <c r="H30" i="2" s="1"/>
  <c r="H48" i="41" s="1"/>
  <c r="J28" i="2"/>
  <c r="J48" i="16" s="1"/>
  <c r="N28" i="2"/>
  <c r="N48" i="16" s="1"/>
  <c r="P28" i="2"/>
  <c r="P30" i="2" s="1"/>
  <c r="P48" i="41" s="1"/>
  <c r="R28" i="2"/>
  <c r="R30" i="2" s="1"/>
  <c r="R48" i="41" s="1"/>
  <c r="V28" i="2"/>
  <c r="V30" i="2" s="1"/>
  <c r="V48" i="41" s="1"/>
  <c r="C39" i="48"/>
  <c r="C40" i="48"/>
  <c r="C41" i="48"/>
  <c r="C43" i="48"/>
  <c r="G39" i="48"/>
  <c r="G40" i="48"/>
  <c r="G41" i="48"/>
  <c r="G43" i="48"/>
  <c r="M39" i="48"/>
  <c r="M40" i="48"/>
  <c r="M41" i="48"/>
  <c r="M43" i="48"/>
  <c r="U39" i="48"/>
  <c r="U40" i="48"/>
  <c r="U41" i="48"/>
  <c r="U43" i="48"/>
  <c r="B39" i="48"/>
  <c r="B40" i="48"/>
  <c r="B41" i="48"/>
  <c r="B43" i="48"/>
  <c r="F39" i="48"/>
  <c r="F40" i="48"/>
  <c r="F41" i="48"/>
  <c r="F43" i="48"/>
  <c r="L39" i="48"/>
  <c r="L40" i="48"/>
  <c r="L41" i="48"/>
  <c r="L43" i="48"/>
  <c r="T39" i="48"/>
  <c r="T40" i="48"/>
  <c r="T41" i="48"/>
  <c r="T43" i="48"/>
  <c r="E39" i="48"/>
  <c r="E40" i="48"/>
  <c r="E41" i="48"/>
  <c r="E43" i="48"/>
  <c r="I39" i="48"/>
  <c r="I40" i="48"/>
  <c r="I41" i="48"/>
  <c r="I43" i="48"/>
  <c r="K39" i="48"/>
  <c r="K40" i="48"/>
  <c r="K41" i="48"/>
  <c r="K43" i="48"/>
  <c r="O39" i="48"/>
  <c r="O40" i="48"/>
  <c r="O41" i="48"/>
  <c r="O43" i="48"/>
  <c r="Q39" i="48"/>
  <c r="Q40" i="48"/>
  <c r="Q41" i="48"/>
  <c r="Q43" i="48"/>
  <c r="S39" i="48"/>
  <c r="S40" i="48"/>
  <c r="S41" i="48"/>
  <c r="S43" i="48"/>
  <c r="W39" i="48"/>
  <c r="W40" i="48"/>
  <c r="W41" i="48"/>
  <c r="W43" i="48"/>
  <c r="D39" i="48"/>
  <c r="D40" i="48"/>
  <c r="D41" i="48"/>
  <c r="D43" i="48"/>
  <c r="H39" i="48"/>
  <c r="H40" i="48"/>
  <c r="H41" i="48"/>
  <c r="H43" i="48"/>
  <c r="J39" i="48"/>
  <c r="J40" i="48"/>
  <c r="J41" i="48"/>
  <c r="J43" i="48"/>
  <c r="N39" i="48"/>
  <c r="N40" i="48"/>
  <c r="N41" i="48"/>
  <c r="N43" i="48"/>
  <c r="P39" i="48"/>
  <c r="P40" i="48"/>
  <c r="P41" i="48"/>
  <c r="P43" i="48"/>
  <c r="R39" i="48"/>
  <c r="R40" i="48"/>
  <c r="R41" i="48"/>
  <c r="R43" i="48"/>
  <c r="V39" i="48"/>
  <c r="V40" i="48"/>
  <c r="V41" i="48"/>
  <c r="V43" i="48"/>
  <c r="AA29" i="48"/>
  <c r="AA43" i="48" s="1"/>
  <c r="Z29" i="48"/>
  <c r="Z43" i="48" s="1"/>
  <c r="Y29" i="48"/>
  <c r="Y43" i="48" s="1"/>
  <c r="X29" i="48"/>
  <c r="X43" i="48" s="1"/>
  <c r="AA15" i="48"/>
  <c r="AA16" i="48"/>
  <c r="AA20" i="48"/>
  <c r="AA21" i="48"/>
  <c r="AA22" i="48"/>
  <c r="AA23" i="48"/>
  <c r="AA7" i="48"/>
  <c r="AA8" i="48"/>
  <c r="AA9" i="48"/>
  <c r="AA12" i="48"/>
  <c r="AA13" i="48"/>
  <c r="AA14" i="48"/>
  <c r="AA17" i="48"/>
  <c r="AA18" i="48"/>
  <c r="AA24" i="48"/>
  <c r="AA10" i="48"/>
  <c r="AA11" i="48"/>
  <c r="AA19" i="48"/>
  <c r="AA25" i="48"/>
  <c r="AA26" i="48"/>
  <c r="AA27" i="48"/>
  <c r="Z15" i="48"/>
  <c r="Z16" i="48"/>
  <c r="Z20" i="48"/>
  <c r="Z21" i="48"/>
  <c r="Z22" i="48"/>
  <c r="Z23" i="48"/>
  <c r="Z7" i="48"/>
  <c r="Z8" i="48"/>
  <c r="Z9" i="48"/>
  <c r="Z12" i="48"/>
  <c r="Z13" i="48"/>
  <c r="Z14" i="48"/>
  <c r="Z17" i="48"/>
  <c r="Z18" i="48"/>
  <c r="Z24" i="48"/>
  <c r="Z10" i="48"/>
  <c r="Z11" i="48"/>
  <c r="Z19" i="48"/>
  <c r="Z25" i="48"/>
  <c r="Z26" i="48"/>
  <c r="Z27" i="48"/>
  <c r="Y15" i="48"/>
  <c r="Y16" i="48"/>
  <c r="Y20" i="48"/>
  <c r="Y21" i="48"/>
  <c r="Y22" i="48"/>
  <c r="Y23" i="48"/>
  <c r="Y7" i="48"/>
  <c r="Y8" i="48"/>
  <c r="Y9" i="48"/>
  <c r="Y12" i="48"/>
  <c r="Y13" i="48"/>
  <c r="Y14" i="48"/>
  <c r="Y17" i="48"/>
  <c r="Y18" i="48"/>
  <c r="Y24" i="48"/>
  <c r="Y10" i="48"/>
  <c r="Y11" i="48"/>
  <c r="Y19" i="48"/>
  <c r="Y25" i="48"/>
  <c r="Y26" i="48"/>
  <c r="Y27" i="48"/>
  <c r="X15" i="48"/>
  <c r="X16" i="48"/>
  <c r="X20" i="48"/>
  <c r="X21" i="48"/>
  <c r="X22" i="48"/>
  <c r="X23" i="48"/>
  <c r="X7" i="48"/>
  <c r="X8" i="48"/>
  <c r="X9" i="48"/>
  <c r="X12" i="48"/>
  <c r="X13" i="48"/>
  <c r="X14" i="48"/>
  <c r="X17" i="48"/>
  <c r="X18" i="48"/>
  <c r="X24" i="48"/>
  <c r="X10" i="48"/>
  <c r="X11" i="48"/>
  <c r="X19" i="48"/>
  <c r="X25" i="48"/>
  <c r="X26" i="48"/>
  <c r="X27" i="48"/>
  <c r="C28" i="48"/>
  <c r="C30" i="48" s="1"/>
  <c r="G28" i="48"/>
  <c r="G84" i="16" s="1"/>
  <c r="M28" i="48"/>
  <c r="M84" i="16" s="1"/>
  <c r="U28" i="48"/>
  <c r="U84" i="16" s="1"/>
  <c r="B28" i="48"/>
  <c r="B30" i="48" s="1"/>
  <c r="F28" i="48"/>
  <c r="F84" i="16" s="1"/>
  <c r="L28" i="48"/>
  <c r="L84" i="16" s="1"/>
  <c r="T28" i="48"/>
  <c r="T30" i="48" s="1"/>
  <c r="T84" i="41" s="1"/>
  <c r="E28" i="48"/>
  <c r="E84" i="16" s="1"/>
  <c r="I28" i="48"/>
  <c r="I84" i="16" s="1"/>
  <c r="K28" i="48"/>
  <c r="K84" i="16" s="1"/>
  <c r="O28" i="48"/>
  <c r="O84" i="16" s="1"/>
  <c r="O104" i="27" s="1"/>
  <c r="Q28" i="48"/>
  <c r="Q30" i="48" s="1"/>
  <c r="Q84" i="41" s="1"/>
  <c r="S28" i="48"/>
  <c r="S30" i="48" s="1"/>
  <c r="S84" i="41" s="1"/>
  <c r="W28" i="48"/>
  <c r="W30" i="48" s="1"/>
  <c r="W84" i="41" s="1"/>
  <c r="D28" i="48"/>
  <c r="D84" i="16" s="1"/>
  <c r="H28" i="48"/>
  <c r="J28" i="48"/>
  <c r="J84" i="16" s="1"/>
  <c r="N28" i="48"/>
  <c r="N30" i="48" s="1"/>
  <c r="N84" i="41" s="1"/>
  <c r="P28" i="48"/>
  <c r="R28" i="48"/>
  <c r="R30" i="48" s="1"/>
  <c r="R84" i="41" s="1"/>
  <c r="V28" i="48"/>
  <c r="C39" i="4"/>
  <c r="C40" i="4"/>
  <c r="C41" i="4"/>
  <c r="C43" i="4"/>
  <c r="G39" i="4"/>
  <c r="G40" i="4"/>
  <c r="G41" i="4"/>
  <c r="G43" i="4"/>
  <c r="M39" i="4"/>
  <c r="M40" i="4"/>
  <c r="M41" i="4"/>
  <c r="M43" i="4"/>
  <c r="U39" i="4"/>
  <c r="U40" i="4"/>
  <c r="U41" i="4"/>
  <c r="U43" i="4"/>
  <c r="B39" i="4"/>
  <c r="B40" i="4"/>
  <c r="B41" i="4"/>
  <c r="B43" i="4"/>
  <c r="F39" i="4"/>
  <c r="F40" i="4"/>
  <c r="F41" i="4"/>
  <c r="F43" i="4"/>
  <c r="L39" i="4"/>
  <c r="L40" i="4"/>
  <c r="L41" i="4"/>
  <c r="L43" i="4"/>
  <c r="T39" i="4"/>
  <c r="T40" i="4"/>
  <c r="T41" i="4"/>
  <c r="T43" i="4"/>
  <c r="E39" i="4"/>
  <c r="E40" i="4"/>
  <c r="E41" i="4"/>
  <c r="E43" i="4"/>
  <c r="I39" i="4"/>
  <c r="I40" i="4"/>
  <c r="I41" i="4"/>
  <c r="I43" i="4"/>
  <c r="K39" i="4"/>
  <c r="K40" i="4"/>
  <c r="K41" i="4"/>
  <c r="K43" i="4"/>
  <c r="O39" i="4"/>
  <c r="O40" i="4"/>
  <c r="O41" i="4"/>
  <c r="O43" i="4"/>
  <c r="Q39" i="4"/>
  <c r="Q40" i="4"/>
  <c r="Q41" i="4"/>
  <c r="Q43" i="4"/>
  <c r="S39" i="4"/>
  <c r="S40" i="4"/>
  <c r="S41" i="4"/>
  <c r="S43" i="4"/>
  <c r="W39" i="4"/>
  <c r="W40" i="4"/>
  <c r="W41" i="4"/>
  <c r="W43" i="4"/>
  <c r="D39" i="4"/>
  <c r="D40" i="4"/>
  <c r="D41" i="4"/>
  <c r="D43" i="4"/>
  <c r="H39" i="4"/>
  <c r="H40" i="4"/>
  <c r="H41" i="4"/>
  <c r="H43" i="4"/>
  <c r="J39" i="4"/>
  <c r="J40" i="4"/>
  <c r="J41" i="4"/>
  <c r="J43" i="4"/>
  <c r="N39" i="4"/>
  <c r="N40" i="4"/>
  <c r="N41" i="4"/>
  <c r="N43" i="4"/>
  <c r="P39" i="4"/>
  <c r="P40" i="4"/>
  <c r="P41" i="4"/>
  <c r="P43" i="4"/>
  <c r="R39" i="4"/>
  <c r="R40" i="4"/>
  <c r="R41" i="4"/>
  <c r="R43" i="4"/>
  <c r="V39" i="4"/>
  <c r="V40" i="4"/>
  <c r="V41" i="4"/>
  <c r="V43" i="4"/>
  <c r="C39" i="5"/>
  <c r="C40" i="5"/>
  <c r="C41" i="5"/>
  <c r="C43" i="5"/>
  <c r="G39" i="5"/>
  <c r="G40" i="5"/>
  <c r="G41" i="5"/>
  <c r="G43" i="5"/>
  <c r="M39" i="5"/>
  <c r="M40" i="5"/>
  <c r="M41" i="5"/>
  <c r="M43" i="5"/>
  <c r="U39" i="5"/>
  <c r="U40" i="5"/>
  <c r="U41" i="5"/>
  <c r="U43" i="5"/>
  <c r="B39" i="5"/>
  <c r="B40" i="5"/>
  <c r="B41" i="5"/>
  <c r="B43" i="5"/>
  <c r="F39" i="5"/>
  <c r="F40" i="5"/>
  <c r="F41" i="5"/>
  <c r="F43" i="5"/>
  <c r="L39" i="5"/>
  <c r="L40" i="5"/>
  <c r="L41" i="5"/>
  <c r="L43" i="5"/>
  <c r="T39" i="5"/>
  <c r="T40" i="5"/>
  <c r="T41" i="5"/>
  <c r="T43" i="5"/>
  <c r="E39" i="5"/>
  <c r="E40" i="5"/>
  <c r="E41" i="5"/>
  <c r="E43" i="5"/>
  <c r="I39" i="5"/>
  <c r="I40" i="5"/>
  <c r="I41" i="5"/>
  <c r="I43" i="5"/>
  <c r="K39" i="5"/>
  <c r="K40" i="5"/>
  <c r="K41" i="5"/>
  <c r="K43" i="5"/>
  <c r="O39" i="5"/>
  <c r="O40" i="5"/>
  <c r="O41" i="5"/>
  <c r="O43" i="5"/>
  <c r="Q39" i="5"/>
  <c r="Q40" i="5"/>
  <c r="Q41" i="5"/>
  <c r="Q43" i="5"/>
  <c r="S39" i="5"/>
  <c r="S40" i="5"/>
  <c r="S41" i="5"/>
  <c r="S43" i="5"/>
  <c r="W39" i="5"/>
  <c r="W40" i="5"/>
  <c r="W41" i="5"/>
  <c r="W43" i="5"/>
  <c r="D39" i="5"/>
  <c r="D40" i="5"/>
  <c r="D41" i="5"/>
  <c r="D43" i="5"/>
  <c r="H39" i="5"/>
  <c r="H40" i="5"/>
  <c r="H41" i="5"/>
  <c r="H43" i="5"/>
  <c r="J39" i="5"/>
  <c r="J40" i="5"/>
  <c r="J41" i="5"/>
  <c r="J43" i="5"/>
  <c r="N39" i="5"/>
  <c r="N40" i="5"/>
  <c r="N41" i="5"/>
  <c r="N43" i="5"/>
  <c r="P39" i="5"/>
  <c r="P40" i="5"/>
  <c r="P41" i="5"/>
  <c r="P43" i="5"/>
  <c r="R39" i="5"/>
  <c r="R40" i="5"/>
  <c r="R41" i="5"/>
  <c r="R43" i="5"/>
  <c r="V39" i="5"/>
  <c r="V40" i="5"/>
  <c r="V41" i="5"/>
  <c r="V43" i="5"/>
  <c r="AA29" i="5"/>
  <c r="AA43" i="5" s="1"/>
  <c r="Z29" i="5"/>
  <c r="Z43" i="5" s="1"/>
  <c r="Y29" i="5"/>
  <c r="Y43" i="5" s="1"/>
  <c r="X29" i="5"/>
  <c r="X43" i="5" s="1"/>
  <c r="AA15" i="5"/>
  <c r="AA16" i="5"/>
  <c r="AA20" i="5"/>
  <c r="AA21" i="5"/>
  <c r="AA22" i="5"/>
  <c r="AA23" i="5"/>
  <c r="AA7" i="5"/>
  <c r="AA8" i="5"/>
  <c r="AA9" i="5"/>
  <c r="AA12" i="5"/>
  <c r="AA13" i="5"/>
  <c r="AA14" i="5"/>
  <c r="AA17" i="5"/>
  <c r="AA18" i="5"/>
  <c r="AA24" i="5"/>
  <c r="AA10" i="5"/>
  <c r="AA11" i="5"/>
  <c r="AA19" i="5"/>
  <c r="AA25" i="5"/>
  <c r="AA26" i="5"/>
  <c r="AA27" i="5"/>
  <c r="Z15" i="5"/>
  <c r="Z16" i="5"/>
  <c r="Z20" i="5"/>
  <c r="Z21" i="5"/>
  <c r="Z22" i="5"/>
  <c r="Z23" i="5"/>
  <c r="Z7" i="5"/>
  <c r="Z8" i="5"/>
  <c r="Z9" i="5"/>
  <c r="Z12" i="5"/>
  <c r="Z13" i="5"/>
  <c r="Z14" i="5"/>
  <c r="Z17" i="5"/>
  <c r="Z18" i="5"/>
  <c r="Z24" i="5"/>
  <c r="Z10" i="5"/>
  <c r="Z11" i="5"/>
  <c r="Z19" i="5"/>
  <c r="Z25" i="5"/>
  <c r="Z26" i="5"/>
  <c r="Z27" i="5"/>
  <c r="Y15" i="5"/>
  <c r="Y16" i="5"/>
  <c r="Y20" i="5"/>
  <c r="Y21" i="5"/>
  <c r="Y22" i="5"/>
  <c r="Y23" i="5"/>
  <c r="Y7" i="5"/>
  <c r="Y8" i="5"/>
  <c r="Y9" i="5"/>
  <c r="Y12" i="5"/>
  <c r="Y13" i="5"/>
  <c r="Y14" i="5"/>
  <c r="Y17" i="5"/>
  <c r="Y18" i="5"/>
  <c r="Y24" i="5"/>
  <c r="Y10" i="5"/>
  <c r="Y11" i="5"/>
  <c r="Y19" i="5"/>
  <c r="Y25" i="5"/>
  <c r="Y26" i="5"/>
  <c r="Y27" i="5"/>
  <c r="X15" i="5"/>
  <c r="X16" i="5"/>
  <c r="X20" i="5"/>
  <c r="X21" i="5"/>
  <c r="X22" i="5"/>
  <c r="X23" i="5"/>
  <c r="X7" i="5"/>
  <c r="X8" i="5"/>
  <c r="X9" i="5"/>
  <c r="X12" i="5"/>
  <c r="X13" i="5"/>
  <c r="X14" i="5"/>
  <c r="X17" i="5"/>
  <c r="X18" i="5"/>
  <c r="X24" i="5"/>
  <c r="X10" i="5"/>
  <c r="X11" i="5"/>
  <c r="X19" i="5"/>
  <c r="X25" i="5"/>
  <c r="X26" i="5"/>
  <c r="X27" i="5"/>
  <c r="C39" i="49"/>
  <c r="C40" i="49"/>
  <c r="C41" i="49"/>
  <c r="C43" i="49"/>
  <c r="G39" i="49"/>
  <c r="G40" i="49"/>
  <c r="G41" i="49"/>
  <c r="G43" i="49"/>
  <c r="M39" i="49"/>
  <c r="M40" i="49"/>
  <c r="M41" i="49"/>
  <c r="M43" i="49"/>
  <c r="U39" i="49"/>
  <c r="U40" i="49"/>
  <c r="U41" i="49"/>
  <c r="U43" i="49"/>
  <c r="B39" i="49"/>
  <c r="B40" i="49"/>
  <c r="B41" i="49"/>
  <c r="B43" i="49"/>
  <c r="F39" i="49"/>
  <c r="F40" i="49"/>
  <c r="F41" i="49"/>
  <c r="F43" i="49"/>
  <c r="L39" i="49"/>
  <c r="L40" i="49"/>
  <c r="L41" i="49"/>
  <c r="L43" i="49"/>
  <c r="T39" i="49"/>
  <c r="T40" i="49"/>
  <c r="T41" i="49"/>
  <c r="T43" i="49"/>
  <c r="E39" i="49"/>
  <c r="E40" i="49"/>
  <c r="E41" i="49"/>
  <c r="E43" i="49"/>
  <c r="I39" i="49"/>
  <c r="I40" i="49"/>
  <c r="I41" i="49"/>
  <c r="I43" i="49"/>
  <c r="K39" i="49"/>
  <c r="K40" i="49"/>
  <c r="K41" i="49"/>
  <c r="K43" i="49"/>
  <c r="O39" i="49"/>
  <c r="O40" i="49"/>
  <c r="O41" i="49"/>
  <c r="O43" i="49"/>
  <c r="Q39" i="49"/>
  <c r="Q40" i="49"/>
  <c r="Q41" i="49"/>
  <c r="Q43" i="49"/>
  <c r="S39" i="49"/>
  <c r="S40" i="49"/>
  <c r="S41" i="49"/>
  <c r="S43" i="49"/>
  <c r="W39" i="49"/>
  <c r="W40" i="49"/>
  <c r="W41" i="49"/>
  <c r="W43" i="49"/>
  <c r="D39" i="49"/>
  <c r="D40" i="49"/>
  <c r="D41" i="49"/>
  <c r="D43" i="49"/>
  <c r="H39" i="49"/>
  <c r="H40" i="49"/>
  <c r="H41" i="49"/>
  <c r="H43" i="49"/>
  <c r="J39" i="49"/>
  <c r="J40" i="49"/>
  <c r="J41" i="49"/>
  <c r="J43" i="49"/>
  <c r="N39" i="49"/>
  <c r="N40" i="49"/>
  <c r="N41" i="49"/>
  <c r="N43" i="49"/>
  <c r="P39" i="49"/>
  <c r="P40" i="49"/>
  <c r="P41" i="49"/>
  <c r="P43" i="49"/>
  <c r="R39" i="49"/>
  <c r="R40" i="49"/>
  <c r="R41" i="49"/>
  <c r="R43" i="49"/>
  <c r="V39" i="49"/>
  <c r="V40" i="49"/>
  <c r="V41" i="49"/>
  <c r="V43" i="49"/>
  <c r="C28" i="4"/>
  <c r="C30" i="4" s="1"/>
  <c r="G28" i="4"/>
  <c r="G30" i="4" s="1"/>
  <c r="G13" i="41" s="1"/>
  <c r="M28" i="4"/>
  <c r="M13" i="16" s="1"/>
  <c r="U28" i="4"/>
  <c r="U30" i="4" s="1"/>
  <c r="U13" i="41" s="1"/>
  <c r="B28" i="4"/>
  <c r="B30" i="4" s="1"/>
  <c r="F28" i="4"/>
  <c r="F13" i="16" s="1"/>
  <c r="L28" i="4"/>
  <c r="L30" i="4" s="1"/>
  <c r="L13" i="41" s="1"/>
  <c r="T28" i="4"/>
  <c r="E28" i="4"/>
  <c r="E30" i="4" s="1"/>
  <c r="E13" i="41" s="1"/>
  <c r="I28" i="4"/>
  <c r="I13" i="16" s="1"/>
  <c r="K28" i="4"/>
  <c r="O28" i="4"/>
  <c r="O30" i="4" s="1"/>
  <c r="O13" i="41" s="1"/>
  <c r="Q28" i="4"/>
  <c r="Q30" i="4" s="1"/>
  <c r="Q13" i="41" s="1"/>
  <c r="S28" i="4"/>
  <c r="S30" i="4" s="1"/>
  <c r="S13" i="41" s="1"/>
  <c r="W28" i="4"/>
  <c r="D28" i="4"/>
  <c r="H28" i="4"/>
  <c r="H30" i="4" s="1"/>
  <c r="H13" i="41" s="1"/>
  <c r="J28" i="4"/>
  <c r="J30" i="4" s="1"/>
  <c r="J13" i="41" s="1"/>
  <c r="N28" i="4"/>
  <c r="N30" i="4" s="1"/>
  <c r="N13" i="41" s="1"/>
  <c r="P28" i="4"/>
  <c r="R28" i="4"/>
  <c r="R30" i="4" s="1"/>
  <c r="R13" i="41" s="1"/>
  <c r="V28" i="4"/>
  <c r="V30" i="4" s="1"/>
  <c r="V13" i="41" s="1"/>
  <c r="AA29" i="4"/>
  <c r="AA43" i="4" s="1"/>
  <c r="Z29" i="4"/>
  <c r="Z43" i="4" s="1"/>
  <c r="Y29" i="4"/>
  <c r="Y43" i="4" s="1"/>
  <c r="X29" i="4"/>
  <c r="X43" i="4" s="1"/>
  <c r="AA27" i="4"/>
  <c r="Z27" i="4"/>
  <c r="Y27" i="4"/>
  <c r="X27" i="4"/>
  <c r="AA26" i="4"/>
  <c r="Z26" i="4"/>
  <c r="Y26" i="4"/>
  <c r="X26" i="4"/>
  <c r="AA25" i="4"/>
  <c r="Z25" i="4"/>
  <c r="Y25" i="4"/>
  <c r="X25" i="4"/>
  <c r="AA24" i="4"/>
  <c r="Z24" i="4"/>
  <c r="Y24" i="4"/>
  <c r="X24" i="4"/>
  <c r="AA23" i="4"/>
  <c r="Z23" i="4"/>
  <c r="Y23" i="4"/>
  <c r="X23" i="4"/>
  <c r="AA22" i="4"/>
  <c r="Z22" i="4"/>
  <c r="Y22" i="4"/>
  <c r="X22" i="4"/>
  <c r="AA21" i="4"/>
  <c r="Z21" i="4"/>
  <c r="Y21" i="4"/>
  <c r="X21" i="4"/>
  <c r="AA20" i="4"/>
  <c r="Z20" i="4"/>
  <c r="Y20" i="4"/>
  <c r="X20" i="4"/>
  <c r="AA19" i="4"/>
  <c r="Z19" i="4"/>
  <c r="Y19" i="4"/>
  <c r="X19" i="4"/>
  <c r="AA18" i="4"/>
  <c r="Z18" i="4"/>
  <c r="Y18" i="4"/>
  <c r="X18" i="4"/>
  <c r="AA17" i="4"/>
  <c r="Z17" i="4"/>
  <c r="Y17" i="4"/>
  <c r="X17" i="4"/>
  <c r="AA16" i="4"/>
  <c r="Z16" i="4"/>
  <c r="Y16" i="4"/>
  <c r="X16" i="4"/>
  <c r="AA15" i="4"/>
  <c r="Z15" i="4"/>
  <c r="Z39" i="4" s="1"/>
  <c r="Y15" i="4"/>
  <c r="Y39" i="4" s="1"/>
  <c r="X15" i="4"/>
  <c r="AA14" i="4"/>
  <c r="Z14" i="4"/>
  <c r="Y14" i="4"/>
  <c r="X14" i="4"/>
  <c r="AA13" i="4"/>
  <c r="Z13" i="4"/>
  <c r="Y13" i="4"/>
  <c r="X13" i="4"/>
  <c r="AA12" i="4"/>
  <c r="Z12" i="4"/>
  <c r="Y12" i="4"/>
  <c r="X12" i="4"/>
  <c r="AA11" i="4"/>
  <c r="Z11" i="4"/>
  <c r="Y11" i="4"/>
  <c r="X11" i="4"/>
  <c r="AA10" i="4"/>
  <c r="AA41" i="4" s="1"/>
  <c r="Z10" i="4"/>
  <c r="Y10" i="4"/>
  <c r="X10" i="4"/>
  <c r="AA9" i="4"/>
  <c r="Z9" i="4"/>
  <c r="Y9" i="4"/>
  <c r="X9" i="4"/>
  <c r="AA8" i="4"/>
  <c r="Z8" i="4"/>
  <c r="Y8" i="4"/>
  <c r="X8" i="4"/>
  <c r="AA7" i="4"/>
  <c r="Z7" i="4"/>
  <c r="Z40" i="4" s="1"/>
  <c r="Y7" i="4"/>
  <c r="X7" i="4"/>
  <c r="X40" i="4" s="1"/>
  <c r="C28" i="5"/>
  <c r="C49" i="16" s="1"/>
  <c r="G28" i="5"/>
  <c r="G49" i="16" s="1"/>
  <c r="M28" i="5"/>
  <c r="M49" i="16" s="1"/>
  <c r="U28" i="5"/>
  <c r="U30" i="5" s="1"/>
  <c r="U49" i="41" s="1"/>
  <c r="B28" i="5"/>
  <c r="B30" i="5" s="1"/>
  <c r="B49" i="41" s="1"/>
  <c r="F28" i="5"/>
  <c r="F30" i="5" s="1"/>
  <c r="L28" i="5"/>
  <c r="T28" i="5"/>
  <c r="T30" i="5" s="1"/>
  <c r="T49" i="41" s="1"/>
  <c r="E28" i="5"/>
  <c r="E49" i="16" s="1"/>
  <c r="I28" i="5"/>
  <c r="K28" i="5"/>
  <c r="K30" i="5" s="1"/>
  <c r="O28" i="5"/>
  <c r="O30" i="5" s="1"/>
  <c r="O49" i="41" s="1"/>
  <c r="Q28" i="5"/>
  <c r="Q30" i="5" s="1"/>
  <c r="Q49" i="41" s="1"/>
  <c r="S28" i="5"/>
  <c r="S30" i="5" s="1"/>
  <c r="S49" i="41" s="1"/>
  <c r="W28" i="5"/>
  <c r="W30" i="5" s="1"/>
  <c r="W49" i="41" s="1"/>
  <c r="D28" i="5"/>
  <c r="D30" i="5" s="1"/>
  <c r="D49" i="41" s="1"/>
  <c r="H28" i="5"/>
  <c r="H30" i="5" s="1"/>
  <c r="H49" i="41" s="1"/>
  <c r="J28" i="5"/>
  <c r="J30" i="5" s="1"/>
  <c r="J49" i="41" s="1"/>
  <c r="N28" i="5"/>
  <c r="N30" i="5" s="1"/>
  <c r="N49" i="41" s="1"/>
  <c r="P28" i="5"/>
  <c r="P30" i="5" s="1"/>
  <c r="P49" i="41" s="1"/>
  <c r="R28" i="5"/>
  <c r="R30" i="5" s="1"/>
  <c r="R49" i="41" s="1"/>
  <c r="V28" i="5"/>
  <c r="V30" i="5" s="1"/>
  <c r="V49" i="41" s="1"/>
  <c r="Z7" i="49"/>
  <c r="Y7" i="49"/>
  <c r="X7" i="49"/>
  <c r="C28" i="49"/>
  <c r="G28" i="49"/>
  <c r="G30" i="49" s="1"/>
  <c r="G85" i="41" s="1"/>
  <c r="M28" i="49"/>
  <c r="M85" i="16" s="1"/>
  <c r="U28" i="49"/>
  <c r="U30" i="49" s="1"/>
  <c r="U85" i="41" s="1"/>
  <c r="B28" i="49"/>
  <c r="F28" i="49"/>
  <c r="L28" i="49"/>
  <c r="L30" i="49" s="1"/>
  <c r="L85" i="41" s="1"/>
  <c r="T28" i="49"/>
  <c r="T85" i="16" s="1"/>
  <c r="E28" i="49"/>
  <c r="E30" i="49" s="1"/>
  <c r="E85" i="41" s="1"/>
  <c r="I28" i="49"/>
  <c r="I30" i="49" s="1"/>
  <c r="I85" i="41" s="1"/>
  <c r="K28" i="49"/>
  <c r="K85" i="16" s="1"/>
  <c r="O28" i="49"/>
  <c r="O30" i="49" s="1"/>
  <c r="O85" i="41" s="1"/>
  <c r="Q28" i="49"/>
  <c r="Q85" i="16" s="1"/>
  <c r="S28" i="49"/>
  <c r="S30" i="49" s="1"/>
  <c r="S85" i="41" s="1"/>
  <c r="W28" i="49"/>
  <c r="W85" i="16" s="1"/>
  <c r="D28" i="49"/>
  <c r="D85" i="16" s="1"/>
  <c r="H28" i="49"/>
  <c r="H85" i="16" s="1"/>
  <c r="J28" i="49"/>
  <c r="N28" i="49"/>
  <c r="N30" i="49" s="1"/>
  <c r="N85" i="41" s="1"/>
  <c r="P28" i="49"/>
  <c r="R28" i="49"/>
  <c r="R85" i="16" s="1"/>
  <c r="V28" i="49"/>
  <c r="AA29" i="49"/>
  <c r="AA43" i="49" s="1"/>
  <c r="Z29" i="49"/>
  <c r="Z43" i="49" s="1"/>
  <c r="Y29" i="49"/>
  <c r="Y43" i="49" s="1"/>
  <c r="X29" i="49"/>
  <c r="X43" i="49" s="1"/>
  <c r="AA27" i="49"/>
  <c r="Z27" i="49"/>
  <c r="Y27" i="49"/>
  <c r="X27" i="49"/>
  <c r="AA26" i="49"/>
  <c r="Z26" i="49"/>
  <c r="Y26" i="49"/>
  <c r="X26" i="49"/>
  <c r="AA25" i="49"/>
  <c r="Z25" i="49"/>
  <c r="Y25" i="49"/>
  <c r="X25" i="49"/>
  <c r="AA24" i="49"/>
  <c r="Z24" i="49"/>
  <c r="Y24" i="49"/>
  <c r="X24" i="49"/>
  <c r="AA23" i="49"/>
  <c r="Z23" i="49"/>
  <c r="Y23" i="49"/>
  <c r="X23" i="49"/>
  <c r="AA22" i="49"/>
  <c r="Z22" i="49"/>
  <c r="Y22" i="49"/>
  <c r="X22" i="49"/>
  <c r="AA21" i="49"/>
  <c r="Z21" i="49"/>
  <c r="Y21" i="49"/>
  <c r="X21" i="49"/>
  <c r="AA20" i="49"/>
  <c r="Z20" i="49"/>
  <c r="Y20" i="49"/>
  <c r="X20" i="49"/>
  <c r="AA19" i="49"/>
  <c r="Z19" i="49"/>
  <c r="Y19" i="49"/>
  <c r="X19" i="49"/>
  <c r="AA18" i="49"/>
  <c r="Z18" i="49"/>
  <c r="Y18" i="49"/>
  <c r="X18" i="49"/>
  <c r="AA17" i="49"/>
  <c r="Z17" i="49"/>
  <c r="Y17" i="49"/>
  <c r="X17" i="49"/>
  <c r="AA16" i="49"/>
  <c r="Z16" i="49"/>
  <c r="Y16" i="49"/>
  <c r="X16" i="49"/>
  <c r="AA15" i="49"/>
  <c r="AA39" i="49" s="1"/>
  <c r="Z15" i="49"/>
  <c r="Y15" i="49"/>
  <c r="Y39" i="49" s="1"/>
  <c r="X15" i="49"/>
  <c r="AA14" i="49"/>
  <c r="Z14" i="49"/>
  <c r="Y14" i="49"/>
  <c r="X14" i="49"/>
  <c r="AA13" i="49"/>
  <c r="Z13" i="49"/>
  <c r="Y13" i="49"/>
  <c r="X13" i="49"/>
  <c r="AA12" i="49"/>
  <c r="Z12" i="49"/>
  <c r="Y12" i="49"/>
  <c r="X12" i="49"/>
  <c r="AA11" i="49"/>
  <c r="Z11" i="49"/>
  <c r="Y11" i="49"/>
  <c r="X11" i="49"/>
  <c r="AA10" i="49"/>
  <c r="AA41" i="49" s="1"/>
  <c r="Z10" i="49"/>
  <c r="Y10" i="49"/>
  <c r="X10" i="49"/>
  <c r="AA9" i="49"/>
  <c r="Z9" i="49"/>
  <c r="Y9" i="49"/>
  <c r="X9" i="49"/>
  <c r="AA8" i="49"/>
  <c r="Z8" i="49"/>
  <c r="Y8" i="49"/>
  <c r="X8" i="49"/>
  <c r="AA7" i="49"/>
  <c r="C39" i="6"/>
  <c r="C40" i="6"/>
  <c r="C41" i="6"/>
  <c r="C43" i="6"/>
  <c r="G39" i="6"/>
  <c r="G40" i="6"/>
  <c r="G41" i="6"/>
  <c r="G43" i="6"/>
  <c r="M39" i="6"/>
  <c r="M40" i="6"/>
  <c r="M41" i="6"/>
  <c r="M43" i="6"/>
  <c r="U39" i="6"/>
  <c r="U40" i="6"/>
  <c r="U41" i="6"/>
  <c r="U43" i="6"/>
  <c r="B39" i="6"/>
  <c r="B40" i="6"/>
  <c r="B41" i="6"/>
  <c r="B43" i="6"/>
  <c r="F39" i="6"/>
  <c r="F40" i="6"/>
  <c r="F41" i="6"/>
  <c r="F43" i="6"/>
  <c r="L39" i="6"/>
  <c r="L40" i="6"/>
  <c r="L41" i="6"/>
  <c r="L43" i="6"/>
  <c r="T39" i="6"/>
  <c r="T40" i="6"/>
  <c r="T41" i="6"/>
  <c r="T43" i="6"/>
  <c r="E39" i="6"/>
  <c r="E40" i="6"/>
  <c r="E41" i="6"/>
  <c r="E43" i="6"/>
  <c r="I39" i="6"/>
  <c r="I40" i="6"/>
  <c r="I41" i="6"/>
  <c r="I43" i="6"/>
  <c r="K39" i="6"/>
  <c r="K40" i="6"/>
  <c r="K41" i="6"/>
  <c r="K43" i="6"/>
  <c r="O39" i="6"/>
  <c r="O40" i="6"/>
  <c r="O41" i="6"/>
  <c r="O43" i="6"/>
  <c r="Q39" i="6"/>
  <c r="Q40" i="6"/>
  <c r="Q41" i="6"/>
  <c r="Q43" i="6"/>
  <c r="S39" i="6"/>
  <c r="S40" i="6"/>
  <c r="S41" i="6"/>
  <c r="S43" i="6"/>
  <c r="W39" i="6"/>
  <c r="W40" i="6"/>
  <c r="W41" i="6"/>
  <c r="W43" i="6"/>
  <c r="D39" i="6"/>
  <c r="D40" i="6"/>
  <c r="D41" i="6"/>
  <c r="D43" i="6"/>
  <c r="H39" i="6"/>
  <c r="H40" i="6"/>
  <c r="H41" i="6"/>
  <c r="H43" i="6"/>
  <c r="J39" i="6"/>
  <c r="J40" i="6"/>
  <c r="J41" i="6"/>
  <c r="J43" i="6"/>
  <c r="N39" i="6"/>
  <c r="N40" i="6"/>
  <c r="N41" i="6"/>
  <c r="N43" i="6"/>
  <c r="P39" i="6"/>
  <c r="P40" i="6"/>
  <c r="P41" i="6"/>
  <c r="P43" i="6"/>
  <c r="R39" i="6"/>
  <c r="R40" i="6"/>
  <c r="R41" i="6"/>
  <c r="R43" i="6"/>
  <c r="V39" i="6"/>
  <c r="V40" i="6"/>
  <c r="V41" i="6"/>
  <c r="V43" i="6"/>
  <c r="C39" i="7"/>
  <c r="C40" i="7"/>
  <c r="C41" i="7"/>
  <c r="C43" i="7"/>
  <c r="G39" i="7"/>
  <c r="G40" i="7"/>
  <c r="G41" i="7"/>
  <c r="G43" i="7"/>
  <c r="M39" i="7"/>
  <c r="M40" i="7"/>
  <c r="M41" i="7"/>
  <c r="M43" i="7"/>
  <c r="U39" i="7"/>
  <c r="U40" i="7"/>
  <c r="U41" i="7"/>
  <c r="U43" i="7"/>
  <c r="B39" i="7"/>
  <c r="B40" i="7"/>
  <c r="B41" i="7"/>
  <c r="B43" i="7"/>
  <c r="F39" i="7"/>
  <c r="F40" i="7"/>
  <c r="F41" i="7"/>
  <c r="F43" i="7"/>
  <c r="L39" i="7"/>
  <c r="L40" i="7"/>
  <c r="L41" i="7"/>
  <c r="L43" i="7"/>
  <c r="T39" i="7"/>
  <c r="T40" i="7"/>
  <c r="T41" i="7"/>
  <c r="T43" i="7"/>
  <c r="E39" i="7"/>
  <c r="E40" i="7"/>
  <c r="E41" i="7"/>
  <c r="E43" i="7"/>
  <c r="I39" i="7"/>
  <c r="I40" i="7"/>
  <c r="I41" i="7"/>
  <c r="I43" i="7"/>
  <c r="K39" i="7"/>
  <c r="K40" i="7"/>
  <c r="K41" i="7"/>
  <c r="K43" i="7"/>
  <c r="O39" i="7"/>
  <c r="O40" i="7"/>
  <c r="O41" i="7"/>
  <c r="O43" i="7"/>
  <c r="Q39" i="7"/>
  <c r="Q40" i="7"/>
  <c r="Q41" i="7"/>
  <c r="Q43" i="7"/>
  <c r="S39" i="7"/>
  <c r="S40" i="7"/>
  <c r="S41" i="7"/>
  <c r="S43" i="7"/>
  <c r="W39" i="7"/>
  <c r="W40" i="7"/>
  <c r="W41" i="7"/>
  <c r="W43" i="7"/>
  <c r="D39" i="7"/>
  <c r="D40" i="7"/>
  <c r="D41" i="7"/>
  <c r="D43" i="7"/>
  <c r="H39" i="7"/>
  <c r="H40" i="7"/>
  <c r="H41" i="7"/>
  <c r="H43" i="7"/>
  <c r="J39" i="7"/>
  <c r="J40" i="7"/>
  <c r="J41" i="7"/>
  <c r="J43" i="7"/>
  <c r="N39" i="7"/>
  <c r="N40" i="7"/>
  <c r="N41" i="7"/>
  <c r="N43" i="7"/>
  <c r="P39" i="7"/>
  <c r="P40" i="7"/>
  <c r="P41" i="7"/>
  <c r="P43" i="7"/>
  <c r="R39" i="7"/>
  <c r="R40" i="7"/>
  <c r="R41" i="7"/>
  <c r="R43" i="7"/>
  <c r="V39" i="7"/>
  <c r="V40" i="7"/>
  <c r="V41" i="7"/>
  <c r="V43" i="7"/>
  <c r="C39" i="50"/>
  <c r="C40" i="50"/>
  <c r="C41" i="50"/>
  <c r="C43" i="50"/>
  <c r="G39" i="50"/>
  <c r="G40" i="50"/>
  <c r="G41" i="50"/>
  <c r="G43" i="50"/>
  <c r="M39" i="50"/>
  <c r="M40" i="50"/>
  <c r="M41" i="50"/>
  <c r="M43" i="50"/>
  <c r="U39" i="50"/>
  <c r="U40" i="50"/>
  <c r="U41" i="50"/>
  <c r="U43" i="50"/>
  <c r="B39" i="50"/>
  <c r="B40" i="50"/>
  <c r="B41" i="50"/>
  <c r="B43" i="50"/>
  <c r="F39" i="50"/>
  <c r="F40" i="50"/>
  <c r="F41" i="50"/>
  <c r="F43" i="50"/>
  <c r="L39" i="50"/>
  <c r="L40" i="50"/>
  <c r="L41" i="50"/>
  <c r="L43" i="50"/>
  <c r="T39" i="50"/>
  <c r="T40" i="50"/>
  <c r="T41" i="50"/>
  <c r="T43" i="50"/>
  <c r="E39" i="50"/>
  <c r="E40" i="50"/>
  <c r="E41" i="50"/>
  <c r="E43" i="50"/>
  <c r="I39" i="50"/>
  <c r="I40" i="50"/>
  <c r="I41" i="50"/>
  <c r="I43" i="50"/>
  <c r="K39" i="50"/>
  <c r="K40" i="50"/>
  <c r="K41" i="50"/>
  <c r="K43" i="50"/>
  <c r="O39" i="50"/>
  <c r="O40" i="50"/>
  <c r="O41" i="50"/>
  <c r="O43" i="50"/>
  <c r="Q39" i="50"/>
  <c r="Q40" i="50"/>
  <c r="Q41" i="50"/>
  <c r="Q43" i="50"/>
  <c r="S39" i="50"/>
  <c r="S40" i="50"/>
  <c r="S41" i="50"/>
  <c r="S43" i="50"/>
  <c r="W39" i="50"/>
  <c r="W40" i="50"/>
  <c r="W41" i="50"/>
  <c r="W43" i="50"/>
  <c r="D39" i="50"/>
  <c r="D40" i="50"/>
  <c r="D41" i="50"/>
  <c r="D43" i="50"/>
  <c r="H39" i="50"/>
  <c r="H40" i="50"/>
  <c r="H41" i="50"/>
  <c r="H43" i="50"/>
  <c r="J39" i="50"/>
  <c r="J40" i="50"/>
  <c r="J41" i="50"/>
  <c r="J43" i="50"/>
  <c r="N39" i="50"/>
  <c r="N40" i="50"/>
  <c r="N41" i="50"/>
  <c r="N43" i="50"/>
  <c r="P39" i="50"/>
  <c r="P40" i="50"/>
  <c r="P41" i="50"/>
  <c r="P43" i="50"/>
  <c r="R39" i="50"/>
  <c r="R40" i="50"/>
  <c r="R41" i="50"/>
  <c r="R43" i="50"/>
  <c r="V39" i="50"/>
  <c r="V40" i="50"/>
  <c r="V41" i="50"/>
  <c r="V43" i="50"/>
  <c r="C63" i="51"/>
  <c r="C64" i="51"/>
  <c r="C65" i="51"/>
  <c r="C67" i="51"/>
  <c r="G63" i="51"/>
  <c r="G64" i="51"/>
  <c r="G65" i="51"/>
  <c r="G67" i="51"/>
  <c r="M63" i="51"/>
  <c r="M64" i="51"/>
  <c r="M65" i="51"/>
  <c r="M67" i="51"/>
  <c r="U63" i="51"/>
  <c r="U64" i="51"/>
  <c r="U65" i="51"/>
  <c r="U67" i="51"/>
  <c r="B63" i="51"/>
  <c r="B64" i="51"/>
  <c r="B65" i="51"/>
  <c r="B67" i="51"/>
  <c r="F63" i="51"/>
  <c r="F64" i="51"/>
  <c r="F65" i="51"/>
  <c r="F67" i="51"/>
  <c r="L63" i="51"/>
  <c r="L64" i="51"/>
  <c r="L65" i="51"/>
  <c r="L67" i="51"/>
  <c r="T63" i="51"/>
  <c r="T64" i="51"/>
  <c r="T65" i="51"/>
  <c r="T67" i="51"/>
  <c r="E63" i="51"/>
  <c r="E64" i="51"/>
  <c r="E65" i="51"/>
  <c r="E67" i="51"/>
  <c r="I63" i="51"/>
  <c r="I64" i="51"/>
  <c r="I65" i="51"/>
  <c r="I67" i="51"/>
  <c r="K63" i="51"/>
  <c r="K64" i="51"/>
  <c r="K65" i="51"/>
  <c r="K67" i="51"/>
  <c r="O63" i="51"/>
  <c r="O64" i="51"/>
  <c r="O65" i="51"/>
  <c r="O67" i="51"/>
  <c r="Q63" i="51"/>
  <c r="Q64" i="51"/>
  <c r="Q65" i="51"/>
  <c r="Q67" i="51"/>
  <c r="S63" i="51"/>
  <c r="S64" i="51"/>
  <c r="S65" i="51"/>
  <c r="S67" i="51"/>
  <c r="W63" i="51"/>
  <c r="W64" i="51"/>
  <c r="W65" i="51"/>
  <c r="W67" i="51"/>
  <c r="D63" i="51"/>
  <c r="D64" i="51"/>
  <c r="D65" i="51"/>
  <c r="D67" i="51"/>
  <c r="H63" i="51"/>
  <c r="H64" i="51"/>
  <c r="H65" i="51"/>
  <c r="H67" i="51"/>
  <c r="J63" i="51"/>
  <c r="J64" i="51"/>
  <c r="J65" i="51"/>
  <c r="J67" i="51"/>
  <c r="N63" i="51"/>
  <c r="N64" i="51"/>
  <c r="N65" i="51"/>
  <c r="N67" i="51"/>
  <c r="P63" i="51"/>
  <c r="P64" i="51"/>
  <c r="P65" i="51"/>
  <c r="P67" i="51"/>
  <c r="R63" i="51"/>
  <c r="R64" i="51"/>
  <c r="R65" i="51"/>
  <c r="R67" i="51"/>
  <c r="V63" i="51"/>
  <c r="V64" i="51"/>
  <c r="V65" i="51"/>
  <c r="V67" i="51"/>
  <c r="AA29" i="51"/>
  <c r="AA67" i="51" s="1"/>
  <c r="Z29" i="51"/>
  <c r="Z67" i="51" s="1"/>
  <c r="Y29" i="51"/>
  <c r="Y67" i="51" s="1"/>
  <c r="X29" i="51"/>
  <c r="X67" i="51" s="1"/>
  <c r="AA15" i="51"/>
  <c r="AA16" i="51"/>
  <c r="AA20" i="51"/>
  <c r="AA21" i="51"/>
  <c r="AA22" i="51"/>
  <c r="AA23" i="51"/>
  <c r="AA7" i="51"/>
  <c r="AA8" i="51"/>
  <c r="AA9" i="51"/>
  <c r="AA12" i="51"/>
  <c r="AA13" i="51"/>
  <c r="AA14" i="51"/>
  <c r="AA17" i="51"/>
  <c r="AA18" i="51"/>
  <c r="AA24" i="51"/>
  <c r="AA10" i="51"/>
  <c r="AA11" i="51"/>
  <c r="AA19" i="51"/>
  <c r="AA25" i="51"/>
  <c r="AA26" i="51"/>
  <c r="AA27" i="51"/>
  <c r="Z15" i="51"/>
  <c r="Z16" i="51"/>
  <c r="Z20" i="51"/>
  <c r="Z21" i="51"/>
  <c r="Z22" i="51"/>
  <c r="Z23" i="51"/>
  <c r="Z7" i="51"/>
  <c r="Z8" i="51"/>
  <c r="Z9" i="51"/>
  <c r="Z12" i="51"/>
  <c r="Z13" i="51"/>
  <c r="Z14" i="51"/>
  <c r="Z17" i="51"/>
  <c r="Z18" i="51"/>
  <c r="Z24" i="51"/>
  <c r="Z10" i="51"/>
  <c r="Z11" i="51"/>
  <c r="Z19" i="51"/>
  <c r="Z25" i="51"/>
  <c r="Z26" i="51"/>
  <c r="Z27" i="51"/>
  <c r="Y15" i="51"/>
  <c r="Y16" i="51"/>
  <c r="Y20" i="51"/>
  <c r="Y21" i="51"/>
  <c r="Y22" i="51"/>
  <c r="Y23" i="51"/>
  <c r="Y7" i="51"/>
  <c r="Y8" i="51"/>
  <c r="Y9" i="51"/>
  <c r="Y12" i="51"/>
  <c r="Y13" i="51"/>
  <c r="Y14" i="51"/>
  <c r="Y17" i="51"/>
  <c r="Y18" i="51"/>
  <c r="Y24" i="51"/>
  <c r="Y10" i="51"/>
  <c r="Y11" i="51"/>
  <c r="Y19" i="51"/>
  <c r="Y25" i="51"/>
  <c r="Y26" i="51"/>
  <c r="Y27" i="51"/>
  <c r="X15" i="51"/>
  <c r="X16" i="51"/>
  <c r="X20" i="51"/>
  <c r="X21" i="51"/>
  <c r="X22" i="51"/>
  <c r="X23" i="51"/>
  <c r="X7" i="51"/>
  <c r="X8" i="51"/>
  <c r="X9" i="51"/>
  <c r="X12" i="51"/>
  <c r="X13" i="51"/>
  <c r="X14" i="51"/>
  <c r="X17" i="51"/>
  <c r="X18" i="51"/>
  <c r="X24" i="51"/>
  <c r="X10" i="51"/>
  <c r="X11" i="51"/>
  <c r="X19" i="51"/>
  <c r="X25" i="51"/>
  <c r="X26" i="51"/>
  <c r="X27" i="51"/>
  <c r="B53" i="51"/>
  <c r="B28" i="51"/>
  <c r="B30" i="51" s="1"/>
  <c r="B87" i="41" s="1"/>
  <c r="C53" i="51"/>
  <c r="C55" i="51" s="1"/>
  <c r="C28" i="51"/>
  <c r="C87" i="16" s="1"/>
  <c r="D53" i="51"/>
  <c r="D28" i="51"/>
  <c r="D30" i="51" s="1"/>
  <c r="E53" i="51"/>
  <c r="E55" i="51" s="1"/>
  <c r="E28" i="51"/>
  <c r="F53" i="51"/>
  <c r="F55" i="51" s="1"/>
  <c r="F28" i="51"/>
  <c r="F87" i="16" s="1"/>
  <c r="G53" i="51"/>
  <c r="G55" i="51" s="1"/>
  <c r="G28" i="51"/>
  <c r="G87" i="16" s="1"/>
  <c r="H53" i="51"/>
  <c r="H28" i="51"/>
  <c r="H87" i="16" s="1"/>
  <c r="I53" i="51"/>
  <c r="I55" i="51" s="1"/>
  <c r="I28" i="51"/>
  <c r="I30" i="51" s="1"/>
  <c r="I87" i="41" s="1"/>
  <c r="J53" i="51"/>
  <c r="J28" i="51"/>
  <c r="J30" i="51" s="1"/>
  <c r="J87" i="41" s="1"/>
  <c r="K53" i="51"/>
  <c r="K55" i="51" s="1"/>
  <c r="K28" i="51"/>
  <c r="K30" i="51" s="1"/>
  <c r="K87" i="41" s="1"/>
  <c r="L53" i="51"/>
  <c r="L28" i="51"/>
  <c r="L87" i="16" s="1"/>
  <c r="M53" i="51"/>
  <c r="M28" i="51"/>
  <c r="M30" i="51" s="1"/>
  <c r="M87" i="41" s="1"/>
  <c r="N53" i="51"/>
  <c r="N55" i="51" s="1"/>
  <c r="N28" i="51"/>
  <c r="N30" i="51" s="1"/>
  <c r="N87" i="41" s="1"/>
  <c r="O53" i="51"/>
  <c r="O55" i="51" s="1"/>
  <c r="O28" i="51"/>
  <c r="O87" i="16" s="1"/>
  <c r="P53" i="51"/>
  <c r="P55" i="51" s="1"/>
  <c r="P28" i="51"/>
  <c r="P87" i="16" s="1"/>
  <c r="Q53" i="51"/>
  <c r="Q55" i="51" s="1"/>
  <c r="Q28" i="51"/>
  <c r="Q87" i="16" s="1"/>
  <c r="R53" i="51"/>
  <c r="R55" i="51" s="1"/>
  <c r="R28" i="51"/>
  <c r="S53" i="51"/>
  <c r="S55" i="51" s="1"/>
  <c r="S28" i="51"/>
  <c r="S87" i="16" s="1"/>
  <c r="T53" i="51"/>
  <c r="T28" i="51"/>
  <c r="T87" i="16" s="1"/>
  <c r="U53" i="51"/>
  <c r="U55" i="51" s="1"/>
  <c r="U28" i="51"/>
  <c r="U30" i="51" s="1"/>
  <c r="U87" i="41" s="1"/>
  <c r="V53" i="51"/>
  <c r="V28" i="51"/>
  <c r="V87" i="16" s="1"/>
  <c r="W53" i="51"/>
  <c r="W55" i="51" s="1"/>
  <c r="W28" i="51"/>
  <c r="W87" i="16" s="1"/>
  <c r="C63" i="9"/>
  <c r="C64" i="9"/>
  <c r="C65" i="9"/>
  <c r="C67" i="9"/>
  <c r="G63" i="9"/>
  <c r="G64" i="9"/>
  <c r="G65" i="9"/>
  <c r="G67" i="9"/>
  <c r="M63" i="9"/>
  <c r="M64" i="9"/>
  <c r="M65" i="9"/>
  <c r="M67" i="9"/>
  <c r="U63" i="9"/>
  <c r="U64" i="9"/>
  <c r="U65" i="9"/>
  <c r="U67" i="9"/>
  <c r="B63" i="9"/>
  <c r="B64" i="9"/>
  <c r="B65" i="9"/>
  <c r="B67" i="9"/>
  <c r="F63" i="9"/>
  <c r="F64" i="9"/>
  <c r="F65" i="9"/>
  <c r="F67" i="9"/>
  <c r="L63" i="9"/>
  <c r="L64" i="9"/>
  <c r="L65" i="9"/>
  <c r="L67" i="9"/>
  <c r="T63" i="9"/>
  <c r="T64" i="9"/>
  <c r="T65" i="9"/>
  <c r="T67" i="9"/>
  <c r="E63" i="9"/>
  <c r="E64" i="9"/>
  <c r="E65" i="9"/>
  <c r="E67" i="9"/>
  <c r="I63" i="9"/>
  <c r="I64" i="9"/>
  <c r="I65" i="9"/>
  <c r="I67" i="9"/>
  <c r="K63" i="9"/>
  <c r="K64" i="9"/>
  <c r="K65" i="9"/>
  <c r="K67" i="9"/>
  <c r="O63" i="9"/>
  <c r="O64" i="9"/>
  <c r="O65" i="9"/>
  <c r="O67" i="9"/>
  <c r="Q63" i="9"/>
  <c r="Q64" i="9"/>
  <c r="Q65" i="9"/>
  <c r="Q67" i="9"/>
  <c r="S63" i="9"/>
  <c r="S64" i="9"/>
  <c r="S65" i="9"/>
  <c r="S67" i="9"/>
  <c r="W63" i="9"/>
  <c r="W64" i="9"/>
  <c r="W65" i="9"/>
  <c r="W67" i="9"/>
  <c r="D63" i="9"/>
  <c r="D64" i="9"/>
  <c r="D65" i="9"/>
  <c r="D67" i="9"/>
  <c r="H63" i="9"/>
  <c r="H64" i="9"/>
  <c r="H65" i="9"/>
  <c r="H67" i="9"/>
  <c r="J63" i="9"/>
  <c r="J64" i="9"/>
  <c r="J65" i="9"/>
  <c r="J67" i="9"/>
  <c r="N63" i="9"/>
  <c r="N64" i="9"/>
  <c r="N65" i="9"/>
  <c r="N67" i="9"/>
  <c r="P63" i="9"/>
  <c r="P64" i="9"/>
  <c r="P65" i="9"/>
  <c r="P67" i="9"/>
  <c r="R63" i="9"/>
  <c r="R64" i="9"/>
  <c r="R65" i="9"/>
  <c r="R67" i="9"/>
  <c r="V63" i="9"/>
  <c r="V64" i="9"/>
  <c r="V65" i="9"/>
  <c r="V67" i="9"/>
  <c r="AA29" i="9"/>
  <c r="AA67" i="9" s="1"/>
  <c r="Z29" i="9"/>
  <c r="Z67" i="9" s="1"/>
  <c r="Y29" i="9"/>
  <c r="Y67" i="9" s="1"/>
  <c r="X29" i="9"/>
  <c r="X67" i="9" s="1"/>
  <c r="AA15" i="9"/>
  <c r="AA16" i="9"/>
  <c r="AA20" i="9"/>
  <c r="AA21" i="9"/>
  <c r="AA22" i="9"/>
  <c r="AA23" i="9"/>
  <c r="AA7" i="9"/>
  <c r="AA8" i="9"/>
  <c r="AA9" i="9"/>
  <c r="AA12" i="9"/>
  <c r="AA13" i="9"/>
  <c r="AA14" i="9"/>
  <c r="AA17" i="9"/>
  <c r="AA18" i="9"/>
  <c r="AA24" i="9"/>
  <c r="AA10" i="9"/>
  <c r="AA11" i="9"/>
  <c r="AA19" i="9"/>
  <c r="AA25" i="9"/>
  <c r="AA26" i="9"/>
  <c r="AA27" i="9"/>
  <c r="Z15" i="9"/>
  <c r="Z16" i="9"/>
  <c r="Z20" i="9"/>
  <c r="Z21" i="9"/>
  <c r="Z22" i="9"/>
  <c r="Z23" i="9"/>
  <c r="Z7" i="9"/>
  <c r="Z8" i="9"/>
  <c r="Z9" i="9"/>
  <c r="Z12" i="9"/>
  <c r="Z13" i="9"/>
  <c r="Z14" i="9"/>
  <c r="Z17" i="9"/>
  <c r="Z18" i="9"/>
  <c r="Z24" i="9"/>
  <c r="Z10" i="9"/>
  <c r="Z11" i="9"/>
  <c r="Z19" i="9"/>
  <c r="Z25" i="9"/>
  <c r="Z26" i="9"/>
  <c r="Z27" i="9"/>
  <c r="Y15" i="9"/>
  <c r="Y16" i="9"/>
  <c r="Y20" i="9"/>
  <c r="Y21" i="9"/>
  <c r="Y22" i="9"/>
  <c r="Y23" i="9"/>
  <c r="Y7" i="9"/>
  <c r="Y8" i="9"/>
  <c r="Y9" i="9"/>
  <c r="Y12" i="9"/>
  <c r="Y13" i="9"/>
  <c r="Y14" i="9"/>
  <c r="Y17" i="9"/>
  <c r="Y18" i="9"/>
  <c r="Y24" i="9"/>
  <c r="Y10" i="9"/>
  <c r="Y11" i="9"/>
  <c r="Y19" i="9"/>
  <c r="Y25" i="9"/>
  <c r="Y26" i="9"/>
  <c r="Y27" i="9"/>
  <c r="X15" i="9"/>
  <c r="X16" i="9"/>
  <c r="X20" i="9"/>
  <c r="X21" i="9"/>
  <c r="X22" i="9"/>
  <c r="X23" i="9"/>
  <c r="X7" i="9"/>
  <c r="X8" i="9"/>
  <c r="X9" i="9"/>
  <c r="X12" i="9"/>
  <c r="X13" i="9"/>
  <c r="X14" i="9"/>
  <c r="X17" i="9"/>
  <c r="X18" i="9"/>
  <c r="X24" i="9"/>
  <c r="X10" i="9"/>
  <c r="X11" i="9"/>
  <c r="X19" i="9"/>
  <c r="X25" i="9"/>
  <c r="X26" i="9"/>
  <c r="X27" i="9"/>
  <c r="C63" i="8"/>
  <c r="C64" i="8"/>
  <c r="C65" i="8"/>
  <c r="C67" i="8"/>
  <c r="G63" i="8"/>
  <c r="G64" i="8"/>
  <c r="G65" i="8"/>
  <c r="G67" i="8"/>
  <c r="M63" i="8"/>
  <c r="M64" i="8"/>
  <c r="M65" i="8"/>
  <c r="M67" i="8"/>
  <c r="U63" i="8"/>
  <c r="U64" i="8"/>
  <c r="U65" i="8"/>
  <c r="U67" i="8"/>
  <c r="B63" i="8"/>
  <c r="B64" i="8"/>
  <c r="B65" i="8"/>
  <c r="B67" i="8"/>
  <c r="F63" i="8"/>
  <c r="F64" i="8"/>
  <c r="F65" i="8"/>
  <c r="F67" i="8"/>
  <c r="L63" i="8"/>
  <c r="L64" i="8"/>
  <c r="L65" i="8"/>
  <c r="L67" i="8"/>
  <c r="T63" i="8"/>
  <c r="T64" i="8"/>
  <c r="T65" i="8"/>
  <c r="T67" i="8"/>
  <c r="E63" i="8"/>
  <c r="E64" i="8"/>
  <c r="E65" i="8"/>
  <c r="E67" i="8"/>
  <c r="I63" i="8"/>
  <c r="I64" i="8"/>
  <c r="I65" i="8"/>
  <c r="I67" i="8"/>
  <c r="K63" i="8"/>
  <c r="K64" i="8"/>
  <c r="K65" i="8"/>
  <c r="K67" i="8"/>
  <c r="O63" i="8"/>
  <c r="O64" i="8"/>
  <c r="O65" i="8"/>
  <c r="O67" i="8"/>
  <c r="Q63" i="8"/>
  <c r="Q64" i="8"/>
  <c r="Q65" i="8"/>
  <c r="Q67" i="8"/>
  <c r="S63" i="8"/>
  <c r="S64" i="8"/>
  <c r="S65" i="8"/>
  <c r="S67" i="8"/>
  <c r="W63" i="8"/>
  <c r="W64" i="8"/>
  <c r="W65" i="8"/>
  <c r="W67" i="8"/>
  <c r="D63" i="8"/>
  <c r="D64" i="8"/>
  <c r="D65" i="8"/>
  <c r="D67" i="8"/>
  <c r="H63" i="8"/>
  <c r="H64" i="8"/>
  <c r="H65" i="8"/>
  <c r="H67" i="8"/>
  <c r="J63" i="8"/>
  <c r="J64" i="8"/>
  <c r="J65" i="8"/>
  <c r="J67" i="8"/>
  <c r="N63" i="8"/>
  <c r="N64" i="8"/>
  <c r="N65" i="8"/>
  <c r="N67" i="8"/>
  <c r="P63" i="8"/>
  <c r="P64" i="8"/>
  <c r="P65" i="8"/>
  <c r="P67" i="8"/>
  <c r="R63" i="8"/>
  <c r="R64" i="8"/>
  <c r="R65" i="8"/>
  <c r="R67" i="8"/>
  <c r="V63" i="8"/>
  <c r="V64" i="8"/>
  <c r="V65" i="8"/>
  <c r="V67" i="8"/>
  <c r="AA29" i="8"/>
  <c r="AA67" i="8" s="1"/>
  <c r="Z29" i="8"/>
  <c r="Z67" i="8" s="1"/>
  <c r="Y29" i="8"/>
  <c r="Y67" i="8" s="1"/>
  <c r="X29" i="8"/>
  <c r="X67" i="8" s="1"/>
  <c r="AA15" i="8"/>
  <c r="AA16" i="8"/>
  <c r="AA20" i="8"/>
  <c r="AA21" i="8"/>
  <c r="AA22" i="8"/>
  <c r="AA23" i="8"/>
  <c r="AA7" i="8"/>
  <c r="AA8" i="8"/>
  <c r="AA9" i="8"/>
  <c r="AA12" i="8"/>
  <c r="AA13" i="8"/>
  <c r="AA14" i="8"/>
  <c r="AA17" i="8"/>
  <c r="AA18" i="8"/>
  <c r="AA24" i="8"/>
  <c r="AA10" i="8"/>
  <c r="AA11" i="8"/>
  <c r="AA19" i="8"/>
  <c r="AA25" i="8"/>
  <c r="AA26" i="8"/>
  <c r="AA27" i="8"/>
  <c r="Z15" i="8"/>
  <c r="Z16" i="8"/>
  <c r="Z20" i="8"/>
  <c r="Z21" i="8"/>
  <c r="Z22" i="8"/>
  <c r="Z23" i="8"/>
  <c r="Z7" i="8"/>
  <c r="Z8" i="8"/>
  <c r="Z9" i="8"/>
  <c r="Z12" i="8"/>
  <c r="Z13" i="8"/>
  <c r="Z14" i="8"/>
  <c r="Z17" i="8"/>
  <c r="Z18" i="8"/>
  <c r="Z24" i="8"/>
  <c r="Z10" i="8"/>
  <c r="Z11" i="8"/>
  <c r="Z19" i="8"/>
  <c r="Z25" i="8"/>
  <c r="Z26" i="8"/>
  <c r="Z27" i="8"/>
  <c r="Y15" i="8"/>
  <c r="Y16" i="8"/>
  <c r="Y20" i="8"/>
  <c r="Y21" i="8"/>
  <c r="Y22" i="8"/>
  <c r="Y23" i="8"/>
  <c r="Y7" i="8"/>
  <c r="Y8" i="8"/>
  <c r="Y9" i="8"/>
  <c r="Y12" i="8"/>
  <c r="Y13" i="8"/>
  <c r="Y14" i="8"/>
  <c r="Y17" i="8"/>
  <c r="Y18" i="8"/>
  <c r="Y24" i="8"/>
  <c r="Y10" i="8"/>
  <c r="Y11" i="8"/>
  <c r="Y19" i="8"/>
  <c r="Y25" i="8"/>
  <c r="Y26" i="8"/>
  <c r="Y27" i="8"/>
  <c r="X15" i="8"/>
  <c r="X16" i="8"/>
  <c r="X20" i="8"/>
  <c r="X21" i="8"/>
  <c r="X22" i="8"/>
  <c r="X23" i="8"/>
  <c r="X7" i="8"/>
  <c r="X8" i="8"/>
  <c r="X9" i="8"/>
  <c r="X12" i="8"/>
  <c r="X13" i="8"/>
  <c r="X14" i="8"/>
  <c r="X17" i="8"/>
  <c r="X18" i="8"/>
  <c r="X24" i="8"/>
  <c r="X10" i="8"/>
  <c r="X11" i="8"/>
  <c r="X19" i="8"/>
  <c r="X25" i="8"/>
  <c r="X26" i="8"/>
  <c r="X27" i="8"/>
  <c r="C53" i="8"/>
  <c r="C55" i="8" s="1"/>
  <c r="G53" i="8"/>
  <c r="G55" i="8" s="1"/>
  <c r="M53" i="8"/>
  <c r="U53" i="8"/>
  <c r="U55" i="8" s="1"/>
  <c r="C28" i="8"/>
  <c r="G28" i="8"/>
  <c r="G30" i="8" s="1"/>
  <c r="G15" i="41" s="1"/>
  <c r="M28" i="8"/>
  <c r="U28" i="8"/>
  <c r="U30" i="8" s="1"/>
  <c r="U15" i="41" s="1"/>
  <c r="B53" i="8"/>
  <c r="B55" i="8" s="1"/>
  <c r="F53" i="8"/>
  <c r="L53" i="8"/>
  <c r="L55" i="8" s="1"/>
  <c r="T53" i="8"/>
  <c r="T55" i="8" s="1"/>
  <c r="B28" i="8"/>
  <c r="B30" i="8" s="1"/>
  <c r="B15" i="41" s="1"/>
  <c r="F28" i="8"/>
  <c r="L28" i="8"/>
  <c r="L15" i="16" s="1"/>
  <c r="T28" i="8"/>
  <c r="T15" i="16" s="1"/>
  <c r="E53" i="8"/>
  <c r="E55" i="8" s="1"/>
  <c r="I53" i="8"/>
  <c r="I55" i="8" s="1"/>
  <c r="K53" i="8"/>
  <c r="K55" i="8" s="1"/>
  <c r="O53" i="8"/>
  <c r="O55" i="8" s="1"/>
  <c r="Q53" i="8"/>
  <c r="Q55" i="8" s="1"/>
  <c r="S53" i="8"/>
  <c r="S55" i="8" s="1"/>
  <c r="W53" i="8"/>
  <c r="E28" i="8"/>
  <c r="I28" i="8"/>
  <c r="I30" i="8" s="1"/>
  <c r="I15" i="41" s="1"/>
  <c r="K28" i="8"/>
  <c r="O28" i="8"/>
  <c r="O15" i="16" s="1"/>
  <c r="Q28" i="8"/>
  <c r="Q15" i="16" s="1"/>
  <c r="S28" i="8"/>
  <c r="S30" i="8" s="1"/>
  <c r="S15" i="41" s="1"/>
  <c r="W28" i="8"/>
  <c r="W15" i="16" s="1"/>
  <c r="D53" i="8"/>
  <c r="D55" i="8" s="1"/>
  <c r="H53" i="8"/>
  <c r="H55" i="8" s="1"/>
  <c r="J53" i="8"/>
  <c r="J55" i="8" s="1"/>
  <c r="N53" i="8"/>
  <c r="N55" i="8" s="1"/>
  <c r="P53" i="8"/>
  <c r="P55" i="8" s="1"/>
  <c r="R53" i="8"/>
  <c r="V53" i="8"/>
  <c r="D28" i="8"/>
  <c r="H28" i="8"/>
  <c r="H30" i="8" s="1"/>
  <c r="H15" i="41" s="1"/>
  <c r="J28" i="8"/>
  <c r="J30" i="8" s="1"/>
  <c r="N28" i="8"/>
  <c r="P28" i="8"/>
  <c r="R28" i="8"/>
  <c r="R30" i="8" s="1"/>
  <c r="R15" i="41" s="1"/>
  <c r="V28" i="8"/>
  <c r="V15" i="16" s="1"/>
  <c r="C63" i="10"/>
  <c r="C64" i="10"/>
  <c r="C65" i="10"/>
  <c r="C67" i="10"/>
  <c r="G63" i="10"/>
  <c r="G64" i="10"/>
  <c r="G65" i="10"/>
  <c r="G67" i="10"/>
  <c r="M63" i="10"/>
  <c r="M64" i="10"/>
  <c r="M65" i="10"/>
  <c r="M67" i="10"/>
  <c r="U63" i="10"/>
  <c r="U64" i="10"/>
  <c r="U65" i="10"/>
  <c r="U67" i="10"/>
  <c r="B63" i="10"/>
  <c r="B64" i="10"/>
  <c r="B65" i="10"/>
  <c r="B67" i="10"/>
  <c r="F63" i="10"/>
  <c r="F64" i="10"/>
  <c r="F65" i="10"/>
  <c r="F67" i="10"/>
  <c r="L63" i="10"/>
  <c r="L64" i="10"/>
  <c r="L65" i="10"/>
  <c r="L67" i="10"/>
  <c r="T63" i="10"/>
  <c r="T64" i="10"/>
  <c r="T65" i="10"/>
  <c r="T67" i="10"/>
  <c r="E63" i="10"/>
  <c r="E64" i="10"/>
  <c r="E65" i="10"/>
  <c r="E67" i="10"/>
  <c r="I63" i="10"/>
  <c r="I64" i="10"/>
  <c r="I65" i="10"/>
  <c r="I67" i="10"/>
  <c r="K63" i="10"/>
  <c r="K64" i="10"/>
  <c r="K65" i="10"/>
  <c r="K67" i="10"/>
  <c r="O63" i="10"/>
  <c r="O64" i="10"/>
  <c r="O65" i="10"/>
  <c r="O67" i="10"/>
  <c r="Q63" i="10"/>
  <c r="Q64" i="10"/>
  <c r="Q65" i="10"/>
  <c r="Q67" i="10"/>
  <c r="S63" i="10"/>
  <c r="S64" i="10"/>
  <c r="S65" i="10"/>
  <c r="S67" i="10"/>
  <c r="W63" i="10"/>
  <c r="W64" i="10"/>
  <c r="W65" i="10"/>
  <c r="W67" i="10"/>
  <c r="D63" i="10"/>
  <c r="D64" i="10"/>
  <c r="D65" i="10"/>
  <c r="D67" i="10"/>
  <c r="H63" i="10"/>
  <c r="H64" i="10"/>
  <c r="H65" i="10"/>
  <c r="H67" i="10"/>
  <c r="J63" i="10"/>
  <c r="J64" i="10"/>
  <c r="J65" i="10"/>
  <c r="J67" i="10"/>
  <c r="N63" i="10"/>
  <c r="N64" i="10"/>
  <c r="N65" i="10"/>
  <c r="N67" i="10"/>
  <c r="P63" i="10"/>
  <c r="P64" i="10"/>
  <c r="P65" i="10"/>
  <c r="P67" i="10"/>
  <c r="R63" i="10"/>
  <c r="R64" i="10"/>
  <c r="R65" i="10"/>
  <c r="R67" i="10"/>
  <c r="V63" i="10"/>
  <c r="V64" i="10"/>
  <c r="V65" i="10"/>
  <c r="V67" i="10"/>
  <c r="C63" i="11"/>
  <c r="C64" i="11"/>
  <c r="C65" i="11"/>
  <c r="C67" i="11"/>
  <c r="G63" i="11"/>
  <c r="G64" i="11"/>
  <c r="G65" i="11"/>
  <c r="G67" i="11"/>
  <c r="M63" i="11"/>
  <c r="M64" i="11"/>
  <c r="M65" i="11"/>
  <c r="M67" i="11"/>
  <c r="U63" i="11"/>
  <c r="U64" i="11"/>
  <c r="U65" i="11"/>
  <c r="U67" i="11"/>
  <c r="B63" i="11"/>
  <c r="B64" i="11"/>
  <c r="B65" i="11"/>
  <c r="B67" i="11"/>
  <c r="F63" i="11"/>
  <c r="F64" i="11"/>
  <c r="F65" i="11"/>
  <c r="F67" i="11"/>
  <c r="L63" i="11"/>
  <c r="L64" i="11"/>
  <c r="L65" i="11"/>
  <c r="L67" i="11"/>
  <c r="T63" i="11"/>
  <c r="T64" i="11"/>
  <c r="T65" i="11"/>
  <c r="T67" i="11"/>
  <c r="E63" i="11"/>
  <c r="E64" i="11"/>
  <c r="E65" i="11"/>
  <c r="E67" i="11"/>
  <c r="I63" i="11"/>
  <c r="I64" i="11"/>
  <c r="I65" i="11"/>
  <c r="I67" i="11"/>
  <c r="K63" i="11"/>
  <c r="K64" i="11"/>
  <c r="K65" i="11"/>
  <c r="K67" i="11"/>
  <c r="O63" i="11"/>
  <c r="O64" i="11"/>
  <c r="O65" i="11"/>
  <c r="O67" i="11"/>
  <c r="Q63" i="11"/>
  <c r="Q64" i="11"/>
  <c r="Q65" i="11"/>
  <c r="Q67" i="11"/>
  <c r="S63" i="11"/>
  <c r="S64" i="11"/>
  <c r="S65" i="11"/>
  <c r="S67" i="11"/>
  <c r="W63" i="11"/>
  <c r="W64" i="11"/>
  <c r="W65" i="11"/>
  <c r="W67" i="11"/>
  <c r="D63" i="11"/>
  <c r="D64" i="11"/>
  <c r="D65" i="11"/>
  <c r="D67" i="11"/>
  <c r="H63" i="11"/>
  <c r="H64" i="11"/>
  <c r="H65" i="11"/>
  <c r="H67" i="11"/>
  <c r="J63" i="11"/>
  <c r="J64" i="11"/>
  <c r="J65" i="11"/>
  <c r="J67" i="11"/>
  <c r="N63" i="11"/>
  <c r="N64" i="11"/>
  <c r="N65" i="11"/>
  <c r="N67" i="11"/>
  <c r="P63" i="11"/>
  <c r="P64" i="11"/>
  <c r="P65" i="11"/>
  <c r="P67" i="11"/>
  <c r="R63" i="11"/>
  <c r="R64" i="11"/>
  <c r="R65" i="11"/>
  <c r="R67" i="11"/>
  <c r="V63" i="11"/>
  <c r="V64" i="11"/>
  <c r="V65" i="11"/>
  <c r="V67" i="11"/>
  <c r="C63" i="52"/>
  <c r="C64" i="52"/>
  <c r="C65" i="52"/>
  <c r="C67" i="52"/>
  <c r="G63" i="52"/>
  <c r="G64" i="52"/>
  <c r="G65" i="52"/>
  <c r="G67" i="52"/>
  <c r="M63" i="52"/>
  <c r="M64" i="52"/>
  <c r="M65" i="52"/>
  <c r="M67" i="52"/>
  <c r="U63" i="52"/>
  <c r="U64" i="52"/>
  <c r="U65" i="52"/>
  <c r="U67" i="52"/>
  <c r="B63" i="52"/>
  <c r="B64" i="52"/>
  <c r="B65" i="52"/>
  <c r="B67" i="52"/>
  <c r="F63" i="52"/>
  <c r="F64" i="52"/>
  <c r="F65" i="52"/>
  <c r="F67" i="52"/>
  <c r="L63" i="52"/>
  <c r="L64" i="52"/>
  <c r="L65" i="52"/>
  <c r="L67" i="52"/>
  <c r="T63" i="52"/>
  <c r="T64" i="52"/>
  <c r="T65" i="52"/>
  <c r="T67" i="52"/>
  <c r="E63" i="52"/>
  <c r="E64" i="52"/>
  <c r="E65" i="52"/>
  <c r="E67" i="52"/>
  <c r="I63" i="52"/>
  <c r="I64" i="52"/>
  <c r="I65" i="52"/>
  <c r="I67" i="52"/>
  <c r="K63" i="52"/>
  <c r="K64" i="52"/>
  <c r="K65" i="52"/>
  <c r="K67" i="52"/>
  <c r="O63" i="52"/>
  <c r="O64" i="52"/>
  <c r="O65" i="52"/>
  <c r="O67" i="52"/>
  <c r="Q63" i="52"/>
  <c r="Q64" i="52"/>
  <c r="Q65" i="52"/>
  <c r="Q67" i="52"/>
  <c r="S63" i="52"/>
  <c r="S64" i="52"/>
  <c r="S65" i="52"/>
  <c r="S67" i="52"/>
  <c r="W63" i="52"/>
  <c r="W64" i="52"/>
  <c r="W65" i="52"/>
  <c r="W67" i="52"/>
  <c r="D63" i="52"/>
  <c r="D64" i="52"/>
  <c r="D65" i="52"/>
  <c r="D67" i="52"/>
  <c r="H63" i="52"/>
  <c r="H64" i="52"/>
  <c r="H65" i="52"/>
  <c r="H67" i="52"/>
  <c r="J63" i="52"/>
  <c r="J64" i="52"/>
  <c r="J65" i="52"/>
  <c r="J67" i="52"/>
  <c r="N63" i="52"/>
  <c r="N64" i="52"/>
  <c r="N65" i="52"/>
  <c r="N67" i="52"/>
  <c r="P63" i="52"/>
  <c r="P64" i="52"/>
  <c r="P65" i="52"/>
  <c r="P67" i="52"/>
  <c r="R63" i="52"/>
  <c r="R64" i="52"/>
  <c r="R65" i="52"/>
  <c r="R67" i="52"/>
  <c r="V63" i="52"/>
  <c r="V64" i="52"/>
  <c r="V65" i="52"/>
  <c r="V67" i="52"/>
  <c r="L15" i="24"/>
  <c r="L13" i="24"/>
  <c r="L64" i="24" s="1"/>
  <c r="L15" i="55"/>
  <c r="L63" i="55" s="1"/>
  <c r="L13" i="55"/>
  <c r="Z13" i="55" s="1"/>
  <c r="L15" i="23"/>
  <c r="X15" i="23" s="1"/>
  <c r="L13" i="23"/>
  <c r="C63" i="12"/>
  <c r="C64" i="12"/>
  <c r="C65" i="12"/>
  <c r="C67" i="12"/>
  <c r="G63" i="12"/>
  <c r="G64" i="12"/>
  <c r="G65" i="12"/>
  <c r="G67" i="12"/>
  <c r="M63" i="12"/>
  <c r="M64" i="12"/>
  <c r="M65" i="12"/>
  <c r="M67" i="12"/>
  <c r="U63" i="12"/>
  <c r="U64" i="12"/>
  <c r="U65" i="12"/>
  <c r="U67" i="12"/>
  <c r="B63" i="12"/>
  <c r="B64" i="12"/>
  <c r="B65" i="12"/>
  <c r="B67" i="12"/>
  <c r="F63" i="12"/>
  <c r="F64" i="12"/>
  <c r="F65" i="12"/>
  <c r="F67" i="12"/>
  <c r="L63" i="12"/>
  <c r="L64" i="12"/>
  <c r="L65" i="12"/>
  <c r="L67" i="12"/>
  <c r="T63" i="12"/>
  <c r="T64" i="12"/>
  <c r="T65" i="12"/>
  <c r="T67" i="12"/>
  <c r="E63" i="12"/>
  <c r="E64" i="12"/>
  <c r="E65" i="12"/>
  <c r="E67" i="12"/>
  <c r="I63" i="12"/>
  <c r="I64" i="12"/>
  <c r="I65" i="12"/>
  <c r="I67" i="12"/>
  <c r="K63" i="12"/>
  <c r="K64" i="12"/>
  <c r="K65" i="12"/>
  <c r="K67" i="12"/>
  <c r="O63" i="12"/>
  <c r="O64" i="12"/>
  <c r="O65" i="12"/>
  <c r="O67" i="12"/>
  <c r="Q63" i="12"/>
  <c r="Q64" i="12"/>
  <c r="Q65" i="12"/>
  <c r="Q67" i="12"/>
  <c r="S63" i="12"/>
  <c r="S64" i="12"/>
  <c r="S65" i="12"/>
  <c r="S67" i="12"/>
  <c r="W63" i="12"/>
  <c r="W64" i="12"/>
  <c r="W65" i="12"/>
  <c r="W67" i="12"/>
  <c r="D63" i="12"/>
  <c r="D64" i="12"/>
  <c r="D65" i="12"/>
  <c r="D67" i="12"/>
  <c r="H63" i="12"/>
  <c r="H64" i="12"/>
  <c r="H65" i="12"/>
  <c r="H67" i="12"/>
  <c r="J63" i="12"/>
  <c r="J64" i="12"/>
  <c r="J65" i="12"/>
  <c r="J67" i="12"/>
  <c r="N63" i="12"/>
  <c r="N64" i="12"/>
  <c r="N65" i="12"/>
  <c r="N67" i="12"/>
  <c r="P63" i="12"/>
  <c r="P64" i="12"/>
  <c r="P65" i="12"/>
  <c r="P67" i="12"/>
  <c r="R63" i="12"/>
  <c r="R64" i="12"/>
  <c r="R65" i="12"/>
  <c r="R67" i="12"/>
  <c r="V63" i="12"/>
  <c r="V64" i="12"/>
  <c r="V65" i="12"/>
  <c r="V67" i="12"/>
  <c r="C63" i="13"/>
  <c r="C64" i="13"/>
  <c r="C65" i="13"/>
  <c r="C67" i="13"/>
  <c r="G63" i="13"/>
  <c r="G64" i="13"/>
  <c r="G65" i="13"/>
  <c r="G67" i="13"/>
  <c r="M63" i="13"/>
  <c r="M64" i="13"/>
  <c r="M65" i="13"/>
  <c r="M67" i="13"/>
  <c r="U63" i="13"/>
  <c r="U64" i="13"/>
  <c r="U65" i="13"/>
  <c r="U67" i="13"/>
  <c r="B63" i="13"/>
  <c r="B64" i="13"/>
  <c r="B65" i="13"/>
  <c r="B67" i="13"/>
  <c r="F63" i="13"/>
  <c r="F64" i="13"/>
  <c r="F65" i="13"/>
  <c r="F67" i="13"/>
  <c r="L63" i="13"/>
  <c r="L64" i="13"/>
  <c r="L65" i="13"/>
  <c r="L67" i="13"/>
  <c r="T63" i="13"/>
  <c r="T64" i="13"/>
  <c r="T65" i="13"/>
  <c r="T67" i="13"/>
  <c r="E63" i="13"/>
  <c r="E64" i="13"/>
  <c r="E65" i="13"/>
  <c r="E67" i="13"/>
  <c r="I63" i="13"/>
  <c r="I64" i="13"/>
  <c r="I65" i="13"/>
  <c r="I67" i="13"/>
  <c r="K63" i="13"/>
  <c r="K64" i="13"/>
  <c r="K65" i="13"/>
  <c r="K67" i="13"/>
  <c r="O63" i="13"/>
  <c r="O64" i="13"/>
  <c r="O65" i="13"/>
  <c r="O67" i="13"/>
  <c r="Q63" i="13"/>
  <c r="Q64" i="13"/>
  <c r="Q65" i="13"/>
  <c r="Q67" i="13"/>
  <c r="S63" i="13"/>
  <c r="S64" i="13"/>
  <c r="S65" i="13"/>
  <c r="S67" i="13"/>
  <c r="W63" i="13"/>
  <c r="W64" i="13"/>
  <c r="W65" i="13"/>
  <c r="W67" i="13"/>
  <c r="D63" i="13"/>
  <c r="D64" i="13"/>
  <c r="D65" i="13"/>
  <c r="D67" i="13"/>
  <c r="H63" i="13"/>
  <c r="H64" i="13"/>
  <c r="H65" i="13"/>
  <c r="H67" i="13"/>
  <c r="J63" i="13"/>
  <c r="J64" i="13"/>
  <c r="J65" i="13"/>
  <c r="J67" i="13"/>
  <c r="N63" i="13"/>
  <c r="N64" i="13"/>
  <c r="N65" i="13"/>
  <c r="N67" i="13"/>
  <c r="P63" i="13"/>
  <c r="P64" i="13"/>
  <c r="P65" i="13"/>
  <c r="P67" i="13"/>
  <c r="R63" i="13"/>
  <c r="R64" i="13"/>
  <c r="R65" i="13"/>
  <c r="R67" i="13"/>
  <c r="V63" i="13"/>
  <c r="V64" i="13"/>
  <c r="V65" i="13"/>
  <c r="V67" i="13"/>
  <c r="C63" i="53"/>
  <c r="C64" i="53"/>
  <c r="C65" i="53"/>
  <c r="C67" i="53"/>
  <c r="G63" i="53"/>
  <c r="G64" i="53"/>
  <c r="G65" i="53"/>
  <c r="G67" i="53"/>
  <c r="M63" i="53"/>
  <c r="M64" i="53"/>
  <c r="M65" i="53"/>
  <c r="M67" i="53"/>
  <c r="U63" i="53"/>
  <c r="U64" i="53"/>
  <c r="U65" i="53"/>
  <c r="U67" i="53"/>
  <c r="B63" i="53"/>
  <c r="B64" i="53"/>
  <c r="B65" i="53"/>
  <c r="B67" i="53"/>
  <c r="F63" i="53"/>
  <c r="F64" i="53"/>
  <c r="F65" i="53"/>
  <c r="F67" i="53"/>
  <c r="L63" i="53"/>
  <c r="L64" i="53"/>
  <c r="L65" i="53"/>
  <c r="L67" i="53"/>
  <c r="T63" i="53"/>
  <c r="T64" i="53"/>
  <c r="T65" i="53"/>
  <c r="T67" i="53"/>
  <c r="E63" i="53"/>
  <c r="E64" i="53"/>
  <c r="E65" i="53"/>
  <c r="E67" i="53"/>
  <c r="I63" i="53"/>
  <c r="I64" i="53"/>
  <c r="I65" i="53"/>
  <c r="I67" i="53"/>
  <c r="K63" i="53"/>
  <c r="K64" i="53"/>
  <c r="K65" i="53"/>
  <c r="K67" i="53"/>
  <c r="O63" i="53"/>
  <c r="O64" i="53"/>
  <c r="O65" i="53"/>
  <c r="O67" i="53"/>
  <c r="Q63" i="53"/>
  <c r="Q64" i="53"/>
  <c r="Q65" i="53"/>
  <c r="Q67" i="53"/>
  <c r="S63" i="53"/>
  <c r="S64" i="53"/>
  <c r="S65" i="53"/>
  <c r="S67" i="53"/>
  <c r="W63" i="53"/>
  <c r="W64" i="53"/>
  <c r="W65" i="53"/>
  <c r="W67" i="53"/>
  <c r="D63" i="53"/>
  <c r="D64" i="53"/>
  <c r="D65" i="53"/>
  <c r="D67" i="53"/>
  <c r="H63" i="53"/>
  <c r="H64" i="53"/>
  <c r="H65" i="53"/>
  <c r="H67" i="53"/>
  <c r="J63" i="53"/>
  <c r="J64" i="53"/>
  <c r="J65" i="53"/>
  <c r="J67" i="53"/>
  <c r="N63" i="53"/>
  <c r="N64" i="53"/>
  <c r="N65" i="53"/>
  <c r="N67" i="53"/>
  <c r="P63" i="53"/>
  <c r="P64" i="53"/>
  <c r="P65" i="53"/>
  <c r="P67" i="53"/>
  <c r="R63" i="53"/>
  <c r="R64" i="53"/>
  <c r="R65" i="53"/>
  <c r="R67" i="53"/>
  <c r="V63" i="53"/>
  <c r="V64" i="53"/>
  <c r="V65" i="53"/>
  <c r="V67" i="53"/>
  <c r="C67" i="14"/>
  <c r="G67" i="14"/>
  <c r="M67" i="14"/>
  <c r="U63" i="14"/>
  <c r="U64" i="14"/>
  <c r="U65" i="14"/>
  <c r="U67" i="14"/>
  <c r="B67" i="14"/>
  <c r="F67" i="14"/>
  <c r="L67" i="14"/>
  <c r="T63" i="14"/>
  <c r="T64" i="14"/>
  <c r="T65" i="14"/>
  <c r="T67" i="14"/>
  <c r="E67" i="14"/>
  <c r="I67" i="14"/>
  <c r="K67" i="14"/>
  <c r="O67" i="14"/>
  <c r="Q67" i="14"/>
  <c r="S67" i="14"/>
  <c r="W63" i="14"/>
  <c r="W64" i="14"/>
  <c r="W65" i="14"/>
  <c r="W67" i="14"/>
  <c r="D67" i="14"/>
  <c r="H67" i="14"/>
  <c r="J67" i="14"/>
  <c r="N67" i="14"/>
  <c r="P67" i="14"/>
  <c r="R67" i="14"/>
  <c r="V63" i="14"/>
  <c r="V64" i="14"/>
  <c r="V65" i="14"/>
  <c r="V67" i="14"/>
  <c r="AA29" i="14"/>
  <c r="AA67" i="14" s="1"/>
  <c r="Z29" i="14"/>
  <c r="Z67" i="14" s="1"/>
  <c r="Y29" i="14"/>
  <c r="Y67" i="14" s="1"/>
  <c r="X29" i="14"/>
  <c r="X67" i="14" s="1"/>
  <c r="AA15" i="14"/>
  <c r="AA16" i="14"/>
  <c r="AA20" i="14"/>
  <c r="AA21" i="14"/>
  <c r="AA22" i="14"/>
  <c r="AA23" i="14"/>
  <c r="AA7" i="14"/>
  <c r="AA8" i="14"/>
  <c r="AA9" i="14"/>
  <c r="AA12" i="14"/>
  <c r="AA13" i="14"/>
  <c r="AA14" i="14"/>
  <c r="AA17" i="14"/>
  <c r="AA18" i="14"/>
  <c r="AA24" i="14"/>
  <c r="AA10" i="14"/>
  <c r="AA11" i="14"/>
  <c r="AA19" i="14"/>
  <c r="AA25" i="14"/>
  <c r="AA26" i="14"/>
  <c r="AA27" i="14"/>
  <c r="Z15" i="14"/>
  <c r="Z16" i="14"/>
  <c r="Z20" i="14"/>
  <c r="Z21" i="14"/>
  <c r="Z22" i="14"/>
  <c r="Z23" i="14"/>
  <c r="Z7" i="14"/>
  <c r="Z8" i="14"/>
  <c r="Z9" i="14"/>
  <c r="Z12" i="14"/>
  <c r="Z13" i="14"/>
  <c r="Z14" i="14"/>
  <c r="Z17" i="14"/>
  <c r="Z18" i="14"/>
  <c r="Z24" i="14"/>
  <c r="Z10" i="14"/>
  <c r="Z11" i="14"/>
  <c r="Z19" i="14"/>
  <c r="Z25" i="14"/>
  <c r="Z26" i="14"/>
  <c r="Z27" i="14"/>
  <c r="Y15" i="14"/>
  <c r="Y16" i="14"/>
  <c r="Y20" i="14"/>
  <c r="Y21" i="14"/>
  <c r="Y22" i="14"/>
  <c r="Y23" i="14"/>
  <c r="Y7" i="14"/>
  <c r="Y8" i="14"/>
  <c r="Y9" i="14"/>
  <c r="Y12" i="14"/>
  <c r="Y13" i="14"/>
  <c r="Y14" i="14"/>
  <c r="Y17" i="14"/>
  <c r="Y18" i="14"/>
  <c r="Y24" i="14"/>
  <c r="Y10" i="14"/>
  <c r="Y11" i="14"/>
  <c r="Y19" i="14"/>
  <c r="Y25" i="14"/>
  <c r="Y26" i="14"/>
  <c r="Y27" i="14"/>
  <c r="X15" i="14"/>
  <c r="X16" i="14"/>
  <c r="X20" i="14"/>
  <c r="X21" i="14"/>
  <c r="X22" i="14"/>
  <c r="X23" i="14"/>
  <c r="X7" i="14"/>
  <c r="X8" i="14"/>
  <c r="X9" i="14"/>
  <c r="X12" i="14"/>
  <c r="X13" i="14"/>
  <c r="X14" i="14"/>
  <c r="X17" i="14"/>
  <c r="X18" i="14"/>
  <c r="X24" i="14"/>
  <c r="X10" i="14"/>
  <c r="X11" i="14"/>
  <c r="X19" i="14"/>
  <c r="X25" i="14"/>
  <c r="X26" i="14"/>
  <c r="X27" i="14"/>
  <c r="C63" i="15"/>
  <c r="C64" i="15"/>
  <c r="C65" i="15"/>
  <c r="C67" i="15"/>
  <c r="G63" i="15"/>
  <c r="G64" i="15"/>
  <c r="G65" i="15"/>
  <c r="G67" i="15"/>
  <c r="M63" i="15"/>
  <c r="M64" i="15"/>
  <c r="M65" i="15"/>
  <c r="M67" i="15"/>
  <c r="U63" i="15"/>
  <c r="U64" i="15"/>
  <c r="U65" i="15"/>
  <c r="U67" i="15"/>
  <c r="B63" i="15"/>
  <c r="B64" i="15"/>
  <c r="B65" i="15"/>
  <c r="B67" i="15"/>
  <c r="F63" i="15"/>
  <c r="F64" i="15"/>
  <c r="F65" i="15"/>
  <c r="F67" i="15"/>
  <c r="L63" i="15"/>
  <c r="L64" i="15"/>
  <c r="L65" i="15"/>
  <c r="L67" i="15"/>
  <c r="T63" i="15"/>
  <c r="T64" i="15"/>
  <c r="T65" i="15"/>
  <c r="T67" i="15"/>
  <c r="E63" i="15"/>
  <c r="E64" i="15"/>
  <c r="E65" i="15"/>
  <c r="E67" i="15"/>
  <c r="I63" i="15"/>
  <c r="I64" i="15"/>
  <c r="I65" i="15"/>
  <c r="I67" i="15"/>
  <c r="K63" i="15"/>
  <c r="K64" i="15"/>
  <c r="K65" i="15"/>
  <c r="K67" i="15"/>
  <c r="O63" i="15"/>
  <c r="O64" i="15"/>
  <c r="O65" i="15"/>
  <c r="O67" i="15"/>
  <c r="Q67" i="15"/>
  <c r="S63" i="15"/>
  <c r="S64" i="15"/>
  <c r="S65" i="15"/>
  <c r="S67" i="15"/>
  <c r="W63" i="15"/>
  <c r="W64" i="15"/>
  <c r="W65" i="15"/>
  <c r="W67" i="15"/>
  <c r="D63" i="15"/>
  <c r="D64" i="15"/>
  <c r="D65" i="15"/>
  <c r="D67" i="15"/>
  <c r="H63" i="15"/>
  <c r="H64" i="15"/>
  <c r="H65" i="15"/>
  <c r="H67" i="15"/>
  <c r="J63" i="15"/>
  <c r="J64" i="15"/>
  <c r="J65" i="15"/>
  <c r="J67" i="15"/>
  <c r="N63" i="15"/>
  <c r="N64" i="15"/>
  <c r="N65" i="15"/>
  <c r="N67" i="15"/>
  <c r="P63" i="15"/>
  <c r="P64" i="15"/>
  <c r="P65" i="15"/>
  <c r="P67" i="15"/>
  <c r="R63" i="15"/>
  <c r="R64" i="15"/>
  <c r="R65" i="15"/>
  <c r="R67" i="15"/>
  <c r="V63" i="15"/>
  <c r="V64" i="15"/>
  <c r="V65" i="15"/>
  <c r="V67" i="15"/>
  <c r="AA29" i="15"/>
  <c r="AA67" i="15" s="1"/>
  <c r="Z29" i="15"/>
  <c r="Z67" i="15" s="1"/>
  <c r="Y29" i="15"/>
  <c r="Y67" i="15" s="1"/>
  <c r="X29" i="15"/>
  <c r="X67" i="15" s="1"/>
  <c r="AA15" i="15"/>
  <c r="AA16" i="15"/>
  <c r="AA20" i="15"/>
  <c r="AA21" i="15"/>
  <c r="AA22" i="15"/>
  <c r="AA23" i="15"/>
  <c r="AA7" i="15"/>
  <c r="AA8" i="15"/>
  <c r="AA9" i="15"/>
  <c r="AA12" i="15"/>
  <c r="AA13" i="15"/>
  <c r="AA14" i="15"/>
  <c r="AA17" i="15"/>
  <c r="AA18" i="15"/>
  <c r="AA24" i="15"/>
  <c r="AA10" i="15"/>
  <c r="AA11" i="15"/>
  <c r="AA19" i="15"/>
  <c r="AA25" i="15"/>
  <c r="AA26" i="15"/>
  <c r="AA27" i="15"/>
  <c r="Z15" i="15"/>
  <c r="Z16" i="15"/>
  <c r="Z20" i="15"/>
  <c r="Z21" i="15"/>
  <c r="Z22" i="15"/>
  <c r="Z23" i="15"/>
  <c r="Z7" i="15"/>
  <c r="Z8" i="15"/>
  <c r="Z9" i="15"/>
  <c r="Z12" i="15"/>
  <c r="Z13" i="15"/>
  <c r="Z14" i="15"/>
  <c r="Z17" i="15"/>
  <c r="Z18" i="15"/>
  <c r="Z24" i="15"/>
  <c r="Z10" i="15"/>
  <c r="Z11" i="15"/>
  <c r="Z19" i="15"/>
  <c r="Z25" i="15"/>
  <c r="Z26" i="15"/>
  <c r="Z27" i="15"/>
  <c r="Y15" i="15"/>
  <c r="Y16" i="15"/>
  <c r="Y20" i="15"/>
  <c r="Y21" i="15"/>
  <c r="Y22" i="15"/>
  <c r="Y23" i="15"/>
  <c r="Y7" i="15"/>
  <c r="Y8" i="15"/>
  <c r="Y9" i="15"/>
  <c r="Y12" i="15"/>
  <c r="Y13" i="15"/>
  <c r="Y14" i="15"/>
  <c r="Y17" i="15"/>
  <c r="Y18" i="15"/>
  <c r="Y24" i="15"/>
  <c r="Y10" i="15"/>
  <c r="Y11" i="15"/>
  <c r="Y19" i="15"/>
  <c r="Y25" i="15"/>
  <c r="Y26" i="15"/>
  <c r="Y27" i="15"/>
  <c r="X15" i="15"/>
  <c r="X16" i="15"/>
  <c r="X20" i="15"/>
  <c r="X21" i="15"/>
  <c r="X22" i="15"/>
  <c r="X23" i="15"/>
  <c r="X7" i="15"/>
  <c r="X8" i="15"/>
  <c r="X9" i="15"/>
  <c r="X12" i="15"/>
  <c r="X13" i="15"/>
  <c r="X14" i="15"/>
  <c r="X17" i="15"/>
  <c r="X18" i="15"/>
  <c r="X24" i="15"/>
  <c r="X10" i="15"/>
  <c r="X11" i="15"/>
  <c r="X19" i="15"/>
  <c r="X25" i="15"/>
  <c r="X26" i="15"/>
  <c r="X27" i="15"/>
  <c r="C67" i="54"/>
  <c r="G67" i="54"/>
  <c r="M67" i="54"/>
  <c r="U63" i="54"/>
  <c r="U64" i="54"/>
  <c r="U65" i="54"/>
  <c r="U67" i="54"/>
  <c r="B67" i="54"/>
  <c r="F67" i="54"/>
  <c r="L67" i="54"/>
  <c r="T63" i="54"/>
  <c r="T64" i="54"/>
  <c r="T65" i="54"/>
  <c r="T67" i="54"/>
  <c r="E67" i="54"/>
  <c r="I67" i="54"/>
  <c r="K67" i="54"/>
  <c r="O67" i="54"/>
  <c r="Q67" i="54"/>
  <c r="S67" i="54"/>
  <c r="W63" i="54"/>
  <c r="W64" i="54"/>
  <c r="W65" i="54"/>
  <c r="W67" i="54"/>
  <c r="D67" i="54"/>
  <c r="H67" i="54"/>
  <c r="J67" i="54"/>
  <c r="N67" i="54"/>
  <c r="P67" i="54"/>
  <c r="R67" i="54"/>
  <c r="V63" i="54"/>
  <c r="V64" i="54"/>
  <c r="V65" i="54"/>
  <c r="V67" i="54"/>
  <c r="AA29" i="54"/>
  <c r="AA67" i="54" s="1"/>
  <c r="Z29" i="54"/>
  <c r="Z67" i="54" s="1"/>
  <c r="Y29" i="54"/>
  <c r="Y67" i="54" s="1"/>
  <c r="X29" i="54"/>
  <c r="X67" i="54" s="1"/>
  <c r="AA15" i="54"/>
  <c r="AA16" i="54"/>
  <c r="AA20" i="54"/>
  <c r="AA21" i="54"/>
  <c r="AA22" i="54"/>
  <c r="AA23" i="54"/>
  <c r="AA7" i="54"/>
  <c r="AA8" i="54"/>
  <c r="AA9" i="54"/>
  <c r="AA12" i="54"/>
  <c r="AA13" i="54"/>
  <c r="AA14" i="54"/>
  <c r="AA17" i="54"/>
  <c r="AA18" i="54"/>
  <c r="AA24" i="54"/>
  <c r="AA10" i="54"/>
  <c r="AA11" i="54"/>
  <c r="AA19" i="54"/>
  <c r="AA25" i="54"/>
  <c r="AA26" i="54"/>
  <c r="AA27" i="54"/>
  <c r="Z15" i="54"/>
  <c r="Z16" i="54"/>
  <c r="Z20" i="54"/>
  <c r="Z21" i="54"/>
  <c r="Z22" i="54"/>
  <c r="Z23" i="54"/>
  <c r="Z7" i="54"/>
  <c r="Z8" i="54"/>
  <c r="Z9" i="54"/>
  <c r="Z12" i="54"/>
  <c r="Z13" i="54"/>
  <c r="Z14" i="54"/>
  <c r="Z17" i="54"/>
  <c r="Z18" i="54"/>
  <c r="Z24" i="54"/>
  <c r="Z10" i="54"/>
  <c r="Z11" i="54"/>
  <c r="Z19" i="54"/>
  <c r="Z25" i="54"/>
  <c r="Z26" i="54"/>
  <c r="Z27" i="54"/>
  <c r="Y15" i="54"/>
  <c r="Y16" i="54"/>
  <c r="Y20" i="54"/>
  <c r="Y21" i="54"/>
  <c r="Y22" i="54"/>
  <c r="Y23" i="54"/>
  <c r="Y7" i="54"/>
  <c r="Y8" i="54"/>
  <c r="Y9" i="54"/>
  <c r="Y12" i="54"/>
  <c r="Y13" i="54"/>
  <c r="Y14" i="54"/>
  <c r="Y17" i="54"/>
  <c r="Y18" i="54"/>
  <c r="Y24" i="54"/>
  <c r="Y10" i="54"/>
  <c r="Y11" i="54"/>
  <c r="Y19" i="54"/>
  <c r="Y25" i="54"/>
  <c r="Y26" i="54"/>
  <c r="Y27" i="54"/>
  <c r="X15" i="54"/>
  <c r="X16" i="54"/>
  <c r="X20" i="54"/>
  <c r="X21" i="54"/>
  <c r="X22" i="54"/>
  <c r="X23" i="54"/>
  <c r="X7" i="54"/>
  <c r="X8" i="54"/>
  <c r="X9" i="54"/>
  <c r="X12" i="54"/>
  <c r="X13" i="54"/>
  <c r="X14" i="54"/>
  <c r="X17" i="54"/>
  <c r="X18" i="54"/>
  <c r="X24" i="54"/>
  <c r="X10" i="54"/>
  <c r="X11" i="54"/>
  <c r="X19" i="54"/>
  <c r="X25" i="54"/>
  <c r="X26" i="54"/>
  <c r="X27" i="54"/>
  <c r="C63" i="55"/>
  <c r="C64" i="55"/>
  <c r="C65" i="55"/>
  <c r="C67" i="55"/>
  <c r="G63" i="55"/>
  <c r="G64" i="55"/>
  <c r="G65" i="55"/>
  <c r="G67" i="55"/>
  <c r="M63" i="55"/>
  <c r="M64" i="55"/>
  <c r="M65" i="55"/>
  <c r="M67" i="55"/>
  <c r="U63" i="55"/>
  <c r="U64" i="55"/>
  <c r="U65" i="55"/>
  <c r="U67" i="55"/>
  <c r="B63" i="55"/>
  <c r="B64" i="55"/>
  <c r="B65" i="55"/>
  <c r="B67" i="55"/>
  <c r="F63" i="55"/>
  <c r="F64" i="55"/>
  <c r="F65" i="55"/>
  <c r="F67" i="55"/>
  <c r="L65" i="55"/>
  <c r="L67" i="55"/>
  <c r="T63" i="55"/>
  <c r="T64" i="55"/>
  <c r="T65" i="55"/>
  <c r="T67" i="55"/>
  <c r="E63" i="55"/>
  <c r="E64" i="55"/>
  <c r="E65" i="55"/>
  <c r="E67" i="55"/>
  <c r="I63" i="55"/>
  <c r="I64" i="55"/>
  <c r="I65" i="55"/>
  <c r="I67" i="55"/>
  <c r="K63" i="55"/>
  <c r="K64" i="55"/>
  <c r="K65" i="55"/>
  <c r="K67" i="55"/>
  <c r="O63" i="55"/>
  <c r="O64" i="55"/>
  <c r="O65" i="55"/>
  <c r="O67" i="55"/>
  <c r="Q63" i="55"/>
  <c r="Q64" i="55"/>
  <c r="Q65" i="55"/>
  <c r="Q67" i="55"/>
  <c r="S63" i="55"/>
  <c r="S64" i="55"/>
  <c r="S65" i="55"/>
  <c r="S67" i="55"/>
  <c r="W63" i="55"/>
  <c r="W64" i="55"/>
  <c r="W65" i="55"/>
  <c r="W67" i="55"/>
  <c r="D63" i="55"/>
  <c r="D64" i="55"/>
  <c r="D65" i="55"/>
  <c r="D67" i="55"/>
  <c r="H63" i="55"/>
  <c r="H64" i="55"/>
  <c r="H65" i="55"/>
  <c r="H67" i="55"/>
  <c r="J63" i="55"/>
  <c r="J64" i="55"/>
  <c r="J65" i="55"/>
  <c r="J67" i="55"/>
  <c r="N63" i="55"/>
  <c r="N64" i="55"/>
  <c r="N65" i="55"/>
  <c r="N67" i="55"/>
  <c r="P63" i="55"/>
  <c r="P64" i="55"/>
  <c r="P65" i="55"/>
  <c r="P67" i="55"/>
  <c r="R63" i="55"/>
  <c r="R64" i="55"/>
  <c r="R65" i="55"/>
  <c r="R67" i="55"/>
  <c r="V63" i="55"/>
  <c r="V64" i="55"/>
  <c r="V65" i="55"/>
  <c r="V67" i="55"/>
  <c r="C63" i="24"/>
  <c r="C64" i="24"/>
  <c r="C65" i="24"/>
  <c r="C67" i="24"/>
  <c r="G63" i="24"/>
  <c r="G64" i="24"/>
  <c r="G65" i="24"/>
  <c r="G67" i="24"/>
  <c r="M63" i="24"/>
  <c r="M64" i="24"/>
  <c r="M65" i="24"/>
  <c r="M67" i="24"/>
  <c r="U63" i="24"/>
  <c r="U64" i="24"/>
  <c r="U65" i="24"/>
  <c r="U67" i="24"/>
  <c r="B63" i="24"/>
  <c r="B64" i="24"/>
  <c r="B65" i="24"/>
  <c r="B67" i="24"/>
  <c r="F63" i="24"/>
  <c r="F64" i="24"/>
  <c r="F65" i="24"/>
  <c r="F67" i="24"/>
  <c r="L65" i="24"/>
  <c r="L67" i="24"/>
  <c r="T63" i="24"/>
  <c r="T64" i="24"/>
  <c r="T65" i="24"/>
  <c r="T67" i="24"/>
  <c r="E63" i="24"/>
  <c r="E64" i="24"/>
  <c r="E65" i="24"/>
  <c r="E67" i="24"/>
  <c r="I63" i="24"/>
  <c r="I64" i="24"/>
  <c r="I65" i="24"/>
  <c r="I67" i="24"/>
  <c r="K63" i="24"/>
  <c r="K64" i="24"/>
  <c r="K65" i="24"/>
  <c r="K67" i="24"/>
  <c r="O63" i="24"/>
  <c r="O64" i="24"/>
  <c r="O65" i="24"/>
  <c r="O67" i="24"/>
  <c r="Q63" i="24"/>
  <c r="Q64" i="24"/>
  <c r="Q65" i="24"/>
  <c r="Q67" i="24"/>
  <c r="S63" i="24"/>
  <c r="S64" i="24"/>
  <c r="S65" i="24"/>
  <c r="S67" i="24"/>
  <c r="W63" i="24"/>
  <c r="W64" i="24"/>
  <c r="W65" i="24"/>
  <c r="W67" i="24"/>
  <c r="D63" i="24"/>
  <c r="D64" i="24"/>
  <c r="D65" i="24"/>
  <c r="D67" i="24"/>
  <c r="H63" i="24"/>
  <c r="H64" i="24"/>
  <c r="H65" i="24"/>
  <c r="H67" i="24"/>
  <c r="J63" i="24"/>
  <c r="J64" i="24"/>
  <c r="J65" i="24"/>
  <c r="J67" i="24"/>
  <c r="N63" i="24"/>
  <c r="N64" i="24"/>
  <c r="N65" i="24"/>
  <c r="N67" i="24"/>
  <c r="P63" i="24"/>
  <c r="P64" i="24"/>
  <c r="P65" i="24"/>
  <c r="P67" i="24"/>
  <c r="R63" i="24"/>
  <c r="R64" i="24"/>
  <c r="R65" i="24"/>
  <c r="R67" i="24"/>
  <c r="V63" i="24"/>
  <c r="V64" i="24"/>
  <c r="V65" i="24"/>
  <c r="V67" i="24"/>
  <c r="AA20" i="24"/>
  <c r="Y20" i="24"/>
  <c r="W67" i="23"/>
  <c r="V67" i="23"/>
  <c r="U67" i="23"/>
  <c r="T67" i="23"/>
  <c r="S67" i="23"/>
  <c r="R67" i="23"/>
  <c r="Q67" i="23"/>
  <c r="P67" i="23"/>
  <c r="O67" i="23"/>
  <c r="N67" i="23"/>
  <c r="M67" i="23"/>
  <c r="L67" i="23"/>
  <c r="K67" i="23"/>
  <c r="J67" i="23"/>
  <c r="I67" i="23"/>
  <c r="H67" i="23"/>
  <c r="G67" i="23"/>
  <c r="F67" i="23"/>
  <c r="E67" i="23"/>
  <c r="D67" i="23"/>
  <c r="C67" i="23"/>
  <c r="B67" i="23"/>
  <c r="B65" i="23"/>
  <c r="B64" i="23"/>
  <c r="B63" i="23"/>
  <c r="W65" i="23"/>
  <c r="V65" i="23"/>
  <c r="U65" i="23"/>
  <c r="T65" i="23"/>
  <c r="S65" i="23"/>
  <c r="R65" i="23"/>
  <c r="Q65" i="23"/>
  <c r="P65" i="23"/>
  <c r="O65" i="23"/>
  <c r="N65" i="23"/>
  <c r="M65" i="23"/>
  <c r="L65" i="23"/>
  <c r="K65" i="23"/>
  <c r="J65" i="23"/>
  <c r="I65" i="23"/>
  <c r="H65" i="23"/>
  <c r="G65" i="23"/>
  <c r="F65" i="23"/>
  <c r="E65" i="23"/>
  <c r="D65" i="23"/>
  <c r="C65" i="23"/>
  <c r="W64" i="23"/>
  <c r="V64" i="23"/>
  <c r="U64" i="23"/>
  <c r="T64" i="23"/>
  <c r="S64" i="23"/>
  <c r="R64" i="23"/>
  <c r="Q64" i="23"/>
  <c r="P64" i="23"/>
  <c r="O64" i="23"/>
  <c r="N64" i="23"/>
  <c r="M64" i="23"/>
  <c r="K64" i="23"/>
  <c r="J64" i="23"/>
  <c r="I64" i="23"/>
  <c r="H64" i="23"/>
  <c r="G64" i="23"/>
  <c r="F64" i="23"/>
  <c r="E64" i="23"/>
  <c r="D64" i="23"/>
  <c r="C64" i="23"/>
  <c r="W63" i="23"/>
  <c r="V63" i="23"/>
  <c r="U63" i="23"/>
  <c r="T63" i="23"/>
  <c r="S63" i="23"/>
  <c r="R63" i="23"/>
  <c r="Q63" i="23"/>
  <c r="P63" i="23"/>
  <c r="O63" i="23"/>
  <c r="N63" i="23"/>
  <c r="M63" i="23"/>
  <c r="K63" i="23"/>
  <c r="J63" i="23"/>
  <c r="I63" i="23"/>
  <c r="H63" i="23"/>
  <c r="G63" i="23"/>
  <c r="F63" i="23"/>
  <c r="E63" i="23"/>
  <c r="D63" i="23"/>
  <c r="C63" i="23"/>
  <c r="C66" i="23" s="1"/>
  <c r="C28" i="55"/>
  <c r="G28" i="55"/>
  <c r="G91" i="16" s="1"/>
  <c r="M28" i="55"/>
  <c r="M91" i="16" s="1"/>
  <c r="U28" i="55"/>
  <c r="U30" i="55" s="1"/>
  <c r="U91" i="41" s="1"/>
  <c r="B28" i="55"/>
  <c r="B30" i="55" s="1"/>
  <c r="B91" i="41" s="1"/>
  <c r="F28" i="55"/>
  <c r="F91" i="16" s="1"/>
  <c r="T28" i="55"/>
  <c r="E28" i="55"/>
  <c r="E91" i="16" s="1"/>
  <c r="I28" i="55"/>
  <c r="K28" i="55"/>
  <c r="O28" i="55"/>
  <c r="O91" i="16" s="1"/>
  <c r="Q28" i="55"/>
  <c r="Q91" i="16" s="1"/>
  <c r="S28" i="55"/>
  <c r="W28" i="55"/>
  <c r="W30" i="55" s="1"/>
  <c r="W91" i="41" s="1"/>
  <c r="D28" i="55"/>
  <c r="D91" i="16" s="1"/>
  <c r="H28" i="55"/>
  <c r="J28" i="55"/>
  <c r="J91" i="16" s="1"/>
  <c r="N28" i="55"/>
  <c r="N91" i="16" s="1"/>
  <c r="P28" i="55"/>
  <c r="P30" i="55" s="1"/>
  <c r="P91" i="41" s="1"/>
  <c r="R28" i="55"/>
  <c r="R30" i="55" s="1"/>
  <c r="R91" i="41" s="1"/>
  <c r="V28" i="55"/>
  <c r="V30" i="55" s="1"/>
  <c r="V91" i="41" s="1"/>
  <c r="C28" i="52"/>
  <c r="C88" i="16" s="1"/>
  <c r="G28" i="52"/>
  <c r="G30" i="52" s="1"/>
  <c r="M28" i="52"/>
  <c r="M88" i="16" s="1"/>
  <c r="U28" i="52"/>
  <c r="U88" i="16" s="1"/>
  <c r="B28" i="52"/>
  <c r="B30" i="52" s="1"/>
  <c r="B88" i="41" s="1"/>
  <c r="F28" i="52"/>
  <c r="F30" i="52" s="1"/>
  <c r="F88" i="41" s="1"/>
  <c r="L28" i="52"/>
  <c r="L88" i="16" s="1"/>
  <c r="T28" i="52"/>
  <c r="E28" i="52"/>
  <c r="E30" i="52" s="1"/>
  <c r="E88" i="41" s="1"/>
  <c r="I28" i="52"/>
  <c r="I30" i="52" s="1"/>
  <c r="I88" i="41" s="1"/>
  <c r="K28" i="52"/>
  <c r="K88" i="16" s="1"/>
  <c r="O28" i="52"/>
  <c r="Q28" i="52"/>
  <c r="S28" i="52"/>
  <c r="S30" i="52" s="1"/>
  <c r="S88" i="41" s="1"/>
  <c r="W28" i="52"/>
  <c r="W88" i="16" s="1"/>
  <c r="D28" i="52"/>
  <c r="D88" i="16" s="1"/>
  <c r="H28" i="52"/>
  <c r="H88" i="16" s="1"/>
  <c r="J28" i="52"/>
  <c r="J88" i="16" s="1"/>
  <c r="N28" i="52"/>
  <c r="N30" i="52" s="1"/>
  <c r="N88" i="41" s="1"/>
  <c r="P28" i="52"/>
  <c r="R28" i="52"/>
  <c r="R88" i="16" s="1"/>
  <c r="V28" i="52"/>
  <c r="V88" i="16" s="1"/>
  <c r="C28" i="50"/>
  <c r="C86" i="16" s="1"/>
  <c r="G28" i="50"/>
  <c r="G30" i="50" s="1"/>
  <c r="G86" i="41" s="1"/>
  <c r="M28" i="50"/>
  <c r="M86" i="16" s="1"/>
  <c r="U28" i="50"/>
  <c r="U30" i="50" s="1"/>
  <c r="U86" i="41" s="1"/>
  <c r="B28" i="50"/>
  <c r="B86" i="16" s="1"/>
  <c r="F28" i="50"/>
  <c r="F30" i="50" s="1"/>
  <c r="L28" i="50"/>
  <c r="T28" i="50"/>
  <c r="E28" i="50"/>
  <c r="E30" i="50" s="1"/>
  <c r="E86" i="41" s="1"/>
  <c r="I28" i="50"/>
  <c r="K28" i="50"/>
  <c r="O28" i="50"/>
  <c r="O30" i="50" s="1"/>
  <c r="O86" i="41" s="1"/>
  <c r="Q28" i="50"/>
  <c r="Q86" i="16" s="1"/>
  <c r="S28" i="50"/>
  <c r="W28" i="50"/>
  <c r="W30" i="50" s="1"/>
  <c r="W86" i="41" s="1"/>
  <c r="D28" i="50"/>
  <c r="H28" i="50"/>
  <c r="H86" i="16" s="1"/>
  <c r="J28" i="50"/>
  <c r="J30" i="50" s="1"/>
  <c r="J86" i="41" s="1"/>
  <c r="N28" i="50"/>
  <c r="N30" i="50" s="1"/>
  <c r="N86" i="41" s="1"/>
  <c r="P28" i="50"/>
  <c r="P86" i="16" s="1"/>
  <c r="R28" i="50"/>
  <c r="R86" i="16" s="1"/>
  <c r="V28" i="50"/>
  <c r="V86" i="16" s="1"/>
  <c r="X7" i="56"/>
  <c r="Y7" i="56"/>
  <c r="Z7" i="56"/>
  <c r="AA7" i="56"/>
  <c r="X8" i="56"/>
  <c r="Y8" i="56"/>
  <c r="Z8" i="56"/>
  <c r="AA8" i="56"/>
  <c r="X9" i="56"/>
  <c r="Y9" i="56"/>
  <c r="Z9" i="56"/>
  <c r="AA9" i="56"/>
  <c r="X10" i="56"/>
  <c r="Y10" i="56"/>
  <c r="Z10" i="56"/>
  <c r="AA10" i="56"/>
  <c r="X11" i="56"/>
  <c r="Y11" i="56"/>
  <c r="Z11" i="56"/>
  <c r="AA11" i="56"/>
  <c r="X12" i="56"/>
  <c r="Y12" i="56"/>
  <c r="Z12" i="56"/>
  <c r="AA12" i="56"/>
  <c r="X13" i="56"/>
  <c r="Y13" i="56"/>
  <c r="Z13" i="56"/>
  <c r="AA13" i="56"/>
  <c r="X14" i="56"/>
  <c r="Y14" i="56"/>
  <c r="Z14" i="56"/>
  <c r="AA14" i="56"/>
  <c r="X15" i="56"/>
  <c r="Y15" i="56"/>
  <c r="Z15" i="56"/>
  <c r="AA15" i="56"/>
  <c r="X16" i="56"/>
  <c r="Y16" i="56"/>
  <c r="Z16" i="56"/>
  <c r="AA16" i="56"/>
  <c r="X17" i="56"/>
  <c r="Y17" i="56"/>
  <c r="Z17" i="56"/>
  <c r="AA17" i="56"/>
  <c r="X18" i="56"/>
  <c r="Y18" i="56"/>
  <c r="Z18" i="56"/>
  <c r="AA18" i="56"/>
  <c r="X19" i="56"/>
  <c r="Y19" i="56"/>
  <c r="Z19" i="56"/>
  <c r="AA19" i="56"/>
  <c r="X20" i="56"/>
  <c r="Y20" i="56"/>
  <c r="Z20" i="56"/>
  <c r="AA20" i="56"/>
  <c r="X21" i="56"/>
  <c r="Y21" i="56"/>
  <c r="Z21" i="56"/>
  <c r="AA21" i="56"/>
  <c r="X22" i="56"/>
  <c r="Y22" i="56"/>
  <c r="Z22" i="56"/>
  <c r="AA22" i="56"/>
  <c r="X23" i="56"/>
  <c r="Y23" i="56"/>
  <c r="Z23" i="56"/>
  <c r="AA23" i="56"/>
  <c r="X24" i="56"/>
  <c r="Y24" i="56"/>
  <c r="Z24" i="56"/>
  <c r="AA24" i="56"/>
  <c r="X25" i="56"/>
  <c r="Y25" i="56"/>
  <c r="Z25" i="56"/>
  <c r="AA25" i="56"/>
  <c r="X26" i="56"/>
  <c r="Y26" i="56"/>
  <c r="Z26" i="56"/>
  <c r="AA26" i="56"/>
  <c r="X27" i="56"/>
  <c r="Y27" i="56"/>
  <c r="Z27" i="56"/>
  <c r="AA27" i="56"/>
  <c r="B28" i="56"/>
  <c r="B78" i="16" s="1"/>
  <c r="C28" i="56"/>
  <c r="C78" i="16" s="1"/>
  <c r="D28" i="56"/>
  <c r="D30" i="56" s="1"/>
  <c r="E28" i="56"/>
  <c r="E78" i="16" s="1"/>
  <c r="F28" i="56"/>
  <c r="F30" i="56" s="1"/>
  <c r="G28" i="56"/>
  <c r="G78" i="16" s="1"/>
  <c r="H28" i="56"/>
  <c r="H30" i="56" s="1"/>
  <c r="H78" i="41" s="1"/>
  <c r="I28" i="56"/>
  <c r="I30" i="56" s="1"/>
  <c r="I78" i="41" s="1"/>
  <c r="J28" i="56"/>
  <c r="K28" i="56"/>
  <c r="K30" i="56" s="1"/>
  <c r="K78" i="41" s="1"/>
  <c r="L28" i="56"/>
  <c r="L30" i="56" s="1"/>
  <c r="L78" i="41" s="1"/>
  <c r="M28" i="56"/>
  <c r="N28" i="56"/>
  <c r="N30" i="56" s="1"/>
  <c r="N78" i="41" s="1"/>
  <c r="O28" i="56"/>
  <c r="O78" i="16" s="1"/>
  <c r="P28" i="56"/>
  <c r="P30" i="56" s="1"/>
  <c r="P78" i="41" s="1"/>
  <c r="Q28" i="56"/>
  <c r="Q78" i="16" s="1"/>
  <c r="R28" i="56"/>
  <c r="R78" i="16" s="1"/>
  <c r="S28" i="56"/>
  <c r="S78" i="16" s="1"/>
  <c r="T28" i="56"/>
  <c r="T30" i="56" s="1"/>
  <c r="T78" i="41" s="1"/>
  <c r="U28" i="56"/>
  <c r="U78" i="16" s="1"/>
  <c r="V28" i="56"/>
  <c r="V78" i="16" s="1"/>
  <c r="W28" i="56"/>
  <c r="W30" i="56" s="1"/>
  <c r="W78" i="41" s="1"/>
  <c r="X29" i="56"/>
  <c r="Y29" i="56"/>
  <c r="Z29" i="56"/>
  <c r="AA29" i="56"/>
  <c r="X7" i="55"/>
  <c r="Y7" i="55"/>
  <c r="Z7" i="55"/>
  <c r="AA7" i="55"/>
  <c r="X8" i="55"/>
  <c r="Y8" i="55"/>
  <c r="Z8" i="55"/>
  <c r="AA8" i="55"/>
  <c r="X9" i="55"/>
  <c r="Y9" i="55"/>
  <c r="Z9" i="55"/>
  <c r="AA9" i="55"/>
  <c r="X10" i="55"/>
  <c r="Y10" i="55"/>
  <c r="Z10" i="55"/>
  <c r="AA10" i="55"/>
  <c r="X11" i="55"/>
  <c r="Y11" i="55"/>
  <c r="Z11" i="55"/>
  <c r="AA11" i="55"/>
  <c r="X12" i="55"/>
  <c r="Y12" i="55"/>
  <c r="Z12" i="55"/>
  <c r="AA12" i="55"/>
  <c r="Y13" i="55"/>
  <c r="AA13" i="55"/>
  <c r="X14" i="55"/>
  <c r="Y14" i="55"/>
  <c r="Z14" i="55"/>
  <c r="AA14" i="55"/>
  <c r="Y15" i="55"/>
  <c r="AA15" i="55"/>
  <c r="X16" i="55"/>
  <c r="Y16" i="55"/>
  <c r="Z16" i="55"/>
  <c r="AA16" i="55"/>
  <c r="X17" i="55"/>
  <c r="Y17" i="55"/>
  <c r="Z17" i="55"/>
  <c r="AA17" i="55"/>
  <c r="X18" i="55"/>
  <c r="Y18" i="55"/>
  <c r="Z18" i="55"/>
  <c r="AA18" i="55"/>
  <c r="X19" i="55"/>
  <c r="Y19" i="55"/>
  <c r="Z19" i="55"/>
  <c r="AA19" i="55"/>
  <c r="X20" i="55"/>
  <c r="Y20" i="55"/>
  <c r="Z20" i="55"/>
  <c r="AA20" i="55"/>
  <c r="X21" i="55"/>
  <c r="Y21" i="55"/>
  <c r="Z21" i="55"/>
  <c r="AA21" i="55"/>
  <c r="X22" i="55"/>
  <c r="Y22" i="55"/>
  <c r="Z22" i="55"/>
  <c r="AA22" i="55"/>
  <c r="X23" i="55"/>
  <c r="Y23" i="55"/>
  <c r="Z23" i="55"/>
  <c r="AA23" i="55"/>
  <c r="X24" i="55"/>
  <c r="Y24" i="55"/>
  <c r="Z24" i="55"/>
  <c r="AA24" i="55"/>
  <c r="X25" i="55"/>
  <c r="Y25" i="55"/>
  <c r="Z25" i="55"/>
  <c r="AA25" i="55"/>
  <c r="X26" i="55"/>
  <c r="Y26" i="55"/>
  <c r="Z26" i="55"/>
  <c r="AA26" i="55"/>
  <c r="X27" i="55"/>
  <c r="Y27" i="55"/>
  <c r="Z27" i="55"/>
  <c r="AA27" i="55"/>
  <c r="X29" i="55"/>
  <c r="X67" i="55" s="1"/>
  <c r="Y29" i="55"/>
  <c r="Y67" i="55" s="1"/>
  <c r="Z29" i="55"/>
  <c r="Z67" i="55" s="1"/>
  <c r="AA29" i="55"/>
  <c r="AA67" i="55" s="1"/>
  <c r="X38" i="55"/>
  <c r="Y38" i="55"/>
  <c r="Z38" i="55"/>
  <c r="AA38" i="55"/>
  <c r="X39" i="55"/>
  <c r="Y39" i="55"/>
  <c r="Z39" i="55"/>
  <c r="AA39" i="55"/>
  <c r="X40" i="55"/>
  <c r="Y40" i="55"/>
  <c r="Z40" i="55"/>
  <c r="AA40" i="55"/>
  <c r="X41" i="55"/>
  <c r="Y41" i="55"/>
  <c r="Z41" i="55"/>
  <c r="AA41" i="55"/>
  <c r="X42" i="55"/>
  <c r="Y42" i="55"/>
  <c r="Z42" i="55"/>
  <c r="AA42" i="55"/>
  <c r="X43" i="55"/>
  <c r="Y43" i="55"/>
  <c r="Z43" i="55"/>
  <c r="AA43" i="55"/>
  <c r="X44" i="55"/>
  <c r="Y44" i="55"/>
  <c r="Z44" i="55"/>
  <c r="AA44" i="55"/>
  <c r="X45" i="55"/>
  <c r="Y45" i="55"/>
  <c r="Z45" i="55"/>
  <c r="AA45" i="55"/>
  <c r="X46" i="55"/>
  <c r="Y46" i="55"/>
  <c r="Z46" i="55"/>
  <c r="AA46" i="55"/>
  <c r="X47" i="55"/>
  <c r="Y47" i="55"/>
  <c r="Z47" i="55"/>
  <c r="AA47" i="55"/>
  <c r="X48" i="55"/>
  <c r="Y48" i="55"/>
  <c r="Z48" i="55"/>
  <c r="AA48" i="55"/>
  <c r="X49" i="55"/>
  <c r="Y49" i="55"/>
  <c r="Z49" i="55"/>
  <c r="AA49" i="55"/>
  <c r="X50" i="55"/>
  <c r="Y50" i="55"/>
  <c r="Z50" i="55"/>
  <c r="AA50" i="55"/>
  <c r="X51" i="55"/>
  <c r="Y51" i="55"/>
  <c r="Z51" i="55"/>
  <c r="AA51" i="55"/>
  <c r="X52" i="55"/>
  <c r="Y52" i="55"/>
  <c r="Z52" i="55"/>
  <c r="AA52" i="55"/>
  <c r="B53" i="55"/>
  <c r="C53" i="55"/>
  <c r="D53" i="55"/>
  <c r="E53" i="55"/>
  <c r="F53" i="55"/>
  <c r="F55" i="55" s="1"/>
  <c r="G53" i="55"/>
  <c r="G55" i="55" s="1"/>
  <c r="H53" i="55"/>
  <c r="I53" i="55"/>
  <c r="I55" i="55" s="1"/>
  <c r="J53" i="55"/>
  <c r="J55" i="55" s="1"/>
  <c r="K53" i="55"/>
  <c r="K55" i="55" s="1"/>
  <c r="L53" i="55"/>
  <c r="M53" i="55"/>
  <c r="N53" i="55"/>
  <c r="N55" i="55" s="1"/>
  <c r="O53" i="55"/>
  <c r="O55" i="55" s="1"/>
  <c r="P53" i="55"/>
  <c r="P55" i="55" s="1"/>
  <c r="Q53" i="55"/>
  <c r="R53" i="55"/>
  <c r="R55" i="55" s="1"/>
  <c r="S53" i="55"/>
  <c r="T53" i="55"/>
  <c r="T55" i="55" s="1"/>
  <c r="U53" i="55"/>
  <c r="U55" i="55" s="1"/>
  <c r="V53" i="55"/>
  <c r="V55" i="55" s="1"/>
  <c r="W53" i="55"/>
  <c r="W55" i="55" s="1"/>
  <c r="X54" i="55"/>
  <c r="Y54" i="55"/>
  <c r="Z54" i="55"/>
  <c r="AA54" i="55"/>
  <c r="X38" i="54"/>
  <c r="Y38" i="54"/>
  <c r="Z38" i="54"/>
  <c r="AA38" i="54"/>
  <c r="X39" i="54"/>
  <c r="Y39" i="54"/>
  <c r="Z39" i="54"/>
  <c r="AA39" i="54"/>
  <c r="X40" i="54"/>
  <c r="Y40" i="54"/>
  <c r="Z40" i="54"/>
  <c r="AA40" i="54"/>
  <c r="X41" i="54"/>
  <c r="Y41" i="54"/>
  <c r="Z41" i="54"/>
  <c r="AA41" i="54"/>
  <c r="X42" i="54"/>
  <c r="Y42" i="54"/>
  <c r="Z42" i="54"/>
  <c r="AA42" i="54"/>
  <c r="X43" i="54"/>
  <c r="Y43" i="54"/>
  <c r="Z43" i="54"/>
  <c r="AA43" i="54"/>
  <c r="X44" i="54"/>
  <c r="Y44" i="54"/>
  <c r="Z44" i="54"/>
  <c r="AA44" i="54"/>
  <c r="X45" i="54"/>
  <c r="Y45" i="54"/>
  <c r="Z45" i="54"/>
  <c r="AA45" i="54"/>
  <c r="X46" i="54"/>
  <c r="Y46" i="54"/>
  <c r="Z46" i="54"/>
  <c r="AA46" i="54"/>
  <c r="X47" i="54"/>
  <c r="Y47" i="54"/>
  <c r="Z47" i="54"/>
  <c r="AA47" i="54"/>
  <c r="X48" i="54"/>
  <c r="Y48" i="54"/>
  <c r="Z48" i="54"/>
  <c r="AA48" i="54"/>
  <c r="X49" i="54"/>
  <c r="Y49" i="54"/>
  <c r="Z49" i="54"/>
  <c r="AA49" i="54"/>
  <c r="X50" i="54"/>
  <c r="Y50" i="54"/>
  <c r="Z50" i="54"/>
  <c r="AA50" i="54"/>
  <c r="X51" i="54"/>
  <c r="Y51" i="54"/>
  <c r="Z51" i="54"/>
  <c r="AA51" i="54"/>
  <c r="X52" i="54"/>
  <c r="Y52" i="54"/>
  <c r="Z52" i="54"/>
  <c r="AA52" i="54"/>
  <c r="B53" i="54"/>
  <c r="B55" i="54" s="1"/>
  <c r="C53" i="54"/>
  <c r="D53" i="54"/>
  <c r="D55" i="54" s="1"/>
  <c r="E53" i="54"/>
  <c r="F53" i="54"/>
  <c r="F55" i="54" s="1"/>
  <c r="G53" i="54"/>
  <c r="G55" i="54" s="1"/>
  <c r="H53" i="54"/>
  <c r="H55" i="54" s="1"/>
  <c r="I53" i="54"/>
  <c r="I55" i="54" s="1"/>
  <c r="J53" i="54"/>
  <c r="J55" i="54" s="1"/>
  <c r="K53" i="54"/>
  <c r="K55" i="54" s="1"/>
  <c r="L53" i="54"/>
  <c r="M53" i="54"/>
  <c r="M55" i="54" s="1"/>
  <c r="N53" i="54"/>
  <c r="N55" i="54" s="1"/>
  <c r="O53" i="54"/>
  <c r="P53" i="54"/>
  <c r="P55" i="54" s="1"/>
  <c r="Q53" i="54"/>
  <c r="Q55" i="54" s="1"/>
  <c r="R53" i="54"/>
  <c r="R55" i="54" s="1"/>
  <c r="S53" i="54"/>
  <c r="S55" i="54" s="1"/>
  <c r="T53" i="54"/>
  <c r="T55" i="54" s="1"/>
  <c r="U53" i="54"/>
  <c r="U55" i="54" s="1"/>
  <c r="V53" i="54"/>
  <c r="V55" i="54" s="1"/>
  <c r="W53" i="54"/>
  <c r="W55" i="54" s="1"/>
  <c r="X54" i="54"/>
  <c r="Y54" i="54"/>
  <c r="Z54" i="54"/>
  <c r="AA54" i="54"/>
  <c r="X7" i="53"/>
  <c r="Y7" i="53"/>
  <c r="Z7" i="53"/>
  <c r="AA7" i="53"/>
  <c r="X8" i="53"/>
  <c r="Y8" i="53"/>
  <c r="Z8" i="53"/>
  <c r="AA8" i="53"/>
  <c r="X9" i="53"/>
  <c r="Y9" i="53"/>
  <c r="Z9" i="53"/>
  <c r="AA9" i="53"/>
  <c r="X10" i="53"/>
  <c r="Y10" i="53"/>
  <c r="Z10" i="53"/>
  <c r="AA10" i="53"/>
  <c r="X11" i="53"/>
  <c r="Y11" i="53"/>
  <c r="Z11" i="53"/>
  <c r="AA11" i="53"/>
  <c r="X12" i="53"/>
  <c r="Y12" i="53"/>
  <c r="Z12" i="53"/>
  <c r="AA12" i="53"/>
  <c r="X13" i="53"/>
  <c r="Y13" i="53"/>
  <c r="Z13" i="53"/>
  <c r="AA13" i="53"/>
  <c r="X14" i="53"/>
  <c r="Y14" i="53"/>
  <c r="Z14" i="53"/>
  <c r="AA14" i="53"/>
  <c r="X15" i="53"/>
  <c r="Y15" i="53"/>
  <c r="Z15" i="53"/>
  <c r="AA15" i="53"/>
  <c r="X16" i="53"/>
  <c r="Y16" i="53"/>
  <c r="Z16" i="53"/>
  <c r="AA16" i="53"/>
  <c r="X17" i="53"/>
  <c r="Y17" i="53"/>
  <c r="Z17" i="53"/>
  <c r="AA17" i="53"/>
  <c r="X18" i="53"/>
  <c r="Y18" i="53"/>
  <c r="Z18" i="53"/>
  <c r="AA18" i="53"/>
  <c r="X19" i="53"/>
  <c r="Y19" i="53"/>
  <c r="Z19" i="53"/>
  <c r="AA19" i="53"/>
  <c r="X20" i="53"/>
  <c r="Y20" i="53"/>
  <c r="Z20" i="53"/>
  <c r="AA20" i="53"/>
  <c r="X21" i="53"/>
  <c r="Y21" i="53"/>
  <c r="Z21" i="53"/>
  <c r="AA21" i="53"/>
  <c r="X22" i="53"/>
  <c r="Y22" i="53"/>
  <c r="Z22" i="53"/>
  <c r="AA22" i="53"/>
  <c r="X23" i="53"/>
  <c r="Y23" i="53"/>
  <c r="Z23" i="53"/>
  <c r="AA23" i="53"/>
  <c r="X24" i="53"/>
  <c r="Y24" i="53"/>
  <c r="Z24" i="53"/>
  <c r="AA24" i="53"/>
  <c r="X25" i="53"/>
  <c r="Y25" i="53"/>
  <c r="Z25" i="53"/>
  <c r="AA25" i="53"/>
  <c r="X26" i="53"/>
  <c r="Y26" i="53"/>
  <c r="Z26" i="53"/>
  <c r="AA26" i="53"/>
  <c r="X27" i="53"/>
  <c r="Y27" i="53"/>
  <c r="Z27" i="53"/>
  <c r="AA27" i="53"/>
  <c r="B28" i="53"/>
  <c r="B89" i="16" s="1"/>
  <c r="C28" i="53"/>
  <c r="D28" i="53"/>
  <c r="D89" i="16" s="1"/>
  <c r="E28" i="53"/>
  <c r="E30" i="53" s="1"/>
  <c r="E89" i="41" s="1"/>
  <c r="F28" i="53"/>
  <c r="F30" i="53" s="1"/>
  <c r="F89" i="41" s="1"/>
  <c r="G28" i="53"/>
  <c r="G30" i="53" s="1"/>
  <c r="H28" i="53"/>
  <c r="H30" i="53" s="1"/>
  <c r="H89" i="41" s="1"/>
  <c r="I28" i="53"/>
  <c r="I89" i="16" s="1"/>
  <c r="J28" i="53"/>
  <c r="J30" i="53" s="1"/>
  <c r="J89" i="41" s="1"/>
  <c r="K28" i="53"/>
  <c r="K30" i="53" s="1"/>
  <c r="K89" i="41" s="1"/>
  <c r="L28" i="53"/>
  <c r="L30" i="53" s="1"/>
  <c r="L89" i="41" s="1"/>
  <c r="M28" i="53"/>
  <c r="M89" i="16" s="1"/>
  <c r="N28" i="53"/>
  <c r="N30" i="53" s="1"/>
  <c r="N89" i="41" s="1"/>
  <c r="O28" i="53"/>
  <c r="O30" i="53" s="1"/>
  <c r="O89" i="41" s="1"/>
  <c r="P28" i="53"/>
  <c r="P89" i="16" s="1"/>
  <c r="Q28" i="53"/>
  <c r="Q30" i="53" s="1"/>
  <c r="Q89" i="41" s="1"/>
  <c r="R28" i="53"/>
  <c r="R30" i="53" s="1"/>
  <c r="R89" i="41" s="1"/>
  <c r="S28" i="53"/>
  <c r="S30" i="53" s="1"/>
  <c r="S89" i="41" s="1"/>
  <c r="T28" i="53"/>
  <c r="T89" i="16" s="1"/>
  <c r="U28" i="53"/>
  <c r="U89" i="16" s="1"/>
  <c r="V28" i="53"/>
  <c r="V89" i="16" s="1"/>
  <c r="W28" i="53"/>
  <c r="X29" i="53"/>
  <c r="X67" i="53" s="1"/>
  <c r="Y29" i="53"/>
  <c r="Y67" i="53" s="1"/>
  <c r="Z29" i="53"/>
  <c r="Z67" i="53" s="1"/>
  <c r="AA29" i="53"/>
  <c r="AA67" i="53" s="1"/>
  <c r="I30" i="53"/>
  <c r="I89" i="41" s="1"/>
  <c r="X38" i="53"/>
  <c r="Y38" i="53"/>
  <c r="Z38" i="53"/>
  <c r="AA38" i="53"/>
  <c r="X39" i="53"/>
  <c r="Y39" i="53"/>
  <c r="Z39" i="53"/>
  <c r="AA39" i="53"/>
  <c r="X40" i="53"/>
  <c r="Y40" i="53"/>
  <c r="Z40" i="53"/>
  <c r="AA40" i="53"/>
  <c r="X41" i="53"/>
  <c r="Y41" i="53"/>
  <c r="Z41" i="53"/>
  <c r="AA41" i="53"/>
  <c r="X42" i="53"/>
  <c r="Y42" i="53"/>
  <c r="Z42" i="53"/>
  <c r="AA42" i="53"/>
  <c r="X43" i="53"/>
  <c r="Y43" i="53"/>
  <c r="Z43" i="53"/>
  <c r="AA43" i="53"/>
  <c r="X44" i="53"/>
  <c r="Y44" i="53"/>
  <c r="Z44" i="53"/>
  <c r="AA44" i="53"/>
  <c r="X45" i="53"/>
  <c r="Y45" i="53"/>
  <c r="Z45" i="53"/>
  <c r="AA45" i="53"/>
  <c r="X46" i="53"/>
  <c r="Y46" i="53"/>
  <c r="Z46" i="53"/>
  <c r="AA46" i="53"/>
  <c r="X47" i="53"/>
  <c r="Y47" i="53"/>
  <c r="Z47" i="53"/>
  <c r="AA47" i="53"/>
  <c r="X48" i="53"/>
  <c r="Y48" i="53"/>
  <c r="Z48" i="53"/>
  <c r="AA48" i="53"/>
  <c r="X49" i="53"/>
  <c r="Y49" i="53"/>
  <c r="Z49" i="53"/>
  <c r="AA49" i="53"/>
  <c r="X50" i="53"/>
  <c r="Y50" i="53"/>
  <c r="Z50" i="53"/>
  <c r="AA50" i="53"/>
  <c r="X51" i="53"/>
  <c r="Y51" i="53"/>
  <c r="Z51" i="53"/>
  <c r="AA51" i="53"/>
  <c r="X52" i="53"/>
  <c r="Y52" i="53"/>
  <c r="Z52" i="53"/>
  <c r="AA52" i="53"/>
  <c r="B53" i="53"/>
  <c r="B55" i="53" s="1"/>
  <c r="C53" i="53"/>
  <c r="C55" i="53" s="1"/>
  <c r="D53" i="53"/>
  <c r="D55" i="53" s="1"/>
  <c r="E53" i="53"/>
  <c r="E55" i="53" s="1"/>
  <c r="F53" i="53"/>
  <c r="F55" i="53" s="1"/>
  <c r="G53" i="53"/>
  <c r="G55" i="53" s="1"/>
  <c r="H53" i="53"/>
  <c r="I53" i="53"/>
  <c r="J53" i="53"/>
  <c r="J55" i="53" s="1"/>
  <c r="K53" i="53"/>
  <c r="K55" i="53" s="1"/>
  <c r="L53" i="53"/>
  <c r="L55" i="53" s="1"/>
  <c r="M53" i="53"/>
  <c r="M58" i="53" s="1"/>
  <c r="N53" i="53"/>
  <c r="O53" i="53"/>
  <c r="O55" i="53" s="1"/>
  <c r="P53" i="53"/>
  <c r="P55" i="53" s="1"/>
  <c r="Q53" i="53"/>
  <c r="R53" i="53"/>
  <c r="R55" i="53" s="1"/>
  <c r="S53" i="53"/>
  <c r="S55" i="53" s="1"/>
  <c r="T53" i="53"/>
  <c r="U53" i="53"/>
  <c r="U58" i="53" s="1"/>
  <c r="V53" i="53"/>
  <c r="W53" i="53"/>
  <c r="W55" i="53" s="1"/>
  <c r="X54" i="53"/>
  <c r="Y54" i="53"/>
  <c r="Z54" i="53"/>
  <c r="AA54" i="53"/>
  <c r="C53" i="52"/>
  <c r="G53" i="52"/>
  <c r="G55" i="52" s="1"/>
  <c r="M53" i="52"/>
  <c r="M55" i="52" s="1"/>
  <c r="U53" i="52"/>
  <c r="U55" i="52" s="1"/>
  <c r="B53" i="52"/>
  <c r="F53" i="52"/>
  <c r="F55" i="52" s="1"/>
  <c r="L53" i="52"/>
  <c r="L55" i="52" s="1"/>
  <c r="T53" i="52"/>
  <c r="T55" i="52" s="1"/>
  <c r="E53" i="52"/>
  <c r="E55" i="52" s="1"/>
  <c r="I53" i="52"/>
  <c r="I55" i="52" s="1"/>
  <c r="K53" i="52"/>
  <c r="K55" i="52" s="1"/>
  <c r="O53" i="52"/>
  <c r="O55" i="52" s="1"/>
  <c r="Q53" i="52"/>
  <c r="Q55" i="52" s="1"/>
  <c r="S53" i="52"/>
  <c r="S55" i="52" s="1"/>
  <c r="W53" i="52"/>
  <c r="W55" i="52" s="1"/>
  <c r="D53" i="52"/>
  <c r="D55" i="52" s="1"/>
  <c r="H53" i="52"/>
  <c r="H55" i="52" s="1"/>
  <c r="J53" i="52"/>
  <c r="J55" i="52" s="1"/>
  <c r="N53" i="52"/>
  <c r="N55" i="52" s="1"/>
  <c r="P53" i="52"/>
  <c r="P55" i="52" s="1"/>
  <c r="R53" i="52"/>
  <c r="R55" i="52" s="1"/>
  <c r="V53" i="52"/>
  <c r="V55" i="52" s="1"/>
  <c r="X7" i="52"/>
  <c r="Y7" i="52"/>
  <c r="Z7" i="52"/>
  <c r="AA7" i="52"/>
  <c r="X8" i="52"/>
  <c r="Y8" i="52"/>
  <c r="Z8" i="52"/>
  <c r="AA8" i="52"/>
  <c r="X9" i="52"/>
  <c r="Y9" i="52"/>
  <c r="Z9" i="52"/>
  <c r="AA9" i="52"/>
  <c r="X10" i="52"/>
  <c r="Y10" i="52"/>
  <c r="Z10" i="52"/>
  <c r="AA10" i="52"/>
  <c r="X11" i="52"/>
  <c r="Y11" i="52"/>
  <c r="Z11" i="52"/>
  <c r="AA11" i="52"/>
  <c r="X12" i="52"/>
  <c r="Y12" i="52"/>
  <c r="Z12" i="52"/>
  <c r="AA12" i="52"/>
  <c r="X13" i="52"/>
  <c r="Y13" i="52"/>
  <c r="Z13" i="52"/>
  <c r="AA13" i="52"/>
  <c r="X14" i="52"/>
  <c r="Y14" i="52"/>
  <c r="Z14" i="52"/>
  <c r="AA14" i="52"/>
  <c r="X15" i="52"/>
  <c r="Y15" i="52"/>
  <c r="Z15" i="52"/>
  <c r="AA15" i="52"/>
  <c r="X16" i="52"/>
  <c r="Y16" i="52"/>
  <c r="Z16" i="52"/>
  <c r="AA16" i="52"/>
  <c r="X17" i="52"/>
  <c r="Y17" i="52"/>
  <c r="Z17" i="52"/>
  <c r="AA17" i="52"/>
  <c r="X18" i="52"/>
  <c r="Y18" i="52"/>
  <c r="Z18" i="52"/>
  <c r="AA18" i="52"/>
  <c r="X19" i="52"/>
  <c r="Y19" i="52"/>
  <c r="Z19" i="52"/>
  <c r="AA19" i="52"/>
  <c r="X20" i="52"/>
  <c r="Y20" i="52"/>
  <c r="Z20" i="52"/>
  <c r="AA20" i="52"/>
  <c r="X21" i="52"/>
  <c r="Y21" i="52"/>
  <c r="Z21" i="52"/>
  <c r="AA21" i="52"/>
  <c r="X22" i="52"/>
  <c r="Y22" i="52"/>
  <c r="Z22" i="52"/>
  <c r="AA22" i="52"/>
  <c r="X23" i="52"/>
  <c r="Y23" i="52"/>
  <c r="Z23" i="52"/>
  <c r="AA23" i="52"/>
  <c r="X24" i="52"/>
  <c r="Y24" i="52"/>
  <c r="Z24" i="52"/>
  <c r="AA24" i="52"/>
  <c r="X25" i="52"/>
  <c r="Y25" i="52"/>
  <c r="Z25" i="52"/>
  <c r="AA25" i="52"/>
  <c r="X26" i="52"/>
  <c r="Y26" i="52"/>
  <c r="Z26" i="52"/>
  <c r="AA26" i="52"/>
  <c r="X27" i="52"/>
  <c r="Y27" i="52"/>
  <c r="Z27" i="52"/>
  <c r="AA27" i="52"/>
  <c r="X29" i="52"/>
  <c r="X67" i="52" s="1"/>
  <c r="Y29" i="52"/>
  <c r="Y67" i="52" s="1"/>
  <c r="Z29" i="52"/>
  <c r="Z67" i="52" s="1"/>
  <c r="AA29" i="52"/>
  <c r="AA67" i="52" s="1"/>
  <c r="X38" i="52"/>
  <c r="Y38" i="52"/>
  <c r="Z38" i="52"/>
  <c r="AA38" i="52"/>
  <c r="X39" i="52"/>
  <c r="Y39" i="52"/>
  <c r="Z39" i="52"/>
  <c r="AA39" i="52"/>
  <c r="X40" i="52"/>
  <c r="Y40" i="52"/>
  <c r="Z40" i="52"/>
  <c r="AA40" i="52"/>
  <c r="X41" i="52"/>
  <c r="Y41" i="52"/>
  <c r="Z41" i="52"/>
  <c r="AA41" i="52"/>
  <c r="X42" i="52"/>
  <c r="Y42" i="52"/>
  <c r="Z42" i="52"/>
  <c r="AA42" i="52"/>
  <c r="X43" i="52"/>
  <c r="Y43" i="52"/>
  <c r="Z43" i="52"/>
  <c r="AA43" i="52"/>
  <c r="X44" i="52"/>
  <c r="Y44" i="52"/>
  <c r="Z44" i="52"/>
  <c r="AA44" i="52"/>
  <c r="X45" i="52"/>
  <c r="Y45" i="52"/>
  <c r="Z45" i="52"/>
  <c r="AA45" i="52"/>
  <c r="X46" i="52"/>
  <c r="Y46" i="52"/>
  <c r="Z46" i="52"/>
  <c r="AA46" i="52"/>
  <c r="X47" i="52"/>
  <c r="Y47" i="52"/>
  <c r="Z47" i="52"/>
  <c r="AA47" i="52"/>
  <c r="X48" i="52"/>
  <c r="Y48" i="52"/>
  <c r="Z48" i="52"/>
  <c r="AA48" i="52"/>
  <c r="X49" i="52"/>
  <c r="Y49" i="52"/>
  <c r="Z49" i="52"/>
  <c r="AA49" i="52"/>
  <c r="X50" i="52"/>
  <c r="Y50" i="52"/>
  <c r="Z50" i="52"/>
  <c r="AA50" i="52"/>
  <c r="X51" i="52"/>
  <c r="Y51" i="52"/>
  <c r="Z51" i="52"/>
  <c r="AA51" i="52"/>
  <c r="X52" i="52"/>
  <c r="Y52" i="52"/>
  <c r="Z52" i="52"/>
  <c r="AA52" i="52"/>
  <c r="X54" i="52"/>
  <c r="Y54" i="52"/>
  <c r="Z54" i="52"/>
  <c r="AA54" i="52"/>
  <c r="C53" i="9"/>
  <c r="G53" i="9"/>
  <c r="G55" i="9" s="1"/>
  <c r="M53" i="9"/>
  <c r="M55" i="9" s="1"/>
  <c r="U53" i="9"/>
  <c r="U55" i="9" s="1"/>
  <c r="C28" i="9"/>
  <c r="G28" i="9"/>
  <c r="G30" i="9" s="1"/>
  <c r="G51" i="41" s="1"/>
  <c r="M28" i="9"/>
  <c r="M30" i="9" s="1"/>
  <c r="M51" i="41" s="1"/>
  <c r="U28" i="9"/>
  <c r="U51" i="16" s="1"/>
  <c r="B53" i="9"/>
  <c r="F53" i="9"/>
  <c r="F55" i="9" s="1"/>
  <c r="L53" i="9"/>
  <c r="L55" i="9" s="1"/>
  <c r="T53" i="9"/>
  <c r="T55" i="9" s="1"/>
  <c r="B28" i="9"/>
  <c r="B30" i="9" s="1"/>
  <c r="B51" i="41" s="1"/>
  <c r="F28" i="9"/>
  <c r="F30" i="9" s="1"/>
  <c r="F51" i="41" s="1"/>
  <c r="L28" i="9"/>
  <c r="L30" i="9" s="1"/>
  <c r="L51" i="41" s="1"/>
  <c r="T28" i="9"/>
  <c r="T51" i="16" s="1"/>
  <c r="E53" i="9"/>
  <c r="E55" i="9" s="1"/>
  <c r="I53" i="9"/>
  <c r="I55" i="9" s="1"/>
  <c r="K53" i="9"/>
  <c r="K55" i="9" s="1"/>
  <c r="O53" i="9"/>
  <c r="O55" i="9" s="1"/>
  <c r="Q53" i="9"/>
  <c r="Q55" i="9" s="1"/>
  <c r="S53" i="9"/>
  <c r="S55" i="9" s="1"/>
  <c r="W53" i="9"/>
  <c r="W55" i="9" s="1"/>
  <c r="E28" i="9"/>
  <c r="E30" i="9" s="1"/>
  <c r="I28" i="9"/>
  <c r="I30" i="9" s="1"/>
  <c r="I51" i="41" s="1"/>
  <c r="K28" i="9"/>
  <c r="O28" i="9"/>
  <c r="O51" i="16" s="1"/>
  <c r="Q28" i="9"/>
  <c r="Q30" i="9" s="1"/>
  <c r="Q51" i="41" s="1"/>
  <c r="S28" i="9"/>
  <c r="S30" i="9" s="1"/>
  <c r="S51" i="41" s="1"/>
  <c r="W28" i="9"/>
  <c r="W30" i="9" s="1"/>
  <c r="W51" i="41" s="1"/>
  <c r="D53" i="9"/>
  <c r="D55" i="9" s="1"/>
  <c r="H53" i="9"/>
  <c r="H55" i="9" s="1"/>
  <c r="J53" i="9"/>
  <c r="J55" i="9" s="1"/>
  <c r="N53" i="9"/>
  <c r="N55" i="9" s="1"/>
  <c r="P53" i="9"/>
  <c r="P55" i="9" s="1"/>
  <c r="R53" i="9"/>
  <c r="R55" i="9" s="1"/>
  <c r="V53" i="9"/>
  <c r="V55" i="9" s="1"/>
  <c r="D28" i="9"/>
  <c r="D30" i="9" s="1"/>
  <c r="D51" i="41" s="1"/>
  <c r="H28" i="9"/>
  <c r="H51" i="16" s="1"/>
  <c r="J28" i="9"/>
  <c r="J30" i="9" s="1"/>
  <c r="J51" i="41" s="1"/>
  <c r="N28" i="9"/>
  <c r="N30" i="9" s="1"/>
  <c r="N51" i="41" s="1"/>
  <c r="P28" i="9"/>
  <c r="P30" i="9" s="1"/>
  <c r="P51" i="41" s="1"/>
  <c r="R28" i="9"/>
  <c r="R51" i="16" s="1"/>
  <c r="V28" i="9"/>
  <c r="V30" i="9" s="1"/>
  <c r="V51" i="41" s="1"/>
  <c r="AA54" i="9"/>
  <c r="Z54" i="9"/>
  <c r="Y54" i="9"/>
  <c r="X54" i="9"/>
  <c r="AA52" i="9"/>
  <c r="Z52" i="9"/>
  <c r="Y52" i="9"/>
  <c r="X52" i="9"/>
  <c r="AA51" i="9"/>
  <c r="Z51" i="9"/>
  <c r="Y51" i="9"/>
  <c r="X51" i="9"/>
  <c r="AA50" i="9"/>
  <c r="Z50" i="9"/>
  <c r="Y50" i="9"/>
  <c r="X50" i="9"/>
  <c r="AA49" i="9"/>
  <c r="Z49" i="9"/>
  <c r="Y49" i="9"/>
  <c r="X49" i="9"/>
  <c r="AA48" i="9"/>
  <c r="Z48" i="9"/>
  <c r="Y48" i="9"/>
  <c r="X48" i="9"/>
  <c r="AA47" i="9"/>
  <c r="Z47" i="9"/>
  <c r="Y47" i="9"/>
  <c r="X47" i="9"/>
  <c r="AA46" i="9"/>
  <c r="Z46" i="9"/>
  <c r="Y46" i="9"/>
  <c r="X46" i="9"/>
  <c r="AA45" i="9"/>
  <c r="Z45" i="9"/>
  <c r="Y45" i="9"/>
  <c r="X45" i="9"/>
  <c r="AA44" i="9"/>
  <c r="Z44" i="9"/>
  <c r="Y44" i="9"/>
  <c r="X44" i="9"/>
  <c r="AA43" i="9"/>
  <c r="Z43" i="9"/>
  <c r="Y43" i="9"/>
  <c r="X43" i="9"/>
  <c r="AA42" i="9"/>
  <c r="Z42" i="9"/>
  <c r="Y42" i="9"/>
  <c r="X42" i="9"/>
  <c r="AA41" i="9"/>
  <c r="Z41" i="9"/>
  <c r="Y41" i="9"/>
  <c r="X41" i="9"/>
  <c r="AA40" i="9"/>
  <c r="Z40" i="9"/>
  <c r="Y40" i="9"/>
  <c r="X40" i="9"/>
  <c r="AA39" i="9"/>
  <c r="Z39" i="9"/>
  <c r="Y39" i="9"/>
  <c r="X39" i="9"/>
  <c r="AA38" i="9"/>
  <c r="Z38" i="9"/>
  <c r="Y38" i="9"/>
  <c r="X38" i="9"/>
  <c r="AA54" i="8"/>
  <c r="Z54" i="8"/>
  <c r="Y54" i="8"/>
  <c r="X54" i="8"/>
  <c r="AA52" i="8"/>
  <c r="Z52" i="8"/>
  <c r="Y52" i="8"/>
  <c r="X52" i="8"/>
  <c r="AA51" i="8"/>
  <c r="Z51" i="8"/>
  <c r="Y51" i="8"/>
  <c r="X51" i="8"/>
  <c r="AA50" i="8"/>
  <c r="Z50" i="8"/>
  <c r="Y50" i="8"/>
  <c r="X50" i="8"/>
  <c r="AA49" i="8"/>
  <c r="Z49" i="8"/>
  <c r="Y49" i="8"/>
  <c r="X49" i="8"/>
  <c r="AA48" i="8"/>
  <c r="Z48" i="8"/>
  <c r="Y48" i="8"/>
  <c r="X48" i="8"/>
  <c r="AA47" i="8"/>
  <c r="Z47" i="8"/>
  <c r="Y47" i="8"/>
  <c r="X47" i="8"/>
  <c r="AA46" i="8"/>
  <c r="Z46" i="8"/>
  <c r="Y46" i="8"/>
  <c r="X46" i="8"/>
  <c r="AA45" i="8"/>
  <c r="Z45" i="8"/>
  <c r="Y45" i="8"/>
  <c r="X45" i="8"/>
  <c r="AA44" i="8"/>
  <c r="Z44" i="8"/>
  <c r="Y44" i="8"/>
  <c r="X44" i="8"/>
  <c r="AA43" i="8"/>
  <c r="Z43" i="8"/>
  <c r="Y43" i="8"/>
  <c r="X43" i="8"/>
  <c r="AA42" i="8"/>
  <c r="Z42" i="8"/>
  <c r="Y42" i="8"/>
  <c r="X42" i="8"/>
  <c r="AA41" i="8"/>
  <c r="Z41" i="8"/>
  <c r="Y41" i="8"/>
  <c r="X41" i="8"/>
  <c r="AA40" i="8"/>
  <c r="Z40" i="8"/>
  <c r="Y40" i="8"/>
  <c r="X40" i="8"/>
  <c r="AA39" i="8"/>
  <c r="Z39" i="8"/>
  <c r="Y39" i="8"/>
  <c r="X39" i="8"/>
  <c r="AA38" i="8"/>
  <c r="Z38" i="8"/>
  <c r="Y38" i="8"/>
  <c r="X38" i="8"/>
  <c r="AA54" i="51"/>
  <c r="Z54" i="51"/>
  <c r="Y54" i="51"/>
  <c r="X54" i="51"/>
  <c r="AA52" i="51"/>
  <c r="Z52" i="51"/>
  <c r="Y52" i="51"/>
  <c r="X52" i="51"/>
  <c r="AA51" i="51"/>
  <c r="Z51" i="51"/>
  <c r="Y51" i="51"/>
  <c r="X51" i="51"/>
  <c r="AA50" i="51"/>
  <c r="Z50" i="51"/>
  <c r="Y50" i="51"/>
  <c r="X50" i="51"/>
  <c r="AA49" i="51"/>
  <c r="Z49" i="51"/>
  <c r="Y49" i="51"/>
  <c r="X49" i="51"/>
  <c r="AA48" i="51"/>
  <c r="Z48" i="51"/>
  <c r="Y48" i="51"/>
  <c r="X48" i="51"/>
  <c r="AA47" i="51"/>
  <c r="Z47" i="51"/>
  <c r="Y47" i="51"/>
  <c r="X47" i="51"/>
  <c r="AA46" i="51"/>
  <c r="Z46" i="51"/>
  <c r="Y46" i="51"/>
  <c r="X46" i="51"/>
  <c r="AA45" i="51"/>
  <c r="Z45" i="51"/>
  <c r="Y45" i="51"/>
  <c r="X45" i="51"/>
  <c r="AA44" i="51"/>
  <c r="Z44" i="51"/>
  <c r="Y44" i="51"/>
  <c r="X44" i="51"/>
  <c r="AA43" i="51"/>
  <c r="Z43" i="51"/>
  <c r="Y43" i="51"/>
  <c r="X43" i="51"/>
  <c r="AA42" i="51"/>
  <c r="Z42" i="51"/>
  <c r="Y42" i="51"/>
  <c r="X42" i="51"/>
  <c r="AA41" i="51"/>
  <c r="Z41" i="51"/>
  <c r="Y41" i="51"/>
  <c r="X41" i="51"/>
  <c r="AA40" i="51"/>
  <c r="Z40" i="51"/>
  <c r="Y40" i="51"/>
  <c r="X40" i="51"/>
  <c r="AA39" i="51"/>
  <c r="Z39" i="51"/>
  <c r="Y39" i="51"/>
  <c r="X39" i="51"/>
  <c r="AA38" i="51"/>
  <c r="Z38" i="51"/>
  <c r="Y38" i="51"/>
  <c r="X38" i="51"/>
  <c r="X7" i="50"/>
  <c r="Y7" i="50"/>
  <c r="Z7" i="50"/>
  <c r="AA7" i="50"/>
  <c r="X8" i="50"/>
  <c r="Y8" i="50"/>
  <c r="Z8" i="50"/>
  <c r="AA8" i="50"/>
  <c r="X9" i="50"/>
  <c r="Y9" i="50"/>
  <c r="Z9" i="50"/>
  <c r="AA9" i="50"/>
  <c r="X10" i="50"/>
  <c r="Y10" i="50"/>
  <c r="Z10" i="50"/>
  <c r="AA10" i="50"/>
  <c r="X11" i="50"/>
  <c r="Y11" i="50"/>
  <c r="Z11" i="50"/>
  <c r="AA11" i="50"/>
  <c r="X12" i="50"/>
  <c r="Y12" i="50"/>
  <c r="Z12" i="50"/>
  <c r="AA12" i="50"/>
  <c r="X13" i="50"/>
  <c r="Y13" i="50"/>
  <c r="Z13" i="50"/>
  <c r="AA13" i="50"/>
  <c r="X14" i="50"/>
  <c r="Y14" i="50"/>
  <c r="Z14" i="50"/>
  <c r="AA14" i="50"/>
  <c r="X15" i="50"/>
  <c r="Y15" i="50"/>
  <c r="Z15" i="50"/>
  <c r="AA15" i="50"/>
  <c r="X16" i="50"/>
  <c r="Y16" i="50"/>
  <c r="Z16" i="50"/>
  <c r="AA16" i="50"/>
  <c r="X17" i="50"/>
  <c r="Y17" i="50"/>
  <c r="Z17" i="50"/>
  <c r="AA17" i="50"/>
  <c r="X18" i="50"/>
  <c r="Y18" i="50"/>
  <c r="Z18" i="50"/>
  <c r="AA18" i="50"/>
  <c r="X19" i="50"/>
  <c r="Y19" i="50"/>
  <c r="Z19" i="50"/>
  <c r="AA19" i="50"/>
  <c r="X20" i="50"/>
  <c r="Y20" i="50"/>
  <c r="Z20" i="50"/>
  <c r="AA20" i="50"/>
  <c r="X21" i="50"/>
  <c r="Y21" i="50"/>
  <c r="Z21" i="50"/>
  <c r="AA21" i="50"/>
  <c r="X22" i="50"/>
  <c r="Y22" i="50"/>
  <c r="Z22" i="50"/>
  <c r="AA22" i="50"/>
  <c r="X23" i="50"/>
  <c r="Y23" i="50"/>
  <c r="Z23" i="50"/>
  <c r="AA23" i="50"/>
  <c r="X24" i="50"/>
  <c r="Y24" i="50"/>
  <c r="Z24" i="50"/>
  <c r="AA24" i="50"/>
  <c r="X25" i="50"/>
  <c r="Y25" i="50"/>
  <c r="Z25" i="50"/>
  <c r="AA25" i="50"/>
  <c r="X26" i="50"/>
  <c r="Y26" i="50"/>
  <c r="Z26" i="50"/>
  <c r="AA26" i="50"/>
  <c r="X27" i="50"/>
  <c r="Y27" i="50"/>
  <c r="Z27" i="50"/>
  <c r="AA27" i="50"/>
  <c r="X29" i="50"/>
  <c r="X43" i="50" s="1"/>
  <c r="Y29" i="50"/>
  <c r="Y43" i="50" s="1"/>
  <c r="Z29" i="50"/>
  <c r="Z43" i="50" s="1"/>
  <c r="AA29" i="50"/>
  <c r="AA43" i="50" s="1"/>
  <c r="X7" i="47"/>
  <c r="Y7" i="47"/>
  <c r="Z7" i="47"/>
  <c r="AA7" i="47"/>
  <c r="X8" i="47"/>
  <c r="Y8" i="47"/>
  <c r="Z8" i="47"/>
  <c r="AA8" i="47"/>
  <c r="X9" i="47"/>
  <c r="Y9" i="47"/>
  <c r="Z9" i="47"/>
  <c r="AA9" i="47"/>
  <c r="X10" i="47"/>
  <c r="Y10" i="47"/>
  <c r="Z10" i="47"/>
  <c r="AA10" i="47"/>
  <c r="X11" i="47"/>
  <c r="Y11" i="47"/>
  <c r="Z11" i="47"/>
  <c r="AA11" i="47"/>
  <c r="X12" i="47"/>
  <c r="Y12" i="47"/>
  <c r="Z12" i="47"/>
  <c r="AA12" i="47"/>
  <c r="X13" i="47"/>
  <c r="Y13" i="47"/>
  <c r="Z13" i="47"/>
  <c r="AA13" i="47"/>
  <c r="X14" i="47"/>
  <c r="Y14" i="47"/>
  <c r="Z14" i="47"/>
  <c r="AA14" i="47"/>
  <c r="X15" i="47"/>
  <c r="Y15" i="47"/>
  <c r="Z15" i="47"/>
  <c r="AA15" i="47"/>
  <c r="X16" i="47"/>
  <c r="Y16" i="47"/>
  <c r="Z16" i="47"/>
  <c r="AA16" i="47"/>
  <c r="X17" i="47"/>
  <c r="Y17" i="47"/>
  <c r="Z17" i="47"/>
  <c r="AA17" i="47"/>
  <c r="X18" i="47"/>
  <c r="Y18" i="47"/>
  <c r="Z18" i="47"/>
  <c r="AA18" i="47"/>
  <c r="X19" i="47"/>
  <c r="Y19" i="47"/>
  <c r="Z19" i="47"/>
  <c r="AA19" i="47"/>
  <c r="X20" i="47"/>
  <c r="Y20" i="47"/>
  <c r="Z20" i="47"/>
  <c r="AA20" i="47"/>
  <c r="X21" i="47"/>
  <c r="Y21" i="47"/>
  <c r="Z21" i="47"/>
  <c r="AA21" i="47"/>
  <c r="X22" i="47"/>
  <c r="Y22" i="47"/>
  <c r="Z22" i="47"/>
  <c r="AA22" i="47"/>
  <c r="X23" i="47"/>
  <c r="Y23" i="47"/>
  <c r="Z23" i="47"/>
  <c r="AA23" i="47"/>
  <c r="X24" i="47"/>
  <c r="Y24" i="47"/>
  <c r="Z24" i="47"/>
  <c r="AA24" i="47"/>
  <c r="X25" i="47"/>
  <c r="Y25" i="47"/>
  <c r="Z25" i="47"/>
  <c r="AA25" i="47"/>
  <c r="X26" i="47"/>
  <c r="Y26" i="47"/>
  <c r="Z26" i="47"/>
  <c r="AA26" i="47"/>
  <c r="X27" i="47"/>
  <c r="Y27" i="47"/>
  <c r="Z27" i="47"/>
  <c r="AA27" i="47"/>
  <c r="B28" i="47"/>
  <c r="C28" i="47"/>
  <c r="C83" i="16" s="1"/>
  <c r="D28" i="47"/>
  <c r="D83" i="16" s="1"/>
  <c r="E28" i="47"/>
  <c r="E30" i="47" s="1"/>
  <c r="E83" i="41" s="1"/>
  <c r="F28" i="47"/>
  <c r="F30" i="47" s="1"/>
  <c r="F83" i="41" s="1"/>
  <c r="G28" i="47"/>
  <c r="G83" i="16" s="1"/>
  <c r="H28" i="47"/>
  <c r="I28" i="47"/>
  <c r="J28" i="47"/>
  <c r="K28" i="47"/>
  <c r="K30" i="47" s="1"/>
  <c r="K83" i="41" s="1"/>
  <c r="L28" i="47"/>
  <c r="L83" i="16" s="1"/>
  <c r="M28" i="47"/>
  <c r="M30" i="47" s="1"/>
  <c r="M83" i="41" s="1"/>
  <c r="N28" i="47"/>
  <c r="O28" i="47"/>
  <c r="O30" i="47" s="1"/>
  <c r="O83" i="41" s="1"/>
  <c r="P28" i="47"/>
  <c r="P30" i="47" s="1"/>
  <c r="P83" i="41" s="1"/>
  <c r="Q28" i="47"/>
  <c r="R28" i="47"/>
  <c r="S28" i="47"/>
  <c r="S83" i="16" s="1"/>
  <c r="T28" i="47"/>
  <c r="T30" i="47" s="1"/>
  <c r="T83" i="41" s="1"/>
  <c r="U28" i="47"/>
  <c r="V28" i="47"/>
  <c r="V83" i="16" s="1"/>
  <c r="W28" i="47"/>
  <c r="W30" i="47" s="1"/>
  <c r="W83" i="41" s="1"/>
  <c r="X29" i="47"/>
  <c r="X43" i="47" s="1"/>
  <c r="Y29" i="47"/>
  <c r="Y43" i="47" s="1"/>
  <c r="Z29" i="47"/>
  <c r="Z43" i="47" s="1"/>
  <c r="AA29" i="47"/>
  <c r="AA43" i="47" s="1"/>
  <c r="X7" i="46"/>
  <c r="Y7" i="46"/>
  <c r="Z7" i="46"/>
  <c r="AA7" i="46"/>
  <c r="X8" i="46"/>
  <c r="Y8" i="46"/>
  <c r="Z8" i="46"/>
  <c r="AA8" i="46"/>
  <c r="X9" i="46"/>
  <c r="Y9" i="46"/>
  <c r="Z9" i="46"/>
  <c r="AA9" i="46"/>
  <c r="X10" i="46"/>
  <c r="Y10" i="46"/>
  <c r="Z10" i="46"/>
  <c r="AA10" i="46"/>
  <c r="X11" i="46"/>
  <c r="Y11" i="46"/>
  <c r="Z11" i="46"/>
  <c r="AA11" i="46"/>
  <c r="X12" i="46"/>
  <c r="Y12" i="46"/>
  <c r="Z12" i="46"/>
  <c r="AA12" i="46"/>
  <c r="X13" i="46"/>
  <c r="Y13" i="46"/>
  <c r="Z13" i="46"/>
  <c r="AA13" i="46"/>
  <c r="X14" i="46"/>
  <c r="Y14" i="46"/>
  <c r="Z14" i="46"/>
  <c r="AA14" i="46"/>
  <c r="X15" i="46"/>
  <c r="Y15" i="46"/>
  <c r="Z15" i="46"/>
  <c r="AA15" i="46"/>
  <c r="X16" i="46"/>
  <c r="Y16" i="46"/>
  <c r="Z16" i="46"/>
  <c r="AA16" i="46"/>
  <c r="X17" i="46"/>
  <c r="Y17" i="46"/>
  <c r="Z17" i="46"/>
  <c r="AA17" i="46"/>
  <c r="X18" i="46"/>
  <c r="Y18" i="46"/>
  <c r="Z18" i="46"/>
  <c r="AA18" i="46"/>
  <c r="X19" i="46"/>
  <c r="Y19" i="46"/>
  <c r="Z19" i="46"/>
  <c r="AA19" i="46"/>
  <c r="X20" i="46"/>
  <c r="Y20" i="46"/>
  <c r="Z20" i="46"/>
  <c r="AA20" i="46"/>
  <c r="X21" i="46"/>
  <c r="Y21" i="46"/>
  <c r="Z21" i="46"/>
  <c r="AA21" i="46"/>
  <c r="X22" i="46"/>
  <c r="Y22" i="46"/>
  <c r="Z22" i="46"/>
  <c r="AA22" i="46"/>
  <c r="X23" i="46"/>
  <c r="Y23" i="46"/>
  <c r="Z23" i="46"/>
  <c r="AA23" i="46"/>
  <c r="X24" i="46"/>
  <c r="Y24" i="46"/>
  <c r="Z24" i="46"/>
  <c r="AA24" i="46"/>
  <c r="X25" i="46"/>
  <c r="Y25" i="46"/>
  <c r="Z25" i="46"/>
  <c r="AA25" i="46"/>
  <c r="X26" i="46"/>
  <c r="Y26" i="46"/>
  <c r="Z26" i="46"/>
  <c r="AA26" i="46"/>
  <c r="X27" i="46"/>
  <c r="Y27" i="46"/>
  <c r="Z27" i="46"/>
  <c r="AA27" i="46"/>
  <c r="B28" i="46"/>
  <c r="B30" i="46" s="1"/>
  <c r="C28" i="46"/>
  <c r="C82" i="16" s="1"/>
  <c r="D28" i="46"/>
  <c r="D82" i="16" s="1"/>
  <c r="E28" i="46"/>
  <c r="E82" i="16" s="1"/>
  <c r="F28" i="46"/>
  <c r="F30" i="46" s="1"/>
  <c r="F82" i="41" s="1"/>
  <c r="G28" i="46"/>
  <c r="H28" i="46"/>
  <c r="H30" i="46" s="1"/>
  <c r="H82" i="41" s="1"/>
  <c r="I28" i="46"/>
  <c r="I82" i="16" s="1"/>
  <c r="J28" i="46"/>
  <c r="J30" i="46" s="1"/>
  <c r="J82" i="41" s="1"/>
  <c r="K28" i="46"/>
  <c r="K82" i="16" s="1"/>
  <c r="L28" i="46"/>
  <c r="L30" i="46" s="1"/>
  <c r="L82" i="41" s="1"/>
  <c r="M28" i="46"/>
  <c r="M82" i="16" s="1"/>
  <c r="N28" i="46"/>
  <c r="N30" i="46" s="1"/>
  <c r="N82" i="41" s="1"/>
  <c r="O28" i="46"/>
  <c r="O30" i="46" s="1"/>
  <c r="O82" i="41" s="1"/>
  <c r="P28" i="46"/>
  <c r="P30" i="46" s="1"/>
  <c r="P82" i="41" s="1"/>
  <c r="Q28" i="46"/>
  <c r="Q30" i="46" s="1"/>
  <c r="Q82" i="41" s="1"/>
  <c r="R28" i="46"/>
  <c r="R82" i="16" s="1"/>
  <c r="S28" i="46"/>
  <c r="S30" i="46" s="1"/>
  <c r="S82" i="41" s="1"/>
  <c r="T28" i="46"/>
  <c r="U28" i="46"/>
  <c r="U82" i="16" s="1"/>
  <c r="V28" i="46"/>
  <c r="V30" i="46" s="1"/>
  <c r="V82" i="41" s="1"/>
  <c r="W28" i="46"/>
  <c r="W82" i="16" s="1"/>
  <c r="X29" i="46"/>
  <c r="X43" i="46" s="1"/>
  <c r="Y29" i="46"/>
  <c r="Y43" i="46" s="1"/>
  <c r="Z29" i="46"/>
  <c r="Z43" i="46" s="1"/>
  <c r="AA29" i="46"/>
  <c r="AA43" i="46" s="1"/>
  <c r="X7" i="45"/>
  <c r="Y7" i="45"/>
  <c r="Z7" i="45"/>
  <c r="AA7" i="45"/>
  <c r="X8" i="45"/>
  <c r="Y8" i="45"/>
  <c r="Z8" i="45"/>
  <c r="AA8" i="45"/>
  <c r="X9" i="45"/>
  <c r="Y9" i="45"/>
  <c r="Z9" i="45"/>
  <c r="AA9" i="45"/>
  <c r="X10" i="45"/>
  <c r="Y10" i="45"/>
  <c r="Z10" i="45"/>
  <c r="AA10" i="45"/>
  <c r="X11" i="45"/>
  <c r="Y11" i="45"/>
  <c r="Z11" i="45"/>
  <c r="AA11" i="45"/>
  <c r="X12" i="45"/>
  <c r="Y12" i="45"/>
  <c r="Z12" i="45"/>
  <c r="AA12" i="45"/>
  <c r="X13" i="45"/>
  <c r="Y13" i="45"/>
  <c r="Z13" i="45"/>
  <c r="AA13" i="45"/>
  <c r="X14" i="45"/>
  <c r="Y14" i="45"/>
  <c r="Z14" i="45"/>
  <c r="AA14" i="45"/>
  <c r="X15" i="45"/>
  <c r="Y15" i="45"/>
  <c r="Z15" i="45"/>
  <c r="AA15" i="45"/>
  <c r="X16" i="45"/>
  <c r="Y16" i="45"/>
  <c r="Z16" i="45"/>
  <c r="AA16" i="45"/>
  <c r="X17" i="45"/>
  <c r="Y17" i="45"/>
  <c r="Z17" i="45"/>
  <c r="AA17" i="45"/>
  <c r="X18" i="45"/>
  <c r="Y18" i="45"/>
  <c r="Z18" i="45"/>
  <c r="AA18" i="45"/>
  <c r="X19" i="45"/>
  <c r="Y19" i="45"/>
  <c r="Z19" i="45"/>
  <c r="AA19" i="45"/>
  <c r="X20" i="45"/>
  <c r="Y20" i="45"/>
  <c r="Z20" i="45"/>
  <c r="AA20" i="45"/>
  <c r="X21" i="45"/>
  <c r="Y21" i="45"/>
  <c r="Z21" i="45"/>
  <c r="AA21" i="45"/>
  <c r="X22" i="45"/>
  <c r="Y22" i="45"/>
  <c r="Z22" i="45"/>
  <c r="AA22" i="45"/>
  <c r="X23" i="45"/>
  <c r="Y23" i="45"/>
  <c r="Z23" i="45"/>
  <c r="AA23" i="45"/>
  <c r="X24" i="45"/>
  <c r="Y24" i="45"/>
  <c r="Z24" i="45"/>
  <c r="AA24" i="45"/>
  <c r="X25" i="45"/>
  <c r="Y25" i="45"/>
  <c r="Z25" i="45"/>
  <c r="AA25" i="45"/>
  <c r="X26" i="45"/>
  <c r="Y26" i="45"/>
  <c r="Z26" i="45"/>
  <c r="AA26" i="45"/>
  <c r="X27" i="45"/>
  <c r="Y27" i="45"/>
  <c r="Z27" i="45"/>
  <c r="AA27" i="45"/>
  <c r="B28" i="45"/>
  <c r="B30" i="45" s="1"/>
  <c r="B81" i="41" s="1"/>
  <c r="C28" i="45"/>
  <c r="C30" i="45" s="1"/>
  <c r="D28" i="45"/>
  <c r="D81" i="16" s="1"/>
  <c r="E28" i="45"/>
  <c r="F28" i="45"/>
  <c r="F30" i="45" s="1"/>
  <c r="F81" i="41" s="1"/>
  <c r="G28" i="45"/>
  <c r="H28" i="45"/>
  <c r="I28" i="45"/>
  <c r="I81" i="16" s="1"/>
  <c r="J28" i="45"/>
  <c r="J81" i="16" s="1"/>
  <c r="K28" i="45"/>
  <c r="L28" i="45"/>
  <c r="L30" i="45" s="1"/>
  <c r="L81" i="41" s="1"/>
  <c r="M28" i="45"/>
  <c r="N28" i="45"/>
  <c r="N30" i="45" s="1"/>
  <c r="N81" i="41" s="1"/>
  <c r="O28" i="45"/>
  <c r="O30" i="45" s="1"/>
  <c r="O81" i="41" s="1"/>
  <c r="P28" i="45"/>
  <c r="Q28" i="45"/>
  <c r="Q30" i="45" s="1"/>
  <c r="Q81" i="41" s="1"/>
  <c r="R28" i="45"/>
  <c r="R81" i="16" s="1"/>
  <c r="S28" i="45"/>
  <c r="S81" i="16" s="1"/>
  <c r="T28" i="45"/>
  <c r="T81" i="16" s="1"/>
  <c r="U28" i="45"/>
  <c r="V28" i="45"/>
  <c r="W28" i="45"/>
  <c r="W81" i="16" s="1"/>
  <c r="X29" i="45"/>
  <c r="X43" i="45" s="1"/>
  <c r="Y29" i="45"/>
  <c r="Y43" i="45" s="1"/>
  <c r="Z29" i="45"/>
  <c r="Z43" i="45" s="1"/>
  <c r="AA29" i="45"/>
  <c r="AA43" i="45" s="1"/>
  <c r="D30" i="45"/>
  <c r="D81" i="41" s="1"/>
  <c r="W28" i="33"/>
  <c r="W45" i="16" s="1"/>
  <c r="V28" i="33"/>
  <c r="U28" i="33"/>
  <c r="U45" i="16" s="1"/>
  <c r="T28" i="33"/>
  <c r="T45" i="16" s="1"/>
  <c r="S28" i="33"/>
  <c r="R28" i="33"/>
  <c r="Q28" i="33"/>
  <c r="Q30" i="33" s="1"/>
  <c r="Q45" i="41" s="1"/>
  <c r="P28" i="33"/>
  <c r="P30" i="33" s="1"/>
  <c r="P45" i="41" s="1"/>
  <c r="O28" i="33"/>
  <c r="N28" i="33"/>
  <c r="N30" i="33" s="1"/>
  <c r="N45" i="41" s="1"/>
  <c r="M28" i="33"/>
  <c r="M30" i="33" s="1"/>
  <c r="L28" i="33"/>
  <c r="L45" i="16" s="1"/>
  <c r="K28" i="33"/>
  <c r="K45" i="16" s="1"/>
  <c r="J28" i="33"/>
  <c r="I28" i="33"/>
  <c r="I30" i="33" s="1"/>
  <c r="I45" i="41" s="1"/>
  <c r="H28" i="33"/>
  <c r="H30" i="33" s="1"/>
  <c r="H45" i="41" s="1"/>
  <c r="G28" i="33"/>
  <c r="G30" i="33" s="1"/>
  <c r="G45" i="41" s="1"/>
  <c r="F28" i="33"/>
  <c r="E28" i="33"/>
  <c r="E45" i="16" s="1"/>
  <c r="D28" i="33"/>
  <c r="D30" i="33" s="1"/>
  <c r="D45" i="41" s="1"/>
  <c r="C28" i="33"/>
  <c r="C30" i="33" s="1"/>
  <c r="C45" i="41" s="1"/>
  <c r="B28" i="33"/>
  <c r="W28" i="32"/>
  <c r="W30" i="32" s="1"/>
  <c r="W9" i="41" s="1"/>
  <c r="V28" i="32"/>
  <c r="V9" i="16" s="1"/>
  <c r="U28" i="32"/>
  <c r="U9" i="16" s="1"/>
  <c r="T28" i="32"/>
  <c r="S28" i="32"/>
  <c r="S30" i="32" s="1"/>
  <c r="S9" i="41" s="1"/>
  <c r="R28" i="32"/>
  <c r="R30" i="32" s="1"/>
  <c r="R9" i="41" s="1"/>
  <c r="Q28" i="32"/>
  <c r="P28" i="32"/>
  <c r="O28" i="32"/>
  <c r="O30" i="32" s="1"/>
  <c r="O9" i="41" s="1"/>
  <c r="N28" i="32"/>
  <c r="N9" i="16" s="1"/>
  <c r="M28" i="32"/>
  <c r="L28" i="32"/>
  <c r="L30" i="32" s="1"/>
  <c r="L9" i="41" s="1"/>
  <c r="K28" i="32"/>
  <c r="K30" i="32" s="1"/>
  <c r="K9" i="41" s="1"/>
  <c r="J28" i="32"/>
  <c r="J30" i="32" s="1"/>
  <c r="J9" i="41" s="1"/>
  <c r="I28" i="32"/>
  <c r="I9" i="16" s="1"/>
  <c r="H28" i="32"/>
  <c r="G28" i="32"/>
  <c r="G30" i="32" s="1"/>
  <c r="G9" i="41" s="1"/>
  <c r="F28" i="32"/>
  <c r="F30" i="32" s="1"/>
  <c r="E28" i="32"/>
  <c r="D28" i="32"/>
  <c r="D30" i="32" s="1"/>
  <c r="D9" i="41" s="1"/>
  <c r="C28" i="32"/>
  <c r="B28" i="32"/>
  <c r="B28" i="43"/>
  <c r="C28" i="43"/>
  <c r="C30" i="43" s="1"/>
  <c r="C79" i="41" s="1"/>
  <c r="T28" i="43"/>
  <c r="T79" i="16" s="1"/>
  <c r="U28" i="43"/>
  <c r="U30" i="43" s="1"/>
  <c r="U79" i="41" s="1"/>
  <c r="F28" i="43"/>
  <c r="F30" i="43" s="1"/>
  <c r="F79" i="41" s="1"/>
  <c r="G28" i="43"/>
  <c r="G30" i="43" s="1"/>
  <c r="L28" i="43"/>
  <c r="L79" i="16" s="1"/>
  <c r="M28" i="43"/>
  <c r="M79" i="16" s="1"/>
  <c r="D28" i="43"/>
  <c r="E28" i="43"/>
  <c r="E30" i="43" s="1"/>
  <c r="H28" i="43"/>
  <c r="H30" i="43" s="1"/>
  <c r="H79" i="41" s="1"/>
  <c r="I28" i="43"/>
  <c r="I79" i="16" s="1"/>
  <c r="J28" i="43"/>
  <c r="J30" i="43" s="1"/>
  <c r="J79" i="41" s="1"/>
  <c r="K28" i="43"/>
  <c r="K79" i="16" s="1"/>
  <c r="P28" i="43"/>
  <c r="P79" i="16" s="1"/>
  <c r="Q28" i="43"/>
  <c r="Q79" i="16" s="1"/>
  <c r="V28" i="43"/>
  <c r="W28" i="43"/>
  <c r="W30" i="43" s="1"/>
  <c r="W79" i="41" s="1"/>
  <c r="R28" i="43"/>
  <c r="R30" i="43" s="1"/>
  <c r="R79" i="41" s="1"/>
  <c r="S28" i="43"/>
  <c r="S30" i="43" s="1"/>
  <c r="S79" i="41" s="1"/>
  <c r="W28" i="35"/>
  <c r="W30" i="35" s="1"/>
  <c r="W44" i="41" s="1"/>
  <c r="V28" i="35"/>
  <c r="V30" i="35" s="1"/>
  <c r="V44" i="41" s="1"/>
  <c r="U28" i="35"/>
  <c r="T28" i="35"/>
  <c r="T44" i="16" s="1"/>
  <c r="S28" i="35"/>
  <c r="S30" i="35" s="1"/>
  <c r="R28" i="35"/>
  <c r="R30" i="35" s="1"/>
  <c r="R44" i="41" s="1"/>
  <c r="Q28" i="35"/>
  <c r="Q44" i="16" s="1"/>
  <c r="P28" i="35"/>
  <c r="P30" i="35" s="1"/>
  <c r="P44" i="41" s="1"/>
  <c r="O28" i="35"/>
  <c r="O44" i="16" s="1"/>
  <c r="N28" i="35"/>
  <c r="M28" i="35"/>
  <c r="L28" i="35"/>
  <c r="L44" i="16" s="1"/>
  <c r="K28" i="35"/>
  <c r="K44" i="16" s="1"/>
  <c r="J28" i="35"/>
  <c r="J44" i="16" s="1"/>
  <c r="I28" i="35"/>
  <c r="H28" i="35"/>
  <c r="H30" i="35" s="1"/>
  <c r="G28" i="35"/>
  <c r="G30" i="35" s="1"/>
  <c r="G44" i="41" s="1"/>
  <c r="F28" i="35"/>
  <c r="F30" i="35" s="1"/>
  <c r="F44" i="41" s="1"/>
  <c r="E28" i="35"/>
  <c r="E30" i="35" s="1"/>
  <c r="E44" i="41" s="1"/>
  <c r="D28" i="35"/>
  <c r="D30" i="35" s="1"/>
  <c r="D44" i="41" s="1"/>
  <c r="C28" i="35"/>
  <c r="C30" i="35" s="1"/>
  <c r="B28" i="35"/>
  <c r="B44" i="16" s="1"/>
  <c r="X7" i="43"/>
  <c r="Y7" i="43"/>
  <c r="Z7" i="43"/>
  <c r="AA7" i="43"/>
  <c r="X8" i="43"/>
  <c r="Y8" i="43"/>
  <c r="Z8" i="43"/>
  <c r="AA8" i="43"/>
  <c r="X9" i="43"/>
  <c r="Y9" i="43"/>
  <c r="Z9" i="43"/>
  <c r="AA9" i="43"/>
  <c r="X10" i="43"/>
  <c r="Y10" i="43"/>
  <c r="Z10" i="43"/>
  <c r="AA10" i="43"/>
  <c r="X11" i="43"/>
  <c r="Y11" i="43"/>
  <c r="Z11" i="43"/>
  <c r="AA11" i="43"/>
  <c r="X12" i="43"/>
  <c r="Y12" i="43"/>
  <c r="Z12" i="43"/>
  <c r="AA12" i="43"/>
  <c r="X13" i="43"/>
  <c r="Y13" i="43"/>
  <c r="Z13" i="43"/>
  <c r="AA13" i="43"/>
  <c r="X14" i="43"/>
  <c r="Y14" i="43"/>
  <c r="Z14" i="43"/>
  <c r="AA14" i="43"/>
  <c r="X15" i="43"/>
  <c r="Y15" i="43"/>
  <c r="Z15" i="43"/>
  <c r="AA15" i="43"/>
  <c r="X16" i="43"/>
  <c r="Y16" i="43"/>
  <c r="Z16" i="43"/>
  <c r="AA16" i="43"/>
  <c r="X17" i="43"/>
  <c r="Y17" i="43"/>
  <c r="Z17" i="43"/>
  <c r="AA17" i="43"/>
  <c r="X18" i="43"/>
  <c r="Y18" i="43"/>
  <c r="Z18" i="43"/>
  <c r="AA18" i="43"/>
  <c r="X19" i="43"/>
  <c r="Y19" i="43"/>
  <c r="Z19" i="43"/>
  <c r="AA19" i="43"/>
  <c r="X20" i="43"/>
  <c r="Y20" i="43"/>
  <c r="Z20" i="43"/>
  <c r="AA20" i="43"/>
  <c r="X21" i="43"/>
  <c r="Y21" i="43"/>
  <c r="Z21" i="43"/>
  <c r="AA21" i="43"/>
  <c r="X22" i="43"/>
  <c r="Y22" i="43"/>
  <c r="Z22" i="43"/>
  <c r="AA22" i="43"/>
  <c r="X23" i="43"/>
  <c r="Y23" i="43"/>
  <c r="Z23" i="43"/>
  <c r="AA23" i="43"/>
  <c r="X24" i="43"/>
  <c r="Y24" i="43"/>
  <c r="Z24" i="43"/>
  <c r="AA24" i="43"/>
  <c r="X25" i="43"/>
  <c r="Y25" i="43"/>
  <c r="Z25" i="43"/>
  <c r="AA25" i="43"/>
  <c r="X26" i="43"/>
  <c r="Y26" i="43"/>
  <c r="Z26" i="43"/>
  <c r="AA26" i="43"/>
  <c r="X27" i="43"/>
  <c r="Y27" i="43"/>
  <c r="Z27" i="43"/>
  <c r="AA27" i="43"/>
  <c r="N28" i="43"/>
  <c r="N79" i="16" s="1"/>
  <c r="O28" i="43"/>
  <c r="O79" i="16" s="1"/>
  <c r="X29" i="43"/>
  <c r="Y29" i="43"/>
  <c r="Z29" i="43"/>
  <c r="AA29" i="43"/>
  <c r="C53" i="11"/>
  <c r="C55" i="11" s="1"/>
  <c r="G53" i="11"/>
  <c r="G55" i="11" s="1"/>
  <c r="M53" i="11"/>
  <c r="M55" i="11" s="1"/>
  <c r="U53" i="11"/>
  <c r="U55" i="11" s="1"/>
  <c r="U28" i="11"/>
  <c r="U30" i="11" s="1"/>
  <c r="U52" i="41" s="1"/>
  <c r="C28" i="11"/>
  <c r="C30" i="11" s="1"/>
  <c r="C52" i="41" s="1"/>
  <c r="G28" i="11"/>
  <c r="G30" i="11" s="1"/>
  <c r="G52" i="41" s="1"/>
  <c r="M28" i="11"/>
  <c r="M30" i="11" s="1"/>
  <c r="M52" i="41" s="1"/>
  <c r="B53" i="11"/>
  <c r="B55" i="11" s="1"/>
  <c r="F53" i="11"/>
  <c r="F55" i="11" s="1"/>
  <c r="L53" i="11"/>
  <c r="L55" i="11" s="1"/>
  <c r="T53" i="11"/>
  <c r="T55" i="11" s="1"/>
  <c r="T28" i="11"/>
  <c r="T52" i="16" s="1"/>
  <c r="B28" i="11"/>
  <c r="B52" i="16" s="1"/>
  <c r="F28" i="11"/>
  <c r="L28" i="11"/>
  <c r="L30" i="11" s="1"/>
  <c r="L52" i="41" s="1"/>
  <c r="E53" i="11"/>
  <c r="E55" i="11" s="1"/>
  <c r="I53" i="11"/>
  <c r="I55" i="11" s="1"/>
  <c r="K53" i="11"/>
  <c r="K55" i="11" s="1"/>
  <c r="O53" i="11"/>
  <c r="O55" i="11" s="1"/>
  <c r="Q53" i="11"/>
  <c r="Q55" i="11" s="1"/>
  <c r="S53" i="11"/>
  <c r="S55" i="11" s="1"/>
  <c r="W53" i="11"/>
  <c r="W55" i="11" s="1"/>
  <c r="W28" i="11"/>
  <c r="W30" i="11" s="1"/>
  <c r="W52" i="41" s="1"/>
  <c r="E28" i="11"/>
  <c r="E30" i="11" s="1"/>
  <c r="I28" i="11"/>
  <c r="I30" i="11" s="1"/>
  <c r="I52" i="41" s="1"/>
  <c r="K28" i="11"/>
  <c r="K30" i="11" s="1"/>
  <c r="K52" i="41" s="1"/>
  <c r="O28" i="11"/>
  <c r="O30" i="11" s="1"/>
  <c r="O52" i="41" s="1"/>
  <c r="Q28" i="11"/>
  <c r="Q30" i="11" s="1"/>
  <c r="Q52" i="41" s="1"/>
  <c r="S28" i="11"/>
  <c r="S52" i="16" s="1"/>
  <c r="D53" i="11"/>
  <c r="D55" i="11" s="1"/>
  <c r="H53" i="11"/>
  <c r="H55" i="11" s="1"/>
  <c r="J53" i="11"/>
  <c r="J55" i="11" s="1"/>
  <c r="N53" i="11"/>
  <c r="N55" i="11" s="1"/>
  <c r="P53" i="11"/>
  <c r="P55" i="11" s="1"/>
  <c r="R53" i="11"/>
  <c r="R55" i="11" s="1"/>
  <c r="V53" i="11"/>
  <c r="V55" i="11" s="1"/>
  <c r="V28" i="11"/>
  <c r="V30" i="11" s="1"/>
  <c r="V52" i="41" s="1"/>
  <c r="D28" i="11"/>
  <c r="H28" i="11"/>
  <c r="H30" i="11" s="1"/>
  <c r="H52" i="41" s="1"/>
  <c r="J28" i="11"/>
  <c r="J30" i="11" s="1"/>
  <c r="J52" i="41" s="1"/>
  <c r="N28" i="11"/>
  <c r="P28" i="11"/>
  <c r="R28" i="11"/>
  <c r="R52" i="16" s="1"/>
  <c r="AA54" i="11"/>
  <c r="AA29" i="11"/>
  <c r="AA67" i="11" s="1"/>
  <c r="Z54" i="11"/>
  <c r="Z29" i="11"/>
  <c r="Z67" i="11" s="1"/>
  <c r="Y54" i="11"/>
  <c r="Y29" i="11"/>
  <c r="Y67" i="11" s="1"/>
  <c r="X54" i="11"/>
  <c r="X29" i="11"/>
  <c r="X67" i="11" s="1"/>
  <c r="AA52" i="11"/>
  <c r="Z52" i="11"/>
  <c r="Y52" i="11"/>
  <c r="X52" i="11"/>
  <c r="AA51" i="11"/>
  <c r="Z51" i="11"/>
  <c r="Y51" i="11"/>
  <c r="X51" i="11"/>
  <c r="AA50" i="11"/>
  <c r="Z50" i="11"/>
  <c r="Y50" i="11"/>
  <c r="X50" i="11"/>
  <c r="AA49" i="11"/>
  <c r="Z49" i="11"/>
  <c r="Y49" i="11"/>
  <c r="X49" i="11"/>
  <c r="AA48" i="11"/>
  <c r="Z48" i="11"/>
  <c r="Y48" i="11"/>
  <c r="X48" i="11"/>
  <c r="AA47" i="11"/>
  <c r="Z47" i="11"/>
  <c r="Y47" i="11"/>
  <c r="X47" i="11"/>
  <c r="AA46" i="11"/>
  <c r="Z46" i="11"/>
  <c r="Y46" i="11"/>
  <c r="X46" i="11"/>
  <c r="AA45" i="11"/>
  <c r="Z45" i="11"/>
  <c r="Y45" i="11"/>
  <c r="X45" i="11"/>
  <c r="AA44" i="11"/>
  <c r="Z44" i="11"/>
  <c r="Y44" i="11"/>
  <c r="X44" i="11"/>
  <c r="AA43" i="11"/>
  <c r="Z43" i="11"/>
  <c r="Y43" i="11"/>
  <c r="X43" i="11"/>
  <c r="AA42" i="11"/>
  <c r="Z42" i="11"/>
  <c r="Y42" i="11"/>
  <c r="X42" i="11"/>
  <c r="AA41" i="11"/>
  <c r="Z41" i="11"/>
  <c r="Y41" i="11"/>
  <c r="X41" i="11"/>
  <c r="AA40" i="11"/>
  <c r="Z40" i="11"/>
  <c r="Y40" i="11"/>
  <c r="X40" i="11"/>
  <c r="AA39" i="11"/>
  <c r="Z39" i="11"/>
  <c r="Y39" i="11"/>
  <c r="X39" i="11"/>
  <c r="AA38" i="11"/>
  <c r="Z38" i="11"/>
  <c r="Y38" i="11"/>
  <c r="X38" i="11"/>
  <c r="C53" i="10"/>
  <c r="C55" i="10" s="1"/>
  <c r="G53" i="10"/>
  <c r="G55" i="10" s="1"/>
  <c r="M53" i="10"/>
  <c r="M55" i="10" s="1"/>
  <c r="U53" i="10"/>
  <c r="U55" i="10" s="1"/>
  <c r="B53" i="10"/>
  <c r="B55" i="10" s="1"/>
  <c r="F53" i="10"/>
  <c r="F55" i="10" s="1"/>
  <c r="L53" i="10"/>
  <c r="T53" i="10"/>
  <c r="E53" i="10"/>
  <c r="E55" i="10" s="1"/>
  <c r="I53" i="10"/>
  <c r="K53" i="10"/>
  <c r="O53" i="10"/>
  <c r="O55" i="10" s="1"/>
  <c r="Q53" i="10"/>
  <c r="Q55" i="10" s="1"/>
  <c r="S53" i="10"/>
  <c r="S55" i="10" s="1"/>
  <c r="W53" i="10"/>
  <c r="W55" i="10" s="1"/>
  <c r="D53" i="10"/>
  <c r="D55" i="10" s="1"/>
  <c r="H53" i="10"/>
  <c r="H55" i="10" s="1"/>
  <c r="J53" i="10"/>
  <c r="J55" i="10" s="1"/>
  <c r="N53" i="10"/>
  <c r="N55" i="10" s="1"/>
  <c r="P53" i="10"/>
  <c r="R53" i="10"/>
  <c r="R55" i="10" s="1"/>
  <c r="V53" i="10"/>
  <c r="V55" i="10" s="1"/>
  <c r="AA54" i="10"/>
  <c r="Z54" i="10"/>
  <c r="Y54" i="10"/>
  <c r="X54" i="10"/>
  <c r="C28" i="10"/>
  <c r="G28" i="10"/>
  <c r="G16" i="16" s="1"/>
  <c r="M28" i="10"/>
  <c r="M30" i="10" s="1"/>
  <c r="M16" i="41" s="1"/>
  <c r="U28" i="10"/>
  <c r="B28" i="10"/>
  <c r="B30" i="10" s="1"/>
  <c r="B16" i="41" s="1"/>
  <c r="F28" i="10"/>
  <c r="L28" i="10"/>
  <c r="L16" i="16" s="1"/>
  <c r="T28" i="10"/>
  <c r="T16" i="16" s="1"/>
  <c r="E28" i="10"/>
  <c r="E30" i="10" s="1"/>
  <c r="I28" i="10"/>
  <c r="I30" i="10" s="1"/>
  <c r="I16" i="41" s="1"/>
  <c r="K28" i="10"/>
  <c r="K30" i="10" s="1"/>
  <c r="K16" i="41" s="1"/>
  <c r="O28" i="10"/>
  <c r="Q28" i="10"/>
  <c r="S28" i="10"/>
  <c r="S16" i="16" s="1"/>
  <c r="W28" i="10"/>
  <c r="W16" i="16" s="1"/>
  <c r="D28" i="10"/>
  <c r="D30" i="10" s="1"/>
  <c r="H28" i="10"/>
  <c r="J28" i="10"/>
  <c r="N28" i="10"/>
  <c r="N16" i="16" s="1"/>
  <c r="P28" i="10"/>
  <c r="P16" i="16" s="1"/>
  <c r="R28" i="10"/>
  <c r="V28" i="10"/>
  <c r="AA52" i="10"/>
  <c r="Z52" i="10"/>
  <c r="Y52" i="10"/>
  <c r="X52" i="10"/>
  <c r="AA51" i="10"/>
  <c r="Z51" i="10"/>
  <c r="Y51" i="10"/>
  <c r="X51" i="10"/>
  <c r="AA50" i="10"/>
  <c r="Z50" i="10"/>
  <c r="Y50" i="10"/>
  <c r="X50" i="10"/>
  <c r="AA49" i="10"/>
  <c r="Z49" i="10"/>
  <c r="Y49" i="10"/>
  <c r="X49" i="10"/>
  <c r="AA48" i="10"/>
  <c r="Z48" i="10"/>
  <c r="Y48" i="10"/>
  <c r="X48" i="10"/>
  <c r="AA47" i="10"/>
  <c r="Z47" i="10"/>
  <c r="Y47" i="10"/>
  <c r="X47" i="10"/>
  <c r="AA46" i="10"/>
  <c r="Z46" i="10"/>
  <c r="Y46" i="10"/>
  <c r="X46" i="10"/>
  <c r="AA45" i="10"/>
  <c r="Z45" i="10"/>
  <c r="Y45" i="10"/>
  <c r="X45" i="10"/>
  <c r="AA44" i="10"/>
  <c r="Z44" i="10"/>
  <c r="Y44" i="10"/>
  <c r="X44" i="10"/>
  <c r="AA43" i="10"/>
  <c r="Z43" i="10"/>
  <c r="Y43" i="10"/>
  <c r="X43" i="10"/>
  <c r="AA42" i="10"/>
  <c r="Z42" i="10"/>
  <c r="Y42" i="10"/>
  <c r="X42" i="10"/>
  <c r="AA41" i="10"/>
  <c r="Z41" i="10"/>
  <c r="Y41" i="10"/>
  <c r="X41" i="10"/>
  <c r="AA40" i="10"/>
  <c r="Z40" i="10"/>
  <c r="Y40" i="10"/>
  <c r="X40" i="10"/>
  <c r="AA39" i="10"/>
  <c r="Z39" i="10"/>
  <c r="Y39" i="10"/>
  <c r="X39" i="10"/>
  <c r="AA38" i="10"/>
  <c r="Z38" i="10"/>
  <c r="Y38" i="10"/>
  <c r="X38" i="10"/>
  <c r="C53" i="13"/>
  <c r="C55" i="13" s="1"/>
  <c r="G53" i="13"/>
  <c r="G55" i="13" s="1"/>
  <c r="M53" i="13"/>
  <c r="U53" i="13"/>
  <c r="U55" i="13" s="1"/>
  <c r="B53" i="13"/>
  <c r="B55" i="13" s="1"/>
  <c r="F53" i="13"/>
  <c r="F55" i="13" s="1"/>
  <c r="L53" i="13"/>
  <c r="T53" i="13"/>
  <c r="T55" i="13" s="1"/>
  <c r="E53" i="13"/>
  <c r="E55" i="13" s="1"/>
  <c r="I53" i="13"/>
  <c r="I55" i="13" s="1"/>
  <c r="K53" i="13"/>
  <c r="K55" i="13" s="1"/>
  <c r="O53" i="13"/>
  <c r="O55" i="13" s="1"/>
  <c r="Q53" i="13"/>
  <c r="Q55" i="13" s="1"/>
  <c r="S53" i="13"/>
  <c r="S55" i="13" s="1"/>
  <c r="W53" i="13"/>
  <c r="W55" i="13" s="1"/>
  <c r="D53" i="13"/>
  <c r="D55" i="13" s="1"/>
  <c r="H53" i="13"/>
  <c r="H55" i="13" s="1"/>
  <c r="J53" i="13"/>
  <c r="J55" i="13" s="1"/>
  <c r="N53" i="13"/>
  <c r="N55" i="13" s="1"/>
  <c r="P53" i="13"/>
  <c r="P55" i="13" s="1"/>
  <c r="R53" i="13"/>
  <c r="R55" i="13" s="1"/>
  <c r="V53" i="13"/>
  <c r="V55" i="13" s="1"/>
  <c r="AA54" i="13"/>
  <c r="Z54" i="13"/>
  <c r="Y54" i="13"/>
  <c r="X54" i="13"/>
  <c r="AA52" i="13"/>
  <c r="Z52" i="13"/>
  <c r="Y52" i="13"/>
  <c r="X52" i="13"/>
  <c r="AA51" i="13"/>
  <c r="Z51" i="13"/>
  <c r="Y51" i="13"/>
  <c r="X51" i="13"/>
  <c r="AA50" i="13"/>
  <c r="Z50" i="13"/>
  <c r="Y50" i="13"/>
  <c r="X50" i="13"/>
  <c r="AA49" i="13"/>
  <c r="Z49" i="13"/>
  <c r="Y49" i="13"/>
  <c r="X49" i="13"/>
  <c r="AA48" i="13"/>
  <c r="Z48" i="13"/>
  <c r="Y48" i="13"/>
  <c r="X48" i="13"/>
  <c r="AA47" i="13"/>
  <c r="Z47" i="13"/>
  <c r="Y47" i="13"/>
  <c r="X47" i="13"/>
  <c r="AA46" i="13"/>
  <c r="Z46" i="13"/>
  <c r="Y46" i="13"/>
  <c r="X46" i="13"/>
  <c r="AA45" i="13"/>
  <c r="Z45" i="13"/>
  <c r="Y45" i="13"/>
  <c r="X45" i="13"/>
  <c r="AA44" i="13"/>
  <c r="Z44" i="13"/>
  <c r="Y44" i="13"/>
  <c r="X44" i="13"/>
  <c r="AA43" i="13"/>
  <c r="Z43" i="13"/>
  <c r="Y43" i="13"/>
  <c r="X43" i="13"/>
  <c r="AA42" i="13"/>
  <c r="Z42" i="13"/>
  <c r="Y42" i="13"/>
  <c r="X42" i="13"/>
  <c r="AA41" i="13"/>
  <c r="Z41" i="13"/>
  <c r="Y41" i="13"/>
  <c r="X41" i="13"/>
  <c r="AA40" i="13"/>
  <c r="Z40" i="13"/>
  <c r="Y40" i="13"/>
  <c r="X40" i="13"/>
  <c r="AA39" i="13"/>
  <c r="Z39" i="13"/>
  <c r="Y39" i="13"/>
  <c r="X39" i="13"/>
  <c r="AA38" i="13"/>
  <c r="Z38" i="13"/>
  <c r="Y38" i="13"/>
  <c r="X38" i="13"/>
  <c r="C53" i="12"/>
  <c r="C55" i="12" s="1"/>
  <c r="G53" i="12"/>
  <c r="G55" i="12" s="1"/>
  <c r="M53" i="12"/>
  <c r="M55" i="12" s="1"/>
  <c r="U53" i="12"/>
  <c r="B53" i="12"/>
  <c r="B55" i="12" s="1"/>
  <c r="F53" i="12"/>
  <c r="F55" i="12" s="1"/>
  <c r="L53" i="12"/>
  <c r="T53" i="12"/>
  <c r="T55" i="12" s="1"/>
  <c r="E53" i="12"/>
  <c r="I53" i="12"/>
  <c r="I55" i="12" s="1"/>
  <c r="K53" i="12"/>
  <c r="K55" i="12" s="1"/>
  <c r="O53" i="12"/>
  <c r="Q53" i="12"/>
  <c r="Q55" i="12" s="1"/>
  <c r="S53" i="12"/>
  <c r="S55" i="12" s="1"/>
  <c r="W53" i="12"/>
  <c r="W55" i="12" s="1"/>
  <c r="E28" i="12"/>
  <c r="E30" i="12" s="1"/>
  <c r="E17" i="41" s="1"/>
  <c r="D53" i="12"/>
  <c r="D55" i="12" s="1"/>
  <c r="H53" i="12"/>
  <c r="H55" i="12" s="1"/>
  <c r="J53" i="12"/>
  <c r="J55" i="12" s="1"/>
  <c r="N53" i="12"/>
  <c r="N55" i="12" s="1"/>
  <c r="P53" i="12"/>
  <c r="R53" i="12"/>
  <c r="R55" i="12" s="1"/>
  <c r="V53" i="12"/>
  <c r="D28" i="12"/>
  <c r="D17" i="16" s="1"/>
  <c r="AA54" i="12"/>
  <c r="Z54" i="12"/>
  <c r="Y54" i="12"/>
  <c r="X54" i="12"/>
  <c r="AA52" i="12"/>
  <c r="Z52" i="12"/>
  <c r="Y52" i="12"/>
  <c r="X52" i="12"/>
  <c r="AA51" i="12"/>
  <c r="Z51" i="12"/>
  <c r="Y51" i="12"/>
  <c r="X51" i="12"/>
  <c r="AA50" i="12"/>
  <c r="Z50" i="12"/>
  <c r="Y50" i="12"/>
  <c r="X50" i="12"/>
  <c r="AA49" i="12"/>
  <c r="Z49" i="12"/>
  <c r="Y49" i="12"/>
  <c r="X49" i="12"/>
  <c r="AA48" i="12"/>
  <c r="Z48" i="12"/>
  <c r="Y48" i="12"/>
  <c r="X48" i="12"/>
  <c r="AA47" i="12"/>
  <c r="Z47" i="12"/>
  <c r="Y47" i="12"/>
  <c r="X47" i="12"/>
  <c r="AA46" i="12"/>
  <c r="Z46" i="12"/>
  <c r="Y46" i="12"/>
  <c r="X46" i="12"/>
  <c r="AA45" i="12"/>
  <c r="Z45" i="12"/>
  <c r="Y45" i="12"/>
  <c r="X45" i="12"/>
  <c r="AA44" i="12"/>
  <c r="Z44" i="12"/>
  <c r="Y44" i="12"/>
  <c r="X44" i="12"/>
  <c r="AA43" i="12"/>
  <c r="Z43" i="12"/>
  <c r="Y43" i="12"/>
  <c r="X43" i="12"/>
  <c r="AA42" i="12"/>
  <c r="Z42" i="12"/>
  <c r="Y42" i="12"/>
  <c r="X42" i="12"/>
  <c r="AA41" i="12"/>
  <c r="Z41" i="12"/>
  <c r="Y41" i="12"/>
  <c r="X41" i="12"/>
  <c r="AA40" i="12"/>
  <c r="Z40" i="12"/>
  <c r="Y40" i="12"/>
  <c r="X40" i="12"/>
  <c r="AA39" i="12"/>
  <c r="Z39" i="12"/>
  <c r="Y39" i="12"/>
  <c r="X39" i="12"/>
  <c r="AA38" i="12"/>
  <c r="Z38" i="12"/>
  <c r="Y38" i="12"/>
  <c r="X38" i="12"/>
  <c r="C53" i="15"/>
  <c r="G53" i="15"/>
  <c r="G55" i="15" s="1"/>
  <c r="M53" i="15"/>
  <c r="M55" i="15" s="1"/>
  <c r="U53" i="15"/>
  <c r="U55" i="15" s="1"/>
  <c r="C28" i="15"/>
  <c r="C54" i="16" s="1"/>
  <c r="G28" i="15"/>
  <c r="G30" i="15" s="1"/>
  <c r="G54" i="41" s="1"/>
  <c r="M28" i="15"/>
  <c r="M30" i="15" s="1"/>
  <c r="M54" i="41" s="1"/>
  <c r="U28" i="15"/>
  <c r="U54" i="16" s="1"/>
  <c r="U68" i="84" s="1"/>
  <c r="B53" i="15"/>
  <c r="B55" i="15" s="1"/>
  <c r="F53" i="15"/>
  <c r="F55" i="15" s="1"/>
  <c r="L53" i="15"/>
  <c r="T53" i="15"/>
  <c r="T55" i="15" s="1"/>
  <c r="B28" i="15"/>
  <c r="B54" i="16" s="1"/>
  <c r="F28" i="15"/>
  <c r="L28" i="15"/>
  <c r="L30" i="15" s="1"/>
  <c r="L54" i="41" s="1"/>
  <c r="T28" i="15"/>
  <c r="E53" i="15"/>
  <c r="I53" i="15"/>
  <c r="I55" i="15" s="1"/>
  <c r="K53" i="15"/>
  <c r="K55" i="15" s="1"/>
  <c r="O53" i="15"/>
  <c r="O55" i="15" s="1"/>
  <c r="Q53" i="15"/>
  <c r="Q55" i="15" s="1"/>
  <c r="S53" i="15"/>
  <c r="S55" i="15" s="1"/>
  <c r="W53" i="15"/>
  <c r="W55" i="15" s="1"/>
  <c r="E28" i="15"/>
  <c r="E30" i="15" s="1"/>
  <c r="E54" i="41" s="1"/>
  <c r="I28" i="15"/>
  <c r="I30" i="15" s="1"/>
  <c r="K28" i="15"/>
  <c r="K30" i="15" s="1"/>
  <c r="K54" i="41" s="1"/>
  <c r="O28" i="15"/>
  <c r="O30" i="15" s="1"/>
  <c r="O54" i="41" s="1"/>
  <c r="Q28" i="15"/>
  <c r="Q30" i="15" s="1"/>
  <c r="Q54" i="41" s="1"/>
  <c r="S28" i="15"/>
  <c r="W28" i="15"/>
  <c r="D53" i="15"/>
  <c r="D55" i="15" s="1"/>
  <c r="H53" i="15"/>
  <c r="H55" i="15" s="1"/>
  <c r="J53" i="15"/>
  <c r="N53" i="15"/>
  <c r="P53" i="15"/>
  <c r="R53" i="15"/>
  <c r="R55" i="15" s="1"/>
  <c r="V53" i="15"/>
  <c r="V55" i="15" s="1"/>
  <c r="D28" i="15"/>
  <c r="D54" i="16" s="1"/>
  <c r="H28" i="15"/>
  <c r="H30" i="15" s="1"/>
  <c r="H54" i="41" s="1"/>
  <c r="J28" i="15"/>
  <c r="N28" i="15"/>
  <c r="P28" i="15"/>
  <c r="R28" i="15"/>
  <c r="R54" i="16" s="1"/>
  <c r="V28" i="15"/>
  <c r="V30" i="15" s="1"/>
  <c r="V54" i="41" s="1"/>
  <c r="AA54" i="15"/>
  <c r="Z54" i="15"/>
  <c r="Y54" i="15"/>
  <c r="X54" i="15"/>
  <c r="AA52" i="15"/>
  <c r="Z52" i="15"/>
  <c r="Y52" i="15"/>
  <c r="X52" i="15"/>
  <c r="AA51" i="15"/>
  <c r="Z51" i="15"/>
  <c r="Y51" i="15"/>
  <c r="X51" i="15"/>
  <c r="AA50" i="15"/>
  <c r="Z50" i="15"/>
  <c r="Y50" i="15"/>
  <c r="X50" i="15"/>
  <c r="AA49" i="15"/>
  <c r="Z49" i="15"/>
  <c r="Y49" i="15"/>
  <c r="X49" i="15"/>
  <c r="AA48" i="15"/>
  <c r="Z48" i="15"/>
  <c r="Y48" i="15"/>
  <c r="X48" i="15"/>
  <c r="AA47" i="15"/>
  <c r="Z47" i="15"/>
  <c r="Y47" i="15"/>
  <c r="X47" i="15"/>
  <c r="AA46" i="15"/>
  <c r="Z46" i="15"/>
  <c r="Y46" i="15"/>
  <c r="X46" i="15"/>
  <c r="AA45" i="15"/>
  <c r="Z45" i="15"/>
  <c r="Y45" i="15"/>
  <c r="X45" i="15"/>
  <c r="AA44" i="15"/>
  <c r="Z44" i="15"/>
  <c r="Y44" i="15"/>
  <c r="X44" i="15"/>
  <c r="AA43" i="15"/>
  <c r="Z43" i="15"/>
  <c r="Y43" i="15"/>
  <c r="X43" i="15"/>
  <c r="AA42" i="15"/>
  <c r="Z42" i="15"/>
  <c r="Y42" i="15"/>
  <c r="X42" i="15"/>
  <c r="AA41" i="15"/>
  <c r="Z41" i="15"/>
  <c r="Y41" i="15"/>
  <c r="X41" i="15"/>
  <c r="AA40" i="15"/>
  <c r="Z40" i="15"/>
  <c r="Y40" i="15"/>
  <c r="X40" i="15"/>
  <c r="AA39" i="15"/>
  <c r="Z39" i="15"/>
  <c r="Y39" i="15"/>
  <c r="X39" i="15"/>
  <c r="AA38" i="15"/>
  <c r="Z38" i="15"/>
  <c r="Y38" i="15"/>
  <c r="X38" i="15"/>
  <c r="C53" i="14"/>
  <c r="C55" i="14" s="1"/>
  <c r="G53" i="14"/>
  <c r="G55" i="14" s="1"/>
  <c r="M53" i="14"/>
  <c r="U53" i="14"/>
  <c r="U55" i="14" s="1"/>
  <c r="C28" i="14"/>
  <c r="C30" i="14" s="1"/>
  <c r="C18" i="41" s="1"/>
  <c r="G28" i="14"/>
  <c r="G18" i="16" s="1"/>
  <c r="G32" i="84" s="1"/>
  <c r="M28" i="14"/>
  <c r="U28" i="14"/>
  <c r="U18" i="16" s="1"/>
  <c r="U32" i="84" s="1"/>
  <c r="B53" i="14"/>
  <c r="F53" i="14"/>
  <c r="L53" i="14"/>
  <c r="T53" i="14"/>
  <c r="T55" i="14" s="1"/>
  <c r="B28" i="14"/>
  <c r="F28" i="14"/>
  <c r="F30" i="14" s="1"/>
  <c r="F18" i="41" s="1"/>
  <c r="L28" i="14"/>
  <c r="L18" i="16" s="1"/>
  <c r="L32" i="84" s="1"/>
  <c r="T28" i="14"/>
  <c r="T30" i="14" s="1"/>
  <c r="T18" i="41" s="1"/>
  <c r="E53" i="14"/>
  <c r="E55" i="14" s="1"/>
  <c r="I53" i="14"/>
  <c r="I55" i="14" s="1"/>
  <c r="K53" i="14"/>
  <c r="O53" i="14"/>
  <c r="Q53" i="14"/>
  <c r="Q55" i="14" s="1"/>
  <c r="S53" i="14"/>
  <c r="S55" i="14" s="1"/>
  <c r="W53" i="14"/>
  <c r="W55" i="14" s="1"/>
  <c r="E28" i="14"/>
  <c r="E30" i="14" s="1"/>
  <c r="E18" i="41" s="1"/>
  <c r="I28" i="14"/>
  <c r="K28" i="14"/>
  <c r="K30" i="14" s="1"/>
  <c r="K18" i="41" s="1"/>
  <c r="O28" i="14"/>
  <c r="Q28" i="14"/>
  <c r="Q30" i="14" s="1"/>
  <c r="Q18" i="41" s="1"/>
  <c r="S28" i="14"/>
  <c r="W28" i="14"/>
  <c r="W30" i="14" s="1"/>
  <c r="W18" i="41" s="1"/>
  <c r="D53" i="14"/>
  <c r="H53" i="14"/>
  <c r="H55" i="14" s="1"/>
  <c r="J53" i="14"/>
  <c r="J55" i="14" s="1"/>
  <c r="N53" i="14"/>
  <c r="P53" i="14"/>
  <c r="R53" i="14"/>
  <c r="R55" i="14" s="1"/>
  <c r="V53" i="14"/>
  <c r="V55" i="14" s="1"/>
  <c r="D28" i="14"/>
  <c r="D30" i="14" s="1"/>
  <c r="D18" i="41" s="1"/>
  <c r="H28" i="14"/>
  <c r="H30" i="14" s="1"/>
  <c r="H18" i="41" s="1"/>
  <c r="J28" i="14"/>
  <c r="N28" i="14"/>
  <c r="N18" i="16" s="1"/>
  <c r="N32" i="84" s="1"/>
  <c r="P28" i="14"/>
  <c r="P18" i="16" s="1"/>
  <c r="P32" i="84" s="1"/>
  <c r="R28" i="14"/>
  <c r="V28" i="14"/>
  <c r="V18" i="16" s="1"/>
  <c r="AA54" i="14"/>
  <c r="Z54" i="14"/>
  <c r="Y54" i="14"/>
  <c r="X54" i="14"/>
  <c r="AA52" i="14"/>
  <c r="Z52" i="14"/>
  <c r="Y52" i="14"/>
  <c r="X52" i="14"/>
  <c r="AA51" i="14"/>
  <c r="Z51" i="14"/>
  <c r="Y51" i="14"/>
  <c r="X51" i="14"/>
  <c r="AA50" i="14"/>
  <c r="Z50" i="14"/>
  <c r="Y50" i="14"/>
  <c r="X50" i="14"/>
  <c r="AA49" i="14"/>
  <c r="Z49" i="14"/>
  <c r="Y49" i="14"/>
  <c r="X49" i="14"/>
  <c r="AA48" i="14"/>
  <c r="Z48" i="14"/>
  <c r="Y48" i="14"/>
  <c r="X48" i="14"/>
  <c r="AA47" i="14"/>
  <c r="Z47" i="14"/>
  <c r="Y47" i="14"/>
  <c r="X47" i="14"/>
  <c r="AA46" i="14"/>
  <c r="Z46" i="14"/>
  <c r="Y46" i="14"/>
  <c r="X46" i="14"/>
  <c r="AA45" i="14"/>
  <c r="Z45" i="14"/>
  <c r="Y45" i="14"/>
  <c r="X45" i="14"/>
  <c r="AA44" i="14"/>
  <c r="Z44" i="14"/>
  <c r="Y44" i="14"/>
  <c r="X44" i="14"/>
  <c r="AA43" i="14"/>
  <c r="Z43" i="14"/>
  <c r="Y43" i="14"/>
  <c r="X43" i="14"/>
  <c r="AA42" i="14"/>
  <c r="Z42" i="14"/>
  <c r="Y42" i="14"/>
  <c r="X42" i="14"/>
  <c r="AA41" i="14"/>
  <c r="Z41" i="14"/>
  <c r="Y41" i="14"/>
  <c r="X41" i="14"/>
  <c r="AA40" i="14"/>
  <c r="Z40" i="14"/>
  <c r="Y40" i="14"/>
  <c r="X40" i="14"/>
  <c r="AA39" i="14"/>
  <c r="Z39" i="14"/>
  <c r="Y39" i="14"/>
  <c r="X39" i="14"/>
  <c r="AA38" i="14"/>
  <c r="Z38" i="14"/>
  <c r="Y38" i="14"/>
  <c r="X38" i="14"/>
  <c r="C53" i="23"/>
  <c r="C55" i="23" s="1"/>
  <c r="G53" i="23"/>
  <c r="G55" i="23" s="1"/>
  <c r="M53" i="23"/>
  <c r="M55" i="23" s="1"/>
  <c r="U53" i="23"/>
  <c r="U55" i="23" s="1"/>
  <c r="C28" i="23"/>
  <c r="G28" i="23"/>
  <c r="G30" i="23" s="1"/>
  <c r="G19" i="41" s="1"/>
  <c r="M28" i="23"/>
  <c r="M30" i="23" s="1"/>
  <c r="M19" i="41" s="1"/>
  <c r="U28" i="23"/>
  <c r="U30" i="23" s="1"/>
  <c r="U19" i="41" s="1"/>
  <c r="B53" i="23"/>
  <c r="B55" i="23" s="1"/>
  <c r="F53" i="23"/>
  <c r="F55" i="23" s="1"/>
  <c r="L53" i="23"/>
  <c r="L55" i="23" s="1"/>
  <c r="T53" i="23"/>
  <c r="T55" i="23" s="1"/>
  <c r="B28" i="23"/>
  <c r="B30" i="23" s="1"/>
  <c r="F28" i="23"/>
  <c r="F30" i="23" s="1"/>
  <c r="F19" i="41" s="1"/>
  <c r="T28" i="23"/>
  <c r="T19" i="16" s="1"/>
  <c r="E53" i="23"/>
  <c r="E55" i="23" s="1"/>
  <c r="I53" i="23"/>
  <c r="I55" i="23" s="1"/>
  <c r="K53" i="23"/>
  <c r="K55" i="23" s="1"/>
  <c r="O53" i="23"/>
  <c r="O55" i="23" s="1"/>
  <c r="Q53" i="23"/>
  <c r="Q55" i="23" s="1"/>
  <c r="S53" i="23"/>
  <c r="S55" i="23" s="1"/>
  <c r="W53" i="23"/>
  <c r="W55" i="23" s="1"/>
  <c r="E28" i="23"/>
  <c r="E30" i="23" s="1"/>
  <c r="E19" i="41" s="1"/>
  <c r="I28" i="23"/>
  <c r="I30" i="23" s="1"/>
  <c r="I19" i="41" s="1"/>
  <c r="K28" i="23"/>
  <c r="K30" i="23" s="1"/>
  <c r="K19" i="41" s="1"/>
  <c r="O28" i="23"/>
  <c r="O19" i="16" s="1"/>
  <c r="Q28" i="23"/>
  <c r="S28" i="23"/>
  <c r="W28" i="23"/>
  <c r="W30" i="23" s="1"/>
  <c r="W19" i="41" s="1"/>
  <c r="D53" i="23"/>
  <c r="D55" i="23" s="1"/>
  <c r="H53" i="23"/>
  <c r="H55" i="23" s="1"/>
  <c r="J53" i="23"/>
  <c r="J55" i="23" s="1"/>
  <c r="N53" i="23"/>
  <c r="N55" i="23" s="1"/>
  <c r="P53" i="23"/>
  <c r="P55" i="23" s="1"/>
  <c r="R53" i="23"/>
  <c r="R55" i="23" s="1"/>
  <c r="V53" i="23"/>
  <c r="V55" i="23" s="1"/>
  <c r="D28" i="23"/>
  <c r="D30" i="23" s="1"/>
  <c r="D19" i="41" s="1"/>
  <c r="H28" i="23"/>
  <c r="H30" i="23" s="1"/>
  <c r="H19" i="41" s="1"/>
  <c r="J28" i="23"/>
  <c r="J30" i="23" s="1"/>
  <c r="J19" i="41" s="1"/>
  <c r="N28" i="23"/>
  <c r="N30" i="23" s="1"/>
  <c r="N19" i="41" s="1"/>
  <c r="P28" i="23"/>
  <c r="R28" i="23"/>
  <c r="R30" i="23" s="1"/>
  <c r="R19" i="41" s="1"/>
  <c r="V28" i="23"/>
  <c r="V30" i="23" s="1"/>
  <c r="V19" i="41" s="1"/>
  <c r="AA54" i="23"/>
  <c r="AA29" i="23"/>
  <c r="AA67" i="23" s="1"/>
  <c r="Z54" i="23"/>
  <c r="Z29" i="23"/>
  <c r="Z67" i="23" s="1"/>
  <c r="Y54" i="23"/>
  <c r="Y29" i="23"/>
  <c r="Y67" i="23" s="1"/>
  <c r="X54" i="23"/>
  <c r="X29" i="23"/>
  <c r="X67" i="23" s="1"/>
  <c r="C53" i="24"/>
  <c r="C55" i="24" s="1"/>
  <c r="G53" i="24"/>
  <c r="G55" i="24" s="1"/>
  <c r="M53" i="24"/>
  <c r="U53" i="24"/>
  <c r="C28" i="24"/>
  <c r="C30" i="24" s="1"/>
  <c r="G28" i="24"/>
  <c r="G55" i="16" s="1"/>
  <c r="M28" i="24"/>
  <c r="M30" i="24" s="1"/>
  <c r="M55" i="41" s="1"/>
  <c r="B53" i="24"/>
  <c r="B55" i="24" s="1"/>
  <c r="F53" i="24"/>
  <c r="F55" i="24" s="1"/>
  <c r="L53" i="24"/>
  <c r="T53" i="24"/>
  <c r="B28" i="24"/>
  <c r="F28" i="24"/>
  <c r="F30" i="24" s="1"/>
  <c r="T28" i="24"/>
  <c r="T55" i="16" s="1"/>
  <c r="E53" i="24"/>
  <c r="E55" i="24" s="1"/>
  <c r="I53" i="24"/>
  <c r="K53" i="24"/>
  <c r="K55" i="24" s="1"/>
  <c r="O53" i="24"/>
  <c r="O55" i="24" s="1"/>
  <c r="Q53" i="24"/>
  <c r="Q55" i="24" s="1"/>
  <c r="S53" i="24"/>
  <c r="S55" i="24" s="1"/>
  <c r="W53" i="24"/>
  <c r="W55" i="24" s="1"/>
  <c r="E28" i="24"/>
  <c r="E55" i="16" s="1"/>
  <c r="I28" i="24"/>
  <c r="I30" i="24" s="1"/>
  <c r="K28" i="24"/>
  <c r="K30" i="24" s="1"/>
  <c r="K55" i="41" s="1"/>
  <c r="O28" i="24"/>
  <c r="O55" i="16" s="1"/>
  <c r="Q28" i="24"/>
  <c r="S28" i="24"/>
  <c r="S55" i="16" s="1"/>
  <c r="W28" i="24"/>
  <c r="W58" i="24" s="1"/>
  <c r="D53" i="24"/>
  <c r="H53" i="24"/>
  <c r="H55" i="24" s="1"/>
  <c r="J53" i="24"/>
  <c r="J55" i="24" s="1"/>
  <c r="N53" i="24"/>
  <c r="P53" i="24"/>
  <c r="P55" i="24" s="1"/>
  <c r="R53" i="24"/>
  <c r="R55" i="24" s="1"/>
  <c r="V53" i="24"/>
  <c r="D28" i="24"/>
  <c r="H28" i="24"/>
  <c r="H55" i="16" s="1"/>
  <c r="J28" i="24"/>
  <c r="J55" i="16" s="1"/>
  <c r="N28" i="24"/>
  <c r="N30" i="24" s="1"/>
  <c r="N55" i="41" s="1"/>
  <c r="P28" i="24"/>
  <c r="R28" i="24"/>
  <c r="R30" i="24" s="1"/>
  <c r="R55" i="41" s="1"/>
  <c r="V28" i="24"/>
  <c r="V55" i="16" s="1"/>
  <c r="AA54" i="24"/>
  <c r="AA29" i="24"/>
  <c r="AA67" i="24" s="1"/>
  <c r="Z54" i="24"/>
  <c r="Z29" i="24"/>
  <c r="Z67" i="24" s="1"/>
  <c r="Y54" i="24"/>
  <c r="Y29" i="24"/>
  <c r="Y67" i="24" s="1"/>
  <c r="X54" i="24"/>
  <c r="X29" i="24"/>
  <c r="X67" i="24" s="1"/>
  <c r="AA52" i="24"/>
  <c r="Z52" i="24"/>
  <c r="Y52" i="24"/>
  <c r="X52" i="24"/>
  <c r="AA51" i="24"/>
  <c r="Z51" i="24"/>
  <c r="Y51" i="24"/>
  <c r="X51" i="24"/>
  <c r="AA50" i="24"/>
  <c r="Z50" i="24"/>
  <c r="Y50" i="24"/>
  <c r="X50" i="24"/>
  <c r="AA49" i="24"/>
  <c r="Z49" i="24"/>
  <c r="Y49" i="24"/>
  <c r="X49" i="24"/>
  <c r="AA48" i="24"/>
  <c r="Z48" i="24"/>
  <c r="Y48" i="24"/>
  <c r="X48" i="24"/>
  <c r="AA47" i="24"/>
  <c r="Z47" i="24"/>
  <c r="Y47" i="24"/>
  <c r="X47" i="24"/>
  <c r="AA46" i="24"/>
  <c r="Z46" i="24"/>
  <c r="Y46" i="24"/>
  <c r="X46" i="24"/>
  <c r="AA45" i="24"/>
  <c r="Z45" i="24"/>
  <c r="Y45" i="24"/>
  <c r="X45" i="24"/>
  <c r="AA44" i="24"/>
  <c r="Z44" i="24"/>
  <c r="Y44" i="24"/>
  <c r="X44" i="24"/>
  <c r="AA43" i="24"/>
  <c r="Z43" i="24"/>
  <c r="Y43" i="24"/>
  <c r="X43" i="24"/>
  <c r="AA42" i="24"/>
  <c r="Z42" i="24"/>
  <c r="Y42" i="24"/>
  <c r="X42" i="24"/>
  <c r="AA41" i="24"/>
  <c r="Z41" i="24"/>
  <c r="Y41" i="24"/>
  <c r="X41" i="24"/>
  <c r="AA40" i="24"/>
  <c r="Z40" i="24"/>
  <c r="Y40" i="24"/>
  <c r="X40" i="24"/>
  <c r="AA39" i="24"/>
  <c r="Z39" i="24"/>
  <c r="Y39" i="24"/>
  <c r="X39" i="24"/>
  <c r="AA38" i="24"/>
  <c r="Z38" i="24"/>
  <c r="Y38" i="24"/>
  <c r="X38" i="24"/>
  <c r="AA52" i="23"/>
  <c r="Z52" i="23"/>
  <c r="Y52" i="23"/>
  <c r="X52" i="23"/>
  <c r="AA51" i="23"/>
  <c r="Z51" i="23"/>
  <c r="Y51" i="23"/>
  <c r="X51" i="23"/>
  <c r="AA50" i="23"/>
  <c r="Z50" i="23"/>
  <c r="Y50" i="23"/>
  <c r="X50" i="23"/>
  <c r="AA49" i="23"/>
  <c r="Z49" i="23"/>
  <c r="Y49" i="23"/>
  <c r="X49" i="23"/>
  <c r="AA48" i="23"/>
  <c r="Z48" i="23"/>
  <c r="Y48" i="23"/>
  <c r="X48" i="23"/>
  <c r="AA47" i="23"/>
  <c r="Z47" i="23"/>
  <c r="Y47" i="23"/>
  <c r="X47" i="23"/>
  <c r="AA46" i="23"/>
  <c r="Z46" i="23"/>
  <c r="Y46" i="23"/>
  <c r="X46" i="23"/>
  <c r="AA45" i="23"/>
  <c r="Z45" i="23"/>
  <c r="Y45" i="23"/>
  <c r="X45" i="23"/>
  <c r="AA44" i="23"/>
  <c r="Z44" i="23"/>
  <c r="Y44" i="23"/>
  <c r="X44" i="23"/>
  <c r="AA43" i="23"/>
  <c r="Z43" i="23"/>
  <c r="Y43" i="23"/>
  <c r="X43" i="23"/>
  <c r="AA42" i="23"/>
  <c r="Z42" i="23"/>
  <c r="Y42" i="23"/>
  <c r="X42" i="23"/>
  <c r="AA41" i="23"/>
  <c r="Z41" i="23"/>
  <c r="Y41" i="23"/>
  <c r="X41" i="23"/>
  <c r="AA40" i="23"/>
  <c r="Z40" i="23"/>
  <c r="Y40" i="23"/>
  <c r="X40" i="23"/>
  <c r="AA39" i="23"/>
  <c r="Z39" i="23"/>
  <c r="Y39" i="23"/>
  <c r="X39" i="23"/>
  <c r="AA38" i="23"/>
  <c r="Z38" i="23"/>
  <c r="Y38" i="23"/>
  <c r="X38" i="23"/>
  <c r="C28" i="7"/>
  <c r="C30" i="7" s="1"/>
  <c r="C50" i="41" s="1"/>
  <c r="G28" i="7"/>
  <c r="M28" i="7"/>
  <c r="M30" i="7" s="1"/>
  <c r="M50" i="41" s="1"/>
  <c r="U28" i="7"/>
  <c r="U50" i="16" s="1"/>
  <c r="B28" i="7"/>
  <c r="B50" i="16" s="1"/>
  <c r="F28" i="7"/>
  <c r="F30" i="7" s="1"/>
  <c r="F50" i="41" s="1"/>
  <c r="L28" i="7"/>
  <c r="L30" i="7" s="1"/>
  <c r="L50" i="41" s="1"/>
  <c r="T28" i="7"/>
  <c r="T30" i="7" s="1"/>
  <c r="T50" i="41" s="1"/>
  <c r="W28" i="7"/>
  <c r="W50" i="16" s="1"/>
  <c r="E28" i="7"/>
  <c r="I28" i="7"/>
  <c r="I30" i="7" s="1"/>
  <c r="I50" i="41" s="1"/>
  <c r="K28" i="7"/>
  <c r="K50" i="16" s="1"/>
  <c r="O28" i="7"/>
  <c r="O30" i="7" s="1"/>
  <c r="O50" i="41" s="1"/>
  <c r="Q28" i="7"/>
  <c r="Q50" i="16" s="1"/>
  <c r="S28" i="7"/>
  <c r="S30" i="7" s="1"/>
  <c r="S50" i="41" s="1"/>
  <c r="D28" i="7"/>
  <c r="D30" i="7" s="1"/>
  <c r="D50" i="41" s="1"/>
  <c r="H28" i="7"/>
  <c r="H50" i="16" s="1"/>
  <c r="J28" i="7"/>
  <c r="N28" i="7"/>
  <c r="N50" i="16" s="1"/>
  <c r="P28" i="7"/>
  <c r="R28" i="7"/>
  <c r="R30" i="7" s="1"/>
  <c r="R50" i="41" s="1"/>
  <c r="V28" i="7"/>
  <c r="V50" i="16" s="1"/>
  <c r="G28" i="37"/>
  <c r="G30" i="37" s="1"/>
  <c r="G43" i="41" s="1"/>
  <c r="C28" i="37"/>
  <c r="C30" i="37" s="1"/>
  <c r="C43" i="41" s="1"/>
  <c r="M28" i="37"/>
  <c r="M30" i="37" s="1"/>
  <c r="U28" i="37"/>
  <c r="U30" i="37" s="1"/>
  <c r="U43" i="41" s="1"/>
  <c r="F28" i="37"/>
  <c r="F30" i="37" s="1"/>
  <c r="F43" i="41" s="1"/>
  <c r="B28" i="37"/>
  <c r="B30" i="37" s="1"/>
  <c r="L28" i="37"/>
  <c r="L30" i="37" s="1"/>
  <c r="L43" i="41" s="1"/>
  <c r="T28" i="37"/>
  <c r="E28" i="37"/>
  <c r="E30" i="37" s="1"/>
  <c r="E43" i="41" s="1"/>
  <c r="I28" i="37"/>
  <c r="I30" i="37" s="1"/>
  <c r="I43" i="41" s="1"/>
  <c r="K28" i="37"/>
  <c r="K30" i="37" s="1"/>
  <c r="K43" i="41" s="1"/>
  <c r="O28" i="37"/>
  <c r="Q28" i="37"/>
  <c r="S28" i="37"/>
  <c r="S43" i="16" s="1"/>
  <c r="W28" i="37"/>
  <c r="W30" i="37" s="1"/>
  <c r="W43" i="41" s="1"/>
  <c r="D28" i="37"/>
  <c r="H28" i="37"/>
  <c r="H30" i="37" s="1"/>
  <c r="H43" i="41" s="1"/>
  <c r="J28" i="37"/>
  <c r="J43" i="16" s="1"/>
  <c r="N28" i="37"/>
  <c r="P28" i="37"/>
  <c r="R28" i="37"/>
  <c r="V28" i="37"/>
  <c r="V43" i="16" s="1"/>
  <c r="C28" i="36"/>
  <c r="C30" i="36" s="1"/>
  <c r="C7" i="41" s="1"/>
  <c r="G28" i="36"/>
  <c r="G30" i="36" s="1"/>
  <c r="G7" i="41" s="1"/>
  <c r="M28" i="36"/>
  <c r="M30" i="36" s="1"/>
  <c r="M7" i="41" s="1"/>
  <c r="U28" i="36"/>
  <c r="U7" i="16" s="1"/>
  <c r="B28" i="36"/>
  <c r="B7" i="16" s="1"/>
  <c r="F28" i="36"/>
  <c r="F30" i="36" s="1"/>
  <c r="F7" i="41" s="1"/>
  <c r="L28" i="36"/>
  <c r="L30" i="36" s="1"/>
  <c r="T28" i="36"/>
  <c r="T30" i="36" s="1"/>
  <c r="T7" i="41" s="1"/>
  <c r="E28" i="36"/>
  <c r="E7" i="16" s="1"/>
  <c r="I28" i="36"/>
  <c r="I7" i="16" s="1"/>
  <c r="K28" i="36"/>
  <c r="K30" i="36" s="1"/>
  <c r="K7" i="41" s="1"/>
  <c r="O28" i="36"/>
  <c r="O7" i="16" s="1"/>
  <c r="Q28" i="36"/>
  <c r="Q30" i="36" s="1"/>
  <c r="Q7" i="41" s="1"/>
  <c r="S28" i="36"/>
  <c r="S30" i="36" s="1"/>
  <c r="S7" i="41" s="1"/>
  <c r="W28" i="36"/>
  <c r="W30" i="36" s="1"/>
  <c r="W7" i="41" s="1"/>
  <c r="D28" i="36"/>
  <c r="D7" i="16" s="1"/>
  <c r="H28" i="36"/>
  <c r="H7" i="16" s="1"/>
  <c r="J28" i="36"/>
  <c r="J7" i="16" s="1"/>
  <c r="N28" i="36"/>
  <c r="N7" i="16" s="1"/>
  <c r="P28" i="36"/>
  <c r="P7" i="16" s="1"/>
  <c r="R28" i="36"/>
  <c r="V28" i="36"/>
  <c r="C28" i="34"/>
  <c r="C8" i="16" s="1"/>
  <c r="G28" i="34"/>
  <c r="G8" i="16" s="1"/>
  <c r="M28" i="34"/>
  <c r="M30" i="34" s="1"/>
  <c r="M8" i="41" s="1"/>
  <c r="U28" i="34"/>
  <c r="U8" i="16" s="1"/>
  <c r="B28" i="34"/>
  <c r="B30" i="34" s="1"/>
  <c r="B8" i="41" s="1"/>
  <c r="F28" i="34"/>
  <c r="F8" i="16" s="1"/>
  <c r="L28" i="34"/>
  <c r="L8" i="16" s="1"/>
  <c r="T28" i="34"/>
  <c r="T8" i="16" s="1"/>
  <c r="E28" i="34"/>
  <c r="E30" i="34" s="1"/>
  <c r="I28" i="34"/>
  <c r="I30" i="34" s="1"/>
  <c r="I8" i="41" s="1"/>
  <c r="K28" i="34"/>
  <c r="K30" i="34" s="1"/>
  <c r="K8" i="41" s="1"/>
  <c r="O28" i="34"/>
  <c r="O30" i="34" s="1"/>
  <c r="O8" i="41" s="1"/>
  <c r="Q28" i="34"/>
  <c r="S28" i="34"/>
  <c r="S30" i="34" s="1"/>
  <c r="S8" i="41" s="1"/>
  <c r="W28" i="34"/>
  <c r="D28" i="34"/>
  <c r="H28" i="34"/>
  <c r="H8" i="16" s="1"/>
  <c r="J28" i="34"/>
  <c r="J30" i="34" s="1"/>
  <c r="J8" i="41" s="1"/>
  <c r="N28" i="34"/>
  <c r="N30" i="34" s="1"/>
  <c r="N8" i="41" s="1"/>
  <c r="P28" i="34"/>
  <c r="P8" i="16" s="1"/>
  <c r="R28" i="34"/>
  <c r="R30" i="34" s="1"/>
  <c r="R8" i="41" s="1"/>
  <c r="V28" i="34"/>
  <c r="V8" i="16" s="1"/>
  <c r="B28" i="39"/>
  <c r="B42" i="16" s="1"/>
  <c r="C28" i="39"/>
  <c r="C30" i="39" s="1"/>
  <c r="D28" i="39"/>
  <c r="D30" i="39" s="1"/>
  <c r="D42" i="41" s="1"/>
  <c r="E28" i="39"/>
  <c r="E42" i="16" s="1"/>
  <c r="F28" i="39"/>
  <c r="F42" i="16" s="1"/>
  <c r="G28" i="39"/>
  <c r="G30" i="39" s="1"/>
  <c r="G42" i="41" s="1"/>
  <c r="H28" i="39"/>
  <c r="H30" i="39" s="1"/>
  <c r="H42" i="41" s="1"/>
  <c r="I28" i="39"/>
  <c r="J28" i="39"/>
  <c r="J42" i="16" s="1"/>
  <c r="K28" i="39"/>
  <c r="K42" i="16" s="1"/>
  <c r="L28" i="39"/>
  <c r="L42" i="16" s="1"/>
  <c r="M28" i="39"/>
  <c r="M30" i="39" s="1"/>
  <c r="M42" i="41" s="1"/>
  <c r="N28" i="39"/>
  <c r="N42" i="16" s="1"/>
  <c r="O28" i="39"/>
  <c r="P28" i="39"/>
  <c r="P30" i="39" s="1"/>
  <c r="P42" i="41" s="1"/>
  <c r="Q28" i="39"/>
  <c r="Q42" i="16" s="1"/>
  <c r="R28" i="39"/>
  <c r="R42" i="16" s="1"/>
  <c r="S28" i="39"/>
  <c r="T28" i="39"/>
  <c r="T30" i="39" s="1"/>
  <c r="T42" i="41" s="1"/>
  <c r="U28" i="39"/>
  <c r="U42" i="16" s="1"/>
  <c r="V28" i="39"/>
  <c r="V30" i="39" s="1"/>
  <c r="V42" i="41" s="1"/>
  <c r="W28" i="39"/>
  <c r="W42" i="16" s="1"/>
  <c r="X7" i="39"/>
  <c r="Y7" i="39"/>
  <c r="Z7" i="39"/>
  <c r="AA7" i="39"/>
  <c r="X8" i="39"/>
  <c r="Y8" i="39"/>
  <c r="Z8" i="39"/>
  <c r="AA8" i="39"/>
  <c r="X9" i="39"/>
  <c r="Y9" i="39"/>
  <c r="Z9" i="39"/>
  <c r="AA9" i="39"/>
  <c r="X10" i="39"/>
  <c r="Y10" i="39"/>
  <c r="Z10" i="39"/>
  <c r="AA10" i="39"/>
  <c r="X11" i="39"/>
  <c r="Y11" i="39"/>
  <c r="Z11" i="39"/>
  <c r="AA11" i="39"/>
  <c r="X12" i="39"/>
  <c r="Y12" i="39"/>
  <c r="Z12" i="39"/>
  <c r="AA12" i="39"/>
  <c r="X13" i="39"/>
  <c r="Y13" i="39"/>
  <c r="Z13" i="39"/>
  <c r="AA13" i="39"/>
  <c r="X14" i="39"/>
  <c r="Y14" i="39"/>
  <c r="Z14" i="39"/>
  <c r="AA14" i="39"/>
  <c r="X15" i="39"/>
  <c r="Y15" i="39"/>
  <c r="Z15" i="39"/>
  <c r="AA15" i="39"/>
  <c r="X16" i="39"/>
  <c r="Y16" i="39"/>
  <c r="Z16" i="39"/>
  <c r="AA16" i="39"/>
  <c r="X17" i="39"/>
  <c r="Y17" i="39"/>
  <c r="Z17" i="39"/>
  <c r="AA17" i="39"/>
  <c r="X18" i="39"/>
  <c r="Y18" i="39"/>
  <c r="Z18" i="39"/>
  <c r="AA18" i="39"/>
  <c r="X19" i="39"/>
  <c r="Y19" i="39"/>
  <c r="Z19" i="39"/>
  <c r="AA19" i="39"/>
  <c r="X20" i="39"/>
  <c r="Y20" i="39"/>
  <c r="Z20" i="39"/>
  <c r="AA20" i="39"/>
  <c r="X21" i="39"/>
  <c r="Y21" i="39"/>
  <c r="Z21" i="39"/>
  <c r="AA21" i="39"/>
  <c r="X22" i="39"/>
  <c r="Y22" i="39"/>
  <c r="Z22" i="39"/>
  <c r="AA22" i="39"/>
  <c r="X23" i="39"/>
  <c r="Y23" i="39"/>
  <c r="Z23" i="39"/>
  <c r="AA23" i="39"/>
  <c r="X24" i="39"/>
  <c r="Y24" i="39"/>
  <c r="Z24" i="39"/>
  <c r="AA24" i="39"/>
  <c r="X25" i="39"/>
  <c r="Y25" i="39"/>
  <c r="Z25" i="39"/>
  <c r="AA25" i="39"/>
  <c r="X26" i="39"/>
  <c r="Y26" i="39"/>
  <c r="Z26" i="39"/>
  <c r="AA26" i="39"/>
  <c r="X27" i="39"/>
  <c r="Y27" i="39"/>
  <c r="Z27" i="39"/>
  <c r="AA27" i="39"/>
  <c r="X29" i="39"/>
  <c r="Y29" i="39"/>
  <c r="Z29" i="39"/>
  <c r="AA29" i="39"/>
  <c r="H28" i="38"/>
  <c r="H30" i="38" s="1"/>
  <c r="H6" i="41" s="1"/>
  <c r="C28" i="38"/>
  <c r="C6" i="16" s="1"/>
  <c r="G28" i="38"/>
  <c r="G6" i="16" s="1"/>
  <c r="M28" i="38"/>
  <c r="M6" i="16" s="1"/>
  <c r="U28" i="38"/>
  <c r="U6" i="16" s="1"/>
  <c r="B28" i="38"/>
  <c r="B30" i="38" s="1"/>
  <c r="F28" i="38"/>
  <c r="F6" i="16" s="1"/>
  <c r="L28" i="38"/>
  <c r="L6" i="16" s="1"/>
  <c r="T28" i="38"/>
  <c r="T30" i="38" s="1"/>
  <c r="T6" i="41" s="1"/>
  <c r="E28" i="38"/>
  <c r="E30" i="38" s="1"/>
  <c r="E6" i="41" s="1"/>
  <c r="I28" i="38"/>
  <c r="I6" i="16" s="1"/>
  <c r="K28" i="38"/>
  <c r="K30" i="38" s="1"/>
  <c r="K6" i="41" s="1"/>
  <c r="Q28" i="38"/>
  <c r="Q6" i="16" s="1"/>
  <c r="S28" i="38"/>
  <c r="S6" i="16" s="1"/>
  <c r="W28" i="38"/>
  <c r="W6" i="16" s="1"/>
  <c r="O28" i="38"/>
  <c r="O6" i="16" s="1"/>
  <c r="D28" i="38"/>
  <c r="D6" i="16" s="1"/>
  <c r="J28" i="38"/>
  <c r="J30" i="38" s="1"/>
  <c r="J6" i="41" s="1"/>
  <c r="P28" i="38"/>
  <c r="P6" i="16" s="1"/>
  <c r="R28" i="38"/>
  <c r="R6" i="16" s="1"/>
  <c r="V28" i="38"/>
  <c r="V30" i="38" s="1"/>
  <c r="V6" i="41" s="1"/>
  <c r="N28" i="38"/>
  <c r="N6" i="16" s="1"/>
  <c r="X7" i="38"/>
  <c r="Y7" i="38"/>
  <c r="Z7" i="38"/>
  <c r="AA7" i="38"/>
  <c r="X8" i="38"/>
  <c r="Y8" i="38"/>
  <c r="Z8" i="38"/>
  <c r="AA8" i="38"/>
  <c r="X9" i="38"/>
  <c r="Y9" i="38"/>
  <c r="Z9" i="38"/>
  <c r="AA9" i="38"/>
  <c r="X10" i="38"/>
  <c r="Y10" i="38"/>
  <c r="Z10" i="38"/>
  <c r="AA10" i="38"/>
  <c r="X11" i="38"/>
  <c r="Y11" i="38"/>
  <c r="Z11" i="38"/>
  <c r="AA11" i="38"/>
  <c r="X12" i="38"/>
  <c r="Y12" i="38"/>
  <c r="Z12" i="38"/>
  <c r="AA12" i="38"/>
  <c r="X13" i="38"/>
  <c r="Y13" i="38"/>
  <c r="Z13" i="38"/>
  <c r="AA13" i="38"/>
  <c r="X14" i="38"/>
  <c r="Y14" i="38"/>
  <c r="Z14" i="38"/>
  <c r="AA14" i="38"/>
  <c r="X15" i="38"/>
  <c r="Y15" i="38"/>
  <c r="Z15" i="38"/>
  <c r="AA15" i="38"/>
  <c r="X16" i="38"/>
  <c r="Y16" i="38"/>
  <c r="Z16" i="38"/>
  <c r="AA16" i="38"/>
  <c r="X17" i="38"/>
  <c r="Y17" i="38"/>
  <c r="Z17" i="38"/>
  <c r="AA17" i="38"/>
  <c r="X18" i="38"/>
  <c r="Y18" i="38"/>
  <c r="Z18" i="38"/>
  <c r="AA18" i="38"/>
  <c r="X19" i="38"/>
  <c r="Y19" i="38"/>
  <c r="Z19" i="38"/>
  <c r="AA19" i="38"/>
  <c r="X20" i="38"/>
  <c r="Y20" i="38"/>
  <c r="Z20" i="38"/>
  <c r="AA20" i="38"/>
  <c r="X21" i="38"/>
  <c r="Y21" i="38"/>
  <c r="Z21" i="38"/>
  <c r="AA21" i="38"/>
  <c r="X22" i="38"/>
  <c r="Y22" i="38"/>
  <c r="Z22" i="38"/>
  <c r="AA22" i="38"/>
  <c r="X23" i="38"/>
  <c r="Y23" i="38"/>
  <c r="Z23" i="38"/>
  <c r="AA23" i="38"/>
  <c r="X24" i="38"/>
  <c r="Y24" i="38"/>
  <c r="Z24" i="38"/>
  <c r="AA24" i="38"/>
  <c r="X25" i="38"/>
  <c r="Y25" i="38"/>
  <c r="Z25" i="38"/>
  <c r="AA25" i="38"/>
  <c r="X26" i="38"/>
  <c r="Y26" i="38"/>
  <c r="Z26" i="38"/>
  <c r="AA26" i="38"/>
  <c r="X27" i="38"/>
  <c r="Y27" i="38"/>
  <c r="Z27" i="38"/>
  <c r="AA27" i="38"/>
  <c r="X29" i="38"/>
  <c r="Y29" i="38"/>
  <c r="Z29" i="38"/>
  <c r="AA29" i="38"/>
  <c r="G30" i="38"/>
  <c r="G6" i="41" s="1"/>
  <c r="X7" i="37"/>
  <c r="Y7" i="37"/>
  <c r="Z7" i="37"/>
  <c r="AA7" i="37"/>
  <c r="X8" i="37"/>
  <c r="Y8" i="37"/>
  <c r="Z8" i="37"/>
  <c r="AA8" i="37"/>
  <c r="X9" i="37"/>
  <c r="Y9" i="37"/>
  <c r="Z9" i="37"/>
  <c r="AA9" i="37"/>
  <c r="X10" i="37"/>
  <c r="Y10" i="37"/>
  <c r="Z10" i="37"/>
  <c r="AA10" i="37"/>
  <c r="X11" i="37"/>
  <c r="Y11" i="37"/>
  <c r="Z11" i="37"/>
  <c r="AA11" i="37"/>
  <c r="X12" i="37"/>
  <c r="Y12" i="37"/>
  <c r="Z12" i="37"/>
  <c r="AA12" i="37"/>
  <c r="X13" i="37"/>
  <c r="Y13" i="37"/>
  <c r="Z13" i="37"/>
  <c r="AA13" i="37"/>
  <c r="X14" i="37"/>
  <c r="Y14" i="37"/>
  <c r="Z14" i="37"/>
  <c r="AA14" i="37"/>
  <c r="X15" i="37"/>
  <c r="Y15" i="37"/>
  <c r="Z15" i="37"/>
  <c r="AA15" i="37"/>
  <c r="X16" i="37"/>
  <c r="Y16" i="37"/>
  <c r="Z16" i="37"/>
  <c r="AA16" i="37"/>
  <c r="X17" i="37"/>
  <c r="Y17" i="37"/>
  <c r="Z17" i="37"/>
  <c r="AA17" i="37"/>
  <c r="X18" i="37"/>
  <c r="Y18" i="37"/>
  <c r="Z18" i="37"/>
  <c r="AA18" i="37"/>
  <c r="X19" i="37"/>
  <c r="Y19" i="37"/>
  <c r="Z19" i="37"/>
  <c r="AA19" i="37"/>
  <c r="X20" i="37"/>
  <c r="Y20" i="37"/>
  <c r="Z20" i="37"/>
  <c r="AA20" i="37"/>
  <c r="X21" i="37"/>
  <c r="Y21" i="37"/>
  <c r="Z21" i="37"/>
  <c r="AA21" i="37"/>
  <c r="X22" i="37"/>
  <c r="Y22" i="37"/>
  <c r="Z22" i="37"/>
  <c r="AA22" i="37"/>
  <c r="X23" i="37"/>
  <c r="Y23" i="37"/>
  <c r="Z23" i="37"/>
  <c r="AA23" i="37"/>
  <c r="X24" i="37"/>
  <c r="Y24" i="37"/>
  <c r="Z24" i="37"/>
  <c r="AA24" i="37"/>
  <c r="X25" i="37"/>
  <c r="Y25" i="37"/>
  <c r="Z25" i="37"/>
  <c r="AA25" i="37"/>
  <c r="X26" i="37"/>
  <c r="Y26" i="37"/>
  <c r="Z26" i="37"/>
  <c r="AA26" i="37"/>
  <c r="X27" i="37"/>
  <c r="Y27" i="37"/>
  <c r="Z27" i="37"/>
  <c r="AA27" i="37"/>
  <c r="X29" i="37"/>
  <c r="Y29" i="37"/>
  <c r="Z29" i="37"/>
  <c r="AA29" i="37"/>
  <c r="X7" i="36"/>
  <c r="Y7" i="36"/>
  <c r="Z7" i="36"/>
  <c r="AA7" i="36"/>
  <c r="X8" i="36"/>
  <c r="Y8" i="36"/>
  <c r="Z8" i="36"/>
  <c r="AA8" i="36"/>
  <c r="X9" i="36"/>
  <c r="Y9" i="36"/>
  <c r="Z9" i="36"/>
  <c r="AA9" i="36"/>
  <c r="X10" i="36"/>
  <c r="Y10" i="36"/>
  <c r="Z10" i="36"/>
  <c r="AA10" i="36"/>
  <c r="X11" i="36"/>
  <c r="Y11" i="36"/>
  <c r="Z11" i="36"/>
  <c r="AA11" i="36"/>
  <c r="X12" i="36"/>
  <c r="Y12" i="36"/>
  <c r="Z12" i="36"/>
  <c r="AA12" i="36"/>
  <c r="X13" i="36"/>
  <c r="Y13" i="36"/>
  <c r="Z13" i="36"/>
  <c r="AA13" i="36"/>
  <c r="X14" i="36"/>
  <c r="Y14" i="36"/>
  <c r="Z14" i="36"/>
  <c r="AA14" i="36"/>
  <c r="X15" i="36"/>
  <c r="Y15" i="36"/>
  <c r="Z15" i="36"/>
  <c r="AA15" i="36"/>
  <c r="X16" i="36"/>
  <c r="Y16" i="36"/>
  <c r="Z16" i="36"/>
  <c r="AA16" i="36"/>
  <c r="X17" i="36"/>
  <c r="Y17" i="36"/>
  <c r="Z17" i="36"/>
  <c r="AA17" i="36"/>
  <c r="X18" i="36"/>
  <c r="Y18" i="36"/>
  <c r="Z18" i="36"/>
  <c r="AA18" i="36"/>
  <c r="X19" i="36"/>
  <c r="Y19" i="36"/>
  <c r="Z19" i="36"/>
  <c r="AA19" i="36"/>
  <c r="X20" i="36"/>
  <c r="Y20" i="36"/>
  <c r="Z20" i="36"/>
  <c r="AA20" i="36"/>
  <c r="X21" i="36"/>
  <c r="Y21" i="36"/>
  <c r="Z21" i="36"/>
  <c r="AA21" i="36"/>
  <c r="X22" i="36"/>
  <c r="Y22" i="36"/>
  <c r="Z22" i="36"/>
  <c r="AA22" i="36"/>
  <c r="X23" i="36"/>
  <c r="Y23" i="36"/>
  <c r="Z23" i="36"/>
  <c r="AA23" i="36"/>
  <c r="X24" i="36"/>
  <c r="Y24" i="36"/>
  <c r="Z24" i="36"/>
  <c r="AA24" i="36"/>
  <c r="X25" i="36"/>
  <c r="Y25" i="36"/>
  <c r="Z25" i="36"/>
  <c r="AA25" i="36"/>
  <c r="X26" i="36"/>
  <c r="Y26" i="36"/>
  <c r="Z26" i="36"/>
  <c r="AA26" i="36"/>
  <c r="X27" i="36"/>
  <c r="Y27" i="36"/>
  <c r="Z27" i="36"/>
  <c r="AA27" i="36"/>
  <c r="X29" i="36"/>
  <c r="Y29" i="36"/>
  <c r="Z29" i="36"/>
  <c r="AA29" i="36"/>
  <c r="W28" i="13"/>
  <c r="W30" i="13" s="1"/>
  <c r="W53" i="41" s="1"/>
  <c r="V28" i="13"/>
  <c r="U28" i="13"/>
  <c r="U30" i="13" s="1"/>
  <c r="U53" i="41" s="1"/>
  <c r="T28" i="13"/>
  <c r="W28" i="12"/>
  <c r="W17" i="16" s="1"/>
  <c r="V28" i="12"/>
  <c r="V30" i="12" s="1"/>
  <c r="V17" i="41" s="1"/>
  <c r="U28" i="12"/>
  <c r="U30" i="12" s="1"/>
  <c r="U17" i="41" s="1"/>
  <c r="T28" i="12"/>
  <c r="T17" i="16" s="1"/>
  <c r="S28" i="13"/>
  <c r="R28" i="13"/>
  <c r="R53" i="16" s="1"/>
  <c r="Q28" i="13"/>
  <c r="P28" i="13"/>
  <c r="P30" i="13" s="1"/>
  <c r="P53" i="41" s="1"/>
  <c r="O28" i="13"/>
  <c r="O53" i="16" s="1"/>
  <c r="N28" i="13"/>
  <c r="N53" i="16" s="1"/>
  <c r="M28" i="13"/>
  <c r="M58" i="13" s="1"/>
  <c r="L28" i="13"/>
  <c r="L53" i="16" s="1"/>
  <c r="K28" i="13"/>
  <c r="K30" i="13" s="1"/>
  <c r="K53" i="41" s="1"/>
  <c r="J28" i="13"/>
  <c r="J30" i="13" s="1"/>
  <c r="J53" i="41" s="1"/>
  <c r="I28" i="13"/>
  <c r="I30" i="13" s="1"/>
  <c r="H28" i="13"/>
  <c r="H53" i="16" s="1"/>
  <c r="G28" i="13"/>
  <c r="F28" i="13"/>
  <c r="E28" i="13"/>
  <c r="E30" i="13" s="1"/>
  <c r="E53" i="41" s="1"/>
  <c r="D28" i="13"/>
  <c r="D53" i="16" s="1"/>
  <c r="C28" i="13"/>
  <c r="C30" i="13" s="1"/>
  <c r="C53" i="41" s="1"/>
  <c r="B28" i="13"/>
  <c r="S28" i="12"/>
  <c r="S58" i="12" s="1"/>
  <c r="R28" i="12"/>
  <c r="R17" i="16" s="1"/>
  <c r="Q28" i="12"/>
  <c r="P28" i="12"/>
  <c r="P17" i="16" s="1"/>
  <c r="O28" i="12"/>
  <c r="O17" i="16" s="1"/>
  <c r="N28" i="12"/>
  <c r="N30" i="12" s="1"/>
  <c r="N17" i="41" s="1"/>
  <c r="M28" i="12"/>
  <c r="M17" i="16" s="1"/>
  <c r="L28" i="12"/>
  <c r="L17" i="16" s="1"/>
  <c r="K28" i="12"/>
  <c r="J28" i="12"/>
  <c r="J30" i="12" s="1"/>
  <c r="J17" i="41" s="1"/>
  <c r="I28" i="12"/>
  <c r="I17" i="16" s="1"/>
  <c r="H28" i="12"/>
  <c r="G28" i="12"/>
  <c r="G17" i="16" s="1"/>
  <c r="F28" i="12"/>
  <c r="F17" i="16" s="1"/>
  <c r="C28" i="12"/>
  <c r="C30" i="12" s="1"/>
  <c r="B28" i="12"/>
  <c r="B17" i="16" s="1"/>
  <c r="B28" i="6"/>
  <c r="B30" i="6" s="1"/>
  <c r="B14" i="41" s="1"/>
  <c r="C28" i="6"/>
  <c r="D28" i="6"/>
  <c r="D30" i="6" s="1"/>
  <c r="D14" i="41" s="1"/>
  <c r="E28" i="6"/>
  <c r="E30" i="6" s="1"/>
  <c r="E14" i="41" s="1"/>
  <c r="F28" i="6"/>
  <c r="G28" i="6"/>
  <c r="H28" i="6"/>
  <c r="H30" i="6" s="1"/>
  <c r="H14" i="41" s="1"/>
  <c r="I28" i="6"/>
  <c r="J28" i="6"/>
  <c r="J14" i="16" s="1"/>
  <c r="K28" i="6"/>
  <c r="K30" i="6" s="1"/>
  <c r="K14" i="41" s="1"/>
  <c r="L28" i="6"/>
  <c r="L14" i="16" s="1"/>
  <c r="M28" i="6"/>
  <c r="M14" i="16" s="1"/>
  <c r="N28" i="6"/>
  <c r="N30" i="6" s="1"/>
  <c r="N14" i="41" s="1"/>
  <c r="O28" i="6"/>
  <c r="P28" i="6"/>
  <c r="P14" i="16" s="1"/>
  <c r="Q28" i="6"/>
  <c r="Q30" i="6" s="1"/>
  <c r="Q14" i="41" s="1"/>
  <c r="R28" i="6"/>
  <c r="R30" i="6" s="1"/>
  <c r="R14" i="41" s="1"/>
  <c r="S28" i="6"/>
  <c r="T28" i="6"/>
  <c r="T30" i="6" s="1"/>
  <c r="T14" i="41" s="1"/>
  <c r="U28" i="6"/>
  <c r="V28" i="6"/>
  <c r="W28" i="6"/>
  <c r="W30" i="6" s="1"/>
  <c r="W14" i="41" s="1"/>
  <c r="W28" i="22"/>
  <c r="W30" i="22" s="1"/>
  <c r="W47" i="41" s="1"/>
  <c r="V28" i="22"/>
  <c r="V30" i="22" s="1"/>
  <c r="V47" i="41" s="1"/>
  <c r="U28" i="22"/>
  <c r="T28" i="22"/>
  <c r="T30" i="22" s="1"/>
  <c r="T47" i="41" s="1"/>
  <c r="S28" i="22"/>
  <c r="R28" i="22"/>
  <c r="R30" i="22" s="1"/>
  <c r="R47" i="41" s="1"/>
  <c r="Q28" i="22"/>
  <c r="Q47" i="16" s="1"/>
  <c r="P28" i="22"/>
  <c r="O28" i="22"/>
  <c r="N28" i="22"/>
  <c r="N30" i="22" s="1"/>
  <c r="N47" i="41" s="1"/>
  <c r="M28" i="22"/>
  <c r="M30" i="22" s="1"/>
  <c r="M47" i="41" s="1"/>
  <c r="L28" i="22"/>
  <c r="L30" i="22" s="1"/>
  <c r="L47" i="41" s="1"/>
  <c r="K28" i="22"/>
  <c r="K30" i="22" s="1"/>
  <c r="K47" i="41" s="1"/>
  <c r="J28" i="22"/>
  <c r="J30" i="22" s="1"/>
  <c r="J47" i="41" s="1"/>
  <c r="I28" i="22"/>
  <c r="I30" i="22" s="1"/>
  <c r="I47" i="41" s="1"/>
  <c r="H28" i="22"/>
  <c r="G28" i="22"/>
  <c r="G30" i="22" s="1"/>
  <c r="G47" i="41" s="1"/>
  <c r="F28" i="22"/>
  <c r="F47" i="16" s="1"/>
  <c r="E28" i="22"/>
  <c r="E47" i="16" s="1"/>
  <c r="D28" i="22"/>
  <c r="C28" i="22"/>
  <c r="C30" i="22" s="1"/>
  <c r="C47" i="41" s="1"/>
  <c r="B28" i="22"/>
  <c r="B30" i="22" s="1"/>
  <c r="B47" i="41" s="1"/>
  <c r="W28" i="21"/>
  <c r="V28" i="21"/>
  <c r="V11" i="16" s="1"/>
  <c r="U28" i="21"/>
  <c r="U30" i="21" s="1"/>
  <c r="U11" i="41" s="1"/>
  <c r="T28" i="21"/>
  <c r="T11" i="16" s="1"/>
  <c r="S28" i="21"/>
  <c r="S11" i="16" s="1"/>
  <c r="R28" i="21"/>
  <c r="R30" i="21" s="1"/>
  <c r="R11" i="41" s="1"/>
  <c r="Q28" i="21"/>
  <c r="Q30" i="21" s="1"/>
  <c r="Q11" i="41" s="1"/>
  <c r="P28" i="21"/>
  <c r="P11" i="16" s="1"/>
  <c r="O28" i="21"/>
  <c r="N28" i="21"/>
  <c r="M28" i="21"/>
  <c r="M30" i="21" s="1"/>
  <c r="M11" i="41" s="1"/>
  <c r="L28" i="21"/>
  <c r="L30" i="21" s="1"/>
  <c r="L11" i="41" s="1"/>
  <c r="K28" i="21"/>
  <c r="K30" i="21" s="1"/>
  <c r="K11" i="41" s="1"/>
  <c r="J28" i="21"/>
  <c r="J30" i="21" s="1"/>
  <c r="J11" i="41" s="1"/>
  <c r="I28" i="21"/>
  <c r="I11" i="16" s="1"/>
  <c r="H28" i="21"/>
  <c r="H11" i="16" s="1"/>
  <c r="G28" i="21"/>
  <c r="G30" i="21" s="1"/>
  <c r="G11" i="41" s="1"/>
  <c r="F28" i="21"/>
  <c r="E28" i="21"/>
  <c r="E30" i="21" s="1"/>
  <c r="E11" i="41" s="1"/>
  <c r="D28" i="21"/>
  <c r="D30" i="21" s="1"/>
  <c r="D11" i="41" s="1"/>
  <c r="C28" i="21"/>
  <c r="B28" i="21"/>
  <c r="M50" i="16"/>
  <c r="P49" i="16"/>
  <c r="C28" i="25"/>
  <c r="C30" i="25" s="1"/>
  <c r="G28" i="25"/>
  <c r="M28" i="25"/>
  <c r="M30" i="25" s="1"/>
  <c r="M10" i="41" s="1"/>
  <c r="U28" i="25"/>
  <c r="U10" i="16" s="1"/>
  <c r="B28" i="25"/>
  <c r="B10" i="16" s="1"/>
  <c r="F28" i="25"/>
  <c r="F10" i="16" s="1"/>
  <c r="L28" i="25"/>
  <c r="L30" i="25" s="1"/>
  <c r="T28" i="25"/>
  <c r="T30" i="25" s="1"/>
  <c r="T10" i="41" s="1"/>
  <c r="E28" i="25"/>
  <c r="E30" i="25" s="1"/>
  <c r="E10" i="41" s="1"/>
  <c r="I28" i="25"/>
  <c r="K28" i="25"/>
  <c r="K30" i="25" s="1"/>
  <c r="K10" i="41" s="1"/>
  <c r="O28" i="25"/>
  <c r="O30" i="25" s="1"/>
  <c r="O10" i="41" s="1"/>
  <c r="Q28" i="25"/>
  <c r="Q30" i="25" s="1"/>
  <c r="Q10" i="41" s="1"/>
  <c r="S28" i="25"/>
  <c r="S10" i="16" s="1"/>
  <c r="W28" i="25"/>
  <c r="D28" i="25"/>
  <c r="D10" i="16" s="1"/>
  <c r="H28" i="25"/>
  <c r="H30" i="25" s="1"/>
  <c r="J28" i="25"/>
  <c r="N28" i="25"/>
  <c r="P28" i="25"/>
  <c r="P30" i="25" s="1"/>
  <c r="P10" i="41" s="1"/>
  <c r="R28" i="25"/>
  <c r="R10" i="16" s="1"/>
  <c r="V28" i="25"/>
  <c r="V30" i="25" s="1"/>
  <c r="V10" i="41" s="1"/>
  <c r="M10" i="16"/>
  <c r="U30" i="25"/>
  <c r="U10" i="41" s="1"/>
  <c r="W28" i="26"/>
  <c r="W30" i="26" s="1"/>
  <c r="W46" i="41" s="1"/>
  <c r="V28" i="26"/>
  <c r="V30" i="26" s="1"/>
  <c r="V46" i="41" s="1"/>
  <c r="U28" i="26"/>
  <c r="U46" i="16" s="1"/>
  <c r="T28" i="26"/>
  <c r="T46" i="16" s="1"/>
  <c r="S28" i="26"/>
  <c r="S46" i="16" s="1"/>
  <c r="R28" i="26"/>
  <c r="Q28" i="26"/>
  <c r="Q46" i="16" s="1"/>
  <c r="P28" i="26"/>
  <c r="P30" i="26" s="1"/>
  <c r="P46" i="41" s="1"/>
  <c r="O28" i="26"/>
  <c r="O46" i="16" s="1"/>
  <c r="N28" i="26"/>
  <c r="N30" i="26" s="1"/>
  <c r="N46" i="41" s="1"/>
  <c r="M28" i="26"/>
  <c r="M46" i="16" s="1"/>
  <c r="L28" i="26"/>
  <c r="L30" i="26" s="1"/>
  <c r="L46" i="41" s="1"/>
  <c r="K28" i="26"/>
  <c r="J28" i="26"/>
  <c r="J30" i="26" s="1"/>
  <c r="J46" i="41" s="1"/>
  <c r="I28" i="26"/>
  <c r="I30" i="26" s="1"/>
  <c r="I46" i="41" s="1"/>
  <c r="H28" i="26"/>
  <c r="H30" i="26" s="1"/>
  <c r="H46" i="41" s="1"/>
  <c r="G28" i="26"/>
  <c r="F28" i="26"/>
  <c r="F46" i="16" s="1"/>
  <c r="E28" i="26"/>
  <c r="E46" i="16" s="1"/>
  <c r="D28" i="26"/>
  <c r="D46" i="16" s="1"/>
  <c r="C28" i="26"/>
  <c r="C30" i="26" s="1"/>
  <c r="C46" i="41" s="1"/>
  <c r="B28" i="26"/>
  <c r="X7" i="26"/>
  <c r="Y7" i="26"/>
  <c r="Z7" i="26"/>
  <c r="AA7" i="26"/>
  <c r="X8" i="26"/>
  <c r="Y8" i="26"/>
  <c r="Z8" i="26"/>
  <c r="AA8" i="26"/>
  <c r="X9" i="26"/>
  <c r="Y9" i="26"/>
  <c r="Z9" i="26"/>
  <c r="AA9" i="26"/>
  <c r="X10" i="26"/>
  <c r="Y10" i="26"/>
  <c r="Z10" i="26"/>
  <c r="AA10" i="26"/>
  <c r="X11" i="26"/>
  <c r="Y11" i="26"/>
  <c r="Z11" i="26"/>
  <c r="AA11" i="26"/>
  <c r="X12" i="26"/>
  <c r="Y12" i="26"/>
  <c r="Z12" i="26"/>
  <c r="AA12" i="26"/>
  <c r="X13" i="26"/>
  <c r="Y13" i="26"/>
  <c r="Z13" i="26"/>
  <c r="AA13" i="26"/>
  <c r="X14" i="26"/>
  <c r="Y14" i="26"/>
  <c r="Z14" i="26"/>
  <c r="AA14" i="26"/>
  <c r="X15" i="26"/>
  <c r="Y15" i="26"/>
  <c r="Z15" i="26"/>
  <c r="AA15" i="26"/>
  <c r="X16" i="26"/>
  <c r="Y16" i="26"/>
  <c r="Z16" i="26"/>
  <c r="AA16" i="26"/>
  <c r="X17" i="26"/>
  <c r="Y17" i="26"/>
  <c r="Z17" i="26"/>
  <c r="AA17" i="26"/>
  <c r="X18" i="26"/>
  <c r="Y18" i="26"/>
  <c r="Z18" i="26"/>
  <c r="AA18" i="26"/>
  <c r="X19" i="26"/>
  <c r="Y19" i="26"/>
  <c r="Z19" i="26"/>
  <c r="AA19" i="26"/>
  <c r="X20" i="26"/>
  <c r="Y20" i="26"/>
  <c r="Z20" i="26"/>
  <c r="AA20" i="26"/>
  <c r="X21" i="26"/>
  <c r="Y21" i="26"/>
  <c r="Z21" i="26"/>
  <c r="AA21" i="26"/>
  <c r="X22" i="26"/>
  <c r="Y22" i="26"/>
  <c r="Z22" i="26"/>
  <c r="AA22" i="26"/>
  <c r="X23" i="26"/>
  <c r="Y23" i="26"/>
  <c r="Z23" i="26"/>
  <c r="AA23" i="26"/>
  <c r="X24" i="26"/>
  <c r="Y24" i="26"/>
  <c r="Z24" i="26"/>
  <c r="AA24" i="26"/>
  <c r="X25" i="26"/>
  <c r="Y25" i="26"/>
  <c r="Z25" i="26"/>
  <c r="AA25" i="26"/>
  <c r="X26" i="26"/>
  <c r="Y26" i="26"/>
  <c r="Z26" i="26"/>
  <c r="AA26" i="26"/>
  <c r="X27" i="26"/>
  <c r="Y27" i="26"/>
  <c r="Z27" i="26"/>
  <c r="AA27" i="26"/>
  <c r="X29" i="26"/>
  <c r="X43" i="26" s="1"/>
  <c r="Y29" i="26"/>
  <c r="Y43" i="26" s="1"/>
  <c r="Z29" i="26"/>
  <c r="Z43" i="26" s="1"/>
  <c r="AA29" i="26"/>
  <c r="AA43" i="26" s="1"/>
  <c r="X7" i="25"/>
  <c r="Y7" i="25"/>
  <c r="Z7" i="25"/>
  <c r="AA7" i="25"/>
  <c r="X8" i="25"/>
  <c r="Y8" i="25"/>
  <c r="Z8" i="25"/>
  <c r="AA8" i="25"/>
  <c r="X9" i="25"/>
  <c r="Y9" i="25"/>
  <c r="Z9" i="25"/>
  <c r="AA9" i="25"/>
  <c r="X10" i="25"/>
  <c r="Y10" i="25"/>
  <c r="Z10" i="25"/>
  <c r="AA10" i="25"/>
  <c r="X11" i="25"/>
  <c r="Y11" i="25"/>
  <c r="Z11" i="25"/>
  <c r="AA11" i="25"/>
  <c r="X12" i="25"/>
  <c r="Y12" i="25"/>
  <c r="Z12" i="25"/>
  <c r="AA12" i="25"/>
  <c r="X13" i="25"/>
  <c r="Y13" i="25"/>
  <c r="Z13" i="25"/>
  <c r="AA13" i="25"/>
  <c r="X14" i="25"/>
  <c r="Y14" i="25"/>
  <c r="Z14" i="25"/>
  <c r="AA14" i="25"/>
  <c r="X15" i="25"/>
  <c r="Y15" i="25"/>
  <c r="Z15" i="25"/>
  <c r="AA15" i="25"/>
  <c r="X16" i="25"/>
  <c r="Y16" i="25"/>
  <c r="Z16" i="25"/>
  <c r="AA16" i="25"/>
  <c r="X17" i="25"/>
  <c r="Y17" i="25"/>
  <c r="Z17" i="25"/>
  <c r="AA17" i="25"/>
  <c r="X18" i="25"/>
  <c r="Y18" i="25"/>
  <c r="Z18" i="25"/>
  <c r="AA18" i="25"/>
  <c r="X19" i="25"/>
  <c r="Y19" i="25"/>
  <c r="Z19" i="25"/>
  <c r="AA19" i="25"/>
  <c r="X20" i="25"/>
  <c r="Y20" i="25"/>
  <c r="Z20" i="25"/>
  <c r="AA20" i="25"/>
  <c r="X21" i="25"/>
  <c r="Y21" i="25"/>
  <c r="Z21" i="25"/>
  <c r="AA21" i="25"/>
  <c r="X22" i="25"/>
  <c r="Y22" i="25"/>
  <c r="Z22" i="25"/>
  <c r="AA22" i="25"/>
  <c r="X23" i="25"/>
  <c r="Y23" i="25"/>
  <c r="Z23" i="25"/>
  <c r="AA23" i="25"/>
  <c r="X24" i="25"/>
  <c r="Y24" i="25"/>
  <c r="Z24" i="25"/>
  <c r="AA24" i="25"/>
  <c r="X25" i="25"/>
  <c r="Y25" i="25"/>
  <c r="Z25" i="25"/>
  <c r="AA25" i="25"/>
  <c r="X26" i="25"/>
  <c r="Y26" i="25"/>
  <c r="Z26" i="25"/>
  <c r="AA26" i="25"/>
  <c r="X27" i="25"/>
  <c r="Y27" i="25"/>
  <c r="Z27" i="25"/>
  <c r="AA27" i="25"/>
  <c r="X29" i="25"/>
  <c r="X43" i="25" s="1"/>
  <c r="Y29" i="25"/>
  <c r="Y43" i="25" s="1"/>
  <c r="Z29" i="25"/>
  <c r="Z43" i="25" s="1"/>
  <c r="AA29" i="25"/>
  <c r="AA43" i="25" s="1"/>
  <c r="AA29" i="13"/>
  <c r="AA67" i="13" s="1"/>
  <c r="Z29" i="13"/>
  <c r="Z67" i="13" s="1"/>
  <c r="Y29" i="13"/>
  <c r="Y67" i="13" s="1"/>
  <c r="X29" i="13"/>
  <c r="X67" i="13" s="1"/>
  <c r="AA29" i="12"/>
  <c r="AA67" i="12" s="1"/>
  <c r="Z29" i="12"/>
  <c r="Z67" i="12" s="1"/>
  <c r="Y29" i="12"/>
  <c r="Y67" i="12" s="1"/>
  <c r="X29" i="12"/>
  <c r="X67" i="12" s="1"/>
  <c r="AA29" i="10"/>
  <c r="AA67" i="10" s="1"/>
  <c r="Z29" i="10"/>
  <c r="Z67" i="10" s="1"/>
  <c r="Y29" i="10"/>
  <c r="Y67" i="10" s="1"/>
  <c r="X29" i="10"/>
  <c r="X67" i="10" s="1"/>
  <c r="AA29" i="7"/>
  <c r="AA43" i="7" s="1"/>
  <c r="Z29" i="7"/>
  <c r="Z43" i="7" s="1"/>
  <c r="Y29" i="7"/>
  <c r="Y43" i="7" s="1"/>
  <c r="X29" i="7"/>
  <c r="X43" i="7" s="1"/>
  <c r="AA29" i="6"/>
  <c r="AA43" i="6" s="1"/>
  <c r="Z29" i="6"/>
  <c r="Z43" i="6" s="1"/>
  <c r="Y29" i="6"/>
  <c r="Y43" i="6" s="1"/>
  <c r="X29" i="6"/>
  <c r="X43" i="6" s="1"/>
  <c r="AA29" i="22"/>
  <c r="AA43" i="22" s="1"/>
  <c r="Z29" i="22"/>
  <c r="Z43" i="22" s="1"/>
  <c r="Y29" i="22"/>
  <c r="Y43" i="22" s="1"/>
  <c r="X29" i="22"/>
  <c r="X43" i="22" s="1"/>
  <c r="AA29" i="21"/>
  <c r="AA43" i="21" s="1"/>
  <c r="Z29" i="21"/>
  <c r="Z43" i="21" s="1"/>
  <c r="Y29" i="21"/>
  <c r="Y43" i="21" s="1"/>
  <c r="X29" i="21"/>
  <c r="X43" i="21" s="1"/>
  <c r="AA27" i="24"/>
  <c r="Z27" i="24"/>
  <c r="Y27" i="24"/>
  <c r="X27" i="24"/>
  <c r="AA26" i="24"/>
  <c r="Z26" i="24"/>
  <c r="Y26" i="24"/>
  <c r="X26" i="24"/>
  <c r="AA25" i="24"/>
  <c r="Z25" i="24"/>
  <c r="Y25" i="24"/>
  <c r="X25" i="24"/>
  <c r="AA24" i="24"/>
  <c r="Z24" i="24"/>
  <c r="Y24" i="24"/>
  <c r="X24" i="24"/>
  <c r="AA23" i="24"/>
  <c r="Z23" i="24"/>
  <c r="Y23" i="24"/>
  <c r="X23" i="24"/>
  <c r="AA22" i="24"/>
  <c r="Z22" i="24"/>
  <c r="Y22" i="24"/>
  <c r="X22" i="24"/>
  <c r="AA21" i="24"/>
  <c r="Z21" i="24"/>
  <c r="Y21" i="24"/>
  <c r="X21" i="24"/>
  <c r="Z20" i="24"/>
  <c r="X20" i="24"/>
  <c r="AA19" i="24"/>
  <c r="Z19" i="24"/>
  <c r="Y19" i="24"/>
  <c r="X19" i="24"/>
  <c r="AA18" i="24"/>
  <c r="Z18" i="24"/>
  <c r="Y18" i="24"/>
  <c r="X18" i="24"/>
  <c r="AA17" i="24"/>
  <c r="Z17" i="24"/>
  <c r="Y17" i="24"/>
  <c r="X17" i="24"/>
  <c r="AA16" i="24"/>
  <c r="Z16" i="24"/>
  <c r="Y16" i="24"/>
  <c r="X16" i="24"/>
  <c r="AA15" i="24"/>
  <c r="Y15" i="24"/>
  <c r="AA14" i="24"/>
  <c r="Z14" i="24"/>
  <c r="Y14" i="24"/>
  <c r="X14" i="24"/>
  <c r="AA13" i="24"/>
  <c r="Y13" i="24"/>
  <c r="AA12" i="24"/>
  <c r="Z12" i="24"/>
  <c r="Y12" i="24"/>
  <c r="X12" i="24"/>
  <c r="AA11" i="24"/>
  <c r="Z11" i="24"/>
  <c r="Y11" i="24"/>
  <c r="X11" i="24"/>
  <c r="AA10" i="24"/>
  <c r="Z10" i="24"/>
  <c r="Y10" i="24"/>
  <c r="X10" i="24"/>
  <c r="X65" i="24" s="1"/>
  <c r="AA9" i="24"/>
  <c r="Z9" i="24"/>
  <c r="Y9" i="24"/>
  <c r="X9" i="24"/>
  <c r="AA8" i="24"/>
  <c r="Z8" i="24"/>
  <c r="Y8" i="24"/>
  <c r="X8" i="24"/>
  <c r="AA7" i="24"/>
  <c r="Z7" i="24"/>
  <c r="Y7" i="24"/>
  <c r="X7" i="24"/>
  <c r="AA27" i="23"/>
  <c r="Z27" i="23"/>
  <c r="Y27" i="23"/>
  <c r="X27" i="23"/>
  <c r="AA26" i="23"/>
  <c r="Z26" i="23"/>
  <c r="Y26" i="23"/>
  <c r="X26" i="23"/>
  <c r="AA25" i="23"/>
  <c r="Z25" i="23"/>
  <c r="Y25" i="23"/>
  <c r="X25" i="23"/>
  <c r="AA24" i="23"/>
  <c r="Z24" i="23"/>
  <c r="Y24" i="23"/>
  <c r="X24" i="23"/>
  <c r="AA23" i="23"/>
  <c r="Z23" i="23"/>
  <c r="Y23" i="23"/>
  <c r="X23" i="23"/>
  <c r="AA22" i="23"/>
  <c r="Z22" i="23"/>
  <c r="Y22" i="23"/>
  <c r="X22" i="23"/>
  <c r="AA21" i="23"/>
  <c r="Z21" i="23"/>
  <c r="Y21" i="23"/>
  <c r="X21" i="23"/>
  <c r="AA20" i="23"/>
  <c r="Z20" i="23"/>
  <c r="Y20" i="23"/>
  <c r="X20" i="23"/>
  <c r="AA19" i="23"/>
  <c r="Z19" i="23"/>
  <c r="Y19" i="23"/>
  <c r="X19" i="23"/>
  <c r="AA18" i="23"/>
  <c r="Z18" i="23"/>
  <c r="Y18" i="23"/>
  <c r="X18" i="23"/>
  <c r="AA17" i="23"/>
  <c r="Z17" i="23"/>
  <c r="Y17" i="23"/>
  <c r="X17" i="23"/>
  <c r="AA16" i="23"/>
  <c r="Z16" i="23"/>
  <c r="Y16" i="23"/>
  <c r="X16" i="23"/>
  <c r="AA15" i="23"/>
  <c r="Y15" i="23"/>
  <c r="AA14" i="23"/>
  <c r="Z14" i="23"/>
  <c r="Y14" i="23"/>
  <c r="X14" i="23"/>
  <c r="AA13" i="23"/>
  <c r="Y13" i="23"/>
  <c r="AA12" i="23"/>
  <c r="Z12" i="23"/>
  <c r="Y12" i="23"/>
  <c r="X12" i="23"/>
  <c r="AA11" i="23"/>
  <c r="Z11" i="23"/>
  <c r="Y11" i="23"/>
  <c r="X11" i="23"/>
  <c r="AA10" i="23"/>
  <c r="Z10" i="23"/>
  <c r="Z65" i="23" s="1"/>
  <c r="Y10" i="23"/>
  <c r="X10" i="23"/>
  <c r="X65" i="23" s="1"/>
  <c r="AA9" i="23"/>
  <c r="Z9" i="23"/>
  <c r="Y9" i="23"/>
  <c r="X9" i="23"/>
  <c r="AA8" i="23"/>
  <c r="Z8" i="23"/>
  <c r="Y8" i="23"/>
  <c r="X8" i="23"/>
  <c r="AA7" i="23"/>
  <c r="Z7" i="23"/>
  <c r="Y7" i="23"/>
  <c r="X7" i="23"/>
  <c r="AA27" i="13"/>
  <c r="Z27" i="13"/>
  <c r="Y27" i="13"/>
  <c r="X27" i="13"/>
  <c r="AA26" i="13"/>
  <c r="Z26" i="13"/>
  <c r="Y26" i="13"/>
  <c r="X26" i="13"/>
  <c r="AA25" i="13"/>
  <c r="Z25" i="13"/>
  <c r="Y25" i="13"/>
  <c r="X25" i="13"/>
  <c r="AA24" i="13"/>
  <c r="Z24" i="13"/>
  <c r="Y24" i="13"/>
  <c r="X24" i="13"/>
  <c r="AA23" i="13"/>
  <c r="Z23" i="13"/>
  <c r="Y23" i="13"/>
  <c r="X23" i="13"/>
  <c r="AA22" i="13"/>
  <c r="Z22" i="13"/>
  <c r="Y22" i="13"/>
  <c r="X22" i="13"/>
  <c r="AA21" i="13"/>
  <c r="Z21" i="13"/>
  <c r="Y21" i="13"/>
  <c r="X21" i="13"/>
  <c r="AA20" i="13"/>
  <c r="Z20" i="13"/>
  <c r="Y20" i="13"/>
  <c r="X20" i="13"/>
  <c r="AA19" i="13"/>
  <c r="Z19" i="13"/>
  <c r="Y19" i="13"/>
  <c r="X19" i="13"/>
  <c r="AA18" i="13"/>
  <c r="Z18" i="13"/>
  <c r="Y18" i="13"/>
  <c r="X18" i="13"/>
  <c r="AA17" i="13"/>
  <c r="Z17" i="13"/>
  <c r="Y17" i="13"/>
  <c r="X17" i="13"/>
  <c r="AA16" i="13"/>
  <c r="Z16" i="13"/>
  <c r="Y16" i="13"/>
  <c r="X16" i="13"/>
  <c r="AA15" i="13"/>
  <c r="AA63" i="13" s="1"/>
  <c r="Z15" i="13"/>
  <c r="Y15" i="13"/>
  <c r="X15" i="13"/>
  <c r="X63" i="13" s="1"/>
  <c r="AA14" i="13"/>
  <c r="Z14" i="13"/>
  <c r="Y14" i="13"/>
  <c r="X14" i="13"/>
  <c r="AA13" i="13"/>
  <c r="Z13" i="13"/>
  <c r="Y13" i="13"/>
  <c r="X13" i="13"/>
  <c r="AA12" i="13"/>
  <c r="Z12" i="13"/>
  <c r="Y12" i="13"/>
  <c r="X12" i="13"/>
  <c r="AA11" i="13"/>
  <c r="Z11" i="13"/>
  <c r="Y11" i="13"/>
  <c r="X11" i="13"/>
  <c r="AA10" i="13"/>
  <c r="Z10" i="13"/>
  <c r="Z65" i="13" s="1"/>
  <c r="Y10" i="13"/>
  <c r="X10" i="13"/>
  <c r="X65" i="13" s="1"/>
  <c r="AA9" i="13"/>
  <c r="Z9" i="13"/>
  <c r="Y9" i="13"/>
  <c r="X9" i="13"/>
  <c r="AA8" i="13"/>
  <c r="Z8" i="13"/>
  <c r="Y8" i="13"/>
  <c r="X8" i="13"/>
  <c r="AA7" i="13"/>
  <c r="Z7" i="13"/>
  <c r="Y7" i="13"/>
  <c r="X7" i="13"/>
  <c r="AA27" i="12"/>
  <c r="Z27" i="12"/>
  <c r="Y27" i="12"/>
  <c r="X27" i="12"/>
  <c r="AA26" i="12"/>
  <c r="Z26" i="12"/>
  <c r="Y26" i="12"/>
  <c r="X26" i="12"/>
  <c r="AA25" i="12"/>
  <c r="Z25" i="12"/>
  <c r="Y25" i="12"/>
  <c r="X25" i="12"/>
  <c r="AA24" i="12"/>
  <c r="Z24" i="12"/>
  <c r="Y24" i="12"/>
  <c r="X24" i="12"/>
  <c r="AA23" i="12"/>
  <c r="Z23" i="12"/>
  <c r="Y23" i="12"/>
  <c r="X23" i="12"/>
  <c r="AA22" i="12"/>
  <c r="Z22" i="12"/>
  <c r="Y22" i="12"/>
  <c r="X22" i="12"/>
  <c r="AA21" i="12"/>
  <c r="Z21" i="12"/>
  <c r="Y21" i="12"/>
  <c r="X21" i="12"/>
  <c r="AA20" i="12"/>
  <c r="Z20" i="12"/>
  <c r="Y20" i="12"/>
  <c r="X20" i="12"/>
  <c r="AA19" i="12"/>
  <c r="Z19" i="12"/>
  <c r="Y19" i="12"/>
  <c r="X19" i="12"/>
  <c r="AA18" i="12"/>
  <c r="Z18" i="12"/>
  <c r="Y18" i="12"/>
  <c r="X18" i="12"/>
  <c r="AA17" i="12"/>
  <c r="Z17" i="12"/>
  <c r="Y17" i="12"/>
  <c r="X17" i="12"/>
  <c r="AA16" i="12"/>
  <c r="Z16" i="12"/>
  <c r="Y16" i="12"/>
  <c r="X16" i="12"/>
  <c r="AA15" i="12"/>
  <c r="AA63" i="12" s="1"/>
  <c r="Z15" i="12"/>
  <c r="Y15" i="12"/>
  <c r="X15" i="12"/>
  <c r="AA14" i="12"/>
  <c r="Z14" i="12"/>
  <c r="Y14" i="12"/>
  <c r="X14" i="12"/>
  <c r="AA13" i="12"/>
  <c r="Z13" i="12"/>
  <c r="Y13" i="12"/>
  <c r="X13" i="12"/>
  <c r="AA12" i="12"/>
  <c r="Z12" i="12"/>
  <c r="Y12" i="12"/>
  <c r="X12" i="12"/>
  <c r="AA11" i="12"/>
  <c r="Z11" i="12"/>
  <c r="Y11" i="12"/>
  <c r="X11" i="12"/>
  <c r="AA10" i="12"/>
  <c r="Z10" i="12"/>
  <c r="Z65" i="12" s="1"/>
  <c r="Y10" i="12"/>
  <c r="X10" i="12"/>
  <c r="AA9" i="12"/>
  <c r="Z9" i="12"/>
  <c r="Y9" i="12"/>
  <c r="X9" i="12"/>
  <c r="AA8" i="12"/>
  <c r="Z8" i="12"/>
  <c r="Y8" i="12"/>
  <c r="X8" i="12"/>
  <c r="AA7" i="12"/>
  <c r="Z7" i="12"/>
  <c r="Y7" i="12"/>
  <c r="X7" i="12"/>
  <c r="AA27" i="11"/>
  <c r="Z27" i="11"/>
  <c r="Y27" i="11"/>
  <c r="X27" i="11"/>
  <c r="AA26" i="11"/>
  <c r="Z26" i="11"/>
  <c r="Y26" i="11"/>
  <c r="X26" i="11"/>
  <c r="AA25" i="11"/>
  <c r="Z25" i="11"/>
  <c r="Y25" i="11"/>
  <c r="X25" i="11"/>
  <c r="AA24" i="11"/>
  <c r="Z24" i="11"/>
  <c r="Y24" i="11"/>
  <c r="X24" i="11"/>
  <c r="AA23" i="11"/>
  <c r="Z23" i="11"/>
  <c r="Y23" i="11"/>
  <c r="X23" i="11"/>
  <c r="AA22" i="11"/>
  <c r="Z22" i="11"/>
  <c r="Y22" i="11"/>
  <c r="X22" i="11"/>
  <c r="AA21" i="11"/>
  <c r="Z21" i="11"/>
  <c r="Y21" i="11"/>
  <c r="X21" i="11"/>
  <c r="AA20" i="11"/>
  <c r="Z20" i="11"/>
  <c r="Y20" i="11"/>
  <c r="X20" i="11"/>
  <c r="AA19" i="11"/>
  <c r="Z19" i="11"/>
  <c r="Y19" i="11"/>
  <c r="X19" i="11"/>
  <c r="AA18" i="11"/>
  <c r="Z18" i="11"/>
  <c r="Y18" i="11"/>
  <c r="X18" i="11"/>
  <c r="AA17" i="11"/>
  <c r="Z17" i="11"/>
  <c r="Y17" i="11"/>
  <c r="X17" i="11"/>
  <c r="AA16" i="11"/>
  <c r="Z16" i="11"/>
  <c r="Y16" i="11"/>
  <c r="X16" i="11"/>
  <c r="AA15" i="11"/>
  <c r="Z15" i="11"/>
  <c r="Y15" i="11"/>
  <c r="Y63" i="11" s="1"/>
  <c r="X15" i="11"/>
  <c r="AA14" i="11"/>
  <c r="Z14" i="11"/>
  <c r="Y14" i="11"/>
  <c r="X14" i="11"/>
  <c r="AA13" i="11"/>
  <c r="Z13" i="11"/>
  <c r="Y13" i="11"/>
  <c r="X13" i="11"/>
  <c r="AA12" i="11"/>
  <c r="Z12" i="11"/>
  <c r="Y12" i="11"/>
  <c r="X12" i="11"/>
  <c r="AA11" i="11"/>
  <c r="Z11" i="11"/>
  <c r="Y11" i="11"/>
  <c r="X11" i="11"/>
  <c r="AA10" i="11"/>
  <c r="Z10" i="11"/>
  <c r="Y10" i="11"/>
  <c r="Y65" i="11" s="1"/>
  <c r="X10" i="11"/>
  <c r="X65" i="11" s="1"/>
  <c r="AA9" i="11"/>
  <c r="Z9" i="11"/>
  <c r="Y9" i="11"/>
  <c r="X9" i="11"/>
  <c r="AA8" i="11"/>
  <c r="Z8" i="11"/>
  <c r="Y8" i="11"/>
  <c r="X8" i="11"/>
  <c r="AA7" i="11"/>
  <c r="Z7" i="11"/>
  <c r="Y7" i="11"/>
  <c r="Y64" i="11" s="1"/>
  <c r="X7" i="11"/>
  <c r="AA27" i="10"/>
  <c r="Z27" i="10"/>
  <c r="Y27" i="10"/>
  <c r="X27" i="10"/>
  <c r="AA26" i="10"/>
  <c r="Z26" i="10"/>
  <c r="Y26" i="10"/>
  <c r="X26" i="10"/>
  <c r="AA25" i="10"/>
  <c r="Z25" i="10"/>
  <c r="Y25" i="10"/>
  <c r="X25" i="10"/>
  <c r="AA24" i="10"/>
  <c r="Z24" i="10"/>
  <c r="Y24" i="10"/>
  <c r="X24" i="10"/>
  <c r="AA23" i="10"/>
  <c r="Z23" i="10"/>
  <c r="Y23" i="10"/>
  <c r="X23" i="10"/>
  <c r="AA22" i="10"/>
  <c r="Z22" i="10"/>
  <c r="Y22" i="10"/>
  <c r="X22" i="10"/>
  <c r="AA21" i="10"/>
  <c r="Z21" i="10"/>
  <c r="Y21" i="10"/>
  <c r="X21" i="10"/>
  <c r="AA20" i="10"/>
  <c r="Z20" i="10"/>
  <c r="Y20" i="10"/>
  <c r="X20" i="10"/>
  <c r="AA19" i="10"/>
  <c r="Z19" i="10"/>
  <c r="Y19" i="10"/>
  <c r="X19" i="10"/>
  <c r="AA18" i="10"/>
  <c r="Z18" i="10"/>
  <c r="Y18" i="10"/>
  <c r="X18" i="10"/>
  <c r="AA17" i="10"/>
  <c r="Z17" i="10"/>
  <c r="Y17" i="10"/>
  <c r="X17" i="10"/>
  <c r="AA16" i="10"/>
  <c r="Z16" i="10"/>
  <c r="Y16" i="10"/>
  <c r="X16" i="10"/>
  <c r="AA15" i="10"/>
  <c r="Z15" i="10"/>
  <c r="Y15" i="10"/>
  <c r="X15" i="10"/>
  <c r="AA14" i="10"/>
  <c r="Z14" i="10"/>
  <c r="Y14" i="10"/>
  <c r="X14" i="10"/>
  <c r="AA13" i="10"/>
  <c r="Z13" i="10"/>
  <c r="Y13" i="10"/>
  <c r="X13" i="10"/>
  <c r="AA12" i="10"/>
  <c r="Z12" i="10"/>
  <c r="Y12" i="10"/>
  <c r="X12" i="10"/>
  <c r="AA11" i="10"/>
  <c r="Z11" i="10"/>
  <c r="Y11" i="10"/>
  <c r="X11" i="10"/>
  <c r="AA10" i="10"/>
  <c r="Z10" i="10"/>
  <c r="Y10" i="10"/>
  <c r="Y65" i="10" s="1"/>
  <c r="X10" i="10"/>
  <c r="X65" i="10" s="1"/>
  <c r="AA9" i="10"/>
  <c r="Z9" i="10"/>
  <c r="Y9" i="10"/>
  <c r="X9" i="10"/>
  <c r="AA8" i="10"/>
  <c r="Z8" i="10"/>
  <c r="Y8" i="10"/>
  <c r="X8" i="10"/>
  <c r="AA7" i="10"/>
  <c r="Z7" i="10"/>
  <c r="Y7" i="10"/>
  <c r="Y64" i="10" s="1"/>
  <c r="X7" i="10"/>
  <c r="AA27" i="7"/>
  <c r="Z27" i="7"/>
  <c r="Y27" i="7"/>
  <c r="X27" i="7"/>
  <c r="AA26" i="7"/>
  <c r="Z26" i="7"/>
  <c r="Y26" i="7"/>
  <c r="X26" i="7"/>
  <c r="AA25" i="7"/>
  <c r="Z25" i="7"/>
  <c r="Y25" i="7"/>
  <c r="X25" i="7"/>
  <c r="AA24" i="7"/>
  <c r="Z24" i="7"/>
  <c r="Y24" i="7"/>
  <c r="X24" i="7"/>
  <c r="AA23" i="7"/>
  <c r="Z23" i="7"/>
  <c r="Y23" i="7"/>
  <c r="X23" i="7"/>
  <c r="AA22" i="7"/>
  <c r="Z22" i="7"/>
  <c r="Y22" i="7"/>
  <c r="X22" i="7"/>
  <c r="AA21" i="7"/>
  <c r="Z21" i="7"/>
  <c r="Y21" i="7"/>
  <c r="X21" i="7"/>
  <c r="AA20" i="7"/>
  <c r="Z20" i="7"/>
  <c r="Y20" i="7"/>
  <c r="X20" i="7"/>
  <c r="AA19" i="7"/>
  <c r="Z19" i="7"/>
  <c r="Y19" i="7"/>
  <c r="X19" i="7"/>
  <c r="AA18" i="7"/>
  <c r="Z18" i="7"/>
  <c r="Y18" i="7"/>
  <c r="X18" i="7"/>
  <c r="AA17" i="7"/>
  <c r="Z17" i="7"/>
  <c r="Y17" i="7"/>
  <c r="X17" i="7"/>
  <c r="AA16" i="7"/>
  <c r="Z16" i="7"/>
  <c r="Y16" i="7"/>
  <c r="X16" i="7"/>
  <c r="AA15" i="7"/>
  <c r="Z15" i="7"/>
  <c r="Y15" i="7"/>
  <c r="X15" i="7"/>
  <c r="AA14" i="7"/>
  <c r="Z14" i="7"/>
  <c r="Y14" i="7"/>
  <c r="X14" i="7"/>
  <c r="AA13" i="7"/>
  <c r="Z13" i="7"/>
  <c r="Y13" i="7"/>
  <c r="X13" i="7"/>
  <c r="AA12" i="7"/>
  <c r="Z12" i="7"/>
  <c r="Y12" i="7"/>
  <c r="X12" i="7"/>
  <c r="AA11" i="7"/>
  <c r="Z11" i="7"/>
  <c r="Y11" i="7"/>
  <c r="X11" i="7"/>
  <c r="AA10" i="7"/>
  <c r="Z10" i="7"/>
  <c r="Y10" i="7"/>
  <c r="X10" i="7"/>
  <c r="AA9" i="7"/>
  <c r="Z9" i="7"/>
  <c r="Y9" i="7"/>
  <c r="X9" i="7"/>
  <c r="AA8" i="7"/>
  <c r="Z8" i="7"/>
  <c r="Y8" i="7"/>
  <c r="X8" i="7"/>
  <c r="AA7" i="7"/>
  <c r="Z7" i="7"/>
  <c r="Y7" i="7"/>
  <c r="X7" i="7"/>
  <c r="AA27" i="6"/>
  <c r="Z27" i="6"/>
  <c r="Y27" i="6"/>
  <c r="X27" i="6"/>
  <c r="AA26" i="6"/>
  <c r="Z26" i="6"/>
  <c r="Y26" i="6"/>
  <c r="X26" i="6"/>
  <c r="AA25" i="6"/>
  <c r="Z25" i="6"/>
  <c r="Y25" i="6"/>
  <c r="X25" i="6"/>
  <c r="AA24" i="6"/>
  <c r="Z24" i="6"/>
  <c r="Y24" i="6"/>
  <c r="X24" i="6"/>
  <c r="AA23" i="6"/>
  <c r="Z23" i="6"/>
  <c r="Y23" i="6"/>
  <c r="X23" i="6"/>
  <c r="AA22" i="6"/>
  <c r="Z22" i="6"/>
  <c r="Y22" i="6"/>
  <c r="X22" i="6"/>
  <c r="AA21" i="6"/>
  <c r="Z21" i="6"/>
  <c r="Y21" i="6"/>
  <c r="X21" i="6"/>
  <c r="AA20" i="6"/>
  <c r="Z20" i="6"/>
  <c r="Y20" i="6"/>
  <c r="X20" i="6"/>
  <c r="AA19" i="6"/>
  <c r="Z19" i="6"/>
  <c r="Y19" i="6"/>
  <c r="X19" i="6"/>
  <c r="AA18" i="6"/>
  <c r="Z18" i="6"/>
  <c r="Y18" i="6"/>
  <c r="X18" i="6"/>
  <c r="AA17" i="6"/>
  <c r="Z17" i="6"/>
  <c r="Y17" i="6"/>
  <c r="X17" i="6"/>
  <c r="AA16" i="6"/>
  <c r="Z16" i="6"/>
  <c r="Y16" i="6"/>
  <c r="X16" i="6"/>
  <c r="AA15" i="6"/>
  <c r="Z15" i="6"/>
  <c r="Y15" i="6"/>
  <c r="X15" i="6"/>
  <c r="AA14" i="6"/>
  <c r="Z14" i="6"/>
  <c r="Y14" i="6"/>
  <c r="X14" i="6"/>
  <c r="AA13" i="6"/>
  <c r="Z13" i="6"/>
  <c r="Y13" i="6"/>
  <c r="X13" i="6"/>
  <c r="AA12" i="6"/>
  <c r="Z12" i="6"/>
  <c r="Y12" i="6"/>
  <c r="X12" i="6"/>
  <c r="AA11" i="6"/>
  <c r="Z11" i="6"/>
  <c r="Y11" i="6"/>
  <c r="X11" i="6"/>
  <c r="AA10" i="6"/>
  <c r="Z10" i="6"/>
  <c r="Y10" i="6"/>
  <c r="Y41" i="6" s="1"/>
  <c r="X10" i="6"/>
  <c r="AA9" i="6"/>
  <c r="Z9" i="6"/>
  <c r="Y9" i="6"/>
  <c r="X9" i="6"/>
  <c r="AA8" i="6"/>
  <c r="Z8" i="6"/>
  <c r="Y8" i="6"/>
  <c r="X8" i="6"/>
  <c r="AA7" i="6"/>
  <c r="Z7" i="6"/>
  <c r="Y7" i="6"/>
  <c r="Y40" i="6" s="1"/>
  <c r="X7" i="6"/>
  <c r="AA27" i="22"/>
  <c r="Z27" i="22"/>
  <c r="Y27" i="22"/>
  <c r="X27" i="22"/>
  <c r="AA26" i="22"/>
  <c r="Z26" i="22"/>
  <c r="Y26" i="22"/>
  <c r="X26" i="22"/>
  <c r="AA25" i="22"/>
  <c r="Z25" i="22"/>
  <c r="Y25" i="22"/>
  <c r="X25" i="22"/>
  <c r="AA24" i="22"/>
  <c r="Z24" i="22"/>
  <c r="Y24" i="22"/>
  <c r="X24" i="22"/>
  <c r="AA23" i="22"/>
  <c r="Z23" i="22"/>
  <c r="Y23" i="22"/>
  <c r="X23" i="22"/>
  <c r="AA22" i="22"/>
  <c r="Z22" i="22"/>
  <c r="Y22" i="22"/>
  <c r="X22" i="22"/>
  <c r="AA21" i="22"/>
  <c r="Z21" i="22"/>
  <c r="Y21" i="22"/>
  <c r="X21" i="22"/>
  <c r="AA20" i="22"/>
  <c r="Z20" i="22"/>
  <c r="Y20" i="22"/>
  <c r="X20" i="22"/>
  <c r="AA19" i="22"/>
  <c r="Z19" i="22"/>
  <c r="Y19" i="22"/>
  <c r="X19" i="22"/>
  <c r="AA18" i="22"/>
  <c r="Z18" i="22"/>
  <c r="Y18" i="22"/>
  <c r="X18" i="22"/>
  <c r="AA17" i="22"/>
  <c r="Z17" i="22"/>
  <c r="Y17" i="22"/>
  <c r="X17" i="22"/>
  <c r="AA16" i="22"/>
  <c r="Z16" i="22"/>
  <c r="Y16" i="22"/>
  <c r="X16" i="22"/>
  <c r="AA15" i="22"/>
  <c r="Z15" i="22"/>
  <c r="Y15" i="22"/>
  <c r="X15" i="22"/>
  <c r="AA14" i="22"/>
  <c r="Z14" i="22"/>
  <c r="Y14" i="22"/>
  <c r="X14" i="22"/>
  <c r="AA13" i="22"/>
  <c r="Z13" i="22"/>
  <c r="Y13" i="22"/>
  <c r="X13" i="22"/>
  <c r="AA12" i="22"/>
  <c r="Z12" i="22"/>
  <c r="Y12" i="22"/>
  <c r="X12" i="22"/>
  <c r="AA11" i="22"/>
  <c r="Z11" i="22"/>
  <c r="Y11" i="22"/>
  <c r="X11" i="22"/>
  <c r="AA10" i="22"/>
  <c r="Z10" i="22"/>
  <c r="Y10" i="22"/>
  <c r="X10" i="22"/>
  <c r="AA9" i="22"/>
  <c r="Z9" i="22"/>
  <c r="Y9" i="22"/>
  <c r="X9" i="22"/>
  <c r="AA8" i="22"/>
  <c r="Z8" i="22"/>
  <c r="Y8" i="22"/>
  <c r="X8" i="22"/>
  <c r="Y7" i="22"/>
  <c r="X7" i="22"/>
  <c r="X7" i="21"/>
  <c r="AA27" i="21"/>
  <c r="Z27" i="21"/>
  <c r="Y27" i="21"/>
  <c r="X27" i="21"/>
  <c r="AA26" i="21"/>
  <c r="Z26" i="21"/>
  <c r="Y26" i="21"/>
  <c r="X26" i="21"/>
  <c r="AA25" i="21"/>
  <c r="Z25" i="21"/>
  <c r="Y25" i="21"/>
  <c r="X25" i="21"/>
  <c r="AA24" i="21"/>
  <c r="Z24" i="21"/>
  <c r="Y24" i="21"/>
  <c r="X24" i="21"/>
  <c r="AA23" i="21"/>
  <c r="Z23" i="21"/>
  <c r="Y23" i="21"/>
  <c r="X23" i="21"/>
  <c r="AA22" i="21"/>
  <c r="Z22" i="21"/>
  <c r="Y22" i="21"/>
  <c r="X22" i="21"/>
  <c r="AA21" i="21"/>
  <c r="Z21" i="21"/>
  <c r="Y21" i="21"/>
  <c r="X21" i="21"/>
  <c r="AA20" i="21"/>
  <c r="Z20" i="21"/>
  <c r="Y20" i="21"/>
  <c r="X20" i="21"/>
  <c r="AA19" i="21"/>
  <c r="Z19" i="21"/>
  <c r="Y19" i="21"/>
  <c r="X19" i="21"/>
  <c r="AA18" i="21"/>
  <c r="Z18" i="21"/>
  <c r="Y18" i="21"/>
  <c r="X18" i="21"/>
  <c r="AA17" i="21"/>
  <c r="Z17" i="21"/>
  <c r="Y17" i="21"/>
  <c r="X17" i="21"/>
  <c r="AA16" i="21"/>
  <c r="Z16" i="21"/>
  <c r="Y16" i="21"/>
  <c r="X16" i="21"/>
  <c r="AA15" i="21"/>
  <c r="AA39" i="21" s="1"/>
  <c r="Z15" i="21"/>
  <c r="Y15" i="21"/>
  <c r="X15" i="21"/>
  <c r="AA14" i="21"/>
  <c r="Z14" i="21"/>
  <c r="Y14" i="21"/>
  <c r="X14" i="21"/>
  <c r="AA13" i="21"/>
  <c r="Z13" i="21"/>
  <c r="Y13" i="21"/>
  <c r="X13" i="21"/>
  <c r="AA12" i="21"/>
  <c r="Z12" i="21"/>
  <c r="Y12" i="21"/>
  <c r="X12" i="21"/>
  <c r="AA11" i="21"/>
  <c r="Z11" i="21"/>
  <c r="Y11" i="21"/>
  <c r="X11" i="21"/>
  <c r="AA10" i="21"/>
  <c r="Z10" i="21"/>
  <c r="Y10" i="21"/>
  <c r="X10" i="21"/>
  <c r="AA9" i="21"/>
  <c r="Z9" i="21"/>
  <c r="Y9" i="21"/>
  <c r="X9" i="21"/>
  <c r="AA8" i="21"/>
  <c r="Z8" i="21"/>
  <c r="Y8" i="21"/>
  <c r="X8" i="21"/>
  <c r="AA7" i="22"/>
  <c r="Z7" i="22"/>
  <c r="Z7" i="21"/>
  <c r="Y7" i="21"/>
  <c r="AA7" i="21"/>
  <c r="H30" i="24"/>
  <c r="H55" i="41" s="1"/>
  <c r="L55" i="24"/>
  <c r="J30" i="45"/>
  <c r="J81" i="41" s="1"/>
  <c r="T18" i="16"/>
  <c r="T32" i="84" s="1"/>
  <c r="G58" i="15"/>
  <c r="F90" i="16"/>
  <c r="F104" i="84" s="1"/>
  <c r="F55" i="16"/>
  <c r="B30" i="50"/>
  <c r="B86" i="41" s="1"/>
  <c r="C91" i="16"/>
  <c r="O30" i="24"/>
  <c r="O55" i="41" s="1"/>
  <c r="AA39" i="25"/>
  <c r="AA40" i="25"/>
  <c r="S51" i="16"/>
  <c r="W55" i="59"/>
  <c r="H20" i="16"/>
  <c r="B20" i="16"/>
  <c r="N56" i="16"/>
  <c r="P30" i="59"/>
  <c r="P92" i="41" s="1"/>
  <c r="L92" i="16"/>
  <c r="Z63" i="59"/>
  <c r="J20" i="16"/>
  <c r="Q20" i="16"/>
  <c r="I30" i="57"/>
  <c r="I20" i="41" s="1"/>
  <c r="R30" i="58"/>
  <c r="R56" i="41" s="1"/>
  <c r="J56" i="16"/>
  <c r="U55" i="59"/>
  <c r="G90" i="16"/>
  <c r="G104" i="84" s="1"/>
  <c r="G30" i="54"/>
  <c r="G90" i="41" s="1"/>
  <c r="R30" i="46"/>
  <c r="R82" i="41" s="1"/>
  <c r="T58" i="14"/>
  <c r="O55" i="54"/>
  <c r="Q54" i="16"/>
  <c r="Q68" i="84" s="1"/>
  <c r="R30" i="12"/>
  <c r="R17" i="41" s="1"/>
  <c r="I19" i="16"/>
  <c r="D30" i="52"/>
  <c r="D88" i="41" s="1"/>
  <c r="J17" i="16"/>
  <c r="H30" i="50"/>
  <c r="H86" i="41" s="1"/>
  <c r="E89" i="16"/>
  <c r="M55" i="55"/>
  <c r="X63" i="57"/>
  <c r="B55" i="61"/>
  <c r="F90" i="41"/>
  <c r="M90" i="16"/>
  <c r="M104" i="84" s="1"/>
  <c r="F89" i="16"/>
  <c r="D30" i="25"/>
  <c r="D10" i="41" s="1"/>
  <c r="I51" i="16"/>
  <c r="L48" i="16"/>
  <c r="AA41" i="25"/>
  <c r="P30" i="12"/>
  <c r="P17" i="41" s="1"/>
  <c r="C30" i="15"/>
  <c r="O30" i="44"/>
  <c r="O80" i="41" s="1"/>
  <c r="C30" i="38"/>
  <c r="C6" i="41" s="1"/>
  <c r="E85" i="16"/>
  <c r="F55" i="59"/>
  <c r="D30" i="62"/>
  <c r="D93" i="41" s="1"/>
  <c r="S30" i="56"/>
  <c r="S78" i="41" s="1"/>
  <c r="AA64" i="58"/>
  <c r="R67" i="84" l="1"/>
  <c r="R68" i="84"/>
  <c r="B67" i="84"/>
  <c r="B68" i="84"/>
  <c r="L103" i="27"/>
  <c r="L104" i="27"/>
  <c r="N67" i="27"/>
  <c r="N68" i="27"/>
  <c r="C67" i="27"/>
  <c r="C68" i="27"/>
  <c r="N31" i="27"/>
  <c r="N32" i="27"/>
  <c r="J103" i="27"/>
  <c r="J104" i="27"/>
  <c r="F103" i="27"/>
  <c r="F104" i="27"/>
  <c r="J67" i="27"/>
  <c r="J68" i="27"/>
  <c r="J31" i="27"/>
  <c r="J32" i="27"/>
  <c r="AA62" i="67"/>
  <c r="C63" i="67"/>
  <c r="W63" i="69"/>
  <c r="Z40" i="21"/>
  <c r="Z41" i="6"/>
  <c r="X63" i="10"/>
  <c r="Z64" i="11"/>
  <c r="Z65" i="11"/>
  <c r="X63" i="11"/>
  <c r="Z64" i="12"/>
  <c r="Y64" i="13"/>
  <c r="Y65" i="13"/>
  <c r="AA63" i="23"/>
  <c r="C67" i="84"/>
  <c r="C68" i="84"/>
  <c r="Z41" i="49"/>
  <c r="X39" i="49"/>
  <c r="AA39" i="4"/>
  <c r="K103" i="27"/>
  <c r="K104" i="27"/>
  <c r="AA64" i="60"/>
  <c r="AA65" i="60"/>
  <c r="Y63" i="60"/>
  <c r="Z65" i="61"/>
  <c r="X63" i="61"/>
  <c r="Z65" i="62"/>
  <c r="X63" i="62"/>
  <c r="Z51" i="65"/>
  <c r="L67" i="27"/>
  <c r="L68" i="27"/>
  <c r="Y39" i="22"/>
  <c r="Y63" i="10"/>
  <c r="AA64" i="11"/>
  <c r="T58" i="15"/>
  <c r="X41" i="4"/>
  <c r="D103" i="27"/>
  <c r="D104" i="27"/>
  <c r="I103" i="27"/>
  <c r="I104" i="27"/>
  <c r="U103" i="27"/>
  <c r="U104" i="27"/>
  <c r="D67" i="27"/>
  <c r="D68" i="27"/>
  <c r="V31" i="27"/>
  <c r="V32" i="27"/>
  <c r="I31" i="27"/>
  <c r="I32" i="27"/>
  <c r="U31" i="27"/>
  <c r="U32" i="27"/>
  <c r="Z63" i="60"/>
  <c r="Z66" i="60" s="1"/>
  <c r="AA64" i="61"/>
  <c r="AA65" i="61"/>
  <c r="Y63" i="61"/>
  <c r="AA64" i="62"/>
  <c r="Y63" i="62"/>
  <c r="AA60" i="67"/>
  <c r="Z39" i="22"/>
  <c r="Z39" i="6"/>
  <c r="Z63" i="10"/>
  <c r="Z63" i="11"/>
  <c r="AA65" i="12"/>
  <c r="Y63" i="12"/>
  <c r="AA65" i="13"/>
  <c r="Y63" i="13"/>
  <c r="AA65" i="23"/>
  <c r="AA64" i="52"/>
  <c r="Y40" i="4"/>
  <c r="Y41" i="4"/>
  <c r="E103" i="27"/>
  <c r="E104" i="27"/>
  <c r="M103" i="27"/>
  <c r="M104" i="27"/>
  <c r="W31" i="27"/>
  <c r="W32" i="27"/>
  <c r="AA63" i="60"/>
  <c r="Z63" i="61"/>
  <c r="Z63" i="62"/>
  <c r="R63" i="69"/>
  <c r="AA39" i="22"/>
  <c r="AA39" i="6"/>
  <c r="AA39" i="7"/>
  <c r="AA63" i="10"/>
  <c r="AA63" i="11"/>
  <c r="Z63" i="12"/>
  <c r="Z63" i="13"/>
  <c r="V31" i="84"/>
  <c r="V32" i="84"/>
  <c r="D67" i="84"/>
  <c r="D68" i="84"/>
  <c r="G103" i="27"/>
  <c r="G104" i="27"/>
  <c r="P31" i="27"/>
  <c r="P32" i="27"/>
  <c r="X64" i="60"/>
  <c r="AA63" i="61"/>
  <c r="K66" i="61"/>
  <c r="K68" i="61" s="1"/>
  <c r="AA63" i="62"/>
  <c r="S58" i="62"/>
  <c r="X63" i="73"/>
  <c r="G102" i="84"/>
  <c r="G103" i="84"/>
  <c r="U30" i="84"/>
  <c r="U31" i="84"/>
  <c r="U66" i="84"/>
  <c r="U67" i="84"/>
  <c r="S102" i="84"/>
  <c r="S103" i="84"/>
  <c r="M66" i="27"/>
  <c r="M67" i="27"/>
  <c r="Q102" i="84"/>
  <c r="Q103" i="84"/>
  <c r="E102" i="84"/>
  <c r="E103" i="84"/>
  <c r="P30" i="84"/>
  <c r="P31" i="84"/>
  <c r="G30" i="84"/>
  <c r="G31" i="84"/>
  <c r="O102" i="27"/>
  <c r="O103" i="27"/>
  <c r="P102" i="84"/>
  <c r="P103" i="84"/>
  <c r="T102" i="84"/>
  <c r="T103" i="84"/>
  <c r="M102" i="84"/>
  <c r="M103" i="84"/>
  <c r="F102" i="84"/>
  <c r="F103" i="84"/>
  <c r="L30" i="84"/>
  <c r="L31" i="84"/>
  <c r="Q66" i="84"/>
  <c r="Q67" i="84"/>
  <c r="T30" i="84"/>
  <c r="T31" i="84"/>
  <c r="N30" i="84"/>
  <c r="N31" i="84"/>
  <c r="E66" i="27"/>
  <c r="E67" i="27"/>
  <c r="K30" i="27"/>
  <c r="K31" i="27"/>
  <c r="L30" i="27"/>
  <c r="L31" i="27"/>
  <c r="L102" i="84"/>
  <c r="L103" i="84"/>
  <c r="R65" i="84"/>
  <c r="R66" i="84"/>
  <c r="B65" i="84"/>
  <c r="B66" i="84"/>
  <c r="L101" i="27"/>
  <c r="L102" i="27"/>
  <c r="N65" i="27"/>
  <c r="N66" i="27"/>
  <c r="C65" i="27"/>
  <c r="C66" i="27"/>
  <c r="N29" i="27"/>
  <c r="N30" i="27"/>
  <c r="L65" i="27"/>
  <c r="L66" i="27"/>
  <c r="J101" i="27"/>
  <c r="J102" i="27"/>
  <c r="F101" i="27"/>
  <c r="F102" i="27"/>
  <c r="J65" i="27"/>
  <c r="J66" i="27"/>
  <c r="J29" i="27"/>
  <c r="J30" i="27"/>
  <c r="P29" i="27"/>
  <c r="P30" i="27"/>
  <c r="C65" i="84"/>
  <c r="C66" i="84"/>
  <c r="K101" i="27"/>
  <c r="K102" i="27"/>
  <c r="V29" i="84"/>
  <c r="V30" i="84"/>
  <c r="G101" i="27"/>
  <c r="G102" i="27"/>
  <c r="D101" i="27"/>
  <c r="D102" i="27"/>
  <c r="I101" i="27"/>
  <c r="I102" i="27"/>
  <c r="U101" i="27"/>
  <c r="U102" i="27"/>
  <c r="D65" i="27"/>
  <c r="D66" i="27"/>
  <c r="V29" i="27"/>
  <c r="V30" i="27"/>
  <c r="I29" i="27"/>
  <c r="I30" i="27"/>
  <c r="U29" i="27"/>
  <c r="U30" i="27"/>
  <c r="D65" i="84"/>
  <c r="D66" i="84"/>
  <c r="E101" i="27"/>
  <c r="E102" i="27"/>
  <c r="M101" i="27"/>
  <c r="M102" i="27"/>
  <c r="W29" i="27"/>
  <c r="W30" i="27"/>
  <c r="Q64" i="84"/>
  <c r="Q65" i="84"/>
  <c r="F100" i="84"/>
  <c r="F101" i="84"/>
  <c r="T28" i="84"/>
  <c r="T29" i="84"/>
  <c r="N28" i="84"/>
  <c r="N29" i="84"/>
  <c r="L28" i="84"/>
  <c r="L29" i="84"/>
  <c r="M100" i="84"/>
  <c r="M101" i="84"/>
  <c r="G100" i="84"/>
  <c r="G101" i="84"/>
  <c r="P28" i="84"/>
  <c r="P29" i="84"/>
  <c r="U28" i="84"/>
  <c r="U29" i="84"/>
  <c r="G28" i="84"/>
  <c r="G29" i="84"/>
  <c r="U64" i="84"/>
  <c r="U65" i="84"/>
  <c r="O100" i="27"/>
  <c r="O101" i="27"/>
  <c r="P100" i="84"/>
  <c r="P101" i="84"/>
  <c r="S100" i="84"/>
  <c r="S101" i="84"/>
  <c r="T100" i="84"/>
  <c r="T101" i="84"/>
  <c r="AA41" i="47"/>
  <c r="E64" i="27"/>
  <c r="E65" i="27"/>
  <c r="M64" i="27"/>
  <c r="M65" i="27"/>
  <c r="K28" i="27"/>
  <c r="K29" i="27"/>
  <c r="L28" i="27"/>
  <c r="L29" i="27"/>
  <c r="Q100" i="84"/>
  <c r="Q101" i="84"/>
  <c r="E100" i="84"/>
  <c r="E101" i="84"/>
  <c r="L100" i="84"/>
  <c r="L101" i="84"/>
  <c r="C61" i="84"/>
  <c r="C64" i="84"/>
  <c r="J99" i="27"/>
  <c r="J100" i="27"/>
  <c r="D99" i="27"/>
  <c r="D100" i="27"/>
  <c r="I99" i="27"/>
  <c r="I100" i="27"/>
  <c r="F99" i="27"/>
  <c r="F100" i="27"/>
  <c r="U99" i="27"/>
  <c r="U100" i="27"/>
  <c r="G99" i="27"/>
  <c r="G100" i="27"/>
  <c r="J63" i="27"/>
  <c r="J64" i="27"/>
  <c r="D63" i="27"/>
  <c r="D64" i="27"/>
  <c r="V28" i="84"/>
  <c r="V28" i="27"/>
  <c r="P27" i="27"/>
  <c r="P28" i="27"/>
  <c r="J27" i="27"/>
  <c r="J28" i="27"/>
  <c r="I27" i="27"/>
  <c r="I28" i="27"/>
  <c r="U27" i="27"/>
  <c r="U28" i="27"/>
  <c r="L63" i="27"/>
  <c r="L64" i="27"/>
  <c r="Y65" i="23"/>
  <c r="B61" i="84"/>
  <c r="B64" i="84"/>
  <c r="C53" i="16"/>
  <c r="C53" i="27" s="1"/>
  <c r="F79" i="16"/>
  <c r="F79" i="84" s="1"/>
  <c r="G30" i="24"/>
  <c r="G55" i="41" s="1"/>
  <c r="C58" i="14"/>
  <c r="C18" i="16"/>
  <c r="C32" i="84" s="1"/>
  <c r="W30" i="12"/>
  <c r="W17" i="41" s="1"/>
  <c r="D61" i="84"/>
  <c r="D64" i="84"/>
  <c r="U80" i="16"/>
  <c r="K99" i="27"/>
  <c r="K100" i="27"/>
  <c r="E99" i="27"/>
  <c r="E100" i="27"/>
  <c r="L99" i="27"/>
  <c r="L100" i="27"/>
  <c r="M99" i="27"/>
  <c r="M100" i="27"/>
  <c r="N63" i="27"/>
  <c r="N64" i="27"/>
  <c r="C63" i="27"/>
  <c r="C64" i="27"/>
  <c r="N27" i="27"/>
  <c r="N28" i="27"/>
  <c r="W28" i="84"/>
  <c r="W28" i="27"/>
  <c r="P6" i="84"/>
  <c r="P7" i="84"/>
  <c r="P8" i="84"/>
  <c r="P11" i="84"/>
  <c r="P12" i="84"/>
  <c r="P14" i="84"/>
  <c r="P16" i="84"/>
  <c r="P17" i="84"/>
  <c r="P18" i="84"/>
  <c r="P21" i="84"/>
  <c r="P22" i="84"/>
  <c r="P23" i="84"/>
  <c r="P25" i="84"/>
  <c r="P27" i="84"/>
  <c r="P26" i="84"/>
  <c r="M62" i="27"/>
  <c r="M63" i="27"/>
  <c r="Q98" i="84"/>
  <c r="Q97" i="84"/>
  <c r="Q91" i="84"/>
  <c r="Q96" i="84"/>
  <c r="Q99" i="84"/>
  <c r="Q90" i="84"/>
  <c r="Q86" i="84"/>
  <c r="Q80" i="84"/>
  <c r="Q78" i="84"/>
  <c r="Q85" i="84"/>
  <c r="Q79" i="84"/>
  <c r="Q87" i="84"/>
  <c r="M98" i="84"/>
  <c r="M97" i="84"/>
  <c r="M93" i="84"/>
  <c r="M91" i="84"/>
  <c r="M96" i="84"/>
  <c r="M88" i="84"/>
  <c r="M86" i="84"/>
  <c r="M84" i="84"/>
  <c r="M82" i="84"/>
  <c r="M99" i="84"/>
  <c r="M90" i="84"/>
  <c r="M85" i="84"/>
  <c r="M79" i="84"/>
  <c r="M89" i="84"/>
  <c r="Q60" i="84"/>
  <c r="Q44" i="84"/>
  <c r="Q62" i="84"/>
  <c r="Q63" i="84"/>
  <c r="Q54" i="84"/>
  <c r="Q50" i="84"/>
  <c r="Q46" i="84"/>
  <c r="Q42" i="84"/>
  <c r="Q47" i="84"/>
  <c r="T25" i="84"/>
  <c r="T16" i="84"/>
  <c r="T8" i="84"/>
  <c r="T19" i="84"/>
  <c r="T15" i="84"/>
  <c r="T11" i="84"/>
  <c r="T18" i="84"/>
  <c r="T21" i="84"/>
  <c r="T17" i="84"/>
  <c r="T27" i="84"/>
  <c r="T26" i="84"/>
  <c r="N7" i="84"/>
  <c r="N12" i="84"/>
  <c r="N16" i="84"/>
  <c r="N25" i="84"/>
  <c r="N9" i="84"/>
  <c r="N18" i="84"/>
  <c r="N6" i="84"/>
  <c r="N27" i="84"/>
  <c r="N26" i="84"/>
  <c r="B59" i="84"/>
  <c r="B42" i="84"/>
  <c r="B44" i="84"/>
  <c r="B52" i="84"/>
  <c r="B56" i="84"/>
  <c r="B60" i="84"/>
  <c r="B62" i="84"/>
  <c r="B54" i="84"/>
  <c r="B63" i="84"/>
  <c r="B50" i="84"/>
  <c r="O99" i="27"/>
  <c r="O98" i="27"/>
  <c r="O96" i="27"/>
  <c r="O92" i="27"/>
  <c r="O91" i="27"/>
  <c r="O87" i="27"/>
  <c r="P99" i="84"/>
  <c r="P89" i="84"/>
  <c r="P87" i="84"/>
  <c r="P98" i="84"/>
  <c r="P97" i="84"/>
  <c r="P90" i="84"/>
  <c r="P92" i="84"/>
  <c r="P86" i="84"/>
  <c r="P96" i="84"/>
  <c r="P79" i="84"/>
  <c r="T99" i="84"/>
  <c r="T89" i="84"/>
  <c r="T87" i="84"/>
  <c r="T98" i="84"/>
  <c r="T97" i="84"/>
  <c r="T95" i="84"/>
  <c r="T93" i="84"/>
  <c r="T88" i="84"/>
  <c r="T86" i="84"/>
  <c r="T96" i="84"/>
  <c r="T84" i="84"/>
  <c r="T94" i="84"/>
  <c r="T91" i="84"/>
  <c r="T82" i="84"/>
  <c r="T92" i="84"/>
  <c r="T81" i="84"/>
  <c r="T85" i="84"/>
  <c r="T80" i="84"/>
  <c r="T78" i="84"/>
  <c r="T79" i="84"/>
  <c r="T90" i="84"/>
  <c r="T83" i="84"/>
  <c r="N24" i="84"/>
  <c r="T24" i="84"/>
  <c r="G24" i="84"/>
  <c r="Q61" i="84"/>
  <c r="U9" i="84"/>
  <c r="U6" i="84"/>
  <c r="U10" i="84"/>
  <c r="U18" i="84"/>
  <c r="U7" i="84"/>
  <c r="U12" i="84"/>
  <c r="U20" i="84"/>
  <c r="U8" i="84"/>
  <c r="U25" i="84"/>
  <c r="U27" i="84"/>
  <c r="U26" i="84"/>
  <c r="U62" i="84"/>
  <c r="U57" i="84"/>
  <c r="U51" i="84"/>
  <c r="U45" i="84"/>
  <c r="U50" i="84"/>
  <c r="U42" i="84"/>
  <c r="U63" i="84"/>
  <c r="U54" i="84"/>
  <c r="U46" i="84"/>
  <c r="U60" i="84"/>
  <c r="E62" i="27"/>
  <c r="E63" i="27"/>
  <c r="W26" i="27"/>
  <c r="W15" i="84"/>
  <c r="W6" i="84"/>
  <c r="W25" i="84"/>
  <c r="W16" i="84"/>
  <c r="W20" i="84"/>
  <c r="W17" i="84"/>
  <c r="W21" i="84"/>
  <c r="W12" i="84"/>
  <c r="W27" i="27"/>
  <c r="W27" i="84"/>
  <c r="W26" i="84"/>
  <c r="K26" i="27"/>
  <c r="K27" i="27"/>
  <c r="L26" i="27"/>
  <c r="L27" i="27"/>
  <c r="L99" i="84"/>
  <c r="L87" i="84"/>
  <c r="L98" i="84"/>
  <c r="L97" i="84"/>
  <c r="L90" i="84"/>
  <c r="L88" i="84"/>
  <c r="L92" i="84"/>
  <c r="L84" i="84"/>
  <c r="L83" i="84"/>
  <c r="L79" i="84"/>
  <c r="L96" i="84"/>
  <c r="P24" i="84"/>
  <c r="O97" i="27"/>
  <c r="U61" i="84"/>
  <c r="C63" i="84"/>
  <c r="C60" i="84"/>
  <c r="C48" i="84"/>
  <c r="C62" i="84"/>
  <c r="C49" i="84"/>
  <c r="C54" i="84"/>
  <c r="G8" i="84"/>
  <c r="G16" i="84"/>
  <c r="G20" i="84"/>
  <c r="G6" i="84"/>
  <c r="G18" i="84"/>
  <c r="G17" i="84"/>
  <c r="G25" i="84"/>
  <c r="G21" i="84"/>
  <c r="G27" i="84"/>
  <c r="G26" i="84"/>
  <c r="D60" i="84"/>
  <c r="D48" i="84"/>
  <c r="D62" i="84"/>
  <c r="D57" i="84"/>
  <c r="D53" i="84"/>
  <c r="D54" i="84"/>
  <c r="D46" i="84"/>
  <c r="D63" i="84"/>
  <c r="E97" i="84"/>
  <c r="E95" i="84"/>
  <c r="E93" i="84"/>
  <c r="E91" i="84"/>
  <c r="E99" i="84"/>
  <c r="E98" i="84"/>
  <c r="E96" i="84"/>
  <c r="E94" i="84"/>
  <c r="E92" i="84"/>
  <c r="E88" i="84"/>
  <c r="E86" i="84"/>
  <c r="E84" i="84"/>
  <c r="E82" i="84"/>
  <c r="E80" i="84"/>
  <c r="E87" i="84"/>
  <c r="E90" i="84"/>
  <c r="E85" i="84"/>
  <c r="E83" i="84"/>
  <c r="E81" i="84"/>
  <c r="E79" i="84"/>
  <c r="E89" i="84"/>
  <c r="E78" i="84"/>
  <c r="G96" i="84"/>
  <c r="G92" i="84"/>
  <c r="G99" i="84"/>
  <c r="G97" i="84"/>
  <c r="G91" i="84"/>
  <c r="G87" i="84"/>
  <c r="G83" i="84"/>
  <c r="G90" i="84"/>
  <c r="G84" i="84"/>
  <c r="G78" i="84"/>
  <c r="G98" i="84"/>
  <c r="F90" i="84"/>
  <c r="F96" i="84"/>
  <c r="F89" i="84"/>
  <c r="F87" i="84"/>
  <c r="F92" i="84"/>
  <c r="F91" i="84"/>
  <c r="F97" i="84"/>
  <c r="F84" i="84"/>
  <c r="F99" i="84"/>
  <c r="F98" i="84"/>
  <c r="L17" i="84"/>
  <c r="L21" i="84"/>
  <c r="L8" i="84"/>
  <c r="L15" i="84"/>
  <c r="L18" i="84"/>
  <c r="L25" i="84"/>
  <c r="L16" i="84"/>
  <c r="L6" i="84"/>
  <c r="L14" i="84"/>
  <c r="L23" i="84"/>
  <c r="L12" i="84"/>
  <c r="L27" i="84"/>
  <c r="L26" i="84"/>
  <c r="R62" i="84"/>
  <c r="R57" i="84"/>
  <c r="R53" i="84"/>
  <c r="R63" i="84"/>
  <c r="R58" i="84"/>
  <c r="R54" i="84"/>
  <c r="R59" i="84"/>
  <c r="R51" i="84"/>
  <c r="R52" i="84"/>
  <c r="R42" i="84"/>
  <c r="R56" i="84"/>
  <c r="R60" i="84"/>
  <c r="R61" i="84"/>
  <c r="V6" i="84"/>
  <c r="V10" i="84"/>
  <c r="V14" i="84"/>
  <c r="V18" i="84"/>
  <c r="V22" i="84"/>
  <c r="V25" i="84"/>
  <c r="V9" i="84"/>
  <c r="V13" i="84"/>
  <c r="V17" i="84"/>
  <c r="V21" i="84"/>
  <c r="V27" i="84"/>
  <c r="V15" i="84"/>
  <c r="V19" i="84"/>
  <c r="V8" i="84"/>
  <c r="V12" i="84"/>
  <c r="V16" i="84"/>
  <c r="V20" i="84"/>
  <c r="V24" i="84"/>
  <c r="V7" i="84"/>
  <c r="V11" i="84"/>
  <c r="V23" i="84"/>
  <c r="V26" i="84"/>
  <c r="V27" i="27"/>
  <c r="S96" i="84"/>
  <c r="S92" i="84"/>
  <c r="S99" i="84"/>
  <c r="S90" i="84"/>
  <c r="S98" i="84"/>
  <c r="S97" i="84"/>
  <c r="S95" i="84"/>
  <c r="S83" i="84"/>
  <c r="S81" i="84"/>
  <c r="S87" i="84"/>
  <c r="S78" i="84"/>
  <c r="U24" i="84"/>
  <c r="W24" i="84"/>
  <c r="L24" i="84"/>
  <c r="P53" i="67"/>
  <c r="X64" i="12"/>
  <c r="X39" i="46"/>
  <c r="K97" i="27"/>
  <c r="K98" i="27"/>
  <c r="E97" i="27"/>
  <c r="E98" i="27"/>
  <c r="L97" i="27"/>
  <c r="L98" i="27"/>
  <c r="M97" i="27"/>
  <c r="M98" i="27"/>
  <c r="N61" i="27"/>
  <c r="N62" i="27"/>
  <c r="C61" i="27"/>
  <c r="C62" i="27"/>
  <c r="N25" i="27"/>
  <c r="N26" i="27"/>
  <c r="X65" i="59"/>
  <c r="L61" i="27"/>
  <c r="L62" i="27"/>
  <c r="J97" i="27"/>
  <c r="J98" i="27"/>
  <c r="D97" i="27"/>
  <c r="D98" i="27"/>
  <c r="I97" i="27"/>
  <c r="I98" i="27"/>
  <c r="F97" i="27"/>
  <c r="F98" i="27"/>
  <c r="U97" i="27"/>
  <c r="U98" i="27"/>
  <c r="G97" i="27"/>
  <c r="G98" i="27"/>
  <c r="J61" i="27"/>
  <c r="J62" i="27"/>
  <c r="D61" i="27"/>
  <c r="D62" i="27"/>
  <c r="V25" i="27"/>
  <c r="V26" i="27"/>
  <c r="P25" i="27"/>
  <c r="P26" i="27"/>
  <c r="J25" i="27"/>
  <c r="J26" i="27"/>
  <c r="I25" i="27"/>
  <c r="I26" i="27"/>
  <c r="U25" i="27"/>
  <c r="U26" i="27"/>
  <c r="X96" i="41"/>
  <c r="X97" i="41"/>
  <c r="D58" i="13"/>
  <c r="E30" i="39"/>
  <c r="E42" i="41" s="1"/>
  <c r="K18" i="16"/>
  <c r="K32" i="84" s="1"/>
  <c r="N30" i="2"/>
  <c r="N48" i="41" s="1"/>
  <c r="G54" i="16"/>
  <c r="G68" i="84" s="1"/>
  <c r="X63" i="58"/>
  <c r="Z96" i="41"/>
  <c r="Z97" i="41"/>
  <c r="W18" i="16"/>
  <c r="W32" i="84" s="1"/>
  <c r="P30" i="36"/>
  <c r="P7" i="41" s="1"/>
  <c r="K19" i="16"/>
  <c r="K19" i="27" s="1"/>
  <c r="Q30" i="54"/>
  <c r="Q90" i="41" s="1"/>
  <c r="T12" i="16"/>
  <c r="T32" i="27" s="1"/>
  <c r="N30" i="14"/>
  <c r="N18" i="41" s="1"/>
  <c r="L52" i="16"/>
  <c r="L52" i="27" s="1"/>
  <c r="I58" i="54"/>
  <c r="I46" i="16"/>
  <c r="Q30" i="35"/>
  <c r="Q44" i="41" s="1"/>
  <c r="E48" i="27"/>
  <c r="E61" i="27"/>
  <c r="W12" i="27"/>
  <c r="W25" i="27"/>
  <c r="K24" i="27"/>
  <c r="K25" i="27"/>
  <c r="L24" i="27"/>
  <c r="L25" i="27"/>
  <c r="G42" i="33"/>
  <c r="Y63" i="57"/>
  <c r="M60" i="27"/>
  <c r="M61" i="27"/>
  <c r="W96" i="41"/>
  <c r="W97" i="41"/>
  <c r="H58" i="12"/>
  <c r="X65" i="58"/>
  <c r="X64" i="58"/>
  <c r="J15" i="16"/>
  <c r="J15" i="27" s="1"/>
  <c r="D42" i="16"/>
  <c r="D42" i="27" s="1"/>
  <c r="K48" i="16"/>
  <c r="D18" i="16"/>
  <c r="T30" i="49"/>
  <c r="T85" i="41" s="1"/>
  <c r="AA63" i="52"/>
  <c r="F96" i="27"/>
  <c r="K96" i="27"/>
  <c r="D96" i="27"/>
  <c r="J96" i="27"/>
  <c r="I96" i="27"/>
  <c r="P24" i="27"/>
  <c r="X65" i="74"/>
  <c r="Z65" i="74"/>
  <c r="Y65" i="74"/>
  <c r="AA65" i="74"/>
  <c r="G96" i="27"/>
  <c r="AA63" i="72"/>
  <c r="E96" i="27"/>
  <c r="I24" i="27"/>
  <c r="U24" i="27"/>
  <c r="V8" i="27"/>
  <c r="V24" i="27"/>
  <c r="M84" i="27"/>
  <c r="M96" i="27"/>
  <c r="K8" i="16"/>
  <c r="K8" i="27" s="1"/>
  <c r="S30" i="58"/>
  <c r="S56" i="41" s="1"/>
  <c r="J30" i="61"/>
  <c r="J57" i="41" s="1"/>
  <c r="F80" i="16"/>
  <c r="F80" i="27" s="1"/>
  <c r="N30" i="1"/>
  <c r="N12" i="41" s="1"/>
  <c r="U58" i="14"/>
  <c r="S57" i="16"/>
  <c r="L30" i="54"/>
  <c r="L90" i="41" s="1"/>
  <c r="N30" i="43"/>
  <c r="N79" i="41" s="1"/>
  <c r="R30" i="50"/>
  <c r="R86" i="41" s="1"/>
  <c r="W51" i="16"/>
  <c r="R91" i="16"/>
  <c r="H30" i="60"/>
  <c r="H21" i="41" s="1"/>
  <c r="I30" i="58"/>
  <c r="I56" i="41" s="1"/>
  <c r="B30" i="58"/>
  <c r="B56" i="41" s="1"/>
  <c r="W79" i="16"/>
  <c r="C30" i="50"/>
  <c r="C86" i="41" s="1"/>
  <c r="V54" i="16"/>
  <c r="R13" i="16"/>
  <c r="P51" i="16"/>
  <c r="F58" i="15"/>
  <c r="AA39" i="45"/>
  <c r="T30" i="51"/>
  <c r="T87" i="41" s="1"/>
  <c r="X64" i="53"/>
  <c r="O66" i="24"/>
  <c r="O68" i="24" s="1"/>
  <c r="D60" i="27"/>
  <c r="J60" i="27"/>
  <c r="L60" i="27"/>
  <c r="L84" i="27"/>
  <c r="L96" i="27"/>
  <c r="B29" i="69"/>
  <c r="B95" i="41" s="1"/>
  <c r="B95" i="16"/>
  <c r="U82" i="27"/>
  <c r="U96" i="27"/>
  <c r="X63" i="12"/>
  <c r="O58" i="55"/>
  <c r="V30" i="58"/>
  <c r="V56" i="41" s="1"/>
  <c r="L43" i="16"/>
  <c r="L43" i="27" s="1"/>
  <c r="Z53" i="55"/>
  <c r="X63" i="59"/>
  <c r="J24" i="27"/>
  <c r="C60" i="27"/>
  <c r="E60" i="27"/>
  <c r="W24" i="27"/>
  <c r="T47" i="16"/>
  <c r="U30" i="14"/>
  <c r="U18" i="41" s="1"/>
  <c r="Q30" i="50"/>
  <c r="Q86" i="41" s="1"/>
  <c r="W78" i="16"/>
  <c r="T30" i="43"/>
  <c r="T79" i="41" s="1"/>
  <c r="S50" i="16"/>
  <c r="C42" i="16"/>
  <c r="C42" i="27" s="1"/>
  <c r="H30" i="9"/>
  <c r="H51" i="41" s="1"/>
  <c r="F88" i="16"/>
  <c r="F88" i="84" s="1"/>
  <c r="O83" i="16"/>
  <c r="O83" i="27" s="1"/>
  <c r="D16" i="16"/>
  <c r="D30" i="55"/>
  <c r="D91" i="41" s="1"/>
  <c r="I90" i="16"/>
  <c r="I104" i="84" s="1"/>
  <c r="L42" i="21"/>
  <c r="L44" i="21" s="1"/>
  <c r="U42" i="46"/>
  <c r="U66" i="58"/>
  <c r="U68" i="58" s="1"/>
  <c r="Q66" i="58"/>
  <c r="Q68" i="58" s="1"/>
  <c r="M66" i="58"/>
  <c r="M68" i="58" s="1"/>
  <c r="M66" i="54"/>
  <c r="N66" i="60"/>
  <c r="N68" i="60" s="1"/>
  <c r="B58" i="62"/>
  <c r="F58" i="62"/>
  <c r="H58" i="62"/>
  <c r="F66" i="62"/>
  <c r="F68" i="62" s="1"/>
  <c r="N66" i="62"/>
  <c r="N68" i="62" s="1"/>
  <c r="R66" i="62"/>
  <c r="R68" i="62" s="1"/>
  <c r="N24" i="27"/>
  <c r="N60" i="27"/>
  <c r="O65" i="70"/>
  <c r="Z53" i="70"/>
  <c r="H65" i="70"/>
  <c r="S65" i="70"/>
  <c r="E65" i="70"/>
  <c r="W65" i="70"/>
  <c r="D65" i="70"/>
  <c r="V65" i="70"/>
  <c r="I65" i="70"/>
  <c r="Y29" i="70"/>
  <c r="Y60" i="41" s="1"/>
  <c r="M60" i="41"/>
  <c r="R65" i="70"/>
  <c r="K65" i="70"/>
  <c r="Z29" i="72"/>
  <c r="Z24" i="41" s="1"/>
  <c r="L24" i="41"/>
  <c r="X63" i="72"/>
  <c r="Y63" i="72"/>
  <c r="AA56" i="73"/>
  <c r="X63" i="70"/>
  <c r="Y63" i="70"/>
  <c r="Z65" i="72"/>
  <c r="Z56" i="73"/>
  <c r="AA65" i="72"/>
  <c r="Y65" i="72"/>
  <c r="X65" i="72"/>
  <c r="C65" i="73"/>
  <c r="Y63" i="73"/>
  <c r="AA29" i="73"/>
  <c r="Y29" i="73"/>
  <c r="Y53" i="73"/>
  <c r="AA53" i="73"/>
  <c r="X65" i="73"/>
  <c r="Z65" i="73"/>
  <c r="X53" i="73"/>
  <c r="Z53" i="73"/>
  <c r="Y56" i="73"/>
  <c r="X56" i="73"/>
  <c r="X29" i="72"/>
  <c r="X24" i="41" s="1"/>
  <c r="AA29" i="72"/>
  <c r="AA24" i="41" s="1"/>
  <c r="Y29" i="72"/>
  <c r="Y24" i="41" s="1"/>
  <c r="AA53" i="70"/>
  <c r="Y53" i="70"/>
  <c r="Z65" i="70"/>
  <c r="AA29" i="70"/>
  <c r="AA60" i="41" s="1"/>
  <c r="X53" i="70"/>
  <c r="AA65" i="70"/>
  <c r="J30" i="37"/>
  <c r="J43" i="41" s="1"/>
  <c r="F58" i="54"/>
  <c r="R19" i="16"/>
  <c r="H30" i="61"/>
  <c r="H57" i="41" s="1"/>
  <c r="D58" i="62"/>
  <c r="L11" i="16"/>
  <c r="L11" i="27" s="1"/>
  <c r="W30" i="60"/>
  <c r="W21" i="41" s="1"/>
  <c r="Q51" i="16"/>
  <c r="Q51" i="84" s="1"/>
  <c r="D11" i="16"/>
  <c r="C30" i="2"/>
  <c r="C48" i="41" s="1"/>
  <c r="B47" i="16"/>
  <c r="B47" i="84" s="1"/>
  <c r="B43" i="16"/>
  <c r="B43" i="84" s="1"/>
  <c r="L80" i="16"/>
  <c r="L80" i="27" s="1"/>
  <c r="G58" i="54"/>
  <c r="L55" i="55"/>
  <c r="I47" i="16"/>
  <c r="W43" i="16"/>
  <c r="C79" i="16"/>
  <c r="G30" i="34"/>
  <c r="G8" i="41" s="1"/>
  <c r="F30" i="48"/>
  <c r="F84" i="41" s="1"/>
  <c r="F20" i="16"/>
  <c r="L30" i="39"/>
  <c r="L42" i="41" s="1"/>
  <c r="H19" i="16"/>
  <c r="E30" i="56"/>
  <c r="E78" i="41" s="1"/>
  <c r="V30" i="34"/>
  <c r="V8" i="41" s="1"/>
  <c r="H55" i="62"/>
  <c r="X55" i="62" s="1"/>
  <c r="C13" i="16"/>
  <c r="G15" i="16"/>
  <c r="G15" i="84" s="1"/>
  <c r="B51" i="16"/>
  <c r="B51" i="84" s="1"/>
  <c r="F30" i="12"/>
  <c r="F17" i="41" s="1"/>
  <c r="T30" i="10"/>
  <c r="T16" i="41" s="1"/>
  <c r="Z65" i="55"/>
  <c r="N87" i="16"/>
  <c r="C68" i="23"/>
  <c r="V66" i="53"/>
  <c r="V68" i="53" s="1"/>
  <c r="R66" i="53"/>
  <c r="R68" i="53" s="1"/>
  <c r="P66" i="53"/>
  <c r="P68" i="53" s="1"/>
  <c r="J66" i="53"/>
  <c r="J68" i="53" s="1"/>
  <c r="D66" i="53"/>
  <c r="W66" i="53"/>
  <c r="W68" i="53" s="1"/>
  <c r="S66" i="53"/>
  <c r="S68" i="53" s="1"/>
  <c r="Q66" i="53"/>
  <c r="Q68" i="53" s="1"/>
  <c r="O66" i="53"/>
  <c r="O68" i="53" s="1"/>
  <c r="F66" i="53"/>
  <c r="F68" i="53" s="1"/>
  <c r="B66" i="53"/>
  <c r="B68" i="53" s="1"/>
  <c r="K66" i="12"/>
  <c r="K68" i="12" s="1"/>
  <c r="L42" i="49"/>
  <c r="L44" i="49" s="1"/>
  <c r="AA65" i="58"/>
  <c r="Z28" i="59"/>
  <c r="Z92" i="16" s="1"/>
  <c r="W66" i="60"/>
  <c r="W68" i="60" s="1"/>
  <c r="U66" i="60"/>
  <c r="U68" i="60" s="1"/>
  <c r="E30" i="61"/>
  <c r="E57" i="41" s="1"/>
  <c r="B88" i="16"/>
  <c r="R30" i="9"/>
  <c r="R51" i="41" s="1"/>
  <c r="R30" i="61"/>
  <c r="R57" i="41" s="1"/>
  <c r="J8" i="16"/>
  <c r="J8" i="27" s="1"/>
  <c r="G58" i="8"/>
  <c r="B30" i="53"/>
  <c r="B89" i="41" s="1"/>
  <c r="O13" i="16"/>
  <c r="T7" i="16"/>
  <c r="L30" i="10"/>
  <c r="L16" i="41" s="1"/>
  <c r="E30" i="2"/>
  <c r="E48" i="41" s="1"/>
  <c r="R58" i="12"/>
  <c r="T30" i="11"/>
  <c r="T52" i="41" s="1"/>
  <c r="U30" i="38"/>
  <c r="U6" i="41" s="1"/>
  <c r="G30" i="12"/>
  <c r="G17" i="41" s="1"/>
  <c r="G79" i="16"/>
  <c r="G79" i="27" s="1"/>
  <c r="K30" i="39"/>
  <c r="K42" i="41" s="1"/>
  <c r="L30" i="48"/>
  <c r="L84" i="41" s="1"/>
  <c r="I43" i="16"/>
  <c r="V30" i="52"/>
  <c r="V88" i="41" s="1"/>
  <c r="Q81" i="16"/>
  <c r="Q81" i="84" s="1"/>
  <c r="V19" i="16"/>
  <c r="V30" i="59"/>
  <c r="V92" i="41" s="1"/>
  <c r="I78" i="16"/>
  <c r="I78" i="27" s="1"/>
  <c r="P42" i="16"/>
  <c r="W30" i="1"/>
  <c r="W12" i="41" s="1"/>
  <c r="G86" i="16"/>
  <c r="G86" i="27" s="1"/>
  <c r="Y40" i="21"/>
  <c r="X39" i="26"/>
  <c r="X40" i="26"/>
  <c r="S17" i="16"/>
  <c r="B15" i="16"/>
  <c r="M54" i="16"/>
  <c r="M68" i="84" s="1"/>
  <c r="V58" i="13"/>
  <c r="Z28" i="32"/>
  <c r="Z9" i="16" s="1"/>
  <c r="Z39" i="47"/>
  <c r="X65" i="52"/>
  <c r="D58" i="55"/>
  <c r="E58" i="8"/>
  <c r="V58" i="51"/>
  <c r="T58" i="51"/>
  <c r="L58" i="51"/>
  <c r="J58" i="51"/>
  <c r="H58" i="51"/>
  <c r="R42" i="48"/>
  <c r="R44" i="48" s="1"/>
  <c r="P42" i="48"/>
  <c r="P44" i="48" s="1"/>
  <c r="H42" i="48"/>
  <c r="H44" i="48" s="1"/>
  <c r="W58" i="54"/>
  <c r="Z62" i="67"/>
  <c r="Z60" i="67"/>
  <c r="Z61" i="67"/>
  <c r="D63" i="67"/>
  <c r="D65" i="67" s="1"/>
  <c r="X51" i="65"/>
  <c r="P30" i="4"/>
  <c r="P13" i="41" s="1"/>
  <c r="P13" i="16"/>
  <c r="P13" i="27" s="1"/>
  <c r="Z64" i="57"/>
  <c r="Y63" i="59"/>
  <c r="E63" i="67"/>
  <c r="E65" i="67" s="1"/>
  <c r="G30" i="60"/>
  <c r="G21" i="41" s="1"/>
  <c r="O30" i="59"/>
  <c r="O92" i="41" s="1"/>
  <c r="N30" i="13"/>
  <c r="N53" i="41" s="1"/>
  <c r="F19" i="16"/>
  <c r="N88" i="16"/>
  <c r="D49" i="16"/>
  <c r="D49" i="27" s="1"/>
  <c r="K58" i="12"/>
  <c r="L58" i="14"/>
  <c r="Z64" i="59"/>
  <c r="C66" i="61"/>
  <c r="C68" i="61" s="1"/>
  <c r="Q30" i="44"/>
  <c r="Q80" i="41" s="1"/>
  <c r="E30" i="26"/>
  <c r="E46" i="41" s="1"/>
  <c r="Q30" i="8"/>
  <c r="F57" i="16"/>
  <c r="S30" i="59"/>
  <c r="S92" i="41" s="1"/>
  <c r="H79" i="16"/>
  <c r="K92" i="16"/>
  <c r="K92" i="27" s="1"/>
  <c r="W30" i="7"/>
  <c r="W50" i="41" s="1"/>
  <c r="O30" i="12"/>
  <c r="O17" i="41" s="1"/>
  <c r="H30" i="59"/>
  <c r="H92" i="41" s="1"/>
  <c r="T48" i="16"/>
  <c r="T68" i="27" s="1"/>
  <c r="AA53" i="54"/>
  <c r="C81" i="16"/>
  <c r="L30" i="52"/>
  <c r="L88" i="41" s="1"/>
  <c r="L30" i="43"/>
  <c r="L79" i="41" s="1"/>
  <c r="M30" i="52"/>
  <c r="M88" i="41" s="1"/>
  <c r="K83" i="16"/>
  <c r="K83" i="27" s="1"/>
  <c r="B82" i="16"/>
  <c r="H58" i="24"/>
  <c r="Q30" i="26"/>
  <c r="Q46" i="41" s="1"/>
  <c r="X64" i="11"/>
  <c r="X66" i="11" s="1"/>
  <c r="Q11" i="16"/>
  <c r="U52" i="16"/>
  <c r="U52" i="84" s="1"/>
  <c r="AA28" i="21"/>
  <c r="AA11" i="16" s="1"/>
  <c r="W9" i="16"/>
  <c r="W9" i="27" s="1"/>
  <c r="B8" i="16"/>
  <c r="N30" i="10"/>
  <c r="N16" i="41" s="1"/>
  <c r="H58" i="10"/>
  <c r="X28" i="11"/>
  <c r="X52" i="16" s="1"/>
  <c r="R79" i="16"/>
  <c r="AA39" i="47"/>
  <c r="K30" i="52"/>
  <c r="K88" i="41" s="1"/>
  <c r="J42" i="50"/>
  <c r="J44" i="50" s="1"/>
  <c r="W42" i="50"/>
  <c r="W44" i="50" s="1"/>
  <c r="S42" i="50"/>
  <c r="S44" i="50" s="1"/>
  <c r="Q42" i="50"/>
  <c r="Q44" i="50" s="1"/>
  <c r="K42" i="50"/>
  <c r="K44" i="50" s="1"/>
  <c r="E42" i="50"/>
  <c r="E44" i="50" s="1"/>
  <c r="T42" i="50"/>
  <c r="T44" i="50" s="1"/>
  <c r="F42" i="50"/>
  <c r="F44" i="50" s="1"/>
  <c r="U42" i="50"/>
  <c r="U44" i="50" s="1"/>
  <c r="G42" i="50"/>
  <c r="G44" i="50" s="1"/>
  <c r="C42" i="50"/>
  <c r="C44" i="50" s="1"/>
  <c r="W42" i="7"/>
  <c r="G42" i="44"/>
  <c r="G44" i="44" s="1"/>
  <c r="W66" i="57"/>
  <c r="W68" i="57" s="1"/>
  <c r="K66" i="57"/>
  <c r="U66" i="57"/>
  <c r="U68" i="57" s="1"/>
  <c r="Q66" i="57"/>
  <c r="Q68" i="57" s="1"/>
  <c r="I66" i="57"/>
  <c r="I68" i="57" s="1"/>
  <c r="G66" i="59"/>
  <c r="G68" i="59" s="1"/>
  <c r="AA66" i="60"/>
  <c r="U66" i="61"/>
  <c r="U68" i="61" s="1"/>
  <c r="L20" i="16"/>
  <c r="L20" i="27" s="1"/>
  <c r="P30" i="23"/>
  <c r="P19" i="41" s="1"/>
  <c r="P19" i="16"/>
  <c r="P19" i="84" s="1"/>
  <c r="P30" i="57"/>
  <c r="P20" i="41" s="1"/>
  <c r="P20" i="16"/>
  <c r="P20" i="27" s="1"/>
  <c r="P30" i="8"/>
  <c r="P15" i="41" s="1"/>
  <c r="P15" i="16"/>
  <c r="P15" i="27" s="1"/>
  <c r="Y64" i="59"/>
  <c r="Y28" i="61"/>
  <c r="Y57" i="16" s="1"/>
  <c r="E58" i="62"/>
  <c r="U91" i="16"/>
  <c r="C30" i="34"/>
  <c r="C8" i="41" s="1"/>
  <c r="V30" i="13"/>
  <c r="V53" i="41" s="1"/>
  <c r="T84" i="16"/>
  <c r="T104" i="27" s="1"/>
  <c r="U30" i="48"/>
  <c r="U84" i="41" s="1"/>
  <c r="W30" i="52"/>
  <c r="W88" i="41" s="1"/>
  <c r="J58" i="12"/>
  <c r="Y28" i="35"/>
  <c r="Y44" i="16" s="1"/>
  <c r="G30" i="47"/>
  <c r="G83" i="41" s="1"/>
  <c r="P30" i="43"/>
  <c r="P79" i="41" s="1"/>
  <c r="W30" i="45"/>
  <c r="W81" i="41" s="1"/>
  <c r="M7" i="16"/>
  <c r="P58" i="15"/>
  <c r="U30" i="9"/>
  <c r="U51" i="41" s="1"/>
  <c r="AA65" i="55"/>
  <c r="E66" i="58"/>
  <c r="E68" i="58" s="1"/>
  <c r="Z65" i="59"/>
  <c r="G66" i="61"/>
  <c r="G68" i="61" s="1"/>
  <c r="D66" i="61"/>
  <c r="D68" i="61" s="1"/>
  <c r="B66" i="60"/>
  <c r="B68" i="60" s="1"/>
  <c r="Y53" i="57"/>
  <c r="H17" i="16"/>
  <c r="M30" i="6"/>
  <c r="M14" i="41" s="1"/>
  <c r="Y28" i="45"/>
  <c r="Y81" i="16" s="1"/>
  <c r="U53" i="16"/>
  <c r="U53" i="84" s="1"/>
  <c r="V30" i="37"/>
  <c r="V43" i="41" s="1"/>
  <c r="U30" i="36"/>
  <c r="U7" i="41" s="1"/>
  <c r="M30" i="53"/>
  <c r="M89" i="41" s="1"/>
  <c r="R30" i="13"/>
  <c r="R53" i="41" s="1"/>
  <c r="G57" i="16"/>
  <c r="S48" i="16"/>
  <c r="O58" i="15"/>
  <c r="M19" i="16"/>
  <c r="E30" i="46"/>
  <c r="E82" i="41" s="1"/>
  <c r="M16" i="16"/>
  <c r="I8" i="16"/>
  <c r="I8" i="27" s="1"/>
  <c r="C30" i="5"/>
  <c r="C49" i="41" s="1"/>
  <c r="P58" i="53"/>
  <c r="O57" i="16"/>
  <c r="X53" i="57"/>
  <c r="I48" i="16"/>
  <c r="I68" i="27" s="1"/>
  <c r="W48" i="16"/>
  <c r="W68" i="27" s="1"/>
  <c r="P55" i="15"/>
  <c r="C43" i="16"/>
  <c r="C43" i="27" s="1"/>
  <c r="E30" i="24"/>
  <c r="E55" i="41" s="1"/>
  <c r="J30" i="35"/>
  <c r="J44" i="41" s="1"/>
  <c r="AA28" i="39"/>
  <c r="AA42" i="16" s="1"/>
  <c r="P30" i="21"/>
  <c r="P11" i="41" s="1"/>
  <c r="K6" i="16"/>
  <c r="K6" i="27" s="1"/>
  <c r="W30" i="39"/>
  <c r="W42" i="41" s="1"/>
  <c r="C30" i="57"/>
  <c r="C20" i="41" s="1"/>
  <c r="D92" i="16"/>
  <c r="D92" i="27" s="1"/>
  <c r="D58" i="59"/>
  <c r="U55" i="16"/>
  <c r="U55" i="84" s="1"/>
  <c r="N82" i="16"/>
  <c r="V82" i="16"/>
  <c r="T30" i="24"/>
  <c r="T55" i="41" s="1"/>
  <c r="N55" i="16"/>
  <c r="N55" i="27" s="1"/>
  <c r="Z28" i="45"/>
  <c r="Z81" i="16" s="1"/>
  <c r="AA53" i="11"/>
  <c r="M30" i="26"/>
  <c r="M46" i="41" s="1"/>
  <c r="V17" i="16"/>
  <c r="K16" i="16"/>
  <c r="K16" i="27" s="1"/>
  <c r="Q49" i="16"/>
  <c r="Q49" i="84" s="1"/>
  <c r="E52" i="16"/>
  <c r="E52" i="27" s="1"/>
  <c r="M58" i="12"/>
  <c r="G58" i="13"/>
  <c r="P30" i="10"/>
  <c r="P16" i="41" s="1"/>
  <c r="N30" i="32"/>
  <c r="N9" i="41" s="1"/>
  <c r="P58" i="10"/>
  <c r="Z39" i="46"/>
  <c r="T58" i="53"/>
  <c r="Z28" i="50"/>
  <c r="Z86" i="16" s="1"/>
  <c r="K66" i="15"/>
  <c r="K68" i="15" s="1"/>
  <c r="E66" i="15"/>
  <c r="E68" i="15" s="1"/>
  <c r="L66" i="9"/>
  <c r="B66" i="9"/>
  <c r="B68" i="9" s="1"/>
  <c r="M66" i="9"/>
  <c r="M68" i="9" s="1"/>
  <c r="U42" i="49"/>
  <c r="U44" i="49" s="1"/>
  <c r="R42" i="2"/>
  <c r="R44" i="2" s="1"/>
  <c r="J42" i="2"/>
  <c r="J44" i="2" s="1"/>
  <c r="D42" i="2"/>
  <c r="D44" i="2" s="1"/>
  <c r="K42" i="2"/>
  <c r="K44" i="2" s="1"/>
  <c r="B42" i="2"/>
  <c r="B44" i="2" s="1"/>
  <c r="C80" i="16"/>
  <c r="Y65" i="57"/>
  <c r="Y64" i="57"/>
  <c r="V66" i="59"/>
  <c r="V68" i="59" s="1"/>
  <c r="R66" i="59"/>
  <c r="R68" i="59" s="1"/>
  <c r="J66" i="59"/>
  <c r="J68" i="59" s="1"/>
  <c r="Z53" i="60"/>
  <c r="E66" i="60"/>
  <c r="E68" i="60" s="1"/>
  <c r="I66" i="60"/>
  <c r="I68" i="60" s="1"/>
  <c r="M66" i="60"/>
  <c r="M68" i="60" s="1"/>
  <c r="Q66" i="60"/>
  <c r="Q68" i="60" s="1"/>
  <c r="V66" i="60"/>
  <c r="V68" i="60" s="1"/>
  <c r="E63" i="65"/>
  <c r="E65" i="65" s="1"/>
  <c r="I63" i="65"/>
  <c r="I65" i="65" s="1"/>
  <c r="M63" i="65"/>
  <c r="M65" i="65" s="1"/>
  <c r="Q63" i="65"/>
  <c r="Q65" i="65" s="1"/>
  <c r="L22" i="16"/>
  <c r="L22" i="27" s="1"/>
  <c r="V58" i="16"/>
  <c r="I63" i="68"/>
  <c r="I65" i="68" s="1"/>
  <c r="M63" i="68"/>
  <c r="M65" i="68" s="1"/>
  <c r="Q63" i="68"/>
  <c r="Q65" i="68" s="1"/>
  <c r="Y61" i="65"/>
  <c r="B63" i="65"/>
  <c r="B65" i="65" s="1"/>
  <c r="F63" i="65"/>
  <c r="F65" i="65" s="1"/>
  <c r="J63" i="65"/>
  <c r="J65" i="65" s="1"/>
  <c r="N63" i="65"/>
  <c r="N65" i="65" s="1"/>
  <c r="T63" i="65"/>
  <c r="T65" i="65" s="1"/>
  <c r="Y51" i="65"/>
  <c r="F63" i="64"/>
  <c r="F65" i="64" s="1"/>
  <c r="M63" i="64"/>
  <c r="M65" i="64" s="1"/>
  <c r="I63" i="64"/>
  <c r="I65" i="64" s="1"/>
  <c r="X60" i="69"/>
  <c r="X62" i="69"/>
  <c r="V65" i="69"/>
  <c r="J63" i="67"/>
  <c r="J65" i="67" s="1"/>
  <c r="Y64" i="67"/>
  <c r="I63" i="67"/>
  <c r="I65" i="67" s="1"/>
  <c r="B63" i="68"/>
  <c r="B65" i="68" s="1"/>
  <c r="F63" i="68"/>
  <c r="F65" i="68" s="1"/>
  <c r="J63" i="68"/>
  <c r="J65" i="68" s="1"/>
  <c r="N63" i="68"/>
  <c r="N65" i="68" s="1"/>
  <c r="T63" i="68"/>
  <c r="T65" i="68" s="1"/>
  <c r="R63" i="68"/>
  <c r="R65" i="68" s="1"/>
  <c r="V63" i="68"/>
  <c r="V65" i="68" s="1"/>
  <c r="V63" i="66"/>
  <c r="V65" i="66" s="1"/>
  <c r="D63" i="65"/>
  <c r="D65" i="65" s="1"/>
  <c r="H63" i="65"/>
  <c r="H65" i="65" s="1"/>
  <c r="L63" i="65"/>
  <c r="L65" i="65" s="1"/>
  <c r="P63" i="65"/>
  <c r="P65" i="65" s="1"/>
  <c r="C63" i="65"/>
  <c r="C65" i="65" s="1"/>
  <c r="G63" i="65"/>
  <c r="G65" i="65" s="1"/>
  <c r="K63" i="65"/>
  <c r="K65" i="65" s="1"/>
  <c r="O63" i="65"/>
  <c r="O65" i="65" s="1"/>
  <c r="U63" i="65"/>
  <c r="U65" i="65" s="1"/>
  <c r="I66" i="62"/>
  <c r="I68" i="62" s="1"/>
  <c r="Q66" i="62"/>
  <c r="Q68" i="62" s="1"/>
  <c r="U66" i="62"/>
  <c r="U68" i="62" s="1"/>
  <c r="I58" i="62"/>
  <c r="C30" i="62"/>
  <c r="C93" i="41" s="1"/>
  <c r="D66" i="62"/>
  <c r="D68" i="62" s="1"/>
  <c r="H66" i="62"/>
  <c r="H68" i="62" s="1"/>
  <c r="L66" i="62"/>
  <c r="L68" i="62" s="1"/>
  <c r="P66" i="62"/>
  <c r="P68" i="62" s="1"/>
  <c r="T66" i="62"/>
  <c r="T68" i="62" s="1"/>
  <c r="N93" i="16"/>
  <c r="I30" i="61"/>
  <c r="I57" i="41" s="1"/>
  <c r="U30" i="61"/>
  <c r="U57" i="41" s="1"/>
  <c r="N30" i="61"/>
  <c r="N57" i="41" s="1"/>
  <c r="S66" i="61"/>
  <c r="S68" i="61" s="1"/>
  <c r="V30" i="61"/>
  <c r="V57" i="41" s="1"/>
  <c r="P66" i="61"/>
  <c r="P68" i="61" s="1"/>
  <c r="T66" i="61"/>
  <c r="T68" i="61" s="1"/>
  <c r="AA53" i="60"/>
  <c r="C66" i="60"/>
  <c r="C68" i="60" s="1"/>
  <c r="K66" i="60"/>
  <c r="K68" i="60" s="1"/>
  <c r="O66" i="60"/>
  <c r="O68" i="60" s="1"/>
  <c r="S66" i="60"/>
  <c r="S68" i="60" s="1"/>
  <c r="W30" i="59"/>
  <c r="W92" i="41" s="1"/>
  <c r="G30" i="59"/>
  <c r="G92" i="41" s="1"/>
  <c r="L30" i="59"/>
  <c r="L92" i="41" s="1"/>
  <c r="N58" i="59"/>
  <c r="L58" i="59"/>
  <c r="C30" i="59"/>
  <c r="C92" i="41" s="1"/>
  <c r="H66" i="59"/>
  <c r="H68" i="59" s="1"/>
  <c r="C58" i="59"/>
  <c r="Q58" i="59"/>
  <c r="AA28" i="59"/>
  <c r="AA92" i="16" s="1"/>
  <c r="Z65" i="58"/>
  <c r="P30" i="58"/>
  <c r="P56" i="41" s="1"/>
  <c r="Z63" i="58"/>
  <c r="U56" i="16"/>
  <c r="U56" i="84" s="1"/>
  <c r="D56" i="16"/>
  <c r="D56" i="27" s="1"/>
  <c r="T66" i="58"/>
  <c r="T68" i="58" s="1"/>
  <c r="H66" i="58"/>
  <c r="H68" i="58" s="1"/>
  <c r="N20" i="16"/>
  <c r="N20" i="27" s="1"/>
  <c r="U30" i="57"/>
  <c r="U20" i="41" s="1"/>
  <c r="H66" i="57"/>
  <c r="H68" i="57" s="1"/>
  <c r="AA64" i="57"/>
  <c r="K20" i="16"/>
  <c r="K20" i="27" s="1"/>
  <c r="E66" i="57"/>
  <c r="E68" i="57" s="1"/>
  <c r="U58" i="55"/>
  <c r="X13" i="55"/>
  <c r="O30" i="55"/>
  <c r="O91" i="41" s="1"/>
  <c r="Z64" i="55"/>
  <c r="L64" i="55"/>
  <c r="L66" i="55" s="1"/>
  <c r="L68" i="55" s="1"/>
  <c r="N30" i="55"/>
  <c r="N91" i="41" s="1"/>
  <c r="E58" i="55"/>
  <c r="E30" i="55"/>
  <c r="E91" i="41" s="1"/>
  <c r="Y63" i="55"/>
  <c r="C58" i="55"/>
  <c r="M55" i="16"/>
  <c r="M55" i="27" s="1"/>
  <c r="J58" i="24"/>
  <c r="AA63" i="24"/>
  <c r="W19" i="16"/>
  <c r="W19" i="27" s="1"/>
  <c r="K58" i="54"/>
  <c r="T58" i="54"/>
  <c r="D66" i="54"/>
  <c r="D68" i="54" s="1"/>
  <c r="Q58" i="54"/>
  <c r="O58" i="54"/>
  <c r="L66" i="54"/>
  <c r="L68" i="54" s="1"/>
  <c r="P30" i="54"/>
  <c r="P90" i="41" s="1"/>
  <c r="E30" i="54"/>
  <c r="E90" i="41" s="1"/>
  <c r="L58" i="15"/>
  <c r="L54" i="16"/>
  <c r="L68" i="84" s="1"/>
  <c r="H54" i="16"/>
  <c r="H68" i="84" s="1"/>
  <c r="V58" i="15"/>
  <c r="E54" i="16"/>
  <c r="E68" i="84" s="1"/>
  <c r="T54" i="16"/>
  <c r="T68" i="84" s="1"/>
  <c r="O54" i="16"/>
  <c r="O68" i="84" s="1"/>
  <c r="E18" i="16"/>
  <c r="V58" i="14"/>
  <c r="E66" i="14"/>
  <c r="E68" i="14" s="1"/>
  <c r="M66" i="14"/>
  <c r="M68" i="14" s="1"/>
  <c r="D68" i="53"/>
  <c r="Z28" i="53"/>
  <c r="Z89" i="16" s="1"/>
  <c r="I58" i="53"/>
  <c r="T30" i="53"/>
  <c r="T89" i="41" s="1"/>
  <c r="V53" i="16"/>
  <c r="D30" i="13"/>
  <c r="D53" i="41" s="1"/>
  <c r="Z28" i="13"/>
  <c r="Z53" i="16" s="1"/>
  <c r="L30" i="13"/>
  <c r="L53" i="41" s="1"/>
  <c r="H58" i="13"/>
  <c r="S66" i="13"/>
  <c r="S68" i="13" s="1"/>
  <c r="F66" i="13"/>
  <c r="F68" i="13" s="1"/>
  <c r="W53" i="16"/>
  <c r="N58" i="13"/>
  <c r="L58" i="13"/>
  <c r="F58" i="12"/>
  <c r="K30" i="12"/>
  <c r="K17" i="41" s="1"/>
  <c r="G58" i="12"/>
  <c r="Z28" i="52"/>
  <c r="Z88" i="16" s="1"/>
  <c r="M66" i="52"/>
  <c r="M68" i="52" s="1"/>
  <c r="N66" i="11"/>
  <c r="N68" i="11" s="1"/>
  <c r="O52" i="16"/>
  <c r="AA28" i="11"/>
  <c r="AA52" i="16" s="1"/>
  <c r="V52" i="16"/>
  <c r="W52" i="16"/>
  <c r="D58" i="10"/>
  <c r="V30" i="51"/>
  <c r="V87" i="41" s="1"/>
  <c r="L30" i="51"/>
  <c r="L87" i="41" s="1"/>
  <c r="F30" i="51"/>
  <c r="F87" i="41" s="1"/>
  <c r="Y63" i="9"/>
  <c r="J51" i="16"/>
  <c r="J51" i="27" s="1"/>
  <c r="Y65" i="9"/>
  <c r="Z63" i="9"/>
  <c r="I58" i="8"/>
  <c r="E15" i="16"/>
  <c r="I15" i="16"/>
  <c r="I15" i="27" s="1"/>
  <c r="V30" i="8"/>
  <c r="V15" i="41" s="1"/>
  <c r="Y65" i="8"/>
  <c r="Z64" i="8"/>
  <c r="P30" i="50"/>
  <c r="P86" i="41" s="1"/>
  <c r="R50" i="16"/>
  <c r="R50" i="84" s="1"/>
  <c r="B14" i="16"/>
  <c r="K30" i="49"/>
  <c r="K85" i="41" s="1"/>
  <c r="O85" i="16"/>
  <c r="O85" i="27" s="1"/>
  <c r="N85" i="16"/>
  <c r="I42" i="5"/>
  <c r="I44" i="5" s="1"/>
  <c r="G42" i="5"/>
  <c r="G44" i="5" s="1"/>
  <c r="N49" i="16"/>
  <c r="N49" i="27" s="1"/>
  <c r="B13" i="16"/>
  <c r="E13" i="16"/>
  <c r="J42" i="4"/>
  <c r="J44" i="4" s="1"/>
  <c r="U42" i="4"/>
  <c r="U44" i="4" s="1"/>
  <c r="M42" i="4"/>
  <c r="M44" i="4" s="1"/>
  <c r="S13" i="16"/>
  <c r="H13" i="16"/>
  <c r="V48" i="16"/>
  <c r="M30" i="2"/>
  <c r="M48" i="41" s="1"/>
  <c r="S12" i="16"/>
  <c r="E12" i="16"/>
  <c r="E32" i="27" s="1"/>
  <c r="M83" i="16"/>
  <c r="M83" i="27" s="1"/>
  <c r="T83" i="16"/>
  <c r="L42" i="47"/>
  <c r="L44" i="47" s="1"/>
  <c r="B42" i="47"/>
  <c r="B44" i="47" s="1"/>
  <c r="E83" i="16"/>
  <c r="E83" i="27" s="1"/>
  <c r="N42" i="22"/>
  <c r="N44" i="22" s="1"/>
  <c r="Q42" i="22"/>
  <c r="Q44" i="22" s="1"/>
  <c r="O42" i="22"/>
  <c r="O44" i="22" s="1"/>
  <c r="K42" i="22"/>
  <c r="K44" i="22" s="1"/>
  <c r="I42" i="22"/>
  <c r="I44" i="22" s="1"/>
  <c r="T42" i="22"/>
  <c r="T44" i="22" s="1"/>
  <c r="B42" i="22"/>
  <c r="B44" i="22" s="1"/>
  <c r="U42" i="22"/>
  <c r="U44" i="22" s="1"/>
  <c r="M42" i="22"/>
  <c r="M44" i="22" s="1"/>
  <c r="G42" i="22"/>
  <c r="G44" i="22" s="1"/>
  <c r="C42" i="22"/>
  <c r="C44" i="22" s="1"/>
  <c r="S30" i="21"/>
  <c r="S11" i="41" s="1"/>
  <c r="P82" i="16"/>
  <c r="P82" i="84" s="1"/>
  <c r="X28" i="46"/>
  <c r="X82" i="16" s="1"/>
  <c r="V42" i="46"/>
  <c r="V44" i="46" s="1"/>
  <c r="Q42" i="46"/>
  <c r="Q44" i="46" s="1"/>
  <c r="L82" i="16"/>
  <c r="L82" i="27" s="1"/>
  <c r="H82" i="16"/>
  <c r="F81" i="16"/>
  <c r="F81" i="27" s="1"/>
  <c r="U30" i="33"/>
  <c r="U45" i="41" s="1"/>
  <c r="Q45" i="16"/>
  <c r="Q45" i="84" s="1"/>
  <c r="P45" i="16"/>
  <c r="I45" i="16"/>
  <c r="J42" i="33"/>
  <c r="J44" i="33" s="1"/>
  <c r="D42" i="33"/>
  <c r="D44" i="33" s="1"/>
  <c r="I42" i="33"/>
  <c r="T42" i="33"/>
  <c r="T44" i="33" s="1"/>
  <c r="L42" i="33"/>
  <c r="L44" i="33" s="1"/>
  <c r="F42" i="33"/>
  <c r="F44" i="33" s="1"/>
  <c r="B42" i="33"/>
  <c r="U42" i="33"/>
  <c r="U44" i="33" s="1"/>
  <c r="M42" i="33"/>
  <c r="M44" i="33" s="1"/>
  <c r="C42" i="33"/>
  <c r="C44" i="33" s="1"/>
  <c r="G9" i="16"/>
  <c r="G9" i="84" s="1"/>
  <c r="S9" i="16"/>
  <c r="O9" i="16"/>
  <c r="D42" i="32"/>
  <c r="D44" i="32" s="1"/>
  <c r="S42" i="32"/>
  <c r="O42" i="32"/>
  <c r="O44" i="32" s="1"/>
  <c r="F42" i="32"/>
  <c r="F44" i="32" s="1"/>
  <c r="T80" i="16"/>
  <c r="H30" i="44"/>
  <c r="H80" i="41" s="1"/>
  <c r="AA40" i="44"/>
  <c r="C44" i="16"/>
  <c r="C44" i="27" s="1"/>
  <c r="D44" i="16"/>
  <c r="D44" i="27" s="1"/>
  <c r="F42" i="35"/>
  <c r="F44" i="35" s="1"/>
  <c r="AA61" i="67"/>
  <c r="AA63" i="67" s="1"/>
  <c r="S63" i="67"/>
  <c r="S65" i="67" s="1"/>
  <c r="T59" i="16"/>
  <c r="AA64" i="67"/>
  <c r="H59" i="16"/>
  <c r="X64" i="67"/>
  <c r="K94" i="16"/>
  <c r="K94" i="27" s="1"/>
  <c r="Y60" i="65"/>
  <c r="X60" i="65"/>
  <c r="X62" i="65"/>
  <c r="X61" i="65"/>
  <c r="Y62" i="65"/>
  <c r="AA61" i="65"/>
  <c r="D22" i="16"/>
  <c r="AA62" i="65"/>
  <c r="AA60" i="65"/>
  <c r="J22" i="16"/>
  <c r="J22" i="27" s="1"/>
  <c r="Z61" i="65"/>
  <c r="Z62" i="65"/>
  <c r="Z60" i="65"/>
  <c r="V63" i="65"/>
  <c r="V65" i="65" s="1"/>
  <c r="G94" i="16"/>
  <c r="G94" i="27" s="1"/>
  <c r="R63" i="66"/>
  <c r="R65" i="66" s="1"/>
  <c r="U65" i="67"/>
  <c r="T65" i="67"/>
  <c r="Z64" i="67"/>
  <c r="K23" i="16"/>
  <c r="K23" i="27" s="1"/>
  <c r="W23" i="16"/>
  <c r="W23" i="27" s="1"/>
  <c r="V7" i="16"/>
  <c r="V30" i="36"/>
  <c r="V7" i="41" s="1"/>
  <c r="P30" i="37"/>
  <c r="P43" i="41" s="1"/>
  <c r="P43" i="16"/>
  <c r="P30" i="15"/>
  <c r="P54" i="41" s="1"/>
  <c r="P54" i="16"/>
  <c r="P68" i="84" s="1"/>
  <c r="N55" i="15"/>
  <c r="N58" i="15"/>
  <c r="W54" i="16"/>
  <c r="W68" i="84" s="1"/>
  <c r="W30" i="15"/>
  <c r="W54" i="41" s="1"/>
  <c r="W58" i="15"/>
  <c r="C30" i="10"/>
  <c r="C16" i="41" s="1"/>
  <c r="C58" i="10"/>
  <c r="P30" i="11"/>
  <c r="P52" i="41" s="1"/>
  <c r="P52" i="16"/>
  <c r="Q88" i="16"/>
  <c r="Q88" i="84" s="1"/>
  <c r="Q30" i="52"/>
  <c r="Q88" i="41" s="1"/>
  <c r="P85" i="16"/>
  <c r="P85" i="84" s="1"/>
  <c r="P30" i="49"/>
  <c r="P85" i="41" s="1"/>
  <c r="T30" i="4"/>
  <c r="T13" i="41" s="1"/>
  <c r="T13" i="16"/>
  <c r="T13" i="84" s="1"/>
  <c r="V30" i="44"/>
  <c r="V80" i="41" s="1"/>
  <c r="V80" i="16"/>
  <c r="V90" i="16"/>
  <c r="V104" i="84" s="1"/>
  <c r="V30" i="54"/>
  <c r="V90" i="41" s="1"/>
  <c r="O56" i="16"/>
  <c r="O30" i="58"/>
  <c r="O56" i="41" s="1"/>
  <c r="M30" i="60"/>
  <c r="M21" i="41" s="1"/>
  <c r="M21" i="16"/>
  <c r="W29" i="68"/>
  <c r="W94" i="41" s="1"/>
  <c r="W94" i="16"/>
  <c r="U47" i="16"/>
  <c r="U47" i="84" s="1"/>
  <c r="U30" i="22"/>
  <c r="U47" i="41" s="1"/>
  <c r="V30" i="6"/>
  <c r="V14" i="41" s="1"/>
  <c r="V14" i="16"/>
  <c r="F14" i="16"/>
  <c r="F30" i="6"/>
  <c r="F14" i="41" s="1"/>
  <c r="Q30" i="34"/>
  <c r="Q8" i="41" s="1"/>
  <c r="Q8" i="16"/>
  <c r="Q30" i="37"/>
  <c r="Q43" i="41" s="1"/>
  <c r="Q43" i="16"/>
  <c r="Q43" i="84" s="1"/>
  <c r="E55" i="12"/>
  <c r="E58" i="12"/>
  <c r="J30" i="10"/>
  <c r="J16" i="41" s="1"/>
  <c r="J16" i="16"/>
  <c r="J16" i="27" s="1"/>
  <c r="T55" i="10"/>
  <c r="T58" i="10"/>
  <c r="E30" i="32"/>
  <c r="E9" i="41" s="1"/>
  <c r="E9" i="16"/>
  <c r="M30" i="32"/>
  <c r="M9" i="41" s="1"/>
  <c r="M9" i="16"/>
  <c r="O30" i="33"/>
  <c r="O45" i="41" s="1"/>
  <c r="O45" i="16"/>
  <c r="U81" i="16"/>
  <c r="U30" i="45"/>
  <c r="U81" i="41" s="1"/>
  <c r="M30" i="45"/>
  <c r="M81" i="41" s="1"/>
  <c r="M81" i="16"/>
  <c r="M81" i="27" s="1"/>
  <c r="E30" i="45"/>
  <c r="E81" i="41" s="1"/>
  <c r="E81" i="16"/>
  <c r="E81" i="27" s="1"/>
  <c r="N83" i="16"/>
  <c r="N30" i="47"/>
  <c r="N83" i="41" s="1"/>
  <c r="H91" i="16"/>
  <c r="H30" i="55"/>
  <c r="H91" i="41" s="1"/>
  <c r="I58" i="55"/>
  <c r="I91" i="16"/>
  <c r="I91" i="27" s="1"/>
  <c r="F30" i="49"/>
  <c r="F85" i="41" s="1"/>
  <c r="Z28" i="49"/>
  <c r="Z85" i="16" s="1"/>
  <c r="R30" i="57"/>
  <c r="R20" i="41" s="1"/>
  <c r="R20" i="16"/>
  <c r="M56" i="16"/>
  <c r="M56" i="27" s="1"/>
  <c r="M30" i="58"/>
  <c r="M56" i="41" s="1"/>
  <c r="M30" i="61"/>
  <c r="M57" i="41" s="1"/>
  <c r="M57" i="16"/>
  <c r="M57" i="27" s="1"/>
  <c r="B30" i="21"/>
  <c r="B11" i="41" s="1"/>
  <c r="Z28" i="21"/>
  <c r="Z11" i="16" s="1"/>
  <c r="S30" i="6"/>
  <c r="S14" i="41" s="1"/>
  <c r="S14" i="16"/>
  <c r="O14" i="16"/>
  <c r="O30" i="6"/>
  <c r="O14" i="41" s="1"/>
  <c r="G14" i="16"/>
  <c r="G14" i="84" s="1"/>
  <c r="G30" i="6"/>
  <c r="G14" i="41" s="1"/>
  <c r="C14" i="16"/>
  <c r="C30" i="6"/>
  <c r="C14" i="41" s="1"/>
  <c r="M55" i="24"/>
  <c r="M58" i="24"/>
  <c r="N55" i="14"/>
  <c r="N58" i="14"/>
  <c r="O30" i="14"/>
  <c r="O18" i="41" s="1"/>
  <c r="O18" i="16"/>
  <c r="O32" i="84" s="1"/>
  <c r="P30" i="32"/>
  <c r="P9" i="41" s="1"/>
  <c r="P9" i="16"/>
  <c r="P9" i="27" s="1"/>
  <c r="T30" i="32"/>
  <c r="T9" i="41" s="1"/>
  <c r="T9" i="16"/>
  <c r="T9" i="84" s="1"/>
  <c r="V30" i="45"/>
  <c r="V81" i="41" s="1"/>
  <c r="V81" i="16"/>
  <c r="L58" i="54"/>
  <c r="L55" i="54"/>
  <c r="Z55" i="54" s="1"/>
  <c r="E58" i="54"/>
  <c r="E55" i="54"/>
  <c r="Q55" i="55"/>
  <c r="Q58" i="55"/>
  <c r="B55" i="55"/>
  <c r="X53" i="55"/>
  <c r="J78" i="16"/>
  <c r="J78" i="27" s="1"/>
  <c r="J30" i="56"/>
  <c r="J78" i="41" s="1"/>
  <c r="K86" i="16"/>
  <c r="K86" i="27" s="1"/>
  <c r="K30" i="50"/>
  <c r="K86" i="41" s="1"/>
  <c r="J30" i="49"/>
  <c r="J85" i="41" s="1"/>
  <c r="J85" i="16"/>
  <c r="J85" i="27" s="1"/>
  <c r="I49" i="16"/>
  <c r="I30" i="5"/>
  <c r="I49" i="41" s="1"/>
  <c r="D30" i="54"/>
  <c r="D90" i="41" s="1"/>
  <c r="D90" i="16"/>
  <c r="D104" i="84" s="1"/>
  <c r="O90" i="16"/>
  <c r="O104" i="84" s="1"/>
  <c r="O30" i="54"/>
  <c r="O90" i="41" s="1"/>
  <c r="B55" i="57"/>
  <c r="Z55" i="57" s="1"/>
  <c r="Z53" i="57"/>
  <c r="M20" i="16"/>
  <c r="AA28" i="57"/>
  <c r="AA20" i="16" s="1"/>
  <c r="M30" i="57"/>
  <c r="M20" i="41" s="1"/>
  <c r="Z28" i="57"/>
  <c r="Z20" i="16" s="1"/>
  <c r="B30" i="57"/>
  <c r="B20" i="41" s="1"/>
  <c r="Q57" i="16"/>
  <c r="Q57" i="84" s="1"/>
  <c r="Q30" i="61"/>
  <c r="B30" i="62"/>
  <c r="B93" i="41" s="1"/>
  <c r="B93" i="16"/>
  <c r="P66" i="58"/>
  <c r="P68" i="58" s="1"/>
  <c r="D66" i="58"/>
  <c r="D68" i="58" s="1"/>
  <c r="Z64" i="58"/>
  <c r="AA28" i="60"/>
  <c r="AA21" i="16" s="1"/>
  <c r="T30" i="34"/>
  <c r="T8" i="41" s="1"/>
  <c r="P30" i="38"/>
  <c r="P6" i="41" s="1"/>
  <c r="R30" i="39"/>
  <c r="R42" i="41" s="1"/>
  <c r="M58" i="15"/>
  <c r="X53" i="12"/>
  <c r="S7" i="16"/>
  <c r="H30" i="10"/>
  <c r="H16" i="41" s="1"/>
  <c r="C30" i="55"/>
  <c r="C91" i="41" s="1"/>
  <c r="C30" i="51"/>
  <c r="C87" i="41" s="1"/>
  <c r="K58" i="15"/>
  <c r="M58" i="10"/>
  <c r="E17" i="16"/>
  <c r="F7" i="16"/>
  <c r="F44" i="16"/>
  <c r="Y39" i="46"/>
  <c r="X64" i="52"/>
  <c r="Y65" i="55"/>
  <c r="R42" i="1"/>
  <c r="R44" i="1" s="1"/>
  <c r="D42" i="1"/>
  <c r="D44" i="1" s="1"/>
  <c r="U42" i="1"/>
  <c r="U44" i="1" s="1"/>
  <c r="G42" i="1"/>
  <c r="G44" i="1" s="1"/>
  <c r="P66" i="59"/>
  <c r="P68" i="59" s="1"/>
  <c r="D66" i="59"/>
  <c r="D68" i="59" s="1"/>
  <c r="X64" i="59"/>
  <c r="X66" i="59" s="1"/>
  <c r="U58" i="59"/>
  <c r="F30" i="60"/>
  <c r="F21" i="41" s="1"/>
  <c r="X28" i="14"/>
  <c r="X18" i="16" s="1"/>
  <c r="B30" i="35"/>
  <c r="B44" i="41" s="1"/>
  <c r="Y28" i="56"/>
  <c r="Y78" i="16" s="1"/>
  <c r="AA53" i="15"/>
  <c r="V58" i="59"/>
  <c r="B58" i="12"/>
  <c r="Z53" i="53"/>
  <c r="S30" i="10"/>
  <c r="S16" i="41" s="1"/>
  <c r="R14" i="16"/>
  <c r="F43" i="16"/>
  <c r="T30" i="12"/>
  <c r="T17" i="41" s="1"/>
  <c r="P53" i="16"/>
  <c r="E58" i="13"/>
  <c r="H48" i="16"/>
  <c r="H68" i="27" s="1"/>
  <c r="F18" i="16"/>
  <c r="F32" i="84" s="1"/>
  <c r="V30" i="47"/>
  <c r="V83" i="41" s="1"/>
  <c r="C52" i="16"/>
  <c r="C52" i="27" s="1"/>
  <c r="B91" i="16"/>
  <c r="N30" i="36"/>
  <c r="N7" i="41" s="1"/>
  <c r="W30" i="38"/>
  <c r="W6" i="41" s="1"/>
  <c r="X64" i="13"/>
  <c r="X66" i="13" s="1"/>
  <c r="U13" i="16"/>
  <c r="U13" i="27" s="1"/>
  <c r="L51" i="16"/>
  <c r="L51" i="27" s="1"/>
  <c r="K52" i="16"/>
  <c r="E44" i="16"/>
  <c r="E44" i="27" s="1"/>
  <c r="D58" i="14"/>
  <c r="X41" i="45"/>
  <c r="K58" i="53"/>
  <c r="P58" i="55"/>
  <c r="U86" i="16"/>
  <c r="U66" i="23"/>
  <c r="U68" i="23" s="1"/>
  <c r="V42" i="26"/>
  <c r="V44" i="26" s="1"/>
  <c r="Y40" i="32"/>
  <c r="S44" i="32"/>
  <c r="C42" i="34"/>
  <c r="C44" i="34" s="1"/>
  <c r="Y40" i="44"/>
  <c r="P66" i="57"/>
  <c r="P68" i="57" s="1"/>
  <c r="L66" i="57"/>
  <c r="L68" i="57" s="1"/>
  <c r="X65" i="57"/>
  <c r="X64" i="57"/>
  <c r="X65" i="62"/>
  <c r="X66" i="62" s="1"/>
  <c r="N30" i="25"/>
  <c r="N10" i="41" s="1"/>
  <c r="N10" i="16"/>
  <c r="N10" i="27" s="1"/>
  <c r="D30" i="34"/>
  <c r="D8" i="41" s="1"/>
  <c r="D8" i="16"/>
  <c r="F55" i="14"/>
  <c r="F58" i="14"/>
  <c r="M55" i="13"/>
  <c r="Y55" i="13" s="1"/>
  <c r="AA53" i="13"/>
  <c r="R30" i="10"/>
  <c r="R16" i="41" s="1"/>
  <c r="R16" i="16"/>
  <c r="Q16" i="16"/>
  <c r="Q30" i="10"/>
  <c r="Q16" i="41" s="1"/>
  <c r="N44" i="16"/>
  <c r="N44" i="27" s="1"/>
  <c r="N30" i="35"/>
  <c r="N44" i="41" s="1"/>
  <c r="B55" i="9"/>
  <c r="Z55" i="9" s="1"/>
  <c r="Z53" i="9"/>
  <c r="Z15" i="55"/>
  <c r="Z63" i="55" s="1"/>
  <c r="L28" i="55"/>
  <c r="Z28" i="55" s="1"/>
  <c r="D30" i="4"/>
  <c r="D13" i="41" s="1"/>
  <c r="D13" i="16"/>
  <c r="H30" i="48"/>
  <c r="H84" i="41" s="1"/>
  <c r="H84" i="16"/>
  <c r="G12" i="16"/>
  <c r="G30" i="1"/>
  <c r="G12" i="41" s="1"/>
  <c r="J30" i="44"/>
  <c r="J80" i="41" s="1"/>
  <c r="J80" i="16"/>
  <c r="J80" i="27" s="1"/>
  <c r="H30" i="58"/>
  <c r="H56" i="41" s="1"/>
  <c r="X28" i="58"/>
  <c r="X56" i="16" s="1"/>
  <c r="L30" i="58"/>
  <c r="L56" i="41" s="1"/>
  <c r="L56" i="16"/>
  <c r="L56" i="27" s="1"/>
  <c r="K55" i="59"/>
  <c r="K58" i="59"/>
  <c r="T30" i="57"/>
  <c r="T20" i="41" s="1"/>
  <c r="T20" i="16"/>
  <c r="T20" i="84" s="1"/>
  <c r="C58" i="62"/>
  <c r="Y53" i="62"/>
  <c r="W11" i="16"/>
  <c r="W11" i="27" s="1"/>
  <c r="W30" i="21"/>
  <c r="W11" i="41" s="1"/>
  <c r="R30" i="37"/>
  <c r="R43" i="41" s="1"/>
  <c r="R43" i="16"/>
  <c r="R43" i="84" s="1"/>
  <c r="L55" i="15"/>
  <c r="Z55" i="15" s="1"/>
  <c r="Z53" i="15"/>
  <c r="P58" i="12"/>
  <c r="P55" i="12"/>
  <c r="V30" i="10"/>
  <c r="V16" i="41" s="1"/>
  <c r="V16" i="16"/>
  <c r="F30" i="11"/>
  <c r="F52" i="41" s="1"/>
  <c r="F52" i="16"/>
  <c r="M30" i="35"/>
  <c r="M44" i="41" s="1"/>
  <c r="M44" i="16"/>
  <c r="M44" i="27" s="1"/>
  <c r="U30" i="35"/>
  <c r="U44" i="41" s="1"/>
  <c r="U44" i="16"/>
  <c r="U44" i="84" s="1"/>
  <c r="V79" i="16"/>
  <c r="V30" i="43"/>
  <c r="V79" i="41" s="1"/>
  <c r="D79" i="16"/>
  <c r="D79" i="27" s="1"/>
  <c r="D30" i="43"/>
  <c r="D79" i="41" s="1"/>
  <c r="B79" i="16"/>
  <c r="X28" i="43"/>
  <c r="X79" i="16" s="1"/>
  <c r="Z28" i="43"/>
  <c r="Z79" i="16" s="1"/>
  <c r="Q30" i="32"/>
  <c r="Q9" i="41" s="1"/>
  <c r="Q9" i="16"/>
  <c r="G30" i="46"/>
  <c r="G82" i="41" s="1"/>
  <c r="G82" i="16"/>
  <c r="G82" i="27" s="1"/>
  <c r="R83" i="16"/>
  <c r="R30" i="47"/>
  <c r="R83" i="41" s="1"/>
  <c r="J83" i="16"/>
  <c r="J83" i="27" s="1"/>
  <c r="J30" i="47"/>
  <c r="J83" i="41" s="1"/>
  <c r="M30" i="56"/>
  <c r="M78" i="41" s="1"/>
  <c r="M78" i="16"/>
  <c r="M78" i="27" s="1"/>
  <c r="S91" i="16"/>
  <c r="S91" i="84" s="1"/>
  <c r="S30" i="55"/>
  <c r="S91" i="41" s="1"/>
  <c r="K30" i="44"/>
  <c r="K80" i="41" s="1"/>
  <c r="K80" i="16"/>
  <c r="K80" i="27" s="1"/>
  <c r="Q56" i="16"/>
  <c r="Q56" i="84" s="1"/>
  <c r="Q30" i="58"/>
  <c r="Q56" i="41" s="1"/>
  <c r="E30" i="58"/>
  <c r="E56" i="41" s="1"/>
  <c r="Y28" i="58"/>
  <c r="Y56" i="16" s="1"/>
  <c r="T30" i="59"/>
  <c r="T92" i="41" s="1"/>
  <c r="T58" i="59"/>
  <c r="B21" i="16"/>
  <c r="B30" i="60"/>
  <c r="B21" i="41" s="1"/>
  <c r="G30" i="7"/>
  <c r="G50" i="41" s="1"/>
  <c r="G50" i="16"/>
  <c r="P30" i="24"/>
  <c r="P55" i="41" s="1"/>
  <c r="P58" i="24"/>
  <c r="Q30" i="23"/>
  <c r="Q19" i="41" s="1"/>
  <c r="Q19" i="16"/>
  <c r="R18" i="16"/>
  <c r="R30" i="14"/>
  <c r="R18" i="41" s="1"/>
  <c r="P55" i="14"/>
  <c r="P58" i="14"/>
  <c r="B30" i="14"/>
  <c r="B18" i="16"/>
  <c r="B32" i="84" s="1"/>
  <c r="N54" i="16"/>
  <c r="N68" i="84" s="1"/>
  <c r="N30" i="15"/>
  <c r="N54" i="41" s="1"/>
  <c r="S54" i="16"/>
  <c r="S30" i="15"/>
  <c r="S54" i="41" s="1"/>
  <c r="E55" i="15"/>
  <c r="E58" i="15"/>
  <c r="B30" i="15"/>
  <c r="B58" i="15"/>
  <c r="H30" i="47"/>
  <c r="H83" i="41" s="1"/>
  <c r="H83" i="16"/>
  <c r="K30" i="9"/>
  <c r="K51" i="41" s="1"/>
  <c r="K51" i="16"/>
  <c r="C51" i="16"/>
  <c r="C51" i="27" s="1"/>
  <c r="C30" i="9"/>
  <c r="C51" i="41" s="1"/>
  <c r="T30" i="50"/>
  <c r="T86" i="41" s="1"/>
  <c r="T86" i="16"/>
  <c r="P30" i="52"/>
  <c r="P88" i="41" s="1"/>
  <c r="P88" i="16"/>
  <c r="P88" i="84" s="1"/>
  <c r="T30" i="52"/>
  <c r="T88" i="41" s="1"/>
  <c r="T88" i="16"/>
  <c r="X13" i="23"/>
  <c r="X64" i="23" s="1"/>
  <c r="Z13" i="23"/>
  <c r="Z64" i="23" s="1"/>
  <c r="L64" i="23"/>
  <c r="F15" i="16"/>
  <c r="F30" i="8"/>
  <c r="F15" i="41" s="1"/>
  <c r="M15" i="16"/>
  <c r="M30" i="8"/>
  <c r="M15" i="41" s="1"/>
  <c r="M55" i="8"/>
  <c r="AA55" i="8" s="1"/>
  <c r="M58" i="8"/>
  <c r="L49" i="16"/>
  <c r="L49" i="27" s="1"/>
  <c r="L30" i="5"/>
  <c r="L49" i="41" s="1"/>
  <c r="S20" i="16"/>
  <c r="S30" i="57"/>
  <c r="S20" i="41" s="1"/>
  <c r="H30" i="62"/>
  <c r="H93" i="41" s="1"/>
  <c r="H93" i="16"/>
  <c r="L93" i="16"/>
  <c r="L93" i="27" s="1"/>
  <c r="L58" i="62"/>
  <c r="T30" i="62"/>
  <c r="T93" i="41" s="1"/>
  <c r="T58" i="62"/>
  <c r="X65" i="9"/>
  <c r="L66" i="58"/>
  <c r="L68" i="58" s="1"/>
  <c r="AA63" i="59"/>
  <c r="AA65" i="59"/>
  <c r="AA64" i="59"/>
  <c r="F30" i="15"/>
  <c r="F54" i="41" s="1"/>
  <c r="B58" i="55"/>
  <c r="Z28" i="44"/>
  <c r="Z80" i="16" s="1"/>
  <c r="Z55" i="11"/>
  <c r="AA28" i="34"/>
  <c r="AA8" i="16" s="1"/>
  <c r="L55" i="13"/>
  <c r="X55" i="13" s="1"/>
  <c r="S30" i="11"/>
  <c r="S52" i="41" s="1"/>
  <c r="C30" i="52"/>
  <c r="C88" i="41" s="1"/>
  <c r="Y63" i="53"/>
  <c r="Y64" i="53"/>
  <c r="X15" i="55"/>
  <c r="X63" i="55" s="1"/>
  <c r="O42" i="1"/>
  <c r="O44" i="1" s="1"/>
  <c r="B42" i="1"/>
  <c r="B44" i="1" s="1"/>
  <c r="M42" i="1"/>
  <c r="M44" i="1" s="1"/>
  <c r="C42" i="1"/>
  <c r="C44" i="1" s="1"/>
  <c r="AA63" i="57"/>
  <c r="AA65" i="57"/>
  <c r="T66" i="59"/>
  <c r="T68" i="59" s="1"/>
  <c r="L66" i="59"/>
  <c r="L68" i="59" s="1"/>
  <c r="P66" i="14"/>
  <c r="P68" i="14" s="1"/>
  <c r="I30" i="60"/>
  <c r="I21" i="41" s="1"/>
  <c r="C66" i="62"/>
  <c r="C68" i="62" s="1"/>
  <c r="Z55" i="59"/>
  <c r="J79" i="16"/>
  <c r="J79" i="27" s="1"/>
  <c r="AA53" i="61"/>
  <c r="Q30" i="60"/>
  <c r="Q21" i="41" s="1"/>
  <c r="L68" i="9"/>
  <c r="B30" i="11"/>
  <c r="B52" i="41" s="1"/>
  <c r="S58" i="15"/>
  <c r="I53" i="16"/>
  <c r="C58" i="51"/>
  <c r="I30" i="45"/>
  <c r="J30" i="36"/>
  <c r="J7" i="41" s="1"/>
  <c r="H30" i="52"/>
  <c r="H88" i="41" s="1"/>
  <c r="G58" i="55"/>
  <c r="Z55" i="61"/>
  <c r="Z53" i="61"/>
  <c r="E88" i="16"/>
  <c r="E88" i="27" s="1"/>
  <c r="F54" i="16"/>
  <c r="F68" i="84" s="1"/>
  <c r="G43" i="16"/>
  <c r="H16" i="16"/>
  <c r="P58" i="13"/>
  <c r="P58" i="59"/>
  <c r="R48" i="16"/>
  <c r="G58" i="10"/>
  <c r="Q30" i="56"/>
  <c r="Q78" i="41" s="1"/>
  <c r="S30" i="12"/>
  <c r="S17" i="41" s="1"/>
  <c r="U49" i="16"/>
  <c r="U49" i="84" s="1"/>
  <c r="C30" i="60"/>
  <c r="X39" i="7"/>
  <c r="H52" i="16"/>
  <c r="X28" i="13"/>
  <c r="X53" i="16" s="1"/>
  <c r="F9" i="16"/>
  <c r="D55" i="14"/>
  <c r="Z39" i="50"/>
  <c r="N90" i="16"/>
  <c r="N104" i="84" s="1"/>
  <c r="C66" i="15"/>
  <c r="C68" i="15" s="1"/>
  <c r="X65" i="14"/>
  <c r="AA64" i="14"/>
  <c r="D66" i="11"/>
  <c r="D68" i="11" s="1"/>
  <c r="D58" i="8"/>
  <c r="K58" i="8"/>
  <c r="AA40" i="5"/>
  <c r="N42" i="2"/>
  <c r="N44" i="2" s="1"/>
  <c r="I42" i="2"/>
  <c r="I44" i="2" s="1"/>
  <c r="AA28" i="1"/>
  <c r="AA12" i="16" s="1"/>
  <c r="K66" i="58"/>
  <c r="K68" i="58" s="1"/>
  <c r="W66" i="58"/>
  <c r="W68" i="58" s="1"/>
  <c r="G66" i="58"/>
  <c r="G68" i="58" s="1"/>
  <c r="H66" i="60"/>
  <c r="H68" i="60" s="1"/>
  <c r="P66" i="60"/>
  <c r="P68" i="60" s="1"/>
  <c r="X53" i="61"/>
  <c r="B66" i="61"/>
  <c r="B68" i="61" s="1"/>
  <c r="AA41" i="21"/>
  <c r="Z41" i="21"/>
  <c r="S58" i="13"/>
  <c r="S58" i="14"/>
  <c r="R58" i="10"/>
  <c r="AA41" i="46"/>
  <c r="P66" i="23"/>
  <c r="P68" i="23" s="1"/>
  <c r="X65" i="54"/>
  <c r="Y65" i="54"/>
  <c r="AA64" i="54"/>
  <c r="J66" i="8"/>
  <c r="J68" i="8" s="1"/>
  <c r="T66" i="8"/>
  <c r="T68" i="8" s="1"/>
  <c r="V66" i="9"/>
  <c r="V68" i="9" s="1"/>
  <c r="R66" i="9"/>
  <c r="R68" i="9" s="1"/>
  <c r="P66" i="9"/>
  <c r="P68" i="9" s="1"/>
  <c r="N66" i="9"/>
  <c r="N68" i="9" s="1"/>
  <c r="J66" i="9"/>
  <c r="J68" i="9" s="1"/>
  <c r="G66" i="9"/>
  <c r="V66" i="51"/>
  <c r="V68" i="51" s="1"/>
  <c r="R66" i="51"/>
  <c r="R68" i="51" s="1"/>
  <c r="P66" i="51"/>
  <c r="P68" i="51" s="1"/>
  <c r="N66" i="51"/>
  <c r="N68" i="51" s="1"/>
  <c r="J66" i="51"/>
  <c r="H66" i="51"/>
  <c r="H68" i="51" s="1"/>
  <c r="D66" i="51"/>
  <c r="D68" i="51" s="1"/>
  <c r="W66" i="51"/>
  <c r="W68" i="51" s="1"/>
  <c r="S66" i="51"/>
  <c r="S68" i="51" s="1"/>
  <c r="Q66" i="51"/>
  <c r="Q68" i="51" s="1"/>
  <c r="O66" i="51"/>
  <c r="O68" i="51" s="1"/>
  <c r="K66" i="51"/>
  <c r="K68" i="51" s="1"/>
  <c r="E66" i="51"/>
  <c r="E68" i="51" s="1"/>
  <c r="F66" i="51"/>
  <c r="F68" i="51" s="1"/>
  <c r="B66" i="51"/>
  <c r="B68" i="51" s="1"/>
  <c r="U66" i="51"/>
  <c r="U68" i="51" s="1"/>
  <c r="M66" i="51"/>
  <c r="M68" i="51" s="1"/>
  <c r="G66" i="51"/>
  <c r="G68" i="51" s="1"/>
  <c r="N42" i="6"/>
  <c r="N44" i="6" s="1"/>
  <c r="G42" i="6"/>
  <c r="G44" i="6" s="1"/>
  <c r="X40" i="49"/>
  <c r="S42" i="49"/>
  <c r="S44" i="49" s="1"/>
  <c r="Q42" i="49"/>
  <c r="Q44" i="49" s="1"/>
  <c r="P42" i="35"/>
  <c r="P44" i="35" s="1"/>
  <c r="L42" i="35"/>
  <c r="L44" i="35" s="1"/>
  <c r="C42" i="35"/>
  <c r="C44" i="35" s="1"/>
  <c r="M66" i="57"/>
  <c r="M68" i="57" s="1"/>
  <c r="B66" i="57"/>
  <c r="B68" i="57" s="1"/>
  <c r="N66" i="59"/>
  <c r="N68" i="59" s="1"/>
  <c r="F66" i="59"/>
  <c r="F68" i="59" s="1"/>
  <c r="B66" i="59"/>
  <c r="B68" i="59" s="1"/>
  <c r="B66" i="14"/>
  <c r="B68" i="14" s="1"/>
  <c r="D66" i="14"/>
  <c r="D68" i="14" s="1"/>
  <c r="F66" i="14"/>
  <c r="F68" i="14" s="1"/>
  <c r="I66" i="14"/>
  <c r="I68" i="14" s="1"/>
  <c r="J66" i="14"/>
  <c r="J68" i="14" s="1"/>
  <c r="F66" i="54"/>
  <c r="F68" i="54" s="1"/>
  <c r="R66" i="54"/>
  <c r="R68" i="54" s="1"/>
  <c r="Y28" i="60"/>
  <c r="Y21" i="16" s="1"/>
  <c r="H66" i="61"/>
  <c r="H68" i="61" s="1"/>
  <c r="L66" i="61"/>
  <c r="L68" i="61" s="1"/>
  <c r="Z64" i="62"/>
  <c r="Z66" i="62" s="1"/>
  <c r="M58" i="62"/>
  <c r="Q58" i="62"/>
  <c r="B66" i="62"/>
  <c r="B68" i="62" s="1"/>
  <c r="Y61" i="69"/>
  <c r="O94" i="16"/>
  <c r="O94" i="27" s="1"/>
  <c r="Q63" i="67"/>
  <c r="Q65" i="67" s="1"/>
  <c r="M63" i="67"/>
  <c r="M65" i="67" s="1"/>
  <c r="Y65" i="12"/>
  <c r="Y64" i="23"/>
  <c r="B30" i="12"/>
  <c r="B17" i="41" s="1"/>
  <c r="O58" i="14"/>
  <c r="Y41" i="50"/>
  <c r="R66" i="55"/>
  <c r="R68" i="55" s="1"/>
  <c r="P66" i="55"/>
  <c r="P68" i="55" s="1"/>
  <c r="N66" i="55"/>
  <c r="N68" i="55" s="1"/>
  <c r="J66" i="55"/>
  <c r="H66" i="55"/>
  <c r="H68" i="55" s="1"/>
  <c r="D66" i="55"/>
  <c r="D68" i="55" s="1"/>
  <c r="W66" i="55"/>
  <c r="W68" i="55" s="1"/>
  <c r="S66" i="55"/>
  <c r="S68" i="55" s="1"/>
  <c r="Q66" i="55"/>
  <c r="Q68" i="55" s="1"/>
  <c r="O66" i="55"/>
  <c r="O68" i="55" s="1"/>
  <c r="K66" i="55"/>
  <c r="K68" i="55" s="1"/>
  <c r="I66" i="55"/>
  <c r="I68" i="55" s="1"/>
  <c r="T66" i="55"/>
  <c r="T68" i="55" s="1"/>
  <c r="W66" i="54"/>
  <c r="W68" i="54" s="1"/>
  <c r="Y65" i="15"/>
  <c r="Y63" i="15"/>
  <c r="AA65" i="15"/>
  <c r="N66" i="13"/>
  <c r="N68" i="13" s="1"/>
  <c r="G66" i="13"/>
  <c r="G68" i="13" s="1"/>
  <c r="C66" i="13"/>
  <c r="C68" i="13" s="1"/>
  <c r="H66" i="12"/>
  <c r="H68" i="12" s="1"/>
  <c r="W66" i="12"/>
  <c r="W68" i="12" s="1"/>
  <c r="S66" i="12"/>
  <c r="S68" i="12" s="1"/>
  <c r="F66" i="12"/>
  <c r="F68" i="12" s="1"/>
  <c r="M66" i="12"/>
  <c r="M68" i="12" s="1"/>
  <c r="V66" i="52"/>
  <c r="V68" i="52" s="1"/>
  <c r="R66" i="52"/>
  <c r="R68" i="52" s="1"/>
  <c r="P66" i="52"/>
  <c r="P68" i="52" s="1"/>
  <c r="N66" i="52"/>
  <c r="N68" i="52" s="1"/>
  <c r="H66" i="52"/>
  <c r="H68" i="52" s="1"/>
  <c r="D66" i="52"/>
  <c r="D68" i="52" s="1"/>
  <c r="W66" i="52"/>
  <c r="W68" i="52" s="1"/>
  <c r="S66" i="52"/>
  <c r="S68" i="52" s="1"/>
  <c r="Q66" i="52"/>
  <c r="Q68" i="52" s="1"/>
  <c r="O66" i="52"/>
  <c r="O68" i="52" s="1"/>
  <c r="K66" i="52"/>
  <c r="K68" i="52" s="1"/>
  <c r="I66" i="52"/>
  <c r="I68" i="52" s="1"/>
  <c r="T66" i="52"/>
  <c r="T68" i="52" s="1"/>
  <c r="L66" i="52"/>
  <c r="L68" i="52" s="1"/>
  <c r="F66" i="52"/>
  <c r="F68" i="52" s="1"/>
  <c r="C66" i="52"/>
  <c r="C68" i="52" s="1"/>
  <c r="V66" i="11"/>
  <c r="V68" i="11" s="1"/>
  <c r="R66" i="11"/>
  <c r="R68" i="11" s="1"/>
  <c r="P66" i="11"/>
  <c r="P68" i="11" s="1"/>
  <c r="J66" i="11"/>
  <c r="J68" i="11" s="1"/>
  <c r="H66" i="11"/>
  <c r="H68" i="11" s="1"/>
  <c r="W66" i="11"/>
  <c r="W68" i="11" s="1"/>
  <c r="S66" i="11"/>
  <c r="S68" i="11" s="1"/>
  <c r="Q66" i="11"/>
  <c r="Q68" i="11" s="1"/>
  <c r="O66" i="11"/>
  <c r="O68" i="11" s="1"/>
  <c r="E66" i="11"/>
  <c r="E68" i="11" s="1"/>
  <c r="T66" i="11"/>
  <c r="T68" i="11" s="1"/>
  <c r="B66" i="11"/>
  <c r="B68" i="11" s="1"/>
  <c r="M66" i="11"/>
  <c r="M68" i="11" s="1"/>
  <c r="C66" i="11"/>
  <c r="C68" i="11" s="1"/>
  <c r="V66" i="10"/>
  <c r="V68" i="10" s="1"/>
  <c r="R66" i="10"/>
  <c r="R68" i="10" s="1"/>
  <c r="P66" i="10"/>
  <c r="P68" i="10" s="1"/>
  <c r="N66" i="10"/>
  <c r="N68" i="10" s="1"/>
  <c r="J66" i="10"/>
  <c r="J68" i="10" s="1"/>
  <c r="D66" i="10"/>
  <c r="D68" i="10" s="1"/>
  <c r="W66" i="10"/>
  <c r="W68" i="10" s="1"/>
  <c r="S66" i="10"/>
  <c r="S68" i="10" s="1"/>
  <c r="Q66" i="10"/>
  <c r="Q68" i="10" s="1"/>
  <c r="O66" i="10"/>
  <c r="O68" i="10" s="1"/>
  <c r="K66" i="10"/>
  <c r="K68" i="10" s="1"/>
  <c r="I66" i="10"/>
  <c r="I68" i="10" s="1"/>
  <c r="E66" i="10"/>
  <c r="E68" i="10" s="1"/>
  <c r="T66" i="10"/>
  <c r="T68" i="10" s="1"/>
  <c r="L66" i="10"/>
  <c r="L68" i="10" s="1"/>
  <c r="F66" i="10"/>
  <c r="F68" i="10" s="1"/>
  <c r="B66" i="10"/>
  <c r="B68" i="10" s="1"/>
  <c r="U66" i="10"/>
  <c r="U68" i="10" s="1"/>
  <c r="M66" i="10"/>
  <c r="M68" i="10" s="1"/>
  <c r="G66" i="10"/>
  <c r="G68" i="10" s="1"/>
  <c r="C66" i="10"/>
  <c r="C68" i="10" s="1"/>
  <c r="X41" i="2"/>
  <c r="G42" i="21"/>
  <c r="G44" i="21" s="1"/>
  <c r="W42" i="25"/>
  <c r="W44" i="25" s="1"/>
  <c r="V42" i="45"/>
  <c r="V44" i="45" s="1"/>
  <c r="O42" i="45"/>
  <c r="O44" i="45" s="1"/>
  <c r="K42" i="45"/>
  <c r="K44" i="45" s="1"/>
  <c r="G42" i="45"/>
  <c r="G44" i="45" s="1"/>
  <c r="V42" i="44"/>
  <c r="V44" i="44" s="1"/>
  <c r="R42" i="44"/>
  <c r="R44" i="44" s="1"/>
  <c r="P42" i="44"/>
  <c r="P44" i="44" s="1"/>
  <c r="O42" i="44"/>
  <c r="O44" i="44" s="1"/>
  <c r="T42" i="44"/>
  <c r="T44" i="44" s="1"/>
  <c r="O66" i="57"/>
  <c r="O68" i="57" s="1"/>
  <c r="G66" i="57"/>
  <c r="G68" i="57" s="1"/>
  <c r="Z63" i="57"/>
  <c r="F66" i="58"/>
  <c r="F68" i="58" s="1"/>
  <c r="Y64" i="58"/>
  <c r="Z28" i="58"/>
  <c r="Z56" i="16" s="1"/>
  <c r="AA28" i="58"/>
  <c r="AA56" i="16" s="1"/>
  <c r="J58" i="59"/>
  <c r="F58" i="59"/>
  <c r="B58" i="59"/>
  <c r="O66" i="14"/>
  <c r="O68" i="14" s="1"/>
  <c r="AA66" i="61"/>
  <c r="Y64" i="62"/>
  <c r="Y66" i="62" s="1"/>
  <c r="X28" i="62"/>
  <c r="X93" i="16" s="1"/>
  <c r="C94" i="16"/>
  <c r="O63" i="67"/>
  <c r="O65" i="67" s="1"/>
  <c r="K63" i="67"/>
  <c r="K65" i="67" s="1"/>
  <c r="G63" i="67"/>
  <c r="G65" i="67" s="1"/>
  <c r="P58" i="16"/>
  <c r="H58" i="16"/>
  <c r="E30" i="8"/>
  <c r="E15" i="41" s="1"/>
  <c r="H15" i="16"/>
  <c r="X65" i="8"/>
  <c r="X28" i="8"/>
  <c r="X15" i="16" s="1"/>
  <c r="W30" i="8"/>
  <c r="W15" i="41" s="1"/>
  <c r="T30" i="8"/>
  <c r="T15" i="41" s="1"/>
  <c r="N58" i="8"/>
  <c r="D15" i="16"/>
  <c r="K30" i="8"/>
  <c r="K15" i="41" s="1"/>
  <c r="U58" i="8"/>
  <c r="O30" i="8"/>
  <c r="O15" i="41" s="1"/>
  <c r="R58" i="8"/>
  <c r="V30" i="50"/>
  <c r="V86" i="41" s="1"/>
  <c r="AA28" i="50"/>
  <c r="AA86" i="16" s="1"/>
  <c r="J86" i="16"/>
  <c r="J86" i="27" s="1"/>
  <c r="N86" i="16"/>
  <c r="D50" i="16"/>
  <c r="D50" i="27" s="1"/>
  <c r="V30" i="7"/>
  <c r="V50" i="41" s="1"/>
  <c r="N30" i="7"/>
  <c r="N50" i="41" s="1"/>
  <c r="U30" i="7"/>
  <c r="U50" i="41" s="1"/>
  <c r="AA40" i="7"/>
  <c r="AA41" i="7"/>
  <c r="T50" i="16"/>
  <c r="H42" i="7"/>
  <c r="H44" i="7" s="1"/>
  <c r="K30" i="7"/>
  <c r="K50" i="41" s="1"/>
  <c r="F50" i="16"/>
  <c r="Z41" i="7"/>
  <c r="V42" i="7"/>
  <c r="V44" i="7" s="1"/>
  <c r="R42" i="7"/>
  <c r="R44" i="7" s="1"/>
  <c r="J42" i="7"/>
  <c r="J44" i="7" s="1"/>
  <c r="D42" i="7"/>
  <c r="D44" i="7" s="1"/>
  <c r="S42" i="7"/>
  <c r="S44" i="7" s="1"/>
  <c r="Q42" i="7"/>
  <c r="Q44" i="7" s="1"/>
  <c r="O42" i="7"/>
  <c r="O44" i="7" s="1"/>
  <c r="K42" i="7"/>
  <c r="K44" i="7" s="1"/>
  <c r="T42" i="7"/>
  <c r="T44" i="7" s="1"/>
  <c r="B42" i="7"/>
  <c r="B44" i="7" s="1"/>
  <c r="AA28" i="7"/>
  <c r="AA50" i="16" s="1"/>
  <c r="O50" i="16"/>
  <c r="L30" i="6"/>
  <c r="L14" i="41" s="1"/>
  <c r="E14" i="16"/>
  <c r="H14" i="16"/>
  <c r="Y41" i="49"/>
  <c r="L85" i="16"/>
  <c r="L85" i="27" s="1"/>
  <c r="U85" i="16"/>
  <c r="AA40" i="49"/>
  <c r="AA42" i="49" s="1"/>
  <c r="Z40" i="49"/>
  <c r="V42" i="49"/>
  <c r="V44" i="49" s="1"/>
  <c r="R42" i="49"/>
  <c r="R44" i="49" s="1"/>
  <c r="P42" i="49"/>
  <c r="P44" i="49" s="1"/>
  <c r="J42" i="49"/>
  <c r="J44" i="49" s="1"/>
  <c r="H42" i="49"/>
  <c r="H44" i="49" s="1"/>
  <c r="D42" i="49"/>
  <c r="D44" i="49" s="1"/>
  <c r="W42" i="49"/>
  <c r="W44" i="49" s="1"/>
  <c r="M30" i="49"/>
  <c r="M85" i="41" s="1"/>
  <c r="D30" i="49"/>
  <c r="D85" i="41" s="1"/>
  <c r="W49" i="16"/>
  <c r="AA28" i="5"/>
  <c r="AA49" i="16" s="1"/>
  <c r="E30" i="5"/>
  <c r="E49" i="41" s="1"/>
  <c r="F49" i="16"/>
  <c r="Y41" i="5"/>
  <c r="Q42" i="5"/>
  <c r="Q44" i="5" s="1"/>
  <c r="U42" i="5"/>
  <c r="U44" i="5" s="1"/>
  <c r="C42" i="5"/>
  <c r="C44" i="5" s="1"/>
  <c r="J49" i="16"/>
  <c r="J49" i="27" s="1"/>
  <c r="O49" i="16"/>
  <c r="J13" i="16"/>
  <c r="J13" i="27" s="1"/>
  <c r="V42" i="4"/>
  <c r="V44" i="4" s="1"/>
  <c r="P42" i="4"/>
  <c r="P44" i="4" s="1"/>
  <c r="B42" i="4"/>
  <c r="B44" i="4" s="1"/>
  <c r="G42" i="4"/>
  <c r="G44" i="4" s="1"/>
  <c r="I30" i="4"/>
  <c r="I13" i="41" s="1"/>
  <c r="R42" i="4"/>
  <c r="R44" i="4" s="1"/>
  <c r="N42" i="4"/>
  <c r="N44" i="4" s="1"/>
  <c r="M30" i="4"/>
  <c r="M13" i="41" s="1"/>
  <c r="V13" i="16"/>
  <c r="N13" i="16"/>
  <c r="N13" i="27" s="1"/>
  <c r="I30" i="48"/>
  <c r="I84" i="41" s="1"/>
  <c r="R84" i="16"/>
  <c r="X40" i="48"/>
  <c r="M30" i="48"/>
  <c r="M84" i="41" s="1"/>
  <c r="X41" i="48"/>
  <c r="Z39" i="48"/>
  <c r="Y28" i="48"/>
  <c r="Y84" i="16" s="1"/>
  <c r="B84" i="16"/>
  <c r="Z28" i="48"/>
  <c r="Z84" i="16" s="1"/>
  <c r="Z104" i="27" s="1"/>
  <c r="K30" i="48"/>
  <c r="K84" i="41" s="1"/>
  <c r="Y40" i="48"/>
  <c r="Y39" i="48"/>
  <c r="AA41" i="48"/>
  <c r="AA40" i="2"/>
  <c r="U48" i="16"/>
  <c r="L30" i="1"/>
  <c r="L12" i="41" s="1"/>
  <c r="R12" i="16"/>
  <c r="P30" i="1"/>
  <c r="P12" i="41" s="1"/>
  <c r="D12" i="16"/>
  <c r="D32" i="27" s="1"/>
  <c r="U30" i="1"/>
  <c r="U12" i="41" s="1"/>
  <c r="V42" i="1"/>
  <c r="V44" i="1" s="1"/>
  <c r="H12" i="16"/>
  <c r="H32" i="27" s="1"/>
  <c r="P42" i="47"/>
  <c r="P44" i="47" s="1"/>
  <c r="L30" i="47"/>
  <c r="L83" i="41" s="1"/>
  <c r="Q30" i="22"/>
  <c r="Q47" i="41" s="1"/>
  <c r="M47" i="16"/>
  <c r="M47" i="27" s="1"/>
  <c r="AA28" i="22"/>
  <c r="AA47" i="16" s="1"/>
  <c r="W47" i="16"/>
  <c r="X40" i="22"/>
  <c r="X28" i="22"/>
  <c r="X47" i="16" s="1"/>
  <c r="D42" i="22"/>
  <c r="D44" i="22" s="1"/>
  <c r="W42" i="22"/>
  <c r="W44" i="22" s="1"/>
  <c r="S42" i="22"/>
  <c r="S44" i="22" s="1"/>
  <c r="X40" i="21"/>
  <c r="K11" i="16"/>
  <c r="K11" i="27" s="1"/>
  <c r="U11" i="16"/>
  <c r="U11" i="27" s="1"/>
  <c r="I42" i="21"/>
  <c r="I44" i="21" s="1"/>
  <c r="B42" i="21"/>
  <c r="B44" i="21" s="1"/>
  <c r="Y28" i="46"/>
  <c r="Y82" i="16" s="1"/>
  <c r="Y41" i="46"/>
  <c r="U30" i="46"/>
  <c r="U82" i="41" s="1"/>
  <c r="O82" i="16"/>
  <c r="O82" i="27" s="1"/>
  <c r="AA39" i="46"/>
  <c r="AA40" i="46"/>
  <c r="I30" i="46"/>
  <c r="I82" i="41" s="1"/>
  <c r="S82" i="16"/>
  <c r="S82" i="84" s="1"/>
  <c r="C30" i="46"/>
  <c r="C82" i="41" s="1"/>
  <c r="M30" i="46"/>
  <c r="M82" i="41" s="1"/>
  <c r="H46" i="16"/>
  <c r="L46" i="16"/>
  <c r="L46" i="27" s="1"/>
  <c r="Z39" i="26"/>
  <c r="Z40" i="26"/>
  <c r="T30" i="26"/>
  <c r="T46" i="41" s="1"/>
  <c r="W46" i="16"/>
  <c r="P46" i="16"/>
  <c r="Y40" i="26"/>
  <c r="F42" i="26"/>
  <c r="F44" i="26" s="1"/>
  <c r="Q10" i="16"/>
  <c r="C10" i="16"/>
  <c r="X41" i="25"/>
  <c r="V42" i="25"/>
  <c r="V44" i="25" s="1"/>
  <c r="P42" i="25"/>
  <c r="P44" i="25" s="1"/>
  <c r="N42" i="25"/>
  <c r="N44" i="25" s="1"/>
  <c r="J42" i="25"/>
  <c r="J44" i="25" s="1"/>
  <c r="K42" i="25"/>
  <c r="L42" i="25"/>
  <c r="G42" i="25"/>
  <c r="G44" i="25" s="1"/>
  <c r="B30" i="25"/>
  <c r="B10" i="41" s="1"/>
  <c r="S30" i="25"/>
  <c r="S10" i="41" s="1"/>
  <c r="E10" i="16"/>
  <c r="P10" i="16"/>
  <c r="P10" i="27" s="1"/>
  <c r="Z40" i="25"/>
  <c r="O10" i="16"/>
  <c r="Z41" i="45"/>
  <c r="T30" i="45"/>
  <c r="T81" i="41" s="1"/>
  <c r="B81" i="16"/>
  <c r="X39" i="45"/>
  <c r="X40" i="45"/>
  <c r="N81" i="16"/>
  <c r="R30" i="45"/>
  <c r="R81" i="41" s="1"/>
  <c r="Y39" i="45"/>
  <c r="L42" i="45"/>
  <c r="L44" i="45" s="1"/>
  <c r="K30" i="33"/>
  <c r="K45" i="41" s="1"/>
  <c r="D45" i="16"/>
  <c r="D45" i="27" s="1"/>
  <c r="T30" i="33"/>
  <c r="T45" i="41" s="1"/>
  <c r="C45" i="16"/>
  <c r="C45" i="27" s="1"/>
  <c r="H45" i="16"/>
  <c r="L30" i="33"/>
  <c r="L45" i="41" s="1"/>
  <c r="G45" i="16"/>
  <c r="B9" i="16"/>
  <c r="V30" i="32"/>
  <c r="V9" i="41" s="1"/>
  <c r="K9" i="16"/>
  <c r="K9" i="27" s="1"/>
  <c r="B30" i="32"/>
  <c r="B9" i="41" s="1"/>
  <c r="AA41" i="32"/>
  <c r="P80" i="16"/>
  <c r="P80" i="84" s="1"/>
  <c r="X40" i="44"/>
  <c r="W80" i="16"/>
  <c r="T30" i="35"/>
  <c r="T44" i="41" s="1"/>
  <c r="AA28" i="35"/>
  <c r="AA44" i="16" s="1"/>
  <c r="O30" i="35"/>
  <c r="O44" i="41" s="1"/>
  <c r="G44" i="16"/>
  <c r="Z40" i="35"/>
  <c r="Z39" i="35"/>
  <c r="Y39" i="34"/>
  <c r="J42" i="34"/>
  <c r="J44" i="34" s="1"/>
  <c r="B42" i="34"/>
  <c r="B44" i="34" s="1"/>
  <c r="AA28" i="38"/>
  <c r="AA6" i="16" s="1"/>
  <c r="O30" i="38"/>
  <c r="O6" i="41" s="1"/>
  <c r="R30" i="38"/>
  <c r="R6" i="41" s="1"/>
  <c r="J6" i="16"/>
  <c r="J6" i="27" s="1"/>
  <c r="L30" i="38"/>
  <c r="L6" i="41" s="1"/>
  <c r="S30" i="38"/>
  <c r="S6" i="41" s="1"/>
  <c r="T6" i="16"/>
  <c r="T6" i="84" s="1"/>
  <c r="N30" i="38"/>
  <c r="N6" i="41" s="1"/>
  <c r="E6" i="16"/>
  <c r="Y28" i="38"/>
  <c r="Y6" i="16" s="1"/>
  <c r="Z51" i="69"/>
  <c r="X61" i="69"/>
  <c r="Z64" i="69"/>
  <c r="X64" i="69"/>
  <c r="Y60" i="69"/>
  <c r="Y62" i="69"/>
  <c r="P63" i="67"/>
  <c r="P65" i="67" s="1"/>
  <c r="L63" i="67"/>
  <c r="L65" i="67" s="1"/>
  <c r="H63" i="67"/>
  <c r="H65" i="67" s="1"/>
  <c r="N63" i="67"/>
  <c r="N65" i="67" s="1"/>
  <c r="F63" i="67"/>
  <c r="F65" i="67" s="1"/>
  <c r="V59" i="16"/>
  <c r="F59" i="16"/>
  <c r="N59" i="16"/>
  <c r="N59" i="27" s="1"/>
  <c r="R63" i="67"/>
  <c r="R65" i="67" s="1"/>
  <c r="Q23" i="16"/>
  <c r="I23" i="16"/>
  <c r="I23" i="27" s="1"/>
  <c r="Y53" i="64"/>
  <c r="M23" i="16"/>
  <c r="E23" i="16"/>
  <c r="S63" i="64"/>
  <c r="S65" i="64" s="1"/>
  <c r="U23" i="16"/>
  <c r="U23" i="27" s="1"/>
  <c r="O23" i="16"/>
  <c r="G23" i="16"/>
  <c r="G23" i="84" s="1"/>
  <c r="Q94" i="16"/>
  <c r="Q94" i="84" s="1"/>
  <c r="I94" i="16"/>
  <c r="I94" i="27" s="1"/>
  <c r="S94" i="16"/>
  <c r="S94" i="84" s="1"/>
  <c r="U94" i="16"/>
  <c r="M94" i="16"/>
  <c r="M94" i="27" s="1"/>
  <c r="E94" i="16"/>
  <c r="E94" i="27" s="1"/>
  <c r="B58" i="16"/>
  <c r="B58" i="84" s="1"/>
  <c r="L58" i="16"/>
  <c r="L58" i="27" s="1"/>
  <c r="D58" i="16"/>
  <c r="D58" i="27" s="1"/>
  <c r="J58" i="16"/>
  <c r="J58" i="27" s="1"/>
  <c r="T58" i="16"/>
  <c r="N58" i="16"/>
  <c r="N58" i="27" s="1"/>
  <c r="F58" i="16"/>
  <c r="V29" i="65"/>
  <c r="V22" i="41" s="1"/>
  <c r="B22" i="16"/>
  <c r="Z55" i="62"/>
  <c r="J58" i="62"/>
  <c r="Z28" i="62"/>
  <c r="Z93" i="16" s="1"/>
  <c r="P58" i="62"/>
  <c r="AA53" i="62"/>
  <c r="M55" i="62"/>
  <c r="AA55" i="62" s="1"/>
  <c r="W66" i="62"/>
  <c r="W68" i="62" s="1"/>
  <c r="P93" i="16"/>
  <c r="P93" i="84" s="1"/>
  <c r="Q55" i="62"/>
  <c r="Z53" i="62"/>
  <c r="F30" i="62"/>
  <c r="F93" i="41" s="1"/>
  <c r="AA65" i="62"/>
  <c r="AA66" i="62" s="1"/>
  <c r="U58" i="62"/>
  <c r="T93" i="16"/>
  <c r="J93" i="16"/>
  <c r="J93" i="27" s="1"/>
  <c r="F93" i="16"/>
  <c r="F93" i="27" s="1"/>
  <c r="S66" i="62"/>
  <c r="S68" i="62" s="1"/>
  <c r="M30" i="62"/>
  <c r="M93" i="41" s="1"/>
  <c r="V93" i="16"/>
  <c r="AA55" i="61"/>
  <c r="Y55" i="61"/>
  <c r="X55" i="61"/>
  <c r="D30" i="61"/>
  <c r="D57" i="41" s="1"/>
  <c r="Z28" i="61"/>
  <c r="Z57" i="16" s="1"/>
  <c r="L30" i="61"/>
  <c r="L57" i="41" s="1"/>
  <c r="Z64" i="61"/>
  <c r="Y53" i="61"/>
  <c r="C57" i="41"/>
  <c r="C57" i="16"/>
  <c r="C57" i="27" s="1"/>
  <c r="X28" i="61"/>
  <c r="X57" i="16" s="1"/>
  <c r="K57" i="16"/>
  <c r="T30" i="61"/>
  <c r="T57" i="41" s="1"/>
  <c r="Y64" i="61"/>
  <c r="I66" i="61"/>
  <c r="I68" i="61" s="1"/>
  <c r="W57" i="16"/>
  <c r="AA28" i="61"/>
  <c r="AA57" i="16" s="1"/>
  <c r="B57" i="16"/>
  <c r="B57" i="84" s="1"/>
  <c r="P57" i="16"/>
  <c r="E66" i="61"/>
  <c r="E68" i="61" s="1"/>
  <c r="N66" i="61"/>
  <c r="N68" i="61" s="1"/>
  <c r="X55" i="60"/>
  <c r="X65" i="60"/>
  <c r="X66" i="60" s="1"/>
  <c r="X28" i="60"/>
  <c r="X21" i="16" s="1"/>
  <c r="K30" i="60"/>
  <c r="K21" i="41" s="1"/>
  <c r="X53" i="60"/>
  <c r="Y53" i="60"/>
  <c r="Y66" i="60"/>
  <c r="F66" i="60"/>
  <c r="F68" i="60" s="1"/>
  <c r="R66" i="60"/>
  <c r="R68" i="60" s="1"/>
  <c r="U21" i="16"/>
  <c r="U21" i="27" s="1"/>
  <c r="Z55" i="60"/>
  <c r="R30" i="60"/>
  <c r="R21" i="41" s="1"/>
  <c r="D66" i="60"/>
  <c r="D68" i="60" s="1"/>
  <c r="L66" i="60"/>
  <c r="L68" i="60" s="1"/>
  <c r="T66" i="60"/>
  <c r="T68" i="60" s="1"/>
  <c r="O21" i="16"/>
  <c r="E21" i="16"/>
  <c r="U30" i="60"/>
  <c r="U21" i="41" s="1"/>
  <c r="J30" i="60"/>
  <c r="J21" i="41" s="1"/>
  <c r="Y53" i="59"/>
  <c r="E30" i="59"/>
  <c r="E92" i="41" s="1"/>
  <c r="U30" i="59"/>
  <c r="U92" i="41" s="1"/>
  <c r="O58" i="59"/>
  <c r="R58" i="59"/>
  <c r="B92" i="16"/>
  <c r="I58" i="59"/>
  <c r="X28" i="59"/>
  <c r="X92" i="16" s="1"/>
  <c r="E58" i="59"/>
  <c r="F30" i="59"/>
  <c r="F92" i="41" s="1"/>
  <c r="U66" i="59"/>
  <c r="U68" i="59" s="1"/>
  <c r="N30" i="59"/>
  <c r="N92" i="41" s="1"/>
  <c r="Y28" i="59"/>
  <c r="Y92" i="16" s="1"/>
  <c r="W58" i="59"/>
  <c r="Z53" i="59"/>
  <c r="X53" i="59"/>
  <c r="X58" i="59" s="1"/>
  <c r="G58" i="59"/>
  <c r="X55" i="58"/>
  <c r="F30" i="58"/>
  <c r="F56" i="41" s="1"/>
  <c r="K56" i="16"/>
  <c r="V66" i="58"/>
  <c r="V68" i="58" s="1"/>
  <c r="Y53" i="58"/>
  <c r="X53" i="58"/>
  <c r="AA53" i="58"/>
  <c r="W56" i="16"/>
  <c r="G30" i="58"/>
  <c r="G56" i="41" s="1"/>
  <c r="C30" i="58"/>
  <c r="C56" i="16"/>
  <c r="C56" i="27" s="1"/>
  <c r="T30" i="58"/>
  <c r="T56" i="41" s="1"/>
  <c r="Z53" i="58"/>
  <c r="AA55" i="57"/>
  <c r="Y55" i="57"/>
  <c r="K68" i="57"/>
  <c r="O20" i="16"/>
  <c r="AA53" i="57"/>
  <c r="V30" i="57"/>
  <c r="V20" i="41" s="1"/>
  <c r="E30" i="57"/>
  <c r="E20" i="41" s="1"/>
  <c r="X28" i="57"/>
  <c r="X20" i="16" s="1"/>
  <c r="N66" i="57"/>
  <c r="N68" i="57" s="1"/>
  <c r="J66" i="57"/>
  <c r="J68" i="57" s="1"/>
  <c r="C66" i="57"/>
  <c r="C68" i="57" s="1"/>
  <c r="S66" i="57"/>
  <c r="S68" i="57" s="1"/>
  <c r="D66" i="57"/>
  <c r="D68" i="57" s="1"/>
  <c r="F66" i="57"/>
  <c r="F68" i="57" s="1"/>
  <c r="G30" i="57"/>
  <c r="G20" i="41" s="1"/>
  <c r="Y28" i="57"/>
  <c r="Y20" i="16" s="1"/>
  <c r="B43" i="41"/>
  <c r="F53" i="16"/>
  <c r="F30" i="13"/>
  <c r="F53" i="41" s="1"/>
  <c r="E30" i="7"/>
  <c r="E50" i="41" s="1"/>
  <c r="E50" i="16"/>
  <c r="E50" i="27" s="1"/>
  <c r="D55" i="16"/>
  <c r="D55" i="27" s="1"/>
  <c r="D30" i="24"/>
  <c r="D55" i="41" s="1"/>
  <c r="N55" i="24"/>
  <c r="N58" i="24"/>
  <c r="K58" i="24"/>
  <c r="K55" i="16"/>
  <c r="I55" i="24"/>
  <c r="Y53" i="24"/>
  <c r="B30" i="24"/>
  <c r="B55" i="41" s="1"/>
  <c r="B55" i="16"/>
  <c r="B55" i="84" s="1"/>
  <c r="U55" i="24"/>
  <c r="AA53" i="24"/>
  <c r="J45" i="16"/>
  <c r="J45" i="27" s="1"/>
  <c r="J30" i="33"/>
  <c r="J45" i="41" s="1"/>
  <c r="V30" i="33"/>
  <c r="V45" i="41" s="1"/>
  <c r="V45" i="16"/>
  <c r="U83" i="16"/>
  <c r="U30" i="47"/>
  <c r="U83" i="41" s="1"/>
  <c r="I83" i="16"/>
  <c r="I83" i="27" s="1"/>
  <c r="I30" i="47"/>
  <c r="I83" i="41" s="1"/>
  <c r="Y28" i="47"/>
  <c r="Y83" i="16" s="1"/>
  <c r="B83" i="16"/>
  <c r="X28" i="47"/>
  <c r="X83" i="16" s="1"/>
  <c r="Q55" i="53"/>
  <c r="Q58" i="53"/>
  <c r="C89" i="16"/>
  <c r="C30" i="53"/>
  <c r="C89" i="41" s="1"/>
  <c r="T58" i="55"/>
  <c r="T30" i="55"/>
  <c r="T91" i="41" s="1"/>
  <c r="G46" i="16"/>
  <c r="G30" i="26"/>
  <c r="G46" i="41" s="1"/>
  <c r="J10" i="16"/>
  <c r="J10" i="27" s="1"/>
  <c r="J30" i="25"/>
  <c r="J10" i="41" s="1"/>
  <c r="I10" i="16"/>
  <c r="I10" i="27" s="1"/>
  <c r="I30" i="25"/>
  <c r="I10" i="41" s="1"/>
  <c r="G30" i="25"/>
  <c r="G10" i="41" s="1"/>
  <c r="G10" i="16"/>
  <c r="G10" i="84" s="1"/>
  <c r="O30" i="21"/>
  <c r="O11" i="41" s="1"/>
  <c r="O11" i="16"/>
  <c r="H30" i="22"/>
  <c r="H47" i="41" s="1"/>
  <c r="H47" i="16"/>
  <c r="P30" i="22"/>
  <c r="P47" i="41" s="1"/>
  <c r="P47" i="16"/>
  <c r="S30" i="23"/>
  <c r="S19" i="41" s="1"/>
  <c r="S19" i="16"/>
  <c r="J30" i="14"/>
  <c r="J18" i="41" s="1"/>
  <c r="J58" i="14"/>
  <c r="I18" i="16"/>
  <c r="I32" i="84" s="1"/>
  <c r="I30" i="14"/>
  <c r="I18" i="41" s="1"/>
  <c r="I58" i="14"/>
  <c r="L55" i="14"/>
  <c r="Z53" i="14"/>
  <c r="M55" i="14"/>
  <c r="AA55" i="14" s="1"/>
  <c r="AA53" i="14"/>
  <c r="K30" i="45"/>
  <c r="K81" i="41" s="1"/>
  <c r="K81" i="16"/>
  <c r="K81" i="27" s="1"/>
  <c r="C55" i="55"/>
  <c r="AA55" i="55" s="1"/>
  <c r="Y53" i="55"/>
  <c r="I86" i="16"/>
  <c r="I86" i="27" s="1"/>
  <c r="I30" i="50"/>
  <c r="I86" i="41" s="1"/>
  <c r="V58" i="8"/>
  <c r="V55" i="8"/>
  <c r="V30" i="49"/>
  <c r="V85" i="41" s="1"/>
  <c r="V85" i="16"/>
  <c r="U30" i="6"/>
  <c r="U14" i="16"/>
  <c r="U14" i="27" s="1"/>
  <c r="I30" i="6"/>
  <c r="I14" i="41" s="1"/>
  <c r="I14" i="16"/>
  <c r="I14" i="27" s="1"/>
  <c r="D30" i="37"/>
  <c r="D43" i="16"/>
  <c r="D43" i="27" s="1"/>
  <c r="O30" i="37"/>
  <c r="O43" i="41" s="1"/>
  <c r="O43" i="16"/>
  <c r="T43" i="16"/>
  <c r="T30" i="37"/>
  <c r="T43" i="41" s="1"/>
  <c r="L55" i="10"/>
  <c r="L58" i="10"/>
  <c r="D30" i="11"/>
  <c r="D52" i="41" s="1"/>
  <c r="D52" i="16"/>
  <c r="D52" i="27" s="1"/>
  <c r="X53" i="52"/>
  <c r="B55" i="52"/>
  <c r="Z55" i="52" s="1"/>
  <c r="Z53" i="52"/>
  <c r="AA53" i="52"/>
  <c r="C55" i="52"/>
  <c r="Y55" i="52" s="1"/>
  <c r="Y53" i="52"/>
  <c r="S21" i="16"/>
  <c r="S30" i="60"/>
  <c r="S21" i="41" s="1"/>
  <c r="AA40" i="6"/>
  <c r="Y41" i="25"/>
  <c r="Y41" i="26"/>
  <c r="X39" i="47"/>
  <c r="X41" i="47"/>
  <c r="X40" i="47"/>
  <c r="Z55" i="58"/>
  <c r="Y28" i="24"/>
  <c r="Y55" i="16" s="1"/>
  <c r="Q57" i="41"/>
  <c r="C13" i="41"/>
  <c r="D58" i="54"/>
  <c r="Z39" i="7"/>
  <c r="Z39" i="25"/>
  <c r="Z41" i="25"/>
  <c r="Y40" i="45"/>
  <c r="J68" i="55"/>
  <c r="Z64" i="54"/>
  <c r="AA64" i="15"/>
  <c r="X63" i="23"/>
  <c r="U19" i="16"/>
  <c r="U19" i="27" s="1"/>
  <c r="G89" i="16"/>
  <c r="G89" i="27" s="1"/>
  <c r="W30" i="24"/>
  <c r="W55" i="41" s="1"/>
  <c r="B58" i="53"/>
  <c r="W91" i="16"/>
  <c r="J58" i="13"/>
  <c r="L30" i="14"/>
  <c r="L18" i="41" s="1"/>
  <c r="J18" i="16"/>
  <c r="J32" i="84" s="1"/>
  <c r="Z28" i="47"/>
  <c r="Z83" i="16" s="1"/>
  <c r="J53" i="16"/>
  <c r="J53" i="27" s="1"/>
  <c r="U17" i="16"/>
  <c r="U17" i="27" s="1"/>
  <c r="R89" i="16"/>
  <c r="AA40" i="21"/>
  <c r="V30" i="14"/>
  <c r="V18" i="41" s="1"/>
  <c r="V30" i="53"/>
  <c r="V89" i="41" s="1"/>
  <c r="S89" i="16"/>
  <c r="S89" i="84" s="1"/>
  <c r="V46" i="16"/>
  <c r="W55" i="16"/>
  <c r="Z15" i="23"/>
  <c r="Z63" i="23" s="1"/>
  <c r="N58" i="55"/>
  <c r="T91" i="16"/>
  <c r="K89" i="16"/>
  <c r="K89" i="27" s="1"/>
  <c r="S30" i="45"/>
  <c r="S81" i="41" s="1"/>
  <c r="F83" i="16"/>
  <c r="F83" i="27" s="1"/>
  <c r="N19" i="16"/>
  <c r="N19" i="27" s="1"/>
  <c r="B30" i="47"/>
  <c r="B83" i="41" s="1"/>
  <c r="E19" i="16"/>
  <c r="O30" i="26"/>
  <c r="O46" i="41" s="1"/>
  <c r="Z40" i="22"/>
  <c r="Z39" i="21"/>
  <c r="Y40" i="22"/>
  <c r="Y41" i="22"/>
  <c r="X40" i="6"/>
  <c r="V10" i="16"/>
  <c r="T14" i="16"/>
  <c r="C47" i="16"/>
  <c r="C47" i="27" s="1"/>
  <c r="Q7" i="16"/>
  <c r="M68" i="54"/>
  <c r="M30" i="12"/>
  <c r="M17" i="41" s="1"/>
  <c r="AA28" i="12"/>
  <c r="AA17" i="16" s="1"/>
  <c r="Q30" i="12"/>
  <c r="Q17" i="41" s="1"/>
  <c r="Q53" i="16"/>
  <c r="Q53" i="84" s="1"/>
  <c r="Q30" i="13"/>
  <c r="Q53" i="41" s="1"/>
  <c r="I30" i="39"/>
  <c r="I42" i="41" s="1"/>
  <c r="I42" i="16"/>
  <c r="P30" i="7"/>
  <c r="P50" i="41" s="1"/>
  <c r="P50" i="16"/>
  <c r="F30" i="33"/>
  <c r="F45" i="41" s="1"/>
  <c r="F45" i="16"/>
  <c r="R45" i="16"/>
  <c r="R45" i="84" s="1"/>
  <c r="R30" i="33"/>
  <c r="R45" i="41" s="1"/>
  <c r="Q83" i="16"/>
  <c r="Q83" i="84" s="1"/>
  <c r="Q30" i="47"/>
  <c r="Q83" i="41" s="1"/>
  <c r="G58" i="62"/>
  <c r="G93" i="16"/>
  <c r="G93" i="27" s="1"/>
  <c r="Y28" i="62"/>
  <c r="Y93" i="16" s="1"/>
  <c r="AA28" i="62"/>
  <c r="AA93" i="16" s="1"/>
  <c r="G30" i="62"/>
  <c r="K58" i="62"/>
  <c r="K93" i="16"/>
  <c r="K93" i="27" s="1"/>
  <c r="X53" i="62"/>
  <c r="N58" i="62"/>
  <c r="Y55" i="58"/>
  <c r="AA55" i="58"/>
  <c r="AA55" i="60"/>
  <c r="Y55" i="60"/>
  <c r="C46" i="16"/>
  <c r="C46" i="27" s="1"/>
  <c r="Y28" i="26"/>
  <c r="Y46" i="16" s="1"/>
  <c r="K46" i="16"/>
  <c r="K30" i="26"/>
  <c r="K46" i="41" s="1"/>
  <c r="F30" i="25"/>
  <c r="F10" i="41" s="1"/>
  <c r="Z28" i="25"/>
  <c r="Z10" i="16" s="1"/>
  <c r="C11" i="16"/>
  <c r="C30" i="21"/>
  <c r="C11" i="41" s="1"/>
  <c r="T53" i="16"/>
  <c r="T30" i="13"/>
  <c r="T53" i="41" s="1"/>
  <c r="K55" i="14"/>
  <c r="K58" i="14"/>
  <c r="M18" i="16"/>
  <c r="M32" i="84" s="1"/>
  <c r="AA28" i="14"/>
  <c r="AA18" i="16" s="1"/>
  <c r="M30" i="14"/>
  <c r="M18" i="41" s="1"/>
  <c r="AA28" i="45"/>
  <c r="AA81" i="16" s="1"/>
  <c r="G81" i="16"/>
  <c r="G81" i="27" s="1"/>
  <c r="V58" i="53"/>
  <c r="V55" i="53"/>
  <c r="N55" i="53"/>
  <c r="N58" i="53"/>
  <c r="W30" i="53"/>
  <c r="W89" i="41" s="1"/>
  <c r="W89" i="16"/>
  <c r="S30" i="50"/>
  <c r="S86" i="41" s="1"/>
  <c r="S86" i="16"/>
  <c r="S86" i="84" s="1"/>
  <c r="L63" i="24"/>
  <c r="L66" i="24" s="1"/>
  <c r="L68" i="24" s="1"/>
  <c r="L28" i="24"/>
  <c r="L58" i="24" s="1"/>
  <c r="N30" i="8"/>
  <c r="N15" i="41" s="1"/>
  <c r="N15" i="16"/>
  <c r="N15" i="27" s="1"/>
  <c r="B46" i="16"/>
  <c r="B46" i="84" s="1"/>
  <c r="B30" i="26"/>
  <c r="B46" i="41" s="1"/>
  <c r="R30" i="26"/>
  <c r="R46" i="41" s="1"/>
  <c r="R46" i="16"/>
  <c r="R46" i="84" s="1"/>
  <c r="W10" i="16"/>
  <c r="W10" i="27" s="1"/>
  <c r="W30" i="25"/>
  <c r="W10" i="41" s="1"/>
  <c r="F30" i="21"/>
  <c r="F11" i="41" s="1"/>
  <c r="F11" i="16"/>
  <c r="N11" i="16"/>
  <c r="N11" i="27" s="1"/>
  <c r="N30" i="21"/>
  <c r="N11" i="41" s="1"/>
  <c r="O30" i="22"/>
  <c r="O47" i="41" s="1"/>
  <c r="O47" i="16"/>
  <c r="S30" i="22"/>
  <c r="S47" i="41" s="1"/>
  <c r="S47" i="16"/>
  <c r="S42" i="16"/>
  <c r="S30" i="39"/>
  <c r="S42" i="41" s="1"/>
  <c r="O30" i="39"/>
  <c r="O42" i="41" s="1"/>
  <c r="O42" i="16"/>
  <c r="W8" i="16"/>
  <c r="W8" i="27" s="1"/>
  <c r="W30" i="34"/>
  <c r="W8" i="41" s="1"/>
  <c r="R30" i="36"/>
  <c r="R7" i="41" s="1"/>
  <c r="R7" i="16"/>
  <c r="N30" i="37"/>
  <c r="N43" i="41" s="1"/>
  <c r="N43" i="16"/>
  <c r="N43" i="27" s="1"/>
  <c r="J30" i="15"/>
  <c r="J54" i="41" s="1"/>
  <c r="J54" i="16"/>
  <c r="J68" i="84" s="1"/>
  <c r="O30" i="10"/>
  <c r="O16" i="41" s="1"/>
  <c r="O16" i="16"/>
  <c r="O58" i="10"/>
  <c r="U30" i="10"/>
  <c r="U16" i="41" s="1"/>
  <c r="U16" i="16"/>
  <c r="U16" i="27" s="1"/>
  <c r="U58" i="10"/>
  <c r="I58" i="10"/>
  <c r="I55" i="10"/>
  <c r="N30" i="11"/>
  <c r="N52" i="41" s="1"/>
  <c r="N52" i="16"/>
  <c r="N52" i="27" s="1"/>
  <c r="B85" i="16"/>
  <c r="B30" i="49"/>
  <c r="B85" i="41" s="1"/>
  <c r="C30" i="49"/>
  <c r="C85" i="16"/>
  <c r="W30" i="4"/>
  <c r="W13" i="41" s="1"/>
  <c r="W13" i="16"/>
  <c r="W13" i="27" s="1"/>
  <c r="K30" i="4"/>
  <c r="K13" i="41" s="1"/>
  <c r="K13" i="16"/>
  <c r="K13" i="27" s="1"/>
  <c r="V30" i="48"/>
  <c r="V84" i="41" s="1"/>
  <c r="V84" i="16"/>
  <c r="B30" i="1"/>
  <c r="B12" i="41" s="1"/>
  <c r="B12" i="16"/>
  <c r="B32" i="27" s="1"/>
  <c r="C30" i="1"/>
  <c r="C12" i="41" s="1"/>
  <c r="C12" i="16"/>
  <c r="Y28" i="1"/>
  <c r="Y12" i="16" s="1"/>
  <c r="R30" i="54"/>
  <c r="R90" i="41" s="1"/>
  <c r="R90" i="16"/>
  <c r="R104" i="84" s="1"/>
  <c r="H30" i="54"/>
  <c r="H90" i="41" s="1"/>
  <c r="H90" i="16"/>
  <c r="H104" i="84" s="1"/>
  <c r="M30" i="54"/>
  <c r="M90" i="41" s="1"/>
  <c r="M58" i="54"/>
  <c r="S55" i="59"/>
  <c r="S58" i="59"/>
  <c r="C55" i="59"/>
  <c r="AA55" i="59" s="1"/>
  <c r="AA53" i="59"/>
  <c r="AA41" i="6"/>
  <c r="Y39" i="25"/>
  <c r="Y40" i="25"/>
  <c r="Y39" i="26"/>
  <c r="S58" i="24"/>
  <c r="J30" i="55"/>
  <c r="J91" i="41" s="1"/>
  <c r="N45" i="16"/>
  <c r="N45" i="27" s="1"/>
  <c r="Q17" i="16"/>
  <c r="H30" i="7"/>
  <c r="H50" i="41" s="1"/>
  <c r="Z40" i="7"/>
  <c r="Y66" i="10"/>
  <c r="Y64" i="12"/>
  <c r="Z41" i="26"/>
  <c r="X28" i="33"/>
  <c r="X45" i="16" s="1"/>
  <c r="V58" i="62"/>
  <c r="Q30" i="49"/>
  <c r="Q85" i="41" s="1"/>
  <c r="Q58" i="13"/>
  <c r="S30" i="26"/>
  <c r="S46" i="41" s="1"/>
  <c r="R11" i="16"/>
  <c r="L47" i="16"/>
  <c r="L47" i="27" s="1"/>
  <c r="X53" i="10"/>
  <c r="AA41" i="50"/>
  <c r="Z64" i="15"/>
  <c r="X53" i="8"/>
  <c r="Z40" i="5"/>
  <c r="Y28" i="44"/>
  <c r="Y80" i="16" s="1"/>
  <c r="X40" i="32"/>
  <c r="X39" i="33"/>
  <c r="Y39" i="33"/>
  <c r="Z40" i="33"/>
  <c r="AA40" i="33"/>
  <c r="C29" i="66"/>
  <c r="C58" i="41" s="1"/>
  <c r="C58" i="16"/>
  <c r="C58" i="27" s="1"/>
  <c r="K29" i="66"/>
  <c r="K58" i="41" s="1"/>
  <c r="K58" i="16"/>
  <c r="U29" i="66"/>
  <c r="U58" i="41" s="1"/>
  <c r="U58" i="16"/>
  <c r="U58" i="84" s="1"/>
  <c r="G30" i="13"/>
  <c r="G53" i="41" s="1"/>
  <c r="G53" i="16"/>
  <c r="S45" i="16"/>
  <c r="S30" i="33"/>
  <c r="S45" i="41" s="1"/>
  <c r="T82" i="16"/>
  <c r="T30" i="46"/>
  <c r="T82" i="41" s="1"/>
  <c r="C55" i="54"/>
  <c r="C58" i="54"/>
  <c r="R87" i="16"/>
  <c r="R30" i="51"/>
  <c r="R87" i="41" s="1"/>
  <c r="O12" i="16"/>
  <c r="O32" i="27" s="1"/>
  <c r="O30" i="1"/>
  <c r="O12" i="41" s="1"/>
  <c r="M92" i="16"/>
  <c r="M92" i="27" s="1"/>
  <c r="M58" i="59"/>
  <c r="M30" i="59"/>
  <c r="R30" i="62"/>
  <c r="R93" i="16"/>
  <c r="W29" i="66"/>
  <c r="W58" i="41" s="1"/>
  <c r="W58" i="16"/>
  <c r="V29" i="64"/>
  <c r="V23" i="41" s="1"/>
  <c r="V23" i="16"/>
  <c r="V66" i="54"/>
  <c r="V68" i="54" s="1"/>
  <c r="W58" i="8"/>
  <c r="X63" i="8"/>
  <c r="AA64" i="9"/>
  <c r="H42" i="4"/>
  <c r="H44" i="4" s="1"/>
  <c r="W42" i="4"/>
  <c r="W44" i="4" s="1"/>
  <c r="I42" i="4"/>
  <c r="I44" i="4" s="1"/>
  <c r="R42" i="47"/>
  <c r="R44" i="47" s="1"/>
  <c r="H42" i="47"/>
  <c r="H44" i="47" s="1"/>
  <c r="W42" i="47"/>
  <c r="W44" i="47" s="1"/>
  <c r="Q42" i="47"/>
  <c r="Q44" i="47" s="1"/>
  <c r="K42" i="47"/>
  <c r="K44" i="47" s="1"/>
  <c r="E42" i="47"/>
  <c r="E44" i="47" s="1"/>
  <c r="M42" i="47"/>
  <c r="M44" i="47" s="1"/>
  <c r="C42" i="47"/>
  <c r="C44" i="47" s="1"/>
  <c r="N42" i="21"/>
  <c r="N44" i="21" s="1"/>
  <c r="H42" i="21"/>
  <c r="H44" i="21" s="1"/>
  <c r="O42" i="21"/>
  <c r="O44" i="21" s="1"/>
  <c r="E42" i="21"/>
  <c r="E44" i="21" s="1"/>
  <c r="M42" i="21"/>
  <c r="M44" i="21" s="1"/>
  <c r="N42" i="26"/>
  <c r="N44" i="26" s="1"/>
  <c r="H42" i="26"/>
  <c r="H44" i="26" s="1"/>
  <c r="S42" i="26"/>
  <c r="S44" i="26" s="1"/>
  <c r="O42" i="26"/>
  <c r="O44" i="26" s="1"/>
  <c r="I42" i="26"/>
  <c r="I44" i="26" s="1"/>
  <c r="L42" i="26"/>
  <c r="L44" i="26" s="1"/>
  <c r="B42" i="26"/>
  <c r="B44" i="26" s="1"/>
  <c r="M42" i="26"/>
  <c r="M44" i="26" s="1"/>
  <c r="C42" i="26"/>
  <c r="C44" i="26" s="1"/>
  <c r="AA39" i="32"/>
  <c r="AA53" i="8"/>
  <c r="W55" i="8"/>
  <c r="Z28" i="2"/>
  <c r="Z48" i="16" s="1"/>
  <c r="Z68" i="27" s="1"/>
  <c r="AA42" i="25"/>
  <c r="Z28" i="60"/>
  <c r="Z21" i="16" s="1"/>
  <c r="D30" i="8"/>
  <c r="D15" i="41" s="1"/>
  <c r="H58" i="59"/>
  <c r="V30" i="1"/>
  <c r="V12" i="41" s="1"/>
  <c r="N84" i="16"/>
  <c r="G48" i="16"/>
  <c r="G68" i="27" s="1"/>
  <c r="G30" i="5"/>
  <c r="G49" i="41" s="1"/>
  <c r="V58" i="54"/>
  <c r="J30" i="1"/>
  <c r="J12" i="41" s="1"/>
  <c r="H30" i="49"/>
  <c r="H85" i="41" s="1"/>
  <c r="X41" i="21"/>
  <c r="Z40" i="6"/>
  <c r="Y39" i="6"/>
  <c r="Y42" i="6" s="1"/>
  <c r="AA64" i="10"/>
  <c r="AA64" i="12"/>
  <c r="AA66" i="12" s="1"/>
  <c r="Y63" i="23"/>
  <c r="X40" i="25"/>
  <c r="X41" i="26"/>
  <c r="V49" i="16"/>
  <c r="R47" i="16"/>
  <c r="R47" i="84" s="1"/>
  <c r="L50" i="16"/>
  <c r="L50" i="27" s="1"/>
  <c r="U30" i="39"/>
  <c r="U42" i="41" s="1"/>
  <c r="G42" i="16"/>
  <c r="V30" i="24"/>
  <c r="V55" i="41" s="1"/>
  <c r="V58" i="24"/>
  <c r="D9" i="16"/>
  <c r="Z41" i="46"/>
  <c r="Z40" i="46"/>
  <c r="Y64" i="52"/>
  <c r="J58" i="54"/>
  <c r="AA63" i="55"/>
  <c r="AA64" i="55"/>
  <c r="U66" i="14"/>
  <c r="U68" i="14" s="1"/>
  <c r="T66" i="53"/>
  <c r="T68" i="53" s="1"/>
  <c r="V66" i="13"/>
  <c r="V68" i="13" s="1"/>
  <c r="Q66" i="13"/>
  <c r="Q68" i="13" s="1"/>
  <c r="T66" i="13"/>
  <c r="T68" i="13" s="1"/>
  <c r="L66" i="13"/>
  <c r="L68" i="13" s="1"/>
  <c r="B66" i="13"/>
  <c r="B68" i="13" s="1"/>
  <c r="U66" i="13"/>
  <c r="U68" i="13" s="1"/>
  <c r="M66" i="13"/>
  <c r="M68" i="13" s="1"/>
  <c r="I66" i="12"/>
  <c r="I68" i="12" s="1"/>
  <c r="T66" i="12"/>
  <c r="T68" i="12" s="1"/>
  <c r="B66" i="12"/>
  <c r="B68" i="12" s="1"/>
  <c r="G66" i="12"/>
  <c r="G68" i="12" s="1"/>
  <c r="C66" i="12"/>
  <c r="C68" i="12" s="1"/>
  <c r="V42" i="50"/>
  <c r="V44" i="50" s="1"/>
  <c r="P42" i="50"/>
  <c r="P44" i="50" s="1"/>
  <c r="N42" i="50"/>
  <c r="N44" i="50" s="1"/>
  <c r="E42" i="7"/>
  <c r="E44" i="7" s="1"/>
  <c r="L42" i="7"/>
  <c r="L44" i="7" s="1"/>
  <c r="F42" i="7"/>
  <c r="F44" i="7" s="1"/>
  <c r="U42" i="7"/>
  <c r="U44" i="7" s="1"/>
  <c r="M42" i="7"/>
  <c r="M44" i="7" s="1"/>
  <c r="C42" i="7"/>
  <c r="C44" i="7" s="1"/>
  <c r="V42" i="6"/>
  <c r="V44" i="6" s="1"/>
  <c r="R42" i="6"/>
  <c r="R44" i="6" s="1"/>
  <c r="P42" i="6"/>
  <c r="P44" i="6" s="1"/>
  <c r="J42" i="6"/>
  <c r="J44" i="6" s="1"/>
  <c r="H42" i="6"/>
  <c r="H44" i="6" s="1"/>
  <c r="D42" i="6"/>
  <c r="D44" i="6" s="1"/>
  <c r="W42" i="6"/>
  <c r="W44" i="6" s="1"/>
  <c r="S42" i="6"/>
  <c r="S44" i="6" s="1"/>
  <c r="Q42" i="6"/>
  <c r="Q44" i="6" s="1"/>
  <c r="O42" i="6"/>
  <c r="O44" i="6" s="1"/>
  <c r="K42" i="6"/>
  <c r="K44" i="6" s="1"/>
  <c r="I42" i="6"/>
  <c r="I44" i="6" s="1"/>
  <c r="F42" i="6"/>
  <c r="F44" i="6" s="1"/>
  <c r="B42" i="6"/>
  <c r="B44" i="6" s="1"/>
  <c r="M42" i="6"/>
  <c r="M44" i="6" s="1"/>
  <c r="Y40" i="49"/>
  <c r="X40" i="5"/>
  <c r="Y40" i="5"/>
  <c r="Z41" i="5"/>
  <c r="Z39" i="5"/>
  <c r="AA39" i="5"/>
  <c r="D42" i="5"/>
  <c r="D44" i="5" s="1"/>
  <c r="Z40" i="1"/>
  <c r="AA41" i="1"/>
  <c r="AA63" i="58"/>
  <c r="E66" i="59"/>
  <c r="E68" i="59" s="1"/>
  <c r="I30" i="59"/>
  <c r="I92" i="41" s="1"/>
  <c r="R66" i="61"/>
  <c r="R68" i="61" s="1"/>
  <c r="V66" i="61"/>
  <c r="V68" i="61" s="1"/>
  <c r="S30" i="44"/>
  <c r="S80" i="41" s="1"/>
  <c r="S80" i="16"/>
  <c r="S80" i="84" s="1"/>
  <c r="W30" i="54"/>
  <c r="W90" i="41" s="1"/>
  <c r="W90" i="16"/>
  <c r="W104" i="84" s="1"/>
  <c r="V21" i="16"/>
  <c r="V30" i="60"/>
  <c r="V21" i="41" s="1"/>
  <c r="G29" i="66"/>
  <c r="G58" i="41" s="1"/>
  <c r="G58" i="16"/>
  <c r="O29" i="66"/>
  <c r="O58" i="41" s="1"/>
  <c r="O58" i="16"/>
  <c r="J30" i="7"/>
  <c r="J50" i="41" s="1"/>
  <c r="J50" i="16"/>
  <c r="J50" i="27" s="1"/>
  <c r="C19" i="16"/>
  <c r="C30" i="23"/>
  <c r="C19" i="41" s="1"/>
  <c r="I30" i="35"/>
  <c r="I44" i="41" s="1"/>
  <c r="I44" i="16"/>
  <c r="H9" i="16"/>
  <c r="H30" i="32"/>
  <c r="H9" i="41" s="1"/>
  <c r="P81" i="16"/>
  <c r="P81" i="84" s="1"/>
  <c r="P30" i="45"/>
  <c r="P81" i="41" s="1"/>
  <c r="H81" i="16"/>
  <c r="H30" i="45"/>
  <c r="H81" i="41" s="1"/>
  <c r="S55" i="55"/>
  <c r="S58" i="55"/>
  <c r="L86" i="16"/>
  <c r="L86" i="27" s="1"/>
  <c r="L30" i="50"/>
  <c r="L86" i="41" s="1"/>
  <c r="O88" i="16"/>
  <c r="O88" i="27" s="1"/>
  <c r="O30" i="52"/>
  <c r="O88" i="41" s="1"/>
  <c r="P84" i="16"/>
  <c r="P104" i="27" s="1"/>
  <c r="P30" i="48"/>
  <c r="P84" i="41" s="1"/>
  <c r="M30" i="1"/>
  <c r="M12" i="41" s="1"/>
  <c r="M12" i="16"/>
  <c r="M32" i="27" s="1"/>
  <c r="D29" i="64"/>
  <c r="D23" i="41" s="1"/>
  <c r="D23" i="16"/>
  <c r="H29" i="64"/>
  <c r="H23" i="41" s="1"/>
  <c r="H23" i="16"/>
  <c r="L29" i="64"/>
  <c r="L23" i="41" s="1"/>
  <c r="L23" i="27"/>
  <c r="P29" i="64"/>
  <c r="P23" i="41" s="1"/>
  <c r="P23" i="27"/>
  <c r="H29" i="65"/>
  <c r="H22" i="41" s="1"/>
  <c r="H22" i="16"/>
  <c r="P29" i="65"/>
  <c r="P22" i="41" s="1"/>
  <c r="P22" i="27"/>
  <c r="D29" i="67"/>
  <c r="D59" i="41" s="1"/>
  <c r="D59" i="16"/>
  <c r="D59" i="27" s="1"/>
  <c r="L29" i="67"/>
  <c r="L59" i="41" s="1"/>
  <c r="L59" i="16"/>
  <c r="L59" i="27" s="1"/>
  <c r="B29" i="68"/>
  <c r="B94" i="41" s="1"/>
  <c r="B94" i="16"/>
  <c r="F29" i="68"/>
  <c r="F94" i="41" s="1"/>
  <c r="F94" i="16"/>
  <c r="F94" i="27" s="1"/>
  <c r="J29" i="68"/>
  <c r="J94" i="41" s="1"/>
  <c r="J94" i="16"/>
  <c r="J94" i="27" s="1"/>
  <c r="N29" i="68"/>
  <c r="N94" i="41" s="1"/>
  <c r="N94" i="16"/>
  <c r="T29" i="68"/>
  <c r="T94" i="41" s="1"/>
  <c r="T94" i="16"/>
  <c r="X64" i="9"/>
  <c r="Z41" i="4"/>
  <c r="Z42" i="4" s="1"/>
  <c r="D42" i="4"/>
  <c r="D44" i="4" s="1"/>
  <c r="Q42" i="4"/>
  <c r="Q44" i="4" s="1"/>
  <c r="K42" i="4"/>
  <c r="K44" i="4" s="1"/>
  <c r="V42" i="47"/>
  <c r="V44" i="47" s="1"/>
  <c r="J42" i="47"/>
  <c r="J44" i="47" s="1"/>
  <c r="O42" i="47"/>
  <c r="O44" i="47" s="1"/>
  <c r="I42" i="47"/>
  <c r="I44" i="47" s="1"/>
  <c r="T42" i="47"/>
  <c r="T44" i="47" s="1"/>
  <c r="F42" i="47"/>
  <c r="F44" i="47" s="1"/>
  <c r="U42" i="47"/>
  <c r="U44" i="47" s="1"/>
  <c r="G42" i="47"/>
  <c r="G44" i="47" s="1"/>
  <c r="V42" i="21"/>
  <c r="V44" i="21" s="1"/>
  <c r="J42" i="21"/>
  <c r="J44" i="21" s="1"/>
  <c r="S42" i="21"/>
  <c r="S44" i="21" s="1"/>
  <c r="F42" i="21"/>
  <c r="F44" i="21" s="1"/>
  <c r="U42" i="21"/>
  <c r="U44" i="21" s="1"/>
  <c r="C42" i="21"/>
  <c r="C44" i="21" s="1"/>
  <c r="K44" i="25"/>
  <c r="L44" i="25"/>
  <c r="J42" i="26"/>
  <c r="J44" i="26" s="1"/>
  <c r="D42" i="26"/>
  <c r="D44" i="26" s="1"/>
  <c r="Q42" i="26"/>
  <c r="Q44" i="26" s="1"/>
  <c r="K42" i="26"/>
  <c r="K44" i="26" s="1"/>
  <c r="G42" i="26"/>
  <c r="G44" i="26" s="1"/>
  <c r="I44" i="33"/>
  <c r="J90" i="16"/>
  <c r="J104" i="84" s="1"/>
  <c r="U90" i="16"/>
  <c r="U104" i="84" s="1"/>
  <c r="P58" i="8"/>
  <c r="U44" i="46"/>
  <c r="Y28" i="2"/>
  <c r="Y48" i="16" s="1"/>
  <c r="Y68" i="27" s="1"/>
  <c r="I80" i="16"/>
  <c r="I80" i="27" s="1"/>
  <c r="X41" i="22"/>
  <c r="X39" i="22"/>
  <c r="Y41" i="7"/>
  <c r="Y39" i="7"/>
  <c r="AA64" i="13"/>
  <c r="AA66" i="13" s="1"/>
  <c r="AA64" i="23"/>
  <c r="AA66" i="23" s="1"/>
  <c r="AA39" i="26"/>
  <c r="AA41" i="26"/>
  <c r="AA40" i="26"/>
  <c r="B49" i="16"/>
  <c r="B49" i="84" s="1"/>
  <c r="Y28" i="21"/>
  <c r="Y11" i="16" s="1"/>
  <c r="AA28" i="37"/>
  <c r="AA43" i="16" s="1"/>
  <c r="V58" i="12"/>
  <c r="O58" i="12"/>
  <c r="U58" i="13"/>
  <c r="AA30" i="11"/>
  <c r="AA52" i="41" s="1"/>
  <c r="Z39" i="45"/>
  <c r="Z40" i="45"/>
  <c r="AA28" i="46"/>
  <c r="AA82" i="16" s="1"/>
  <c r="Y40" i="46"/>
  <c r="X39" i="50"/>
  <c r="X41" i="50"/>
  <c r="X40" i="50"/>
  <c r="AA53" i="55"/>
  <c r="M66" i="53"/>
  <c r="M68" i="53" s="1"/>
  <c r="T58" i="8"/>
  <c r="Z53" i="8"/>
  <c r="AA28" i="8"/>
  <c r="AA15" i="16" s="1"/>
  <c r="Y64" i="8"/>
  <c r="Y63" i="8"/>
  <c r="Z65" i="8"/>
  <c r="Z63" i="8"/>
  <c r="AA64" i="8"/>
  <c r="Y64" i="9"/>
  <c r="Z65" i="9"/>
  <c r="AA63" i="9"/>
  <c r="G68" i="9"/>
  <c r="X39" i="48"/>
  <c r="Z40" i="48"/>
  <c r="AA39" i="48"/>
  <c r="W66" i="59"/>
  <c r="W68" i="59" s="1"/>
  <c r="P59" i="16"/>
  <c r="AA61" i="69"/>
  <c r="Q92" i="16"/>
  <c r="Q92" i="84" s="1"/>
  <c r="Q30" i="59"/>
  <c r="Q92" i="41" s="1"/>
  <c r="J92" i="16"/>
  <c r="J92" i="27" s="1"/>
  <c r="J30" i="59"/>
  <c r="N21" i="16"/>
  <c r="N21" i="27" s="1"/>
  <c r="N30" i="60"/>
  <c r="N21" i="41" s="1"/>
  <c r="W58" i="62"/>
  <c r="W93" i="16"/>
  <c r="W30" i="62"/>
  <c r="W93" i="41" s="1"/>
  <c r="E29" i="66"/>
  <c r="E58" i="41" s="1"/>
  <c r="E58" i="16"/>
  <c r="E58" i="27" s="1"/>
  <c r="I29" i="66"/>
  <c r="I58" i="41" s="1"/>
  <c r="I58" i="16"/>
  <c r="M29" i="66"/>
  <c r="M58" i="41" s="1"/>
  <c r="M58" i="16"/>
  <c r="M58" i="27" s="1"/>
  <c r="Q29" i="66"/>
  <c r="Q58" i="41" s="1"/>
  <c r="Q58" i="16"/>
  <c r="Q58" i="84" s="1"/>
  <c r="V29" i="68"/>
  <c r="V94" i="41" s="1"/>
  <c r="V94" i="16"/>
  <c r="Z28" i="12"/>
  <c r="Z17" i="16" s="1"/>
  <c r="E8" i="16"/>
  <c r="Z28" i="34"/>
  <c r="Z8" i="16" s="1"/>
  <c r="Z28" i="7"/>
  <c r="Z50" i="16" s="1"/>
  <c r="X55" i="23"/>
  <c r="X53" i="14"/>
  <c r="Y28" i="15"/>
  <c r="Y54" i="16" s="1"/>
  <c r="Y68" i="84" s="1"/>
  <c r="C58" i="15"/>
  <c r="Z53" i="12"/>
  <c r="Z28" i="10"/>
  <c r="Z16" i="16" s="1"/>
  <c r="K58" i="10"/>
  <c r="AA28" i="32"/>
  <c r="AA9" i="16" s="1"/>
  <c r="Z28" i="33"/>
  <c r="Z45" i="16" s="1"/>
  <c r="AA41" i="45"/>
  <c r="AA40" i="45"/>
  <c r="Y39" i="47"/>
  <c r="Y41" i="47"/>
  <c r="Y40" i="47"/>
  <c r="Y39" i="50"/>
  <c r="Y40" i="50"/>
  <c r="Z63" i="52"/>
  <c r="Z65" i="52"/>
  <c r="Z64" i="52"/>
  <c r="Y53" i="53"/>
  <c r="AA64" i="53"/>
  <c r="R58" i="54"/>
  <c r="Y64" i="55"/>
  <c r="X64" i="55"/>
  <c r="X28" i="50"/>
  <c r="X86" i="16" s="1"/>
  <c r="X28" i="52"/>
  <c r="X88" i="16" s="1"/>
  <c r="F66" i="23"/>
  <c r="F68" i="23" s="1"/>
  <c r="J66" i="23"/>
  <c r="J68" i="23" s="1"/>
  <c r="S66" i="23"/>
  <c r="S68" i="23" s="1"/>
  <c r="W66" i="23"/>
  <c r="W68" i="23" s="1"/>
  <c r="V66" i="24"/>
  <c r="V68" i="24" s="1"/>
  <c r="S66" i="24"/>
  <c r="S68" i="24" s="1"/>
  <c r="T66" i="24"/>
  <c r="T68" i="24" s="1"/>
  <c r="F66" i="55"/>
  <c r="F68" i="55" s="1"/>
  <c r="B66" i="55"/>
  <c r="B68" i="55" s="1"/>
  <c r="G66" i="55"/>
  <c r="G68" i="55" s="1"/>
  <c r="C66" i="55"/>
  <c r="C68" i="55" s="1"/>
  <c r="X64" i="14"/>
  <c r="X63" i="14"/>
  <c r="Y64" i="14"/>
  <c r="Z65" i="14"/>
  <c r="Z63" i="14"/>
  <c r="T66" i="14"/>
  <c r="T68" i="14" s="1"/>
  <c r="L66" i="53"/>
  <c r="L68" i="53" s="1"/>
  <c r="U66" i="53"/>
  <c r="U68" i="53" s="1"/>
  <c r="F58" i="8"/>
  <c r="W66" i="8"/>
  <c r="W68" i="8" s="1"/>
  <c r="Q66" i="8"/>
  <c r="Q68" i="8" s="1"/>
  <c r="I66" i="8"/>
  <c r="I68" i="8" s="1"/>
  <c r="L66" i="8"/>
  <c r="L68" i="8" s="1"/>
  <c r="B66" i="8"/>
  <c r="B68" i="8" s="1"/>
  <c r="M66" i="8"/>
  <c r="M68" i="8" s="1"/>
  <c r="G66" i="8"/>
  <c r="G68" i="8" s="1"/>
  <c r="H66" i="9"/>
  <c r="H68" i="9" s="1"/>
  <c r="D66" i="9"/>
  <c r="D68" i="9" s="1"/>
  <c r="T66" i="9"/>
  <c r="T68" i="9" s="1"/>
  <c r="F66" i="9"/>
  <c r="F68" i="9" s="1"/>
  <c r="U66" i="9"/>
  <c r="U68" i="9" s="1"/>
  <c r="X28" i="49"/>
  <c r="X85" i="16" s="1"/>
  <c r="K42" i="49"/>
  <c r="K44" i="49" s="1"/>
  <c r="I42" i="49"/>
  <c r="I44" i="49" s="1"/>
  <c r="T42" i="49"/>
  <c r="T44" i="49" s="1"/>
  <c r="F42" i="49"/>
  <c r="F44" i="49" s="1"/>
  <c r="B42" i="49"/>
  <c r="B44" i="49" s="1"/>
  <c r="M42" i="49"/>
  <c r="M44" i="49" s="1"/>
  <c r="C42" i="49"/>
  <c r="C44" i="49" s="1"/>
  <c r="R42" i="5"/>
  <c r="R44" i="5" s="1"/>
  <c r="P42" i="5"/>
  <c r="P44" i="5" s="1"/>
  <c r="Y41" i="48"/>
  <c r="J42" i="48"/>
  <c r="J44" i="48" s="1"/>
  <c r="Q42" i="48"/>
  <c r="Q44" i="48" s="1"/>
  <c r="O42" i="48"/>
  <c r="O44" i="48" s="1"/>
  <c r="I42" i="48"/>
  <c r="I44" i="48" s="1"/>
  <c r="L42" i="48"/>
  <c r="L44" i="48" s="1"/>
  <c r="F42" i="48"/>
  <c r="F44" i="48" s="1"/>
  <c r="B42" i="48"/>
  <c r="B44" i="48" s="1"/>
  <c r="U42" i="48"/>
  <c r="U44" i="48" s="1"/>
  <c r="C42" i="48"/>
  <c r="C44" i="48" s="1"/>
  <c r="X40" i="2"/>
  <c r="X39" i="2"/>
  <c r="Y39" i="2"/>
  <c r="Z40" i="2"/>
  <c r="Z39" i="2"/>
  <c r="AA41" i="2"/>
  <c r="AA39" i="2"/>
  <c r="N42" i="1"/>
  <c r="N44" i="1" s="1"/>
  <c r="J42" i="1"/>
  <c r="J44" i="1" s="1"/>
  <c r="H42" i="1"/>
  <c r="H44" i="1" s="1"/>
  <c r="W42" i="1"/>
  <c r="W44" i="1" s="1"/>
  <c r="S42" i="1"/>
  <c r="S44" i="1" s="1"/>
  <c r="AA28" i="54"/>
  <c r="AA90" i="16" s="1"/>
  <c r="AA104" i="84" s="1"/>
  <c r="U42" i="25"/>
  <c r="U44" i="25" s="1"/>
  <c r="M42" i="25"/>
  <c r="M44" i="25" s="1"/>
  <c r="J42" i="45"/>
  <c r="J44" i="45" s="1"/>
  <c r="W42" i="45"/>
  <c r="W44" i="45" s="1"/>
  <c r="S42" i="45"/>
  <c r="S44" i="45" s="1"/>
  <c r="E42" i="45"/>
  <c r="E44" i="45" s="1"/>
  <c r="F42" i="45"/>
  <c r="F44" i="45" s="1"/>
  <c r="B42" i="45"/>
  <c r="B44" i="45" s="1"/>
  <c r="U42" i="45"/>
  <c r="U44" i="45" s="1"/>
  <c r="C42" i="45"/>
  <c r="C44" i="45" s="1"/>
  <c r="X41" i="34"/>
  <c r="N42" i="34"/>
  <c r="N44" i="34" s="1"/>
  <c r="W42" i="34"/>
  <c r="W44" i="34" s="1"/>
  <c r="S42" i="34"/>
  <c r="S44" i="34" s="1"/>
  <c r="Q42" i="34"/>
  <c r="Q44" i="34" s="1"/>
  <c r="O42" i="34"/>
  <c r="O44" i="34" s="1"/>
  <c r="K42" i="34"/>
  <c r="K44" i="34" s="1"/>
  <c r="I42" i="34"/>
  <c r="I44" i="34" s="1"/>
  <c r="L42" i="34"/>
  <c r="L44" i="34" s="1"/>
  <c r="U42" i="34"/>
  <c r="U44" i="34" s="1"/>
  <c r="G42" i="34"/>
  <c r="G44" i="34" s="1"/>
  <c r="X40" i="35"/>
  <c r="Y41" i="35"/>
  <c r="Z41" i="44"/>
  <c r="Q66" i="59"/>
  <c r="Q68" i="59" s="1"/>
  <c r="S66" i="59"/>
  <c r="S68" i="59" s="1"/>
  <c r="C66" i="59"/>
  <c r="C68" i="59" s="1"/>
  <c r="R30" i="59"/>
  <c r="R92" i="41" s="1"/>
  <c r="L66" i="14"/>
  <c r="L68" i="14" s="1"/>
  <c r="B66" i="54"/>
  <c r="B68" i="54" s="1"/>
  <c r="E66" i="54"/>
  <c r="G66" i="54"/>
  <c r="G68" i="54" s="1"/>
  <c r="I66" i="54"/>
  <c r="I68" i="54" s="1"/>
  <c r="Q66" i="54"/>
  <c r="Q68" i="54" s="1"/>
  <c r="G66" i="60"/>
  <c r="G68" i="60" s="1"/>
  <c r="Z66" i="61"/>
  <c r="Q66" i="61"/>
  <c r="Q68" i="61" s="1"/>
  <c r="J59" i="16"/>
  <c r="J59" i="27" s="1"/>
  <c r="T22" i="16"/>
  <c r="T22" i="84" s="1"/>
  <c r="N22" i="16"/>
  <c r="N22" i="27" s="1"/>
  <c r="F22" i="16"/>
  <c r="E30" i="62"/>
  <c r="E93" i="41" s="1"/>
  <c r="E93" i="16"/>
  <c r="E93" i="27" s="1"/>
  <c r="I93" i="16"/>
  <c r="I93" i="27" s="1"/>
  <c r="I30" i="62"/>
  <c r="I93" i="41" s="1"/>
  <c r="O58" i="62"/>
  <c r="O93" i="16"/>
  <c r="O93" i="27" s="1"/>
  <c r="S93" i="16"/>
  <c r="S93" i="84" s="1"/>
  <c r="S30" i="62"/>
  <c r="S93" i="41" s="1"/>
  <c r="F29" i="64"/>
  <c r="F23" i="41" s="1"/>
  <c r="F23" i="16"/>
  <c r="J29" i="64"/>
  <c r="J23" i="41" s="1"/>
  <c r="J23" i="16"/>
  <c r="J23" i="27" s="1"/>
  <c r="N29" i="64"/>
  <c r="N23" i="41" s="1"/>
  <c r="N23" i="16"/>
  <c r="N23" i="27" s="1"/>
  <c r="T29" i="64"/>
  <c r="T23" i="41" s="1"/>
  <c r="T23" i="16"/>
  <c r="D29" i="68"/>
  <c r="D94" i="41" s="1"/>
  <c r="D94" i="16"/>
  <c r="D94" i="27" s="1"/>
  <c r="H29" i="68"/>
  <c r="H94" i="41" s="1"/>
  <c r="H94" i="16"/>
  <c r="L29" i="68"/>
  <c r="L94" i="41" s="1"/>
  <c r="L94" i="16"/>
  <c r="L94" i="27" s="1"/>
  <c r="P29" i="68"/>
  <c r="P94" i="41" s="1"/>
  <c r="P94" i="16"/>
  <c r="P94" i="84" s="1"/>
  <c r="AA64" i="69"/>
  <c r="Y64" i="69"/>
  <c r="R29" i="68"/>
  <c r="R94" i="41" s="1"/>
  <c r="R94" i="16"/>
  <c r="Q58" i="24"/>
  <c r="AA28" i="23"/>
  <c r="AA19" i="16" s="1"/>
  <c r="Y28" i="14"/>
  <c r="Y18" i="16" s="1"/>
  <c r="U58" i="12"/>
  <c r="F58" i="10"/>
  <c r="Y28" i="33"/>
  <c r="Y45" i="16" s="1"/>
  <c r="X41" i="46"/>
  <c r="X40" i="46"/>
  <c r="Z41" i="47"/>
  <c r="Z40" i="47"/>
  <c r="AA53" i="9"/>
  <c r="H58" i="53"/>
  <c r="Y28" i="50"/>
  <c r="Y86" i="16" s="1"/>
  <c r="N66" i="23"/>
  <c r="N68" i="23" s="1"/>
  <c r="R66" i="23"/>
  <c r="R68" i="23" s="1"/>
  <c r="V66" i="23"/>
  <c r="V68" i="23" s="1"/>
  <c r="K66" i="23"/>
  <c r="K68" i="23" s="1"/>
  <c r="I66" i="23"/>
  <c r="I68" i="23" s="1"/>
  <c r="X64" i="54"/>
  <c r="Y63" i="54"/>
  <c r="AA65" i="54"/>
  <c r="AA63" i="54"/>
  <c r="X63" i="15"/>
  <c r="Y64" i="15"/>
  <c r="Z65" i="15"/>
  <c r="Z63" i="15"/>
  <c r="V66" i="15"/>
  <c r="V68" i="15" s="1"/>
  <c r="R66" i="15"/>
  <c r="R68" i="15" s="1"/>
  <c r="P66" i="15"/>
  <c r="P68" i="15" s="1"/>
  <c r="N66" i="15"/>
  <c r="N68" i="15" s="1"/>
  <c r="J66" i="15"/>
  <c r="J68" i="15" s="1"/>
  <c r="H66" i="15"/>
  <c r="H68" i="15" s="1"/>
  <c r="D66" i="15"/>
  <c r="D68" i="15" s="1"/>
  <c r="O66" i="15"/>
  <c r="O68" i="15" s="1"/>
  <c r="I66" i="15"/>
  <c r="I68" i="15" s="1"/>
  <c r="T66" i="15"/>
  <c r="T68" i="15" s="1"/>
  <c r="L66" i="15"/>
  <c r="L68" i="15" s="1"/>
  <c r="F66" i="15"/>
  <c r="F68" i="15" s="1"/>
  <c r="B66" i="15"/>
  <c r="B68" i="15" s="1"/>
  <c r="U66" i="15"/>
  <c r="U68" i="15" s="1"/>
  <c r="G66" i="15"/>
  <c r="G68" i="15" s="1"/>
  <c r="Z64" i="14"/>
  <c r="AA65" i="14"/>
  <c r="V66" i="14"/>
  <c r="V68" i="14" s="1"/>
  <c r="G66" i="53"/>
  <c r="G68" i="53" s="1"/>
  <c r="C66" i="53"/>
  <c r="C68" i="53" s="1"/>
  <c r="Q66" i="12"/>
  <c r="Q68" i="12" s="1"/>
  <c r="O66" i="12"/>
  <c r="O68" i="12" s="1"/>
  <c r="J58" i="8"/>
  <c r="S58" i="8"/>
  <c r="L58" i="8"/>
  <c r="C66" i="8"/>
  <c r="C68" i="8" s="1"/>
  <c r="Z39" i="49"/>
  <c r="X39" i="4"/>
  <c r="X42" i="4" s="1"/>
  <c r="W42" i="5"/>
  <c r="W44" i="5" s="1"/>
  <c r="S42" i="5"/>
  <c r="S44" i="5" s="1"/>
  <c r="O42" i="5"/>
  <c r="O44" i="5" s="1"/>
  <c r="K42" i="5"/>
  <c r="K44" i="5" s="1"/>
  <c r="E42" i="5"/>
  <c r="E44" i="5" s="1"/>
  <c r="T42" i="5"/>
  <c r="T44" i="5" s="1"/>
  <c r="L42" i="5"/>
  <c r="L44" i="5" s="1"/>
  <c r="F42" i="5"/>
  <c r="F44" i="5" s="1"/>
  <c r="B42" i="5"/>
  <c r="B44" i="5" s="1"/>
  <c r="M42" i="5"/>
  <c r="M44" i="5" s="1"/>
  <c r="E42" i="4"/>
  <c r="E44" i="4" s="1"/>
  <c r="T42" i="4"/>
  <c r="T44" i="4" s="1"/>
  <c r="L42" i="4"/>
  <c r="L44" i="4" s="1"/>
  <c r="C42" i="4"/>
  <c r="C44" i="4" s="1"/>
  <c r="AA28" i="2"/>
  <c r="AA48" i="16" s="1"/>
  <c r="AA68" i="27" s="1"/>
  <c r="V42" i="2"/>
  <c r="V44" i="2" s="1"/>
  <c r="P42" i="2"/>
  <c r="P44" i="2" s="1"/>
  <c r="H42" i="2"/>
  <c r="H44" i="2" s="1"/>
  <c r="W42" i="2"/>
  <c r="W44" i="2" s="1"/>
  <c r="S42" i="2"/>
  <c r="S44" i="2" s="1"/>
  <c r="Q42" i="2"/>
  <c r="Q44" i="2" s="1"/>
  <c r="O42" i="2"/>
  <c r="O44" i="2" s="1"/>
  <c r="E42" i="2"/>
  <c r="E44" i="2" s="1"/>
  <c r="T42" i="2"/>
  <c r="L42" i="2"/>
  <c r="L44" i="2" s="1"/>
  <c r="F42" i="2"/>
  <c r="F44" i="2" s="1"/>
  <c r="U42" i="2"/>
  <c r="U44" i="2" s="1"/>
  <c r="M42" i="2"/>
  <c r="M44" i="2" s="1"/>
  <c r="G42" i="2"/>
  <c r="G44" i="2" s="1"/>
  <c r="C42" i="2"/>
  <c r="C44" i="2" s="1"/>
  <c r="X28" i="1"/>
  <c r="X12" i="16" s="1"/>
  <c r="X41" i="1"/>
  <c r="X40" i="1"/>
  <c r="Y40" i="1"/>
  <c r="Y39" i="1"/>
  <c r="Z41" i="1"/>
  <c r="Z39" i="1"/>
  <c r="AA40" i="1"/>
  <c r="AA39" i="1"/>
  <c r="Q42" i="1"/>
  <c r="Q44" i="1" s="1"/>
  <c r="I42" i="1"/>
  <c r="I44" i="1" s="1"/>
  <c r="L42" i="1"/>
  <c r="L44" i="1" s="1"/>
  <c r="F42" i="1"/>
  <c r="F44" i="1" s="1"/>
  <c r="V42" i="22"/>
  <c r="V44" i="22" s="1"/>
  <c r="R42" i="22"/>
  <c r="R44" i="22" s="1"/>
  <c r="P42" i="22"/>
  <c r="P44" i="22" s="1"/>
  <c r="J42" i="22"/>
  <c r="J44" i="22" s="1"/>
  <c r="H42" i="22"/>
  <c r="H44" i="22" s="1"/>
  <c r="AA40" i="32"/>
  <c r="N66" i="58"/>
  <c r="N68" i="58" s="1"/>
  <c r="J66" i="58"/>
  <c r="J68" i="58" s="1"/>
  <c r="B66" i="58"/>
  <c r="B68" i="58" s="1"/>
  <c r="Y63" i="58"/>
  <c r="G66" i="62"/>
  <c r="G68" i="62" s="1"/>
  <c r="K66" i="62"/>
  <c r="K68" i="62" s="1"/>
  <c r="O66" i="62"/>
  <c r="O68" i="62" s="1"/>
  <c r="Y51" i="69"/>
  <c r="V63" i="64"/>
  <c r="V65" i="64" s="1"/>
  <c r="V63" i="67"/>
  <c r="V65" i="67" s="1"/>
  <c r="R42" i="46"/>
  <c r="R44" i="46" s="1"/>
  <c r="P42" i="46"/>
  <c r="P44" i="46" s="1"/>
  <c r="N42" i="46"/>
  <c r="N44" i="46" s="1"/>
  <c r="J42" i="46"/>
  <c r="J44" i="46" s="1"/>
  <c r="H42" i="46"/>
  <c r="H44" i="46" s="1"/>
  <c r="D42" i="46"/>
  <c r="D44" i="46" s="1"/>
  <c r="W42" i="46"/>
  <c r="W44" i="46" s="1"/>
  <c r="S42" i="46"/>
  <c r="S44" i="46" s="1"/>
  <c r="O42" i="46"/>
  <c r="O44" i="46" s="1"/>
  <c r="K42" i="46"/>
  <c r="K44" i="46" s="1"/>
  <c r="I42" i="46"/>
  <c r="I44" i="46" s="1"/>
  <c r="E42" i="46"/>
  <c r="E44" i="46" s="1"/>
  <c r="T42" i="46"/>
  <c r="T44" i="46" s="1"/>
  <c r="L42" i="46"/>
  <c r="L44" i="46" s="1"/>
  <c r="F42" i="46"/>
  <c r="F44" i="46" s="1"/>
  <c r="B42" i="46"/>
  <c r="B44" i="46" s="1"/>
  <c r="M42" i="46"/>
  <c r="M44" i="46" s="1"/>
  <c r="C42" i="46"/>
  <c r="C44" i="46" s="1"/>
  <c r="X41" i="32"/>
  <c r="X39" i="32"/>
  <c r="Y41" i="32"/>
  <c r="Y39" i="32"/>
  <c r="Z41" i="32"/>
  <c r="Z40" i="32"/>
  <c r="Z39" i="32"/>
  <c r="V42" i="32"/>
  <c r="V44" i="32" s="1"/>
  <c r="R42" i="32"/>
  <c r="R44" i="32" s="1"/>
  <c r="P42" i="32"/>
  <c r="P44" i="32" s="1"/>
  <c r="J42" i="32"/>
  <c r="J44" i="32" s="1"/>
  <c r="H42" i="32"/>
  <c r="H44" i="32" s="1"/>
  <c r="W42" i="32"/>
  <c r="W44" i="32" s="1"/>
  <c r="Q42" i="32"/>
  <c r="Q44" i="32" s="1"/>
  <c r="K42" i="32"/>
  <c r="K44" i="32" s="1"/>
  <c r="E42" i="32"/>
  <c r="E44" i="32" s="1"/>
  <c r="L42" i="32"/>
  <c r="L44" i="32" s="1"/>
  <c r="B42" i="32"/>
  <c r="B44" i="32" s="1"/>
  <c r="G42" i="32"/>
  <c r="G44" i="32" s="1"/>
  <c r="C42" i="32"/>
  <c r="C44" i="32" s="1"/>
  <c r="Y41" i="33"/>
  <c r="Z41" i="33"/>
  <c r="Z39" i="33"/>
  <c r="AA41" i="33"/>
  <c r="AA39" i="33"/>
  <c r="V42" i="33"/>
  <c r="V44" i="33" s="1"/>
  <c r="P42" i="33"/>
  <c r="P44" i="33" s="1"/>
  <c r="H42" i="33"/>
  <c r="H44" i="33" s="1"/>
  <c r="W42" i="33"/>
  <c r="W44" i="33" s="1"/>
  <c r="Q42" i="33"/>
  <c r="Q44" i="33" s="1"/>
  <c r="O42" i="33"/>
  <c r="O44" i="33" s="1"/>
  <c r="K42" i="33"/>
  <c r="K44" i="33" s="1"/>
  <c r="R42" i="45"/>
  <c r="R44" i="45" s="1"/>
  <c r="P42" i="45"/>
  <c r="P44" i="45" s="1"/>
  <c r="N42" i="45"/>
  <c r="N44" i="45" s="1"/>
  <c r="X40" i="34"/>
  <c r="X39" i="34"/>
  <c r="Y41" i="34"/>
  <c r="Y40" i="34"/>
  <c r="Z41" i="34"/>
  <c r="Z40" i="34"/>
  <c r="Z39" i="34"/>
  <c r="AA41" i="34"/>
  <c r="AA40" i="34"/>
  <c r="AA39" i="34"/>
  <c r="V42" i="34"/>
  <c r="V44" i="34" s="1"/>
  <c r="P42" i="34"/>
  <c r="P44" i="34" s="1"/>
  <c r="X41" i="35"/>
  <c r="X39" i="35"/>
  <c r="Y40" i="35"/>
  <c r="Y39" i="35"/>
  <c r="Z41" i="35"/>
  <c r="AA41" i="35"/>
  <c r="AA40" i="35"/>
  <c r="AA39" i="35"/>
  <c r="V42" i="35"/>
  <c r="V44" i="35" s="1"/>
  <c r="R42" i="35"/>
  <c r="R44" i="35" s="1"/>
  <c r="N42" i="35"/>
  <c r="N44" i="35" s="1"/>
  <c r="J42" i="35"/>
  <c r="J44" i="35" s="1"/>
  <c r="D42" i="35"/>
  <c r="D44" i="35" s="1"/>
  <c r="W42" i="35"/>
  <c r="W44" i="35" s="1"/>
  <c r="Q42" i="35"/>
  <c r="Q44" i="35" s="1"/>
  <c r="B42" i="35"/>
  <c r="B44" i="35" s="1"/>
  <c r="U42" i="35"/>
  <c r="U44" i="35" s="1"/>
  <c r="M42" i="35"/>
  <c r="M44" i="35" s="1"/>
  <c r="G42" i="35"/>
  <c r="G44" i="35" s="1"/>
  <c r="X41" i="44"/>
  <c r="X39" i="44"/>
  <c r="Y41" i="44"/>
  <c r="Y39" i="44"/>
  <c r="Z40" i="44"/>
  <c r="AA41" i="44"/>
  <c r="AA39" i="44"/>
  <c r="N42" i="44"/>
  <c r="N44" i="44" s="1"/>
  <c r="J42" i="44"/>
  <c r="J44" i="44" s="1"/>
  <c r="D42" i="44"/>
  <c r="D44" i="44" s="1"/>
  <c r="Q42" i="44"/>
  <c r="Q44" i="44" s="1"/>
  <c r="K42" i="44"/>
  <c r="K44" i="44" s="1"/>
  <c r="E42" i="44"/>
  <c r="E44" i="44" s="1"/>
  <c r="L42" i="44"/>
  <c r="L44" i="44" s="1"/>
  <c r="F42" i="44"/>
  <c r="F44" i="44" s="1"/>
  <c r="C42" i="44"/>
  <c r="C44" i="44" s="1"/>
  <c r="I66" i="58"/>
  <c r="I68" i="58" s="1"/>
  <c r="R66" i="58"/>
  <c r="R68" i="58" s="1"/>
  <c r="Y65" i="59"/>
  <c r="C66" i="14"/>
  <c r="C68" i="14" s="1"/>
  <c r="K66" i="14"/>
  <c r="K68" i="14" s="1"/>
  <c r="J66" i="60"/>
  <c r="J68" i="60" s="1"/>
  <c r="X64" i="61"/>
  <c r="X66" i="61" s="1"/>
  <c r="J66" i="61"/>
  <c r="J68" i="61" s="1"/>
  <c r="M66" i="61"/>
  <c r="M68" i="61" s="1"/>
  <c r="W66" i="61"/>
  <c r="W68" i="61" s="1"/>
  <c r="J66" i="62"/>
  <c r="J68" i="62" s="1"/>
  <c r="M66" i="62"/>
  <c r="M68" i="62" s="1"/>
  <c r="V66" i="62"/>
  <c r="V68" i="62" s="1"/>
  <c r="W56" i="68"/>
  <c r="W63" i="68"/>
  <c r="W65" i="68" s="1"/>
  <c r="R63" i="64"/>
  <c r="R65" i="64" s="1"/>
  <c r="W63" i="64"/>
  <c r="W65" i="64" s="1"/>
  <c r="W63" i="67"/>
  <c r="W65" i="67" s="1"/>
  <c r="W65" i="69"/>
  <c r="U93" i="16"/>
  <c r="Q93" i="16"/>
  <c r="Q93" i="84" s="1"/>
  <c r="U59" i="16"/>
  <c r="U59" i="84" s="1"/>
  <c r="Q59" i="16"/>
  <c r="Q59" i="84" s="1"/>
  <c r="M59" i="16"/>
  <c r="M59" i="27" s="1"/>
  <c r="I59" i="16"/>
  <c r="E59" i="16"/>
  <c r="E59" i="27" s="1"/>
  <c r="U22" i="16"/>
  <c r="U22" i="27" s="1"/>
  <c r="Q22" i="16"/>
  <c r="M22" i="16"/>
  <c r="I22" i="16"/>
  <c r="I22" i="27" s="1"/>
  <c r="E22" i="16"/>
  <c r="Z60" i="69"/>
  <c r="Z61" i="69"/>
  <c r="I42" i="44"/>
  <c r="I44" i="44" s="1"/>
  <c r="B42" i="44"/>
  <c r="B44" i="44" s="1"/>
  <c r="T66" i="57"/>
  <c r="T68" i="57" s="1"/>
  <c r="S66" i="58"/>
  <c r="S68" i="58" s="1"/>
  <c r="C66" i="58"/>
  <c r="C68" i="58" s="1"/>
  <c r="C66" i="54"/>
  <c r="C68" i="54" s="1"/>
  <c r="H66" i="54"/>
  <c r="H68" i="54" s="1"/>
  <c r="Y65" i="61"/>
  <c r="Y66" i="61" s="1"/>
  <c r="F66" i="61"/>
  <c r="F68" i="61" s="1"/>
  <c r="O66" i="61"/>
  <c r="O68" i="61" s="1"/>
  <c r="E66" i="62"/>
  <c r="E68" i="62" s="1"/>
  <c r="W59" i="16"/>
  <c r="O59" i="16"/>
  <c r="K59" i="16"/>
  <c r="G59" i="16"/>
  <c r="C59" i="16"/>
  <c r="C59" i="27" s="1"/>
  <c r="W22" i="16"/>
  <c r="W22" i="27" s="1"/>
  <c r="O22" i="16"/>
  <c r="K22" i="16"/>
  <c r="K22" i="27" s="1"/>
  <c r="G22" i="16"/>
  <c r="G22" i="84" s="1"/>
  <c r="I30" i="55"/>
  <c r="I91" i="41" s="1"/>
  <c r="Y28" i="55"/>
  <c r="Y91" i="16" s="1"/>
  <c r="K91" i="16"/>
  <c r="K91" i="27" s="1"/>
  <c r="K58" i="55"/>
  <c r="R58" i="55"/>
  <c r="D55" i="55"/>
  <c r="M58" i="55"/>
  <c r="G30" i="55"/>
  <c r="G91" i="41" s="1"/>
  <c r="V91" i="16"/>
  <c r="V58" i="55"/>
  <c r="E55" i="55"/>
  <c r="H58" i="55"/>
  <c r="M30" i="55"/>
  <c r="M91" i="41" s="1"/>
  <c r="P91" i="16"/>
  <c r="P91" i="84" s="1"/>
  <c r="E66" i="55"/>
  <c r="E68" i="55" s="1"/>
  <c r="U66" i="55"/>
  <c r="U68" i="55" s="1"/>
  <c r="AA28" i="55"/>
  <c r="AA91" i="16" s="1"/>
  <c r="J58" i="55"/>
  <c r="X65" i="55"/>
  <c r="K30" i="55"/>
  <c r="K91" i="41" s="1"/>
  <c r="Q30" i="55"/>
  <c r="Q91" i="41" s="1"/>
  <c r="W58" i="55"/>
  <c r="F58" i="55"/>
  <c r="H55" i="55"/>
  <c r="F30" i="55"/>
  <c r="V66" i="55"/>
  <c r="V68" i="55" s="1"/>
  <c r="M66" i="55"/>
  <c r="M68" i="55" s="1"/>
  <c r="V55" i="24"/>
  <c r="Z13" i="24"/>
  <c r="Z64" i="24" s="1"/>
  <c r="Q55" i="16"/>
  <c r="Q55" i="84" s="1"/>
  <c r="R58" i="24"/>
  <c r="X13" i="24"/>
  <c r="X64" i="24" s="1"/>
  <c r="AA28" i="24"/>
  <c r="AA55" i="16" s="1"/>
  <c r="P55" i="16"/>
  <c r="R55" i="16"/>
  <c r="R55" i="84" s="1"/>
  <c r="Y64" i="24"/>
  <c r="H66" i="24"/>
  <c r="H68" i="24" s="1"/>
  <c r="U58" i="24"/>
  <c r="E58" i="24"/>
  <c r="C55" i="16"/>
  <c r="C55" i="27" s="1"/>
  <c r="Y63" i="24"/>
  <c r="I66" i="24"/>
  <c r="I68" i="24" s="1"/>
  <c r="B19" i="41"/>
  <c r="Z55" i="23"/>
  <c r="E66" i="23"/>
  <c r="E68" i="23" s="1"/>
  <c r="Q66" i="23"/>
  <c r="Q68" i="23" s="1"/>
  <c r="T66" i="23"/>
  <c r="T68" i="23" s="1"/>
  <c r="L28" i="23"/>
  <c r="Z53" i="23"/>
  <c r="Y53" i="23"/>
  <c r="L63" i="23"/>
  <c r="B19" i="16"/>
  <c r="G19" i="16"/>
  <c r="G19" i="84" s="1"/>
  <c r="D19" i="16"/>
  <c r="O30" i="23"/>
  <c r="O19" i="41" s="1"/>
  <c r="D66" i="23"/>
  <c r="D68" i="23" s="1"/>
  <c r="H66" i="23"/>
  <c r="H68" i="23" s="1"/>
  <c r="M66" i="23"/>
  <c r="M68" i="23" s="1"/>
  <c r="Y28" i="23"/>
  <c r="Y19" i="16" s="1"/>
  <c r="Y55" i="23"/>
  <c r="X53" i="23"/>
  <c r="AA53" i="23"/>
  <c r="T30" i="23"/>
  <c r="T19" i="41" s="1"/>
  <c r="G66" i="23"/>
  <c r="G68" i="23" s="1"/>
  <c r="O66" i="23"/>
  <c r="O68" i="23" s="1"/>
  <c r="B66" i="23"/>
  <c r="B68" i="23" s="1"/>
  <c r="Y53" i="54"/>
  <c r="P58" i="54"/>
  <c r="S58" i="54"/>
  <c r="N58" i="54"/>
  <c r="S30" i="54"/>
  <c r="S90" i="41" s="1"/>
  <c r="N66" i="54"/>
  <c r="N68" i="54" s="1"/>
  <c r="K90" i="16"/>
  <c r="K104" i="84" s="1"/>
  <c r="B58" i="54"/>
  <c r="H58" i="54"/>
  <c r="X28" i="54"/>
  <c r="X90" i="16" s="1"/>
  <c r="X104" i="84" s="1"/>
  <c r="Y28" i="54"/>
  <c r="Y90" i="16" s="1"/>
  <c r="Y104" i="84" s="1"/>
  <c r="Z53" i="54"/>
  <c r="U58" i="54"/>
  <c r="Z28" i="54"/>
  <c r="Z90" i="16" s="1"/>
  <c r="Z104" i="84" s="1"/>
  <c r="Z65" i="54"/>
  <c r="U66" i="54"/>
  <c r="U68" i="54" s="1"/>
  <c r="C90" i="16"/>
  <c r="C104" i="84" s="1"/>
  <c r="J66" i="54"/>
  <c r="J68" i="54" s="1"/>
  <c r="P66" i="54"/>
  <c r="P68" i="54" s="1"/>
  <c r="Z63" i="54"/>
  <c r="T66" i="54"/>
  <c r="T68" i="54" s="1"/>
  <c r="T30" i="54"/>
  <c r="C30" i="54"/>
  <c r="K66" i="54"/>
  <c r="K68" i="54" s="1"/>
  <c r="X53" i="54"/>
  <c r="X63" i="54"/>
  <c r="Y64" i="54"/>
  <c r="O66" i="54"/>
  <c r="O68" i="54" s="1"/>
  <c r="S66" i="54"/>
  <c r="S68" i="54" s="1"/>
  <c r="I54" i="41"/>
  <c r="B54" i="41"/>
  <c r="I58" i="15"/>
  <c r="Z28" i="15"/>
  <c r="Z54" i="16" s="1"/>
  <c r="Z68" i="84" s="1"/>
  <c r="I54" i="16"/>
  <c r="I68" i="84" s="1"/>
  <c r="C55" i="15"/>
  <c r="AA55" i="15" s="1"/>
  <c r="T30" i="15"/>
  <c r="T54" i="41" s="1"/>
  <c r="AA28" i="15"/>
  <c r="AA54" i="16" s="1"/>
  <c r="AA68" i="84" s="1"/>
  <c r="D30" i="15"/>
  <c r="D54" i="41" s="1"/>
  <c r="X53" i="15"/>
  <c r="U30" i="15"/>
  <c r="U54" i="41" s="1"/>
  <c r="S66" i="15"/>
  <c r="S68" i="15" s="1"/>
  <c r="C54" i="41"/>
  <c r="H58" i="15"/>
  <c r="X28" i="15"/>
  <c r="Y53" i="15"/>
  <c r="Q58" i="15"/>
  <c r="U58" i="15"/>
  <c r="R58" i="15"/>
  <c r="K54" i="16"/>
  <c r="K68" i="84" s="1"/>
  <c r="J58" i="15"/>
  <c r="X65" i="15"/>
  <c r="AA63" i="15"/>
  <c r="M66" i="15"/>
  <c r="M68" i="15" s="1"/>
  <c r="Q66" i="15"/>
  <c r="Q68" i="15" s="1"/>
  <c r="D58" i="15"/>
  <c r="R30" i="15"/>
  <c r="R54" i="41" s="1"/>
  <c r="W66" i="15"/>
  <c r="W68" i="15" s="1"/>
  <c r="X64" i="15"/>
  <c r="B58" i="14"/>
  <c r="S30" i="14"/>
  <c r="S18" i="41" s="1"/>
  <c r="Q18" i="16"/>
  <c r="B55" i="14"/>
  <c r="M58" i="14"/>
  <c r="H18" i="16"/>
  <c r="H32" i="84" s="1"/>
  <c r="H58" i="14"/>
  <c r="O55" i="14"/>
  <c r="Z28" i="14"/>
  <c r="Z18" i="16" s="1"/>
  <c r="E58" i="14"/>
  <c r="Y53" i="14"/>
  <c r="P30" i="14"/>
  <c r="P18" i="41" s="1"/>
  <c r="S18" i="16"/>
  <c r="G58" i="14"/>
  <c r="Y65" i="14"/>
  <c r="G66" i="14"/>
  <c r="G68" i="14" s="1"/>
  <c r="S66" i="14"/>
  <c r="S68" i="14" s="1"/>
  <c r="G30" i="14"/>
  <c r="G18" i="41" s="1"/>
  <c r="W66" i="14"/>
  <c r="W68" i="14" s="1"/>
  <c r="Q66" i="14"/>
  <c r="Q68" i="14" s="1"/>
  <c r="W58" i="14"/>
  <c r="Y63" i="14"/>
  <c r="AA63" i="14"/>
  <c r="H66" i="14"/>
  <c r="H68" i="14" s="1"/>
  <c r="N66" i="14"/>
  <c r="N68" i="14" s="1"/>
  <c r="R66" i="14"/>
  <c r="R68" i="14" s="1"/>
  <c r="G89" i="41"/>
  <c r="Z63" i="53"/>
  <c r="Z65" i="53"/>
  <c r="Z64" i="53"/>
  <c r="O89" i="16"/>
  <c r="O89" i="27" s="1"/>
  <c r="X53" i="53"/>
  <c r="S58" i="53"/>
  <c r="C58" i="53"/>
  <c r="T55" i="53"/>
  <c r="Z55" i="53" s="1"/>
  <c r="L89" i="16"/>
  <c r="L89" i="27" s="1"/>
  <c r="AA63" i="53"/>
  <c r="AA65" i="53"/>
  <c r="I66" i="53"/>
  <c r="I68" i="53" s="1"/>
  <c r="E66" i="53"/>
  <c r="E68" i="53" s="1"/>
  <c r="AA53" i="53"/>
  <c r="O58" i="53"/>
  <c r="G58" i="53"/>
  <c r="M55" i="53"/>
  <c r="W58" i="53"/>
  <c r="F58" i="53"/>
  <c r="AA28" i="53"/>
  <c r="AA89" i="16" s="1"/>
  <c r="E58" i="53"/>
  <c r="L58" i="53"/>
  <c r="J89" i="16"/>
  <c r="J89" i="27" s="1"/>
  <c r="X28" i="53"/>
  <c r="X89" i="16" s="1"/>
  <c r="J58" i="53"/>
  <c r="H55" i="53"/>
  <c r="U55" i="53"/>
  <c r="H89" i="16"/>
  <c r="X63" i="53"/>
  <c r="X65" i="53"/>
  <c r="N66" i="53"/>
  <c r="N68" i="53" s="1"/>
  <c r="H66" i="53"/>
  <c r="H68" i="53" s="1"/>
  <c r="K66" i="53"/>
  <c r="K68" i="53" s="1"/>
  <c r="I55" i="53"/>
  <c r="Y28" i="53"/>
  <c r="Y89" i="16" s="1"/>
  <c r="D58" i="53"/>
  <c r="R58" i="53"/>
  <c r="U30" i="53"/>
  <c r="U89" i="41" s="1"/>
  <c r="P30" i="53"/>
  <c r="P89" i="41" s="1"/>
  <c r="D30" i="53"/>
  <c r="D89" i="41" s="1"/>
  <c r="Y65" i="53"/>
  <c r="I53" i="41"/>
  <c r="Y66" i="13"/>
  <c r="Y53" i="13"/>
  <c r="Y28" i="13"/>
  <c r="Y53" i="16" s="1"/>
  <c r="B30" i="13"/>
  <c r="S53" i="16"/>
  <c r="S30" i="13"/>
  <c r="S53" i="41" s="1"/>
  <c r="O30" i="13"/>
  <c r="O53" i="41" s="1"/>
  <c r="F58" i="13"/>
  <c r="K53" i="16"/>
  <c r="B58" i="13"/>
  <c r="M53" i="16"/>
  <c r="M53" i="27" s="1"/>
  <c r="R66" i="13"/>
  <c r="R68" i="13" s="1"/>
  <c r="J66" i="13"/>
  <c r="J68" i="13" s="1"/>
  <c r="I58" i="13"/>
  <c r="R58" i="13"/>
  <c r="C58" i="13"/>
  <c r="M30" i="13"/>
  <c r="M53" i="41" s="1"/>
  <c r="B53" i="16"/>
  <c r="B53" i="84" s="1"/>
  <c r="Z64" i="13"/>
  <c r="Z66" i="13" s="1"/>
  <c r="P66" i="13"/>
  <c r="P68" i="13" s="1"/>
  <c r="H66" i="13"/>
  <c r="H68" i="13" s="1"/>
  <c r="D66" i="13"/>
  <c r="D68" i="13" s="1"/>
  <c r="W66" i="13"/>
  <c r="W68" i="13" s="1"/>
  <c r="O66" i="13"/>
  <c r="O68" i="13" s="1"/>
  <c r="I66" i="13"/>
  <c r="I68" i="13" s="1"/>
  <c r="E66" i="13"/>
  <c r="E68" i="13" s="1"/>
  <c r="O58" i="13"/>
  <c r="K58" i="13"/>
  <c r="K66" i="13"/>
  <c r="K68" i="13" s="1"/>
  <c r="Z53" i="13"/>
  <c r="E53" i="16"/>
  <c r="E53" i="27" s="1"/>
  <c r="W58" i="13"/>
  <c r="X53" i="13"/>
  <c r="AA28" i="13"/>
  <c r="AA53" i="16" s="1"/>
  <c r="H30" i="13"/>
  <c r="H53" i="41" s="1"/>
  <c r="T58" i="13"/>
  <c r="C17" i="41"/>
  <c r="L17" i="27"/>
  <c r="L58" i="12"/>
  <c r="H30" i="12"/>
  <c r="H17" i="41" s="1"/>
  <c r="O55" i="12"/>
  <c r="U55" i="12"/>
  <c r="AA55" i="12" s="1"/>
  <c r="L30" i="12"/>
  <c r="L17" i="41" s="1"/>
  <c r="K17" i="16"/>
  <c r="K17" i="27" s="1"/>
  <c r="D58" i="12"/>
  <c r="X28" i="12"/>
  <c r="X17" i="16" s="1"/>
  <c r="N17" i="16"/>
  <c r="N17" i="27" s="1"/>
  <c r="Y53" i="12"/>
  <c r="T58" i="12"/>
  <c r="C17" i="16"/>
  <c r="C58" i="12"/>
  <c r="L55" i="12"/>
  <c r="Z55" i="12" s="1"/>
  <c r="X65" i="12"/>
  <c r="X66" i="12" s="1"/>
  <c r="D30" i="12"/>
  <c r="D17" i="41" s="1"/>
  <c r="V66" i="12"/>
  <c r="V68" i="12" s="1"/>
  <c r="R66" i="12"/>
  <c r="R68" i="12" s="1"/>
  <c r="P66" i="12"/>
  <c r="P68" i="12" s="1"/>
  <c r="N66" i="12"/>
  <c r="N68" i="12" s="1"/>
  <c r="J66" i="12"/>
  <c r="J68" i="12" s="1"/>
  <c r="D66" i="12"/>
  <c r="D68" i="12" s="1"/>
  <c r="W58" i="12"/>
  <c r="AA53" i="12"/>
  <c r="Y28" i="12"/>
  <c r="Y17" i="16" s="1"/>
  <c r="N58" i="12"/>
  <c r="V55" i="12"/>
  <c r="I58" i="12"/>
  <c r="E66" i="12"/>
  <c r="E68" i="12" s="1"/>
  <c r="L66" i="12"/>
  <c r="L68" i="12" s="1"/>
  <c r="U66" i="12"/>
  <c r="U68" i="12" s="1"/>
  <c r="G88" i="41"/>
  <c r="R30" i="52"/>
  <c r="R88" i="41" s="1"/>
  <c r="J30" i="52"/>
  <c r="J88" i="41" s="1"/>
  <c r="AA65" i="52"/>
  <c r="U66" i="52"/>
  <c r="U68" i="52" s="1"/>
  <c r="G66" i="52"/>
  <c r="G68" i="52" s="1"/>
  <c r="Y63" i="52"/>
  <c r="Y65" i="52"/>
  <c r="G88" i="16"/>
  <c r="G88" i="27" s="1"/>
  <c r="S88" i="16"/>
  <c r="S88" i="84" s="1"/>
  <c r="AA28" i="52"/>
  <c r="AA88" i="16" s="1"/>
  <c r="U30" i="52"/>
  <c r="U88" i="41" s="1"/>
  <c r="X63" i="52"/>
  <c r="J66" i="52"/>
  <c r="J68" i="52" s="1"/>
  <c r="E66" i="52"/>
  <c r="E68" i="52" s="1"/>
  <c r="B66" i="52"/>
  <c r="B68" i="52" s="1"/>
  <c r="E52" i="41"/>
  <c r="AA55" i="11"/>
  <c r="X55" i="11"/>
  <c r="R30" i="11"/>
  <c r="R52" i="41" s="1"/>
  <c r="I52" i="16"/>
  <c r="F66" i="11"/>
  <c r="F68" i="11" s="1"/>
  <c r="U66" i="11"/>
  <c r="U68" i="11" s="1"/>
  <c r="Y55" i="11"/>
  <c r="Z53" i="11"/>
  <c r="M52" i="16"/>
  <c r="M52" i="27" s="1"/>
  <c r="Q52" i="16"/>
  <c r="Q52" i="84" s="1"/>
  <c r="K66" i="11"/>
  <c r="K68" i="11" s="1"/>
  <c r="I66" i="11"/>
  <c r="I68" i="11" s="1"/>
  <c r="G66" i="11"/>
  <c r="G68" i="11" s="1"/>
  <c r="AA65" i="11"/>
  <c r="AA66" i="11" s="1"/>
  <c r="X53" i="11"/>
  <c r="Z28" i="11"/>
  <c r="Z52" i="16" s="1"/>
  <c r="Y28" i="11"/>
  <c r="Y52" i="16" s="1"/>
  <c r="L66" i="11"/>
  <c r="L68" i="11" s="1"/>
  <c r="Y53" i="11"/>
  <c r="J52" i="16"/>
  <c r="J52" i="27" s="1"/>
  <c r="G52" i="16"/>
  <c r="D16" i="41"/>
  <c r="Z53" i="10"/>
  <c r="AA53" i="10"/>
  <c r="J58" i="10"/>
  <c r="X64" i="10"/>
  <c r="X66" i="10" s="1"/>
  <c r="N58" i="10"/>
  <c r="K55" i="10"/>
  <c r="P55" i="10"/>
  <c r="Y53" i="10"/>
  <c r="Y28" i="10"/>
  <c r="Y16" i="16" s="1"/>
  <c r="X28" i="10"/>
  <c r="X16" i="16" s="1"/>
  <c r="W58" i="10"/>
  <c r="Z65" i="10"/>
  <c r="B16" i="16"/>
  <c r="I16" i="16"/>
  <c r="I16" i="27" s="1"/>
  <c r="W30" i="10"/>
  <c r="W16" i="41" s="1"/>
  <c r="F30" i="10"/>
  <c r="G30" i="10"/>
  <c r="G16" i="41" s="1"/>
  <c r="H66" i="10"/>
  <c r="H68" i="10" s="1"/>
  <c r="B58" i="10"/>
  <c r="AA28" i="10"/>
  <c r="AA16" i="16" s="1"/>
  <c r="V58" i="10"/>
  <c r="E16" i="16"/>
  <c r="AA65" i="10"/>
  <c r="C16" i="16"/>
  <c r="AA55" i="10"/>
  <c r="S58" i="10"/>
  <c r="E58" i="10"/>
  <c r="Z64" i="10"/>
  <c r="Z53" i="51"/>
  <c r="Y64" i="51"/>
  <c r="AA63" i="51"/>
  <c r="J68" i="51"/>
  <c r="K87" i="16"/>
  <c r="K87" i="27" s="1"/>
  <c r="W30" i="51"/>
  <c r="W87" i="41" s="1"/>
  <c r="J55" i="51"/>
  <c r="U87" i="16"/>
  <c r="U58" i="51"/>
  <c r="O58" i="51"/>
  <c r="X53" i="51"/>
  <c r="B55" i="51"/>
  <c r="X64" i="51"/>
  <c r="V55" i="51"/>
  <c r="R58" i="51"/>
  <c r="N58" i="51"/>
  <c r="H30" i="51"/>
  <c r="H87" i="41" s="1"/>
  <c r="AA53" i="51"/>
  <c r="Y53" i="51"/>
  <c r="X28" i="51"/>
  <c r="X87" i="16" s="1"/>
  <c r="H55" i="51"/>
  <c r="F58" i="51"/>
  <c r="L55" i="51"/>
  <c r="D55" i="51"/>
  <c r="S58" i="51"/>
  <c r="Y28" i="51"/>
  <c r="Y87" i="16" s="1"/>
  <c r="X63" i="51"/>
  <c r="Y63" i="51"/>
  <c r="Z65" i="51"/>
  <c r="Z64" i="51"/>
  <c r="AA65" i="51"/>
  <c r="AA64" i="51"/>
  <c r="D87" i="41"/>
  <c r="S30" i="51"/>
  <c r="S87" i="41" s="1"/>
  <c r="E30" i="51"/>
  <c r="E87" i="41" s="1"/>
  <c r="E58" i="51"/>
  <c r="Q58" i="51"/>
  <c r="W58" i="51"/>
  <c r="I58" i="51"/>
  <c r="M55" i="51"/>
  <c r="AA55" i="51" s="1"/>
  <c r="C66" i="51"/>
  <c r="C68" i="51" s="1"/>
  <c r="D58" i="51"/>
  <c r="E87" i="16"/>
  <c r="E87" i="27" s="1"/>
  <c r="Z28" i="51"/>
  <c r="Z87" i="16" s="1"/>
  <c r="Q30" i="51"/>
  <c r="Q87" i="41" s="1"/>
  <c r="G58" i="51"/>
  <c r="I87" i="16"/>
  <c r="I87" i="27" s="1"/>
  <c r="P58" i="51"/>
  <c r="B58" i="51"/>
  <c r="T55" i="51"/>
  <c r="P30" i="51"/>
  <c r="P87" i="41" s="1"/>
  <c r="O30" i="51"/>
  <c r="O87" i="41" s="1"/>
  <c r="D87" i="16"/>
  <c r="D87" i="27" s="1"/>
  <c r="X65" i="51"/>
  <c r="T66" i="51"/>
  <c r="T68" i="51" s="1"/>
  <c r="L66" i="51"/>
  <c r="L68" i="51" s="1"/>
  <c r="K58" i="51"/>
  <c r="AA28" i="51"/>
  <c r="AA87" i="16" s="1"/>
  <c r="G30" i="51"/>
  <c r="M58" i="51"/>
  <c r="J87" i="16"/>
  <c r="J87" i="27" s="1"/>
  <c r="B87" i="16"/>
  <c r="Y65" i="51"/>
  <c r="M87" i="16"/>
  <c r="M87" i="27" s="1"/>
  <c r="Z63" i="51"/>
  <c r="I66" i="51"/>
  <c r="I68" i="51" s="1"/>
  <c r="E51" i="41"/>
  <c r="Y53" i="9"/>
  <c r="C55" i="9"/>
  <c r="E66" i="9"/>
  <c r="E68" i="9" s="1"/>
  <c r="X28" i="9"/>
  <c r="X51" i="16" s="1"/>
  <c r="Y28" i="9"/>
  <c r="Y51" i="16" s="1"/>
  <c r="V51" i="16"/>
  <c r="E51" i="16"/>
  <c r="E51" i="27" s="1"/>
  <c r="M51" i="16"/>
  <c r="M51" i="27" s="1"/>
  <c r="Z28" i="9"/>
  <c r="Z51" i="16" s="1"/>
  <c r="W66" i="9"/>
  <c r="W68" i="9" s="1"/>
  <c r="S66" i="9"/>
  <c r="S68" i="9" s="1"/>
  <c r="Q66" i="9"/>
  <c r="Q68" i="9" s="1"/>
  <c r="O66" i="9"/>
  <c r="O68" i="9" s="1"/>
  <c r="K66" i="9"/>
  <c r="K68" i="9" s="1"/>
  <c r="I66" i="9"/>
  <c r="I68" i="9" s="1"/>
  <c r="Z64" i="9"/>
  <c r="D51" i="16"/>
  <c r="D51" i="27" s="1"/>
  <c r="G51" i="16"/>
  <c r="T30" i="9"/>
  <c r="T51" i="41" s="1"/>
  <c r="X63" i="9"/>
  <c r="X53" i="9"/>
  <c r="O30" i="9"/>
  <c r="O51" i="41" s="1"/>
  <c r="AA28" i="9"/>
  <c r="AA51" i="16" s="1"/>
  <c r="F51" i="16"/>
  <c r="N51" i="16"/>
  <c r="N51" i="27" s="1"/>
  <c r="AA65" i="9"/>
  <c r="C66" i="9"/>
  <c r="C68" i="9" s="1"/>
  <c r="J15" i="41"/>
  <c r="Y53" i="8"/>
  <c r="R15" i="16"/>
  <c r="Y28" i="8"/>
  <c r="Y15" i="16" s="1"/>
  <c r="Z28" i="8"/>
  <c r="Z15" i="16" s="1"/>
  <c r="C15" i="16"/>
  <c r="L30" i="8"/>
  <c r="L15" i="41" s="1"/>
  <c r="H58" i="8"/>
  <c r="AA65" i="8"/>
  <c r="H66" i="8"/>
  <c r="H68" i="8" s="1"/>
  <c r="S66" i="8"/>
  <c r="S68" i="8" s="1"/>
  <c r="F66" i="8"/>
  <c r="F68" i="8" s="1"/>
  <c r="AA63" i="8"/>
  <c r="C58" i="8"/>
  <c r="R55" i="8"/>
  <c r="B58" i="8"/>
  <c r="C30" i="8"/>
  <c r="V66" i="8"/>
  <c r="V68" i="8" s="1"/>
  <c r="R66" i="8"/>
  <c r="R68" i="8" s="1"/>
  <c r="P66" i="8"/>
  <c r="P68" i="8" s="1"/>
  <c r="N66" i="8"/>
  <c r="N68" i="8" s="1"/>
  <c r="D66" i="8"/>
  <c r="D68" i="8" s="1"/>
  <c r="O66" i="8"/>
  <c r="O68" i="8" s="1"/>
  <c r="Q15" i="41"/>
  <c r="S15" i="16"/>
  <c r="K15" i="16"/>
  <c r="K15" i="27" s="1"/>
  <c r="U15" i="16"/>
  <c r="U15" i="27" s="1"/>
  <c r="F55" i="8"/>
  <c r="O58" i="8"/>
  <c r="X64" i="8"/>
  <c r="F86" i="41"/>
  <c r="D86" i="16"/>
  <c r="D86" i="27" s="1"/>
  <c r="F86" i="16"/>
  <c r="F86" i="27" s="1"/>
  <c r="E86" i="16"/>
  <c r="E86" i="27" s="1"/>
  <c r="W86" i="16"/>
  <c r="AA39" i="50"/>
  <c r="AA40" i="50"/>
  <c r="H42" i="50"/>
  <c r="H44" i="50" s="1"/>
  <c r="D42" i="50"/>
  <c r="D44" i="50" s="1"/>
  <c r="O42" i="50"/>
  <c r="O44" i="50" s="1"/>
  <c r="I42" i="50"/>
  <c r="I44" i="50" s="1"/>
  <c r="L42" i="50"/>
  <c r="L44" i="50" s="1"/>
  <c r="B42" i="50"/>
  <c r="B44" i="50" s="1"/>
  <c r="M42" i="50"/>
  <c r="M44" i="50" s="1"/>
  <c r="O86" i="16"/>
  <c r="O86" i="27" s="1"/>
  <c r="D30" i="50"/>
  <c r="M30" i="50"/>
  <c r="Z41" i="50"/>
  <c r="Z40" i="50"/>
  <c r="R42" i="50"/>
  <c r="R44" i="50" s="1"/>
  <c r="Y40" i="7"/>
  <c r="X40" i="7"/>
  <c r="X41" i="7"/>
  <c r="I50" i="16"/>
  <c r="Q30" i="7"/>
  <c r="Q50" i="41" s="1"/>
  <c r="P42" i="7"/>
  <c r="P44" i="7" s="1"/>
  <c r="W44" i="7"/>
  <c r="Y28" i="7"/>
  <c r="Y50" i="16" s="1"/>
  <c r="B30" i="7"/>
  <c r="G42" i="7"/>
  <c r="G44" i="7" s="1"/>
  <c r="C50" i="16"/>
  <c r="C50" i="27" s="1"/>
  <c r="X28" i="7"/>
  <c r="X50" i="16" s="1"/>
  <c r="N42" i="7"/>
  <c r="N44" i="7" s="1"/>
  <c r="I42" i="7"/>
  <c r="I44" i="7" s="1"/>
  <c r="X28" i="6"/>
  <c r="X14" i="16" s="1"/>
  <c r="Q14" i="16"/>
  <c r="T42" i="6"/>
  <c r="T44" i="6" s="1"/>
  <c r="AA28" i="6"/>
  <c r="AA14" i="16" s="1"/>
  <c r="Y28" i="6"/>
  <c r="Y14" i="16" s="1"/>
  <c r="J30" i="6"/>
  <c r="J14" i="41" s="1"/>
  <c r="X41" i="6"/>
  <c r="N14" i="16"/>
  <c r="N14" i="27" s="1"/>
  <c r="W14" i="16"/>
  <c r="W14" i="27" s="1"/>
  <c r="P30" i="6"/>
  <c r="P14" i="41" s="1"/>
  <c r="K14" i="16"/>
  <c r="K14" i="27" s="1"/>
  <c r="E42" i="6"/>
  <c r="E44" i="6" s="1"/>
  <c r="U42" i="6"/>
  <c r="U44" i="6" s="1"/>
  <c r="C42" i="6"/>
  <c r="C44" i="6" s="1"/>
  <c r="X39" i="6"/>
  <c r="D14" i="16"/>
  <c r="L42" i="6"/>
  <c r="L44" i="6" s="1"/>
  <c r="AA28" i="49"/>
  <c r="AA85" i="16" s="1"/>
  <c r="Y28" i="49"/>
  <c r="Y85" i="16" s="1"/>
  <c r="G42" i="49"/>
  <c r="G44" i="49" s="1"/>
  <c r="F85" i="16"/>
  <c r="F85" i="27" s="1"/>
  <c r="I85" i="16"/>
  <c r="I85" i="27" s="1"/>
  <c r="R30" i="49"/>
  <c r="R85" i="41" s="1"/>
  <c r="W30" i="49"/>
  <c r="W85" i="41" s="1"/>
  <c r="S85" i="16"/>
  <c r="S85" i="84" s="1"/>
  <c r="G85" i="16"/>
  <c r="G85" i="27" s="1"/>
  <c r="O42" i="49"/>
  <c r="O44" i="49" s="1"/>
  <c r="E42" i="49"/>
  <c r="E44" i="49" s="1"/>
  <c r="X41" i="49"/>
  <c r="N42" i="49"/>
  <c r="N44" i="49" s="1"/>
  <c r="F49" i="41"/>
  <c r="H49" i="16"/>
  <c r="R49" i="16"/>
  <c r="R49" i="84" s="1"/>
  <c r="K49" i="41"/>
  <c r="Y28" i="5"/>
  <c r="Y49" i="16" s="1"/>
  <c r="X28" i="5"/>
  <c r="X49" i="16" s="1"/>
  <c r="Z28" i="5"/>
  <c r="Z49" i="16" s="1"/>
  <c r="K49" i="16"/>
  <c r="T49" i="16"/>
  <c r="M30" i="5"/>
  <c r="X41" i="5"/>
  <c r="X39" i="5"/>
  <c r="Y39" i="5"/>
  <c r="AA41" i="5"/>
  <c r="S49" i="16"/>
  <c r="V42" i="5"/>
  <c r="V44" i="5" s="1"/>
  <c r="N42" i="5"/>
  <c r="N44" i="5" s="1"/>
  <c r="J42" i="5"/>
  <c r="J44" i="5" s="1"/>
  <c r="H42" i="5"/>
  <c r="H44" i="5" s="1"/>
  <c r="B13" i="41"/>
  <c r="X28" i="4"/>
  <c r="X13" i="16" s="1"/>
  <c r="AA28" i="4"/>
  <c r="AA13" i="16" s="1"/>
  <c r="F30" i="4"/>
  <c r="F13" i="41" s="1"/>
  <c r="G13" i="16"/>
  <c r="G13" i="84" s="1"/>
  <c r="L13" i="16"/>
  <c r="L13" i="27" s="1"/>
  <c r="Q13" i="16"/>
  <c r="AA40" i="4"/>
  <c r="AA42" i="4" s="1"/>
  <c r="Y42" i="4"/>
  <c r="Y28" i="4"/>
  <c r="Y13" i="16" s="1"/>
  <c r="Z28" i="4"/>
  <c r="Z13" i="16" s="1"/>
  <c r="S42" i="4"/>
  <c r="S44" i="4" s="1"/>
  <c r="O42" i="4"/>
  <c r="O44" i="4" s="1"/>
  <c r="F42" i="4"/>
  <c r="F44" i="4" s="1"/>
  <c r="D84" i="27"/>
  <c r="Z30" i="48"/>
  <c r="Z84" i="41" s="1"/>
  <c r="B84" i="41"/>
  <c r="C84" i="41"/>
  <c r="Z41" i="48"/>
  <c r="AA40" i="48"/>
  <c r="O80" i="27"/>
  <c r="X28" i="48"/>
  <c r="X84" i="16" s="1"/>
  <c r="D30" i="48"/>
  <c r="D84" i="41" s="1"/>
  <c r="W84" i="16"/>
  <c r="S84" i="16"/>
  <c r="Q84" i="16"/>
  <c r="G30" i="48"/>
  <c r="G84" i="41" s="1"/>
  <c r="C84" i="16"/>
  <c r="C104" i="27" s="1"/>
  <c r="V42" i="48"/>
  <c r="V44" i="48" s="1"/>
  <c r="N42" i="48"/>
  <c r="N44" i="48" s="1"/>
  <c r="D42" i="48"/>
  <c r="D44" i="48" s="1"/>
  <c r="W42" i="48"/>
  <c r="W44" i="48" s="1"/>
  <c r="S42" i="48"/>
  <c r="S44" i="48" s="1"/>
  <c r="K42" i="48"/>
  <c r="K44" i="48" s="1"/>
  <c r="G42" i="48"/>
  <c r="G44" i="48" s="1"/>
  <c r="AA28" i="48"/>
  <c r="AA84" i="16" s="1"/>
  <c r="AA104" i="27" s="1"/>
  <c r="J30" i="48"/>
  <c r="J84" i="41" s="1"/>
  <c r="U94" i="27"/>
  <c r="U95" i="27"/>
  <c r="O30" i="48"/>
  <c r="O84" i="41" s="1"/>
  <c r="E30" i="48"/>
  <c r="E84" i="41" s="1"/>
  <c r="E42" i="48"/>
  <c r="E44" i="48" s="1"/>
  <c r="T42" i="48"/>
  <c r="T44" i="48" s="1"/>
  <c r="M42" i="48"/>
  <c r="M44" i="48" s="1"/>
  <c r="B48" i="41"/>
  <c r="Z30" i="2"/>
  <c r="Z48" i="41" s="1"/>
  <c r="P48" i="16"/>
  <c r="P68" i="27" s="1"/>
  <c r="T44" i="2"/>
  <c r="X28" i="2"/>
  <c r="X48" i="16" s="1"/>
  <c r="X68" i="27" s="1"/>
  <c r="F48" i="16"/>
  <c r="F68" i="27" s="1"/>
  <c r="J30" i="2"/>
  <c r="J48" i="41" s="1"/>
  <c r="D30" i="2"/>
  <c r="D48" i="41" s="1"/>
  <c r="B48" i="16"/>
  <c r="Z41" i="2"/>
  <c r="Q48" i="16"/>
  <c r="Q68" i="27" s="1"/>
  <c r="Y41" i="2"/>
  <c r="Y40" i="2"/>
  <c r="I13" i="27"/>
  <c r="I30" i="1"/>
  <c r="Z28" i="1"/>
  <c r="Z12" i="16" s="1"/>
  <c r="E42" i="1"/>
  <c r="E44" i="1" s="1"/>
  <c r="K30" i="1"/>
  <c r="K12" i="41" s="1"/>
  <c r="Q12" i="16"/>
  <c r="Q32" i="27" s="1"/>
  <c r="X39" i="1"/>
  <c r="Y41" i="1"/>
  <c r="F12" i="16"/>
  <c r="F32" i="27" s="1"/>
  <c r="D12" i="41"/>
  <c r="T42" i="1"/>
  <c r="T44" i="1" s="1"/>
  <c r="P42" i="1"/>
  <c r="P44" i="1" s="1"/>
  <c r="K42" i="1"/>
  <c r="K44" i="1" s="1"/>
  <c r="W83" i="16"/>
  <c r="S42" i="47"/>
  <c r="S44" i="47" s="1"/>
  <c r="P83" i="16"/>
  <c r="P83" i="84" s="1"/>
  <c r="C30" i="47"/>
  <c r="D30" i="47"/>
  <c r="D83" i="41" s="1"/>
  <c r="AA40" i="47"/>
  <c r="AA42" i="47" s="1"/>
  <c r="S30" i="47"/>
  <c r="S83" i="41" s="1"/>
  <c r="N42" i="47"/>
  <c r="N44" i="47" s="1"/>
  <c r="D42" i="47"/>
  <c r="D44" i="47" s="1"/>
  <c r="V47" i="16"/>
  <c r="Y28" i="22"/>
  <c r="Y47" i="16" s="1"/>
  <c r="D47" i="16"/>
  <c r="D47" i="27" s="1"/>
  <c r="N47" i="16"/>
  <c r="N47" i="27" s="1"/>
  <c r="E30" i="22"/>
  <c r="AA41" i="22"/>
  <c r="K47" i="16"/>
  <c r="F30" i="22"/>
  <c r="E42" i="22"/>
  <c r="E44" i="22" s="1"/>
  <c r="L42" i="22"/>
  <c r="L44" i="22" s="1"/>
  <c r="F42" i="22"/>
  <c r="F44" i="22" s="1"/>
  <c r="D30" i="22"/>
  <c r="G47" i="16"/>
  <c r="AA40" i="22"/>
  <c r="Z41" i="22"/>
  <c r="J47" i="16"/>
  <c r="J47" i="27" s="1"/>
  <c r="Z28" i="22"/>
  <c r="Z47" i="16" s="1"/>
  <c r="B11" i="16"/>
  <c r="E11" i="16"/>
  <c r="T30" i="21"/>
  <c r="T11" i="41" s="1"/>
  <c r="H30" i="21"/>
  <c r="H11" i="41" s="1"/>
  <c r="X28" i="21"/>
  <c r="X11" i="16" s="1"/>
  <c r="G11" i="16"/>
  <c r="G11" i="84" s="1"/>
  <c r="M11" i="16"/>
  <c r="Y39" i="21"/>
  <c r="J11" i="16"/>
  <c r="J11" i="27" s="1"/>
  <c r="I30" i="21"/>
  <c r="I11" i="41" s="1"/>
  <c r="V30" i="21"/>
  <c r="V11" i="41" s="1"/>
  <c r="R42" i="21"/>
  <c r="R44" i="21" s="1"/>
  <c r="P42" i="21"/>
  <c r="P44" i="21" s="1"/>
  <c r="D42" i="21"/>
  <c r="D44" i="21" s="1"/>
  <c r="W42" i="21"/>
  <c r="W44" i="21" s="1"/>
  <c r="K42" i="21"/>
  <c r="K44" i="21" s="1"/>
  <c r="T42" i="21"/>
  <c r="T44" i="21" s="1"/>
  <c r="Y41" i="21"/>
  <c r="X39" i="21"/>
  <c r="Q42" i="21"/>
  <c r="Q44" i="21" s="1"/>
  <c r="B82" i="41"/>
  <c r="Z28" i="46"/>
  <c r="Z82" i="16" s="1"/>
  <c r="Q82" i="16"/>
  <c r="Q82" i="84" s="1"/>
  <c r="F82" i="16"/>
  <c r="F82" i="27" s="1"/>
  <c r="J82" i="16"/>
  <c r="J82" i="27" s="1"/>
  <c r="W30" i="46"/>
  <c r="W82" i="41" s="1"/>
  <c r="K30" i="46"/>
  <c r="K82" i="41" s="1"/>
  <c r="G42" i="46"/>
  <c r="G44" i="46" s="1"/>
  <c r="D30" i="46"/>
  <c r="D82" i="41" s="1"/>
  <c r="J46" i="16"/>
  <c r="J46" i="27" s="1"/>
  <c r="Z28" i="26"/>
  <c r="Z46" i="16" s="1"/>
  <c r="D30" i="26"/>
  <c r="F30" i="26"/>
  <c r="F46" i="41" s="1"/>
  <c r="N46" i="16"/>
  <c r="N46" i="27" s="1"/>
  <c r="X28" i="26"/>
  <c r="X46" i="16" s="1"/>
  <c r="AA28" i="26"/>
  <c r="AA46" i="16" s="1"/>
  <c r="R42" i="26"/>
  <c r="R44" i="26" s="1"/>
  <c r="P42" i="26"/>
  <c r="P44" i="26" s="1"/>
  <c r="W42" i="26"/>
  <c r="W44" i="26" s="1"/>
  <c r="T42" i="26"/>
  <c r="T44" i="26" s="1"/>
  <c r="U42" i="26"/>
  <c r="U44" i="26" s="1"/>
  <c r="U30" i="26"/>
  <c r="U46" i="41" s="1"/>
  <c r="E42" i="26"/>
  <c r="E44" i="26" s="1"/>
  <c r="H10" i="41"/>
  <c r="C10" i="41"/>
  <c r="L10" i="41"/>
  <c r="H10" i="16"/>
  <c r="X28" i="25"/>
  <c r="X10" i="16" s="1"/>
  <c r="L10" i="16"/>
  <c r="L10" i="27" s="1"/>
  <c r="AA28" i="25"/>
  <c r="AA10" i="16" s="1"/>
  <c r="Y28" i="25"/>
  <c r="Y10" i="16" s="1"/>
  <c r="H42" i="25"/>
  <c r="H44" i="25" s="1"/>
  <c r="Q42" i="25"/>
  <c r="Q44" i="25" s="1"/>
  <c r="E42" i="25"/>
  <c r="E44" i="25" s="1"/>
  <c r="B42" i="25"/>
  <c r="B44" i="25" s="1"/>
  <c r="X39" i="25"/>
  <c r="R30" i="25"/>
  <c r="R10" i="41" s="1"/>
  <c r="D42" i="25"/>
  <c r="D44" i="25" s="1"/>
  <c r="S42" i="25"/>
  <c r="S44" i="25" s="1"/>
  <c r="O42" i="25"/>
  <c r="O44" i="25" s="1"/>
  <c r="I42" i="25"/>
  <c r="I44" i="25" s="1"/>
  <c r="T42" i="25"/>
  <c r="T44" i="25" s="1"/>
  <c r="F42" i="25"/>
  <c r="F44" i="25" s="1"/>
  <c r="C42" i="25"/>
  <c r="C44" i="25" s="1"/>
  <c r="T10" i="16"/>
  <c r="T10" i="84" s="1"/>
  <c r="K10" i="16"/>
  <c r="K10" i="27" s="1"/>
  <c r="R42" i="25"/>
  <c r="R44" i="25" s="1"/>
  <c r="C81" i="41"/>
  <c r="G30" i="45"/>
  <c r="G81" i="41" s="1"/>
  <c r="O81" i="16"/>
  <c r="O81" i="27" s="1"/>
  <c r="X28" i="45"/>
  <c r="X81" i="16" s="1"/>
  <c r="H42" i="45"/>
  <c r="H44" i="45" s="1"/>
  <c r="D42" i="45"/>
  <c r="D44" i="45" s="1"/>
  <c r="Q42" i="45"/>
  <c r="Q44" i="45" s="1"/>
  <c r="I42" i="45"/>
  <c r="I44" i="45" s="1"/>
  <c r="T42" i="45"/>
  <c r="T44" i="45" s="1"/>
  <c r="M42" i="45"/>
  <c r="M44" i="45" s="1"/>
  <c r="Y41" i="45"/>
  <c r="M45" i="41"/>
  <c r="X41" i="33"/>
  <c r="E30" i="33"/>
  <c r="M45" i="16"/>
  <c r="M45" i="27" s="1"/>
  <c r="Y40" i="33"/>
  <c r="R42" i="33"/>
  <c r="R44" i="33" s="1"/>
  <c r="N42" i="33"/>
  <c r="N44" i="33" s="1"/>
  <c r="S42" i="33"/>
  <c r="S44" i="33" s="1"/>
  <c r="E42" i="33"/>
  <c r="E44" i="33" s="1"/>
  <c r="AA28" i="33"/>
  <c r="AA45" i="16" s="1"/>
  <c r="B44" i="33"/>
  <c r="G44" i="33"/>
  <c r="B30" i="33"/>
  <c r="W30" i="33"/>
  <c r="W45" i="41" s="1"/>
  <c r="B45" i="16"/>
  <c r="B45" i="84" s="1"/>
  <c r="X40" i="33"/>
  <c r="C30" i="32"/>
  <c r="U30" i="32"/>
  <c r="U9" i="41" s="1"/>
  <c r="R9" i="16"/>
  <c r="C9" i="16"/>
  <c r="Y28" i="32"/>
  <c r="Y9" i="16" s="1"/>
  <c r="I30" i="32"/>
  <c r="I9" i="41" s="1"/>
  <c r="J9" i="16"/>
  <c r="J9" i="27" s="1"/>
  <c r="N42" i="32"/>
  <c r="N44" i="32" s="1"/>
  <c r="I42" i="32"/>
  <c r="I44" i="32" s="1"/>
  <c r="T42" i="32"/>
  <c r="T44" i="32" s="1"/>
  <c r="U42" i="32"/>
  <c r="U44" i="32" s="1"/>
  <c r="M42" i="32"/>
  <c r="M44" i="32" s="1"/>
  <c r="L9" i="16"/>
  <c r="L9" i="27" s="1"/>
  <c r="X28" i="32"/>
  <c r="X9" i="16" s="1"/>
  <c r="M80" i="41"/>
  <c r="AA30" i="44"/>
  <c r="AA80" i="41" s="1"/>
  <c r="E80" i="16"/>
  <c r="E80" i="27" s="1"/>
  <c r="G80" i="16"/>
  <c r="G80" i="27" s="1"/>
  <c r="N30" i="44"/>
  <c r="N80" i="41" s="1"/>
  <c r="Z39" i="44"/>
  <c r="X28" i="44"/>
  <c r="X80" i="16" s="1"/>
  <c r="B30" i="44"/>
  <c r="M80" i="16"/>
  <c r="M80" i="27" s="1"/>
  <c r="AA28" i="44"/>
  <c r="AA80" i="16" s="1"/>
  <c r="W42" i="44"/>
  <c r="W44" i="44" s="1"/>
  <c r="M42" i="44"/>
  <c r="M44" i="44" s="1"/>
  <c r="C44" i="41"/>
  <c r="L30" i="35"/>
  <c r="L44" i="41" s="1"/>
  <c r="H42" i="35"/>
  <c r="H44" i="35" s="1"/>
  <c r="Z28" i="35"/>
  <c r="Z44" i="16" s="1"/>
  <c r="K30" i="35"/>
  <c r="K44" i="41" s="1"/>
  <c r="X28" i="35"/>
  <c r="X44" i="16" s="1"/>
  <c r="V44" i="16"/>
  <c r="R44" i="16"/>
  <c r="R44" i="84" s="1"/>
  <c r="E8" i="41"/>
  <c r="N8" i="16"/>
  <c r="N8" i="27" s="1"/>
  <c r="R8" i="16"/>
  <c r="F30" i="34"/>
  <c r="F8" i="41" s="1"/>
  <c r="X28" i="34"/>
  <c r="X8" i="16" s="1"/>
  <c r="O8" i="16"/>
  <c r="H30" i="34"/>
  <c r="H8" i="41" s="1"/>
  <c r="L30" i="34"/>
  <c r="L8" i="41" s="1"/>
  <c r="S8" i="16"/>
  <c r="P30" i="34"/>
  <c r="P8" i="41" s="1"/>
  <c r="U30" i="34"/>
  <c r="U8" i="41" s="1"/>
  <c r="H42" i="34"/>
  <c r="H44" i="34" s="1"/>
  <c r="D42" i="34"/>
  <c r="D44" i="34" s="1"/>
  <c r="Y28" i="34"/>
  <c r="Y8" i="16" s="1"/>
  <c r="R42" i="34"/>
  <c r="R44" i="34" s="1"/>
  <c r="M8" i="16"/>
  <c r="E42" i="34"/>
  <c r="E44" i="34" s="1"/>
  <c r="T42" i="34"/>
  <c r="T44" i="34" s="1"/>
  <c r="F42" i="34"/>
  <c r="F44" i="34" s="1"/>
  <c r="M42" i="34"/>
  <c r="M44" i="34" s="1"/>
  <c r="O30" i="43"/>
  <c r="O79" i="41" s="1"/>
  <c r="B30" i="43"/>
  <c r="K30" i="43"/>
  <c r="K79" i="41" s="1"/>
  <c r="E79" i="16"/>
  <c r="E79" i="27" s="1"/>
  <c r="Z28" i="37"/>
  <c r="Z43" i="16" s="1"/>
  <c r="K43" i="16"/>
  <c r="S30" i="37"/>
  <c r="S43" i="41" s="1"/>
  <c r="X28" i="37"/>
  <c r="X43" i="16" s="1"/>
  <c r="H43" i="16"/>
  <c r="Y28" i="37"/>
  <c r="Y43" i="16" s="1"/>
  <c r="E43" i="16"/>
  <c r="E43" i="27" s="1"/>
  <c r="M43" i="16"/>
  <c r="M43" i="27" s="1"/>
  <c r="U43" i="16"/>
  <c r="U43" i="84" s="1"/>
  <c r="W7" i="16"/>
  <c r="W7" i="27" s="1"/>
  <c r="O30" i="36"/>
  <c r="O7" i="41" s="1"/>
  <c r="I30" i="36"/>
  <c r="I7" i="41" s="1"/>
  <c r="AA28" i="36"/>
  <c r="AA7" i="16" s="1"/>
  <c r="B30" i="36"/>
  <c r="B7" i="41" s="1"/>
  <c r="G7" i="16"/>
  <c r="G7" i="84" s="1"/>
  <c r="K78" i="16"/>
  <c r="K78" i="27" s="1"/>
  <c r="R30" i="56"/>
  <c r="R78" i="41" s="1"/>
  <c r="O30" i="56"/>
  <c r="O78" i="41" s="1"/>
  <c r="B30" i="56"/>
  <c r="B78" i="41" s="1"/>
  <c r="U30" i="56"/>
  <c r="U78" i="41" s="1"/>
  <c r="L78" i="16"/>
  <c r="L78" i="27" s="1"/>
  <c r="V30" i="56"/>
  <c r="V78" i="41" s="1"/>
  <c r="C30" i="56"/>
  <c r="C78" i="41" s="1"/>
  <c r="AA28" i="56"/>
  <c r="AA78" i="16" s="1"/>
  <c r="D78" i="16"/>
  <c r="D78" i="27" s="1"/>
  <c r="G30" i="56"/>
  <c r="G78" i="41" s="1"/>
  <c r="F78" i="16"/>
  <c r="F78" i="27" s="1"/>
  <c r="C42" i="41"/>
  <c r="Z28" i="39"/>
  <c r="Z42" i="16" s="1"/>
  <c r="B30" i="39"/>
  <c r="B42" i="41" s="1"/>
  <c r="M42" i="16"/>
  <c r="M42" i="27" s="1"/>
  <c r="Q30" i="39"/>
  <c r="Q42" i="41" s="1"/>
  <c r="X28" i="39"/>
  <c r="X42" i="16" s="1"/>
  <c r="V42" i="16"/>
  <c r="T42" i="16"/>
  <c r="J30" i="39"/>
  <c r="J42" i="41" s="1"/>
  <c r="Y28" i="39"/>
  <c r="Y42" i="16" s="1"/>
  <c r="N30" i="39"/>
  <c r="N42" i="41" s="1"/>
  <c r="H42" i="16"/>
  <c r="M46" i="27"/>
  <c r="P18" i="27"/>
  <c r="V23" i="27"/>
  <c r="E56" i="27"/>
  <c r="V22" i="27"/>
  <c r="B6" i="41"/>
  <c r="Z28" i="38"/>
  <c r="Z6" i="16" s="1"/>
  <c r="B6" i="16"/>
  <c r="F30" i="38"/>
  <c r="F6" i="41" s="1"/>
  <c r="H6" i="16"/>
  <c r="Q30" i="38"/>
  <c r="Q6" i="41" s="1"/>
  <c r="I30" i="38"/>
  <c r="M30" i="38"/>
  <c r="M6" i="41" s="1"/>
  <c r="V6" i="16"/>
  <c r="X51" i="69"/>
  <c r="AA60" i="69"/>
  <c r="AA62" i="69"/>
  <c r="AA27" i="69"/>
  <c r="AA29" i="69"/>
  <c r="AA95" i="41" s="1"/>
  <c r="AA51" i="69"/>
  <c r="Z27" i="69"/>
  <c r="Z29" i="69"/>
  <c r="Z95" i="41" s="1"/>
  <c r="X27" i="69"/>
  <c r="X95" i="16" s="1"/>
  <c r="X29" i="69"/>
  <c r="X95" i="41" s="1"/>
  <c r="R65" i="69"/>
  <c r="Z62" i="69"/>
  <c r="Y27" i="69"/>
  <c r="Y95" i="16" s="1"/>
  <c r="Y29" i="69"/>
  <c r="Y95" i="41" s="1"/>
  <c r="W95" i="16"/>
  <c r="I95" i="16"/>
  <c r="I95" i="27" s="1"/>
  <c r="S63" i="69"/>
  <c r="S65" i="69" s="1"/>
  <c r="L95" i="16"/>
  <c r="L95" i="27" s="1"/>
  <c r="D95" i="16"/>
  <c r="D95" i="27" s="1"/>
  <c r="V95" i="16"/>
  <c r="P95" i="16"/>
  <c r="P95" i="84" s="1"/>
  <c r="H95" i="16"/>
  <c r="Q95" i="16"/>
  <c r="Q95" i="84" s="1"/>
  <c r="M95" i="16"/>
  <c r="M95" i="27" s="1"/>
  <c r="E95" i="16"/>
  <c r="E95" i="27" s="1"/>
  <c r="T95" i="16"/>
  <c r="U29" i="69"/>
  <c r="U95" i="41" s="1"/>
  <c r="E63" i="69"/>
  <c r="E65" i="69" s="1"/>
  <c r="I63" i="69"/>
  <c r="I65" i="69" s="1"/>
  <c r="M63" i="69"/>
  <c r="M65" i="69" s="1"/>
  <c r="Q63" i="69"/>
  <c r="Q65" i="69" s="1"/>
  <c r="N95" i="16"/>
  <c r="J95" i="16"/>
  <c r="J95" i="27" s="1"/>
  <c r="F95" i="16"/>
  <c r="F95" i="27" s="1"/>
  <c r="D63" i="69"/>
  <c r="D65" i="69" s="1"/>
  <c r="H63" i="69"/>
  <c r="H65" i="69" s="1"/>
  <c r="L63" i="69"/>
  <c r="L65" i="69" s="1"/>
  <c r="P63" i="69"/>
  <c r="P65" i="69" s="1"/>
  <c r="O95" i="16"/>
  <c r="O95" i="27" s="1"/>
  <c r="K95" i="16"/>
  <c r="K95" i="27" s="1"/>
  <c r="G95" i="16"/>
  <c r="G95" i="27" s="1"/>
  <c r="C95" i="16"/>
  <c r="B63" i="69"/>
  <c r="F63" i="69"/>
  <c r="F65" i="69" s="1"/>
  <c r="J63" i="69"/>
  <c r="J65" i="69" s="1"/>
  <c r="N63" i="69"/>
  <c r="N65" i="69" s="1"/>
  <c r="C63" i="69"/>
  <c r="C65" i="69" s="1"/>
  <c r="G63" i="69"/>
  <c r="G65" i="69" s="1"/>
  <c r="K63" i="69"/>
  <c r="K65" i="69" s="1"/>
  <c r="O63" i="69"/>
  <c r="O65" i="69" s="1"/>
  <c r="V56" i="68"/>
  <c r="W53" i="68"/>
  <c r="W63" i="66"/>
  <c r="W65" i="66" s="1"/>
  <c r="W63" i="65"/>
  <c r="W65" i="65" s="1"/>
  <c r="S63" i="68"/>
  <c r="S65" i="68" s="1"/>
  <c r="S56" i="68"/>
  <c r="R56" i="68"/>
  <c r="S63" i="66"/>
  <c r="S65" i="66" s="1"/>
  <c r="S63" i="65"/>
  <c r="S65" i="65" s="1"/>
  <c r="R63" i="65"/>
  <c r="R65" i="65" s="1"/>
  <c r="Z61" i="64"/>
  <c r="X61" i="64"/>
  <c r="N63" i="64"/>
  <c r="N65" i="64" s="1"/>
  <c r="Z60" i="64"/>
  <c r="Z62" i="64"/>
  <c r="O63" i="64"/>
  <c r="O65" i="64" s="1"/>
  <c r="Y27" i="64"/>
  <c r="Y23" i="16" s="1"/>
  <c r="AA51" i="64"/>
  <c r="C63" i="64"/>
  <c r="C65" i="64" s="1"/>
  <c r="Z51" i="64"/>
  <c r="Z51" i="67"/>
  <c r="Z27" i="67"/>
  <c r="Z59" i="16" s="1"/>
  <c r="X60" i="67"/>
  <c r="X61" i="67"/>
  <c r="X62" i="67"/>
  <c r="AA51" i="67"/>
  <c r="Y61" i="67"/>
  <c r="Y62" i="67"/>
  <c r="X51" i="68"/>
  <c r="AA62" i="68"/>
  <c r="Y51" i="68"/>
  <c r="Z61" i="68"/>
  <c r="Z60" i="68"/>
  <c r="X64" i="68"/>
  <c r="Y64" i="68"/>
  <c r="Y29" i="68"/>
  <c r="Y94" i="41" s="1"/>
  <c r="X61" i="68"/>
  <c r="X62" i="68"/>
  <c r="E63" i="68"/>
  <c r="E65" i="68" s="1"/>
  <c r="X27" i="68"/>
  <c r="X94" i="16" s="1"/>
  <c r="Y60" i="68"/>
  <c r="Y61" i="68"/>
  <c r="Y62" i="68"/>
  <c r="AA61" i="68"/>
  <c r="AA60" i="68"/>
  <c r="Z62" i="68"/>
  <c r="Y27" i="68"/>
  <c r="Y94" i="16" s="1"/>
  <c r="X60" i="68"/>
  <c r="E53" i="69"/>
  <c r="I53" i="69"/>
  <c r="M53" i="69"/>
  <c r="Q53" i="69"/>
  <c r="D53" i="69"/>
  <c r="L53" i="69"/>
  <c r="C53" i="69"/>
  <c r="G53" i="69"/>
  <c r="K53" i="69"/>
  <c r="O53" i="69"/>
  <c r="B53" i="69"/>
  <c r="F53" i="69"/>
  <c r="J53" i="69"/>
  <c r="N53" i="69"/>
  <c r="D56" i="68"/>
  <c r="H56" i="68"/>
  <c r="L56" i="68"/>
  <c r="P56" i="68"/>
  <c r="C56" i="68"/>
  <c r="G56" i="68"/>
  <c r="K56" i="68"/>
  <c r="O56" i="68"/>
  <c r="U56" i="68"/>
  <c r="B56" i="68"/>
  <c r="F56" i="68"/>
  <c r="J56" i="68"/>
  <c r="N56" i="68"/>
  <c r="T56" i="68"/>
  <c r="D63" i="68"/>
  <c r="D65" i="68" s="1"/>
  <c r="H63" i="68"/>
  <c r="H65" i="68" s="1"/>
  <c r="L63" i="68"/>
  <c r="L65" i="68" s="1"/>
  <c r="P63" i="68"/>
  <c r="P65" i="68" s="1"/>
  <c r="E56" i="68"/>
  <c r="I56" i="68"/>
  <c r="M56" i="68"/>
  <c r="Q56" i="68"/>
  <c r="C63" i="68"/>
  <c r="G63" i="68"/>
  <c r="G65" i="68" s="1"/>
  <c r="K63" i="68"/>
  <c r="K65" i="68" s="1"/>
  <c r="O63" i="68"/>
  <c r="O65" i="68" s="1"/>
  <c r="U63" i="68"/>
  <c r="U65" i="68" s="1"/>
  <c r="AA29" i="68"/>
  <c r="AA94" i="41" s="1"/>
  <c r="Z27" i="68"/>
  <c r="Z94" i="16" s="1"/>
  <c r="Z51" i="68"/>
  <c r="D53" i="68"/>
  <c r="H53" i="68"/>
  <c r="L53" i="68"/>
  <c r="P53" i="68"/>
  <c r="T53" i="68"/>
  <c r="C53" i="68"/>
  <c r="G53" i="68"/>
  <c r="K53" i="68"/>
  <c r="O53" i="68"/>
  <c r="B53" i="68"/>
  <c r="F53" i="68"/>
  <c r="J53" i="68"/>
  <c r="N53" i="68"/>
  <c r="AA27" i="68"/>
  <c r="AA94" i="16" s="1"/>
  <c r="AA51" i="68"/>
  <c r="E53" i="68"/>
  <c r="I53" i="68"/>
  <c r="M53" i="68"/>
  <c r="Q53" i="68"/>
  <c r="U53" i="68"/>
  <c r="T63" i="66"/>
  <c r="T65" i="66" s="1"/>
  <c r="G63" i="66"/>
  <c r="G65" i="66" s="1"/>
  <c r="O63" i="66"/>
  <c r="O65" i="66" s="1"/>
  <c r="D63" i="66"/>
  <c r="D65" i="66" s="1"/>
  <c r="F63" i="66"/>
  <c r="F65" i="66" s="1"/>
  <c r="J63" i="66"/>
  <c r="J65" i="66" s="1"/>
  <c r="N63" i="66"/>
  <c r="N65" i="66" s="1"/>
  <c r="H63" i="66"/>
  <c r="H65" i="66" s="1"/>
  <c r="L63" i="66"/>
  <c r="L65" i="66" s="1"/>
  <c r="P63" i="66"/>
  <c r="P65" i="66" s="1"/>
  <c r="C63" i="66"/>
  <c r="C65" i="66" s="1"/>
  <c r="K63" i="66"/>
  <c r="K65" i="66" s="1"/>
  <c r="U63" i="66"/>
  <c r="U65" i="66" s="1"/>
  <c r="I63" i="66"/>
  <c r="I65" i="66" s="1"/>
  <c r="M63" i="66"/>
  <c r="M65" i="66" s="1"/>
  <c r="Q63" i="66"/>
  <c r="Q65" i="66" s="1"/>
  <c r="Z62" i="66"/>
  <c r="X29" i="66"/>
  <c r="X58" i="41" s="1"/>
  <c r="X53" i="66"/>
  <c r="X62" i="66"/>
  <c r="AA61" i="66"/>
  <c r="AA60" i="66"/>
  <c r="Y53" i="66"/>
  <c r="Y61" i="66"/>
  <c r="Y62" i="66"/>
  <c r="Z53" i="66"/>
  <c r="X61" i="66"/>
  <c r="X27" i="66"/>
  <c r="X58" i="16" s="1"/>
  <c r="X51" i="66"/>
  <c r="AA51" i="66"/>
  <c r="AA53" i="66"/>
  <c r="Z61" i="66"/>
  <c r="Z60" i="66"/>
  <c r="Z51" i="66"/>
  <c r="X60" i="66"/>
  <c r="Y27" i="66"/>
  <c r="Y58" i="16" s="1"/>
  <c r="AA62" i="66"/>
  <c r="Y51" i="66"/>
  <c r="Y60" i="66"/>
  <c r="AA29" i="67"/>
  <c r="AA59" i="41" s="1"/>
  <c r="Y29" i="67"/>
  <c r="Y59" i="41" s="1"/>
  <c r="C65" i="67"/>
  <c r="Y51" i="67"/>
  <c r="C53" i="67"/>
  <c r="Y60" i="67"/>
  <c r="X27" i="67"/>
  <c r="X59" i="16" s="1"/>
  <c r="B29" i="67"/>
  <c r="B59" i="41" s="1"/>
  <c r="X51" i="67"/>
  <c r="B53" i="67"/>
  <c r="B63" i="67"/>
  <c r="AA27" i="67"/>
  <c r="AA59" i="16" s="1"/>
  <c r="Y27" i="67"/>
  <c r="Y59" i="16" s="1"/>
  <c r="B63" i="66"/>
  <c r="E63" i="66"/>
  <c r="E65" i="66" s="1"/>
  <c r="Z29" i="66"/>
  <c r="Z58" i="41" s="1"/>
  <c r="AA27" i="66"/>
  <c r="AA58" i="16" s="1"/>
  <c r="Z27" i="66"/>
  <c r="Z58" i="16" s="1"/>
  <c r="U80" i="27"/>
  <c r="L42" i="27"/>
  <c r="M85" i="27"/>
  <c r="L90" i="27"/>
  <c r="N7" i="27"/>
  <c r="E45" i="27"/>
  <c r="V10" i="27"/>
  <c r="AA27" i="65"/>
  <c r="AA22" i="16" s="1"/>
  <c r="Y53" i="65"/>
  <c r="AA53" i="65"/>
  <c r="Z29" i="65"/>
  <c r="Z22" i="41" s="1"/>
  <c r="X53" i="65"/>
  <c r="Z53" i="65"/>
  <c r="Z27" i="65"/>
  <c r="Z22" i="16" s="1"/>
  <c r="Y27" i="65"/>
  <c r="Y22" i="16" s="1"/>
  <c r="C29" i="65"/>
  <c r="C22" i="41" s="1"/>
  <c r="X27" i="65"/>
  <c r="X22" i="16" s="1"/>
  <c r="AA60" i="64"/>
  <c r="AA62" i="64"/>
  <c r="X27" i="64"/>
  <c r="X23" i="16" s="1"/>
  <c r="Y60" i="64"/>
  <c r="Y62" i="64"/>
  <c r="B63" i="64"/>
  <c r="B65" i="64" s="1"/>
  <c r="Y61" i="64"/>
  <c r="X51" i="64"/>
  <c r="D63" i="64"/>
  <c r="D65" i="64" s="1"/>
  <c r="AA61" i="64"/>
  <c r="X60" i="64"/>
  <c r="X62" i="64"/>
  <c r="Y51" i="64"/>
  <c r="T63" i="64"/>
  <c r="T65" i="64" s="1"/>
  <c r="L63" i="64"/>
  <c r="L65" i="64" s="1"/>
  <c r="U63" i="64"/>
  <c r="U65" i="64" s="1"/>
  <c r="G63" i="64"/>
  <c r="G65" i="64" s="1"/>
  <c r="Q63" i="64"/>
  <c r="Q65" i="64" s="1"/>
  <c r="J63" i="64"/>
  <c r="J65" i="64" s="1"/>
  <c r="H63" i="64"/>
  <c r="H65" i="64" s="1"/>
  <c r="E63" i="64"/>
  <c r="E65" i="64" s="1"/>
  <c r="P63" i="64"/>
  <c r="P65" i="64" s="1"/>
  <c r="K63" i="64"/>
  <c r="K65" i="64" s="1"/>
  <c r="Z27" i="64"/>
  <c r="Z23" i="16" s="1"/>
  <c r="AA27" i="64"/>
  <c r="AA23" i="16" s="1"/>
  <c r="AA53" i="64"/>
  <c r="C29" i="64"/>
  <c r="B29" i="64"/>
  <c r="B53" i="64"/>
  <c r="X53" i="64" s="1"/>
  <c r="X28" i="38"/>
  <c r="X6" i="16" s="1"/>
  <c r="D30" i="38"/>
  <c r="U87" i="27"/>
  <c r="J12" i="27"/>
  <c r="W6" i="27"/>
  <c r="S44" i="41"/>
  <c r="S44" i="16"/>
  <c r="H44" i="16"/>
  <c r="P44" i="16"/>
  <c r="W44" i="16"/>
  <c r="T42" i="35"/>
  <c r="T44" i="35" s="1"/>
  <c r="H44" i="41"/>
  <c r="S42" i="35"/>
  <c r="S44" i="35" s="1"/>
  <c r="O42" i="35"/>
  <c r="O44" i="35" s="1"/>
  <c r="K42" i="35"/>
  <c r="K44" i="35" s="1"/>
  <c r="I42" i="35"/>
  <c r="I44" i="35" s="1"/>
  <c r="E42" i="35"/>
  <c r="E44" i="35" s="1"/>
  <c r="E79" i="41"/>
  <c r="G79" i="41"/>
  <c r="U79" i="16"/>
  <c r="AA28" i="43"/>
  <c r="AA79" i="16" s="1"/>
  <c r="Y28" i="43"/>
  <c r="Y79" i="16" s="1"/>
  <c r="M30" i="43"/>
  <c r="M79" i="41" s="1"/>
  <c r="I30" i="43"/>
  <c r="I79" i="41" s="1"/>
  <c r="Q30" i="43"/>
  <c r="Q79" i="41" s="1"/>
  <c r="S79" i="16"/>
  <c r="S79" i="84" s="1"/>
  <c r="AA30" i="37"/>
  <c r="AA43" i="41" s="1"/>
  <c r="M43" i="41"/>
  <c r="L7" i="41"/>
  <c r="E30" i="36"/>
  <c r="L7" i="16"/>
  <c r="L7" i="27" s="1"/>
  <c r="Y28" i="36"/>
  <c r="Y7" i="16" s="1"/>
  <c r="H30" i="36"/>
  <c r="H7" i="41" s="1"/>
  <c r="Z28" i="36"/>
  <c r="Z7" i="16" s="1"/>
  <c r="C7" i="16"/>
  <c r="K7" i="16"/>
  <c r="K7" i="27" s="1"/>
  <c r="X28" i="36"/>
  <c r="X7" i="16" s="1"/>
  <c r="F78" i="41"/>
  <c r="D78" i="41"/>
  <c r="N78" i="16"/>
  <c r="T78" i="16"/>
  <c r="X28" i="56"/>
  <c r="X78" i="16" s="1"/>
  <c r="Z28" i="56"/>
  <c r="Z78" i="16" s="1"/>
  <c r="H78" i="16"/>
  <c r="P78" i="16"/>
  <c r="P78" i="84" s="1"/>
  <c r="V6" i="27"/>
  <c r="J20" i="27"/>
  <c r="Z42" i="6"/>
  <c r="E16" i="41"/>
  <c r="I81" i="41"/>
  <c r="Z66" i="11"/>
  <c r="AA30" i="24"/>
  <c r="AA55" i="41" s="1"/>
  <c r="AA55" i="23"/>
  <c r="Y66" i="11"/>
  <c r="Y65" i="24"/>
  <c r="L16" i="27"/>
  <c r="Z28" i="6"/>
  <c r="Z14" i="16" s="1"/>
  <c r="F30" i="39"/>
  <c r="F9" i="41"/>
  <c r="D30" i="36"/>
  <c r="D58" i="24"/>
  <c r="T58" i="24"/>
  <c r="C58" i="24"/>
  <c r="J19" i="16"/>
  <c r="J19" i="27" s="1"/>
  <c r="R58" i="14"/>
  <c r="J55" i="15"/>
  <c r="F16" i="16"/>
  <c r="AA28" i="47"/>
  <c r="AA83" i="16" s="1"/>
  <c r="I88" i="16"/>
  <c r="I88" i="27" s="1"/>
  <c r="Y28" i="52"/>
  <c r="Y88" i="16" s="1"/>
  <c r="N89" i="16"/>
  <c r="F66" i="24"/>
  <c r="F68" i="24" s="1"/>
  <c r="B66" i="24"/>
  <c r="B68" i="24" s="1"/>
  <c r="U66" i="24"/>
  <c r="U68" i="24" s="1"/>
  <c r="M66" i="24"/>
  <c r="M68" i="24" s="1"/>
  <c r="G66" i="24"/>
  <c r="G68" i="24" s="1"/>
  <c r="C66" i="24"/>
  <c r="C68" i="24" s="1"/>
  <c r="AA64" i="24"/>
  <c r="Z65" i="24"/>
  <c r="AA65" i="24"/>
  <c r="I30" i="12"/>
  <c r="Z53" i="24"/>
  <c r="L81" i="16"/>
  <c r="L81" i="27" s="1"/>
  <c r="Q89" i="16"/>
  <c r="Q89" i="84" s="1"/>
  <c r="R66" i="24"/>
  <c r="R68" i="24" s="1"/>
  <c r="P66" i="24"/>
  <c r="P68" i="24" s="1"/>
  <c r="N66" i="24"/>
  <c r="N68" i="24" s="1"/>
  <c r="J66" i="24"/>
  <c r="J68" i="24" s="1"/>
  <c r="D66" i="24"/>
  <c r="D68" i="24" s="1"/>
  <c r="W66" i="24"/>
  <c r="W68" i="24" s="1"/>
  <c r="Q66" i="24"/>
  <c r="Q68" i="24" s="1"/>
  <c r="K66" i="24"/>
  <c r="K68" i="24" s="1"/>
  <c r="E66" i="24"/>
  <c r="E68" i="24" s="1"/>
  <c r="K66" i="8"/>
  <c r="K68" i="8" s="1"/>
  <c r="E66" i="8"/>
  <c r="E68" i="8" s="1"/>
  <c r="U66" i="8"/>
  <c r="U68" i="8" s="1"/>
  <c r="D30" i="57"/>
  <c r="D20" i="16"/>
  <c r="O48" i="16"/>
  <c r="O68" i="27" s="1"/>
  <c r="D80" i="16"/>
  <c r="D80" i="27" s="1"/>
  <c r="R80" i="16"/>
  <c r="B90" i="16"/>
  <c r="B104" i="84" s="1"/>
  <c r="H42" i="44"/>
  <c r="H44" i="44" s="1"/>
  <c r="S42" i="44"/>
  <c r="S44" i="44" s="1"/>
  <c r="U42" i="44"/>
  <c r="U44" i="44" s="1"/>
  <c r="V66" i="57"/>
  <c r="V68" i="57" s="1"/>
  <c r="R66" i="57"/>
  <c r="R68" i="57" s="1"/>
  <c r="W30" i="57"/>
  <c r="O66" i="59"/>
  <c r="O68" i="59" s="1"/>
  <c r="M66" i="59"/>
  <c r="M68" i="59" s="1"/>
  <c r="K66" i="59"/>
  <c r="K68" i="59" s="1"/>
  <c r="E68" i="54"/>
  <c r="J42" i="27"/>
  <c r="Z65" i="57"/>
  <c r="Z66" i="57" s="1"/>
  <c r="O66" i="58"/>
  <c r="O68" i="58" s="1"/>
  <c r="Y65" i="58"/>
  <c r="I66" i="59"/>
  <c r="I68" i="59" s="1"/>
  <c r="J55" i="59"/>
  <c r="X55" i="59" s="1"/>
  <c r="E55" i="59"/>
  <c r="D30" i="60"/>
  <c r="L30" i="60"/>
  <c r="P30" i="60"/>
  <c r="P21" i="41" s="1"/>
  <c r="T30" i="60"/>
  <c r="T21" i="41" s="1"/>
  <c r="O30" i="62"/>
  <c r="R58" i="62"/>
  <c r="N16" i="27"/>
  <c r="L87" i="27"/>
  <c r="W15" i="27"/>
  <c r="V20" i="27"/>
  <c r="V7" i="27"/>
  <c r="W16" i="27"/>
  <c r="M82" i="27"/>
  <c r="M86" i="27"/>
  <c r="L15" i="27"/>
  <c r="V18" i="27"/>
  <c r="G91" i="27"/>
  <c r="M89" i="27"/>
  <c r="E82" i="27"/>
  <c r="E78" i="27"/>
  <c r="E49" i="27"/>
  <c r="M79" i="27"/>
  <c r="L83" i="27"/>
  <c r="L44" i="27"/>
  <c r="J88" i="27"/>
  <c r="P14" i="27"/>
  <c r="U91" i="27"/>
  <c r="U78" i="27"/>
  <c r="M90" i="27"/>
  <c r="U93" i="27"/>
  <c r="P21" i="27"/>
  <c r="U84" i="27"/>
  <c r="P11" i="27"/>
  <c r="P12" i="27"/>
  <c r="J17" i="27"/>
  <c r="M49" i="27"/>
  <c r="P6" i="27"/>
  <c r="E92" i="27"/>
  <c r="P7" i="27"/>
  <c r="P17" i="27"/>
  <c r="U86" i="27"/>
  <c r="U81" i="27"/>
  <c r="D85" i="27"/>
  <c r="U90" i="27"/>
  <c r="L92" i="27"/>
  <c r="M88" i="27"/>
  <c r="P16" i="27"/>
  <c r="P8" i="27"/>
  <c r="M93" i="27"/>
  <c r="L21" i="27"/>
  <c r="D93" i="27"/>
  <c r="I55" i="41"/>
  <c r="B58" i="24"/>
  <c r="J30" i="24"/>
  <c r="T55" i="24"/>
  <c r="Z55" i="24" s="1"/>
  <c r="C55" i="41"/>
  <c r="X53" i="24"/>
  <c r="X15" i="24"/>
  <c r="X63" i="24" s="1"/>
  <c r="I58" i="24"/>
  <c r="O58" i="24"/>
  <c r="D55" i="24"/>
  <c r="Z15" i="24"/>
  <c r="Z63" i="24" s="1"/>
  <c r="Q30" i="24"/>
  <c r="Q55" i="41" s="1"/>
  <c r="F55" i="41"/>
  <c r="G58" i="24"/>
  <c r="I55" i="16"/>
  <c r="S30" i="24"/>
  <c r="S55" i="41" s="1"/>
  <c r="F58" i="24"/>
  <c r="L45" i="27"/>
  <c r="L57" i="27"/>
  <c r="L48" i="27"/>
  <c r="I6" i="27"/>
  <c r="I7" i="27"/>
  <c r="N12" i="27"/>
  <c r="N6" i="27"/>
  <c r="I79" i="27"/>
  <c r="L53" i="27"/>
  <c r="O84" i="27"/>
  <c r="O79" i="27"/>
  <c r="K82" i="27"/>
  <c r="K84" i="27"/>
  <c r="J43" i="27"/>
  <c r="J44" i="27"/>
  <c r="J48" i="27"/>
  <c r="D54" i="27"/>
  <c r="D46" i="27"/>
  <c r="N18" i="27"/>
  <c r="L12" i="27"/>
  <c r="K21" i="27"/>
  <c r="I21" i="27"/>
  <c r="K79" i="27"/>
  <c r="U85" i="27"/>
  <c r="U79" i="27"/>
  <c r="U89" i="27"/>
  <c r="U83" i="27"/>
  <c r="W17" i="27"/>
  <c r="K85" i="27"/>
  <c r="O78" i="27"/>
  <c r="E84" i="27"/>
  <c r="J14" i="27"/>
  <c r="K12" i="27"/>
  <c r="L79" i="27"/>
  <c r="K88" i="27"/>
  <c r="L88" i="27"/>
  <c r="M91" i="27"/>
  <c r="N9" i="27"/>
  <c r="J7" i="27"/>
  <c r="U88" i="27"/>
  <c r="U92" i="27"/>
  <c r="W20" i="27"/>
  <c r="J21" i="27"/>
  <c r="F87" i="27"/>
  <c r="F92" i="27"/>
  <c r="F90" i="27"/>
  <c r="F91" i="27"/>
  <c r="F89" i="27"/>
  <c r="U12" i="27"/>
  <c r="U10" i="27"/>
  <c r="U20" i="27"/>
  <c r="U7" i="27"/>
  <c r="U6" i="27"/>
  <c r="U8" i="27"/>
  <c r="U9" i="27"/>
  <c r="M50" i="27"/>
  <c r="M48" i="27"/>
  <c r="E55" i="27"/>
  <c r="E46" i="27"/>
  <c r="E42" i="27"/>
  <c r="E47" i="27"/>
  <c r="D88" i="27"/>
  <c r="D83" i="27"/>
  <c r="D91" i="27"/>
  <c r="D89" i="27"/>
  <c r="D81" i="27"/>
  <c r="D82" i="27"/>
  <c r="E90" i="27"/>
  <c r="E89" i="27"/>
  <c r="E91" i="27"/>
  <c r="E85" i="27"/>
  <c r="I92" i="27"/>
  <c r="G84" i="27"/>
  <c r="I19" i="27"/>
  <c r="L8" i="27"/>
  <c r="N56" i="27"/>
  <c r="G87" i="27"/>
  <c r="N53" i="27"/>
  <c r="E57" i="27"/>
  <c r="N57" i="27"/>
  <c r="C48" i="27"/>
  <c r="C49" i="27"/>
  <c r="C54" i="27"/>
  <c r="I81" i="27"/>
  <c r="I82" i="27"/>
  <c r="I89" i="27"/>
  <c r="I84" i="27"/>
  <c r="G83" i="27"/>
  <c r="G92" i="27"/>
  <c r="G78" i="27"/>
  <c r="I9" i="27"/>
  <c r="I11" i="27"/>
  <c r="I12" i="27"/>
  <c r="I17" i="27"/>
  <c r="I20" i="27"/>
  <c r="N50" i="27"/>
  <c r="N48" i="27"/>
  <c r="L6" i="27"/>
  <c r="L14" i="27"/>
  <c r="L18" i="27"/>
  <c r="V15" i="27"/>
  <c r="V17" i="27"/>
  <c r="V14" i="27"/>
  <c r="V19" i="27"/>
  <c r="V12" i="27"/>
  <c r="V11" i="27"/>
  <c r="V16" i="27"/>
  <c r="V21" i="27"/>
  <c r="V13" i="27"/>
  <c r="V9" i="27"/>
  <c r="J81" i="27"/>
  <c r="J91" i="27"/>
  <c r="J84" i="27"/>
  <c r="J55" i="27"/>
  <c r="J56" i="27"/>
  <c r="D53" i="27"/>
  <c r="D57" i="27"/>
  <c r="D48" i="27"/>
  <c r="U18" i="27"/>
  <c r="G90" i="27"/>
  <c r="N42" i="27"/>
  <c r="F84" i="27"/>
  <c r="W21" i="27"/>
  <c r="J57" i="27"/>
  <c r="C53" i="84" l="1"/>
  <c r="B67" i="27"/>
  <c r="B68" i="27"/>
  <c r="Z31" i="84"/>
  <c r="Z32" i="84"/>
  <c r="Q31" i="84"/>
  <c r="Q32" i="84"/>
  <c r="Y31" i="84"/>
  <c r="Y32" i="84"/>
  <c r="B103" i="27"/>
  <c r="B104" i="27"/>
  <c r="R103" i="27"/>
  <c r="R104" i="27"/>
  <c r="R67" i="27"/>
  <c r="R68" i="27"/>
  <c r="S67" i="27"/>
  <c r="S68" i="27"/>
  <c r="X65" i="70"/>
  <c r="X103" i="27"/>
  <c r="X104" i="27"/>
  <c r="V103" i="27"/>
  <c r="V104" i="27"/>
  <c r="Y103" i="27"/>
  <c r="Y104" i="27"/>
  <c r="S67" i="84"/>
  <c r="S68" i="84"/>
  <c r="V67" i="84"/>
  <c r="V68" i="84"/>
  <c r="S31" i="84"/>
  <c r="S32" i="84"/>
  <c r="X31" i="27"/>
  <c r="X32" i="27"/>
  <c r="Y31" i="27"/>
  <c r="Y32" i="27"/>
  <c r="AA31" i="84"/>
  <c r="AA32" i="84"/>
  <c r="AA31" i="27"/>
  <c r="AA32" i="27"/>
  <c r="G31" i="27"/>
  <c r="G32" i="27"/>
  <c r="S31" i="27"/>
  <c r="S32" i="27"/>
  <c r="Q103" i="27"/>
  <c r="Q104" i="27"/>
  <c r="N103" i="27"/>
  <c r="N104" i="27"/>
  <c r="C31" i="27"/>
  <c r="C32" i="27"/>
  <c r="R31" i="27"/>
  <c r="R32" i="27"/>
  <c r="R31" i="84"/>
  <c r="R32" i="84"/>
  <c r="H103" i="27"/>
  <c r="H104" i="27"/>
  <c r="E31" i="84"/>
  <c r="E32" i="84"/>
  <c r="S103" i="27"/>
  <c r="S104" i="27"/>
  <c r="AA42" i="6"/>
  <c r="V67" i="27"/>
  <c r="V68" i="27"/>
  <c r="Z31" i="27"/>
  <c r="Z32" i="27"/>
  <c r="W103" i="27"/>
  <c r="W104" i="27"/>
  <c r="U67" i="27"/>
  <c r="U68" i="27"/>
  <c r="X31" i="84"/>
  <c r="X32" i="84"/>
  <c r="K67" i="27"/>
  <c r="K68" i="27"/>
  <c r="Z66" i="12"/>
  <c r="AA102" i="27"/>
  <c r="AA103" i="27"/>
  <c r="C102" i="27"/>
  <c r="C103" i="27"/>
  <c r="I66" i="84"/>
  <c r="I67" i="84"/>
  <c r="X102" i="84"/>
  <c r="X103" i="84"/>
  <c r="K66" i="84"/>
  <c r="K67" i="84"/>
  <c r="C102" i="84"/>
  <c r="C103" i="84"/>
  <c r="J102" i="84"/>
  <c r="J103" i="84"/>
  <c r="K30" i="84"/>
  <c r="K31" i="84"/>
  <c r="F30" i="27"/>
  <c r="F31" i="27"/>
  <c r="F66" i="27"/>
  <c r="F67" i="27"/>
  <c r="H30" i="84"/>
  <c r="H31" i="84"/>
  <c r="P102" i="27"/>
  <c r="P103" i="27"/>
  <c r="J66" i="84"/>
  <c r="J67" i="84"/>
  <c r="D30" i="27"/>
  <c r="D31" i="27"/>
  <c r="N66" i="84"/>
  <c r="N67" i="84"/>
  <c r="F30" i="84"/>
  <c r="F31" i="84"/>
  <c r="W66" i="27"/>
  <c r="W67" i="27"/>
  <c r="M66" i="84"/>
  <c r="M67" i="84"/>
  <c r="B102" i="84"/>
  <c r="B103" i="84"/>
  <c r="Z102" i="84"/>
  <c r="Z103" i="84"/>
  <c r="U102" i="84"/>
  <c r="U103" i="84"/>
  <c r="Z66" i="27"/>
  <c r="Z67" i="27"/>
  <c r="B30" i="27"/>
  <c r="B31" i="27"/>
  <c r="M30" i="84"/>
  <c r="M31" i="84"/>
  <c r="Q30" i="27"/>
  <c r="Q31" i="27"/>
  <c r="Q66" i="27"/>
  <c r="Q67" i="27"/>
  <c r="P66" i="27"/>
  <c r="P67" i="27"/>
  <c r="AA66" i="84"/>
  <c r="AA67" i="84"/>
  <c r="Z66" i="84"/>
  <c r="Z67" i="84"/>
  <c r="AA66" i="27"/>
  <c r="AA67" i="27"/>
  <c r="Y66" i="27"/>
  <c r="Y67" i="27"/>
  <c r="G66" i="27"/>
  <c r="G67" i="27"/>
  <c r="H102" i="84"/>
  <c r="H103" i="84"/>
  <c r="V102" i="84"/>
  <c r="V103" i="84"/>
  <c r="E66" i="84"/>
  <c r="E67" i="84"/>
  <c r="D30" i="84"/>
  <c r="O66" i="27"/>
  <c r="O67" i="27"/>
  <c r="X66" i="27"/>
  <c r="X67" i="27"/>
  <c r="Y102" i="84"/>
  <c r="Y103" i="84"/>
  <c r="K102" i="84"/>
  <c r="K103" i="84"/>
  <c r="AA102" i="84"/>
  <c r="AA103" i="84"/>
  <c r="Y66" i="84"/>
  <c r="Y67" i="84"/>
  <c r="M30" i="27"/>
  <c r="M31" i="27"/>
  <c r="W102" i="84"/>
  <c r="W103" i="84"/>
  <c r="O30" i="27"/>
  <c r="O31" i="27"/>
  <c r="R102" i="84"/>
  <c r="R103" i="84"/>
  <c r="J30" i="84"/>
  <c r="J31" i="84"/>
  <c r="H30" i="27"/>
  <c r="H31" i="27"/>
  <c r="N102" i="84"/>
  <c r="N103" i="84"/>
  <c r="B30" i="84"/>
  <c r="H66" i="27"/>
  <c r="H67" i="27"/>
  <c r="O102" i="84"/>
  <c r="O103" i="84"/>
  <c r="P66" i="84"/>
  <c r="P67" i="84"/>
  <c r="O66" i="84"/>
  <c r="O67" i="84"/>
  <c r="H66" i="84"/>
  <c r="H67" i="84"/>
  <c r="I66" i="27"/>
  <c r="I67" i="27"/>
  <c r="I102" i="84"/>
  <c r="I103" i="84"/>
  <c r="T30" i="27"/>
  <c r="T31" i="27"/>
  <c r="W30" i="84"/>
  <c r="W31" i="84"/>
  <c r="G66" i="84"/>
  <c r="G67" i="84"/>
  <c r="I30" i="84"/>
  <c r="I31" i="84"/>
  <c r="Z102" i="27"/>
  <c r="Z103" i="27"/>
  <c r="F66" i="84"/>
  <c r="F67" i="84"/>
  <c r="D102" i="84"/>
  <c r="D103" i="84"/>
  <c r="O30" i="84"/>
  <c r="O31" i="84"/>
  <c r="W66" i="84"/>
  <c r="W67" i="84"/>
  <c r="E30" i="27"/>
  <c r="E31" i="27"/>
  <c r="T66" i="84"/>
  <c r="T67" i="84"/>
  <c r="L66" i="84"/>
  <c r="L67" i="84"/>
  <c r="T102" i="27"/>
  <c r="T103" i="27"/>
  <c r="T66" i="27"/>
  <c r="T67" i="27"/>
  <c r="C30" i="84"/>
  <c r="C31" i="84"/>
  <c r="Z29" i="27"/>
  <c r="Z30" i="27"/>
  <c r="W101" i="27"/>
  <c r="W102" i="27"/>
  <c r="U65" i="27"/>
  <c r="U66" i="27"/>
  <c r="X29" i="84"/>
  <c r="X30" i="84"/>
  <c r="K65" i="27"/>
  <c r="K66" i="27"/>
  <c r="B65" i="27"/>
  <c r="B66" i="27"/>
  <c r="Z29" i="84"/>
  <c r="Z30" i="84"/>
  <c r="Q29" i="84"/>
  <c r="Q30" i="84"/>
  <c r="Y29" i="84"/>
  <c r="Y30" i="84"/>
  <c r="B101" i="27"/>
  <c r="B102" i="27"/>
  <c r="R101" i="27"/>
  <c r="R102" i="27"/>
  <c r="R65" i="27"/>
  <c r="R66" i="27"/>
  <c r="S65" i="27"/>
  <c r="S66" i="27"/>
  <c r="S101" i="27"/>
  <c r="S102" i="27"/>
  <c r="V65" i="27"/>
  <c r="V66" i="27"/>
  <c r="X101" i="27"/>
  <c r="X102" i="27"/>
  <c r="V101" i="27"/>
  <c r="V102" i="27"/>
  <c r="Y101" i="27"/>
  <c r="Y102" i="27"/>
  <c r="S65" i="84"/>
  <c r="S66" i="84"/>
  <c r="V65" i="84"/>
  <c r="V66" i="84"/>
  <c r="X29" i="27"/>
  <c r="X30" i="27"/>
  <c r="Y29" i="27"/>
  <c r="Y30" i="27"/>
  <c r="AA29" i="84"/>
  <c r="AA30" i="84"/>
  <c r="AA29" i="27"/>
  <c r="AA30" i="27"/>
  <c r="G29" i="27"/>
  <c r="G30" i="27"/>
  <c r="S29" i="27"/>
  <c r="S29" i="84"/>
  <c r="S30" i="84"/>
  <c r="S30" i="27"/>
  <c r="Q101" i="27"/>
  <c r="Q102" i="27"/>
  <c r="N101" i="27"/>
  <c r="N102" i="27"/>
  <c r="C29" i="27"/>
  <c r="C30" i="27"/>
  <c r="R29" i="27"/>
  <c r="H101" i="27"/>
  <c r="H102" i="27"/>
  <c r="E29" i="84"/>
  <c r="E30" i="84"/>
  <c r="F79" i="27"/>
  <c r="B100" i="84"/>
  <c r="B101" i="84"/>
  <c r="F28" i="27"/>
  <c r="F29" i="27"/>
  <c r="F64" i="27"/>
  <c r="F65" i="27"/>
  <c r="AA100" i="27"/>
  <c r="AA101" i="27"/>
  <c r="H28" i="84"/>
  <c r="H29" i="84"/>
  <c r="I64" i="84"/>
  <c r="I65" i="84"/>
  <c r="X100" i="84"/>
  <c r="X101" i="84"/>
  <c r="U100" i="84"/>
  <c r="U101" i="84"/>
  <c r="P100" i="27"/>
  <c r="P101" i="27"/>
  <c r="O28" i="27"/>
  <c r="O29" i="27"/>
  <c r="O64" i="27"/>
  <c r="O65" i="27"/>
  <c r="Q28" i="27"/>
  <c r="Q29" i="27"/>
  <c r="Q64" i="27"/>
  <c r="Q65" i="27"/>
  <c r="X64" i="27"/>
  <c r="X65" i="27"/>
  <c r="P64" i="27"/>
  <c r="P65" i="27"/>
  <c r="Z30" i="53"/>
  <c r="Z89" i="41" s="1"/>
  <c r="K64" i="84"/>
  <c r="K65" i="84"/>
  <c r="AA64" i="84"/>
  <c r="AA65" i="84"/>
  <c r="Z64" i="84"/>
  <c r="Z65" i="84"/>
  <c r="C100" i="84"/>
  <c r="C101" i="84"/>
  <c r="Y100" i="84"/>
  <c r="Y101" i="84"/>
  <c r="K100" i="84"/>
  <c r="K101" i="84"/>
  <c r="AA64" i="27"/>
  <c r="AA65" i="27"/>
  <c r="AA100" i="84"/>
  <c r="AA101" i="84"/>
  <c r="Y64" i="84"/>
  <c r="Y65" i="84"/>
  <c r="Y64" i="27"/>
  <c r="Y65" i="27"/>
  <c r="J100" i="84"/>
  <c r="J101" i="84"/>
  <c r="M28" i="27"/>
  <c r="M29" i="27"/>
  <c r="W100" i="84"/>
  <c r="W101" i="84"/>
  <c r="X42" i="26"/>
  <c r="G64" i="27"/>
  <c r="G65" i="27"/>
  <c r="B28" i="27"/>
  <c r="B29" i="27"/>
  <c r="J64" i="84"/>
  <c r="J65" i="84"/>
  <c r="M28" i="84"/>
  <c r="M29" i="84"/>
  <c r="I28" i="84"/>
  <c r="I29" i="84"/>
  <c r="D28" i="27"/>
  <c r="D29" i="27"/>
  <c r="Z100" i="27"/>
  <c r="Z101" i="27"/>
  <c r="F64" i="84"/>
  <c r="F65" i="84"/>
  <c r="N64" i="84"/>
  <c r="N65" i="84"/>
  <c r="R28" i="84"/>
  <c r="R29" i="84"/>
  <c r="H64" i="27"/>
  <c r="H65" i="27"/>
  <c r="O100" i="84"/>
  <c r="O101" i="84"/>
  <c r="Z55" i="55"/>
  <c r="V100" i="84"/>
  <c r="V101" i="84"/>
  <c r="P64" i="84"/>
  <c r="P65" i="84"/>
  <c r="O64" i="84"/>
  <c r="O65" i="84"/>
  <c r="E64" i="84"/>
  <c r="E65" i="84"/>
  <c r="H64" i="84"/>
  <c r="H65" i="84"/>
  <c r="W64" i="27"/>
  <c r="W65" i="27"/>
  <c r="T94" i="27"/>
  <c r="T101" i="27"/>
  <c r="T64" i="27"/>
  <c r="T65" i="27"/>
  <c r="M64" i="84"/>
  <c r="M65" i="84"/>
  <c r="C100" i="27"/>
  <c r="C101" i="27"/>
  <c r="Z100" i="84"/>
  <c r="Z101" i="84"/>
  <c r="Z64" i="27"/>
  <c r="Z65" i="27"/>
  <c r="H100" i="84"/>
  <c r="H101" i="84"/>
  <c r="R100" i="84"/>
  <c r="R101" i="84"/>
  <c r="J28" i="84"/>
  <c r="J29" i="84"/>
  <c r="H28" i="27"/>
  <c r="H29" i="27"/>
  <c r="N100" i="84"/>
  <c r="N101" i="84"/>
  <c r="B28" i="84"/>
  <c r="B29" i="84"/>
  <c r="F28" i="84"/>
  <c r="F29" i="84"/>
  <c r="D100" i="84"/>
  <c r="D101" i="84"/>
  <c r="O28" i="84"/>
  <c r="O29" i="84"/>
  <c r="W64" i="84"/>
  <c r="W65" i="84"/>
  <c r="E28" i="27"/>
  <c r="E29" i="27"/>
  <c r="T64" i="84"/>
  <c r="T65" i="84"/>
  <c r="L64" i="84"/>
  <c r="L65" i="84"/>
  <c r="I64" i="27"/>
  <c r="I65" i="27"/>
  <c r="I100" i="84"/>
  <c r="I101" i="84"/>
  <c r="D28" i="84"/>
  <c r="D29" i="84"/>
  <c r="T16" i="27"/>
  <c r="T29" i="27"/>
  <c r="W18" i="27"/>
  <c r="W29" i="84"/>
  <c r="G64" i="84"/>
  <c r="G65" i="84"/>
  <c r="K28" i="84"/>
  <c r="K29" i="84"/>
  <c r="C28" i="84"/>
  <c r="C29" i="84"/>
  <c r="K59" i="27"/>
  <c r="C23" i="84"/>
  <c r="F88" i="27"/>
  <c r="T14" i="27"/>
  <c r="C18" i="84"/>
  <c r="C7" i="84"/>
  <c r="C9" i="84"/>
  <c r="C15" i="84"/>
  <c r="C16" i="84"/>
  <c r="C17" i="84"/>
  <c r="T23" i="27"/>
  <c r="C19" i="84"/>
  <c r="P19" i="27"/>
  <c r="C24" i="84"/>
  <c r="C26" i="84"/>
  <c r="C21" i="84"/>
  <c r="C20" i="84"/>
  <c r="C11" i="84"/>
  <c r="C10" i="84"/>
  <c r="C14" i="84"/>
  <c r="C13" i="84"/>
  <c r="C27" i="84"/>
  <c r="C25" i="84"/>
  <c r="C22" i="84"/>
  <c r="C6" i="84"/>
  <c r="C8" i="84"/>
  <c r="Z24" i="84"/>
  <c r="Z28" i="84"/>
  <c r="Z28" i="27"/>
  <c r="Q99" i="27"/>
  <c r="Q100" i="27"/>
  <c r="W99" i="27"/>
  <c r="W100" i="27"/>
  <c r="X99" i="27"/>
  <c r="X100" i="27"/>
  <c r="N99" i="27"/>
  <c r="N100" i="27"/>
  <c r="Y24" i="84"/>
  <c r="Y28" i="84"/>
  <c r="Y28" i="27"/>
  <c r="B99" i="27"/>
  <c r="B100" i="27"/>
  <c r="R99" i="27"/>
  <c r="R100" i="27"/>
  <c r="AA28" i="84"/>
  <c r="AA28" i="27"/>
  <c r="R63" i="27"/>
  <c r="R64" i="27"/>
  <c r="G12" i="84"/>
  <c r="G28" i="27"/>
  <c r="E24" i="84"/>
  <c r="E28" i="84"/>
  <c r="T80" i="27"/>
  <c r="T100" i="27"/>
  <c r="K63" i="27"/>
  <c r="K64" i="27"/>
  <c r="B48" i="84"/>
  <c r="B64" i="27"/>
  <c r="S99" i="27"/>
  <c r="S100" i="27"/>
  <c r="Q24" i="84"/>
  <c r="Q28" i="84"/>
  <c r="X24" i="84"/>
  <c r="X28" i="84"/>
  <c r="X28" i="27"/>
  <c r="C27" i="27"/>
  <c r="C28" i="27"/>
  <c r="V99" i="27"/>
  <c r="V100" i="27"/>
  <c r="R27" i="27"/>
  <c r="R28" i="27"/>
  <c r="U48" i="84"/>
  <c r="U64" i="27"/>
  <c r="Y99" i="27"/>
  <c r="Y100" i="27"/>
  <c r="H99" i="27"/>
  <c r="H100" i="27"/>
  <c r="O90" i="27"/>
  <c r="S28" i="84"/>
  <c r="S28" i="27"/>
  <c r="V64" i="84"/>
  <c r="V64" i="27"/>
  <c r="S64" i="84"/>
  <c r="S64" i="27"/>
  <c r="T27" i="27"/>
  <c r="T28" i="27"/>
  <c r="T7" i="27"/>
  <c r="N23" i="84"/>
  <c r="L20" i="84"/>
  <c r="F80" i="84"/>
  <c r="G89" i="84"/>
  <c r="D45" i="84"/>
  <c r="U15" i="84"/>
  <c r="N20" i="84"/>
  <c r="L11" i="84"/>
  <c r="D56" i="84"/>
  <c r="C52" i="84"/>
  <c r="U21" i="84"/>
  <c r="N17" i="84"/>
  <c r="M80" i="84"/>
  <c r="P13" i="84"/>
  <c r="G79" i="84"/>
  <c r="G93" i="84"/>
  <c r="C50" i="84"/>
  <c r="C57" i="84"/>
  <c r="L78" i="84"/>
  <c r="U16" i="84"/>
  <c r="H9" i="84"/>
  <c r="H13" i="84"/>
  <c r="H17" i="84"/>
  <c r="H21" i="84"/>
  <c r="H8" i="84"/>
  <c r="H7" i="84"/>
  <c r="H11" i="84"/>
  <c r="H15" i="84"/>
  <c r="H19" i="84"/>
  <c r="H10" i="84"/>
  <c r="H14" i="84"/>
  <c r="H22" i="84"/>
  <c r="H25" i="84"/>
  <c r="H6" i="84"/>
  <c r="H12" i="84"/>
  <c r="H20" i="84"/>
  <c r="H18" i="84"/>
  <c r="H23" i="84"/>
  <c r="H16" i="84"/>
  <c r="H27" i="84"/>
  <c r="H26" i="84"/>
  <c r="P98" i="27"/>
  <c r="P99" i="27"/>
  <c r="J18" i="27"/>
  <c r="J7" i="84"/>
  <c r="J11" i="84"/>
  <c r="J15" i="84"/>
  <c r="J19" i="84"/>
  <c r="J6" i="84"/>
  <c r="J10" i="84"/>
  <c r="J9" i="84"/>
  <c r="J13" i="84"/>
  <c r="J17" i="84"/>
  <c r="J21" i="84"/>
  <c r="J16" i="84"/>
  <c r="J23" i="84"/>
  <c r="J22" i="84"/>
  <c r="J14" i="84"/>
  <c r="J12" i="84"/>
  <c r="J20" i="84"/>
  <c r="J8" i="84"/>
  <c r="J18" i="84"/>
  <c r="J25" i="84"/>
  <c r="J27" i="84"/>
  <c r="J26" i="84"/>
  <c r="H26" i="27"/>
  <c r="H27" i="27"/>
  <c r="B9" i="84"/>
  <c r="B13" i="84"/>
  <c r="B17" i="84"/>
  <c r="B21" i="84"/>
  <c r="B6" i="84"/>
  <c r="B10" i="84"/>
  <c r="B14" i="84"/>
  <c r="B18" i="84"/>
  <c r="B22" i="84"/>
  <c r="B8" i="84"/>
  <c r="B16" i="84"/>
  <c r="B25" i="84"/>
  <c r="B7" i="84"/>
  <c r="B11" i="84"/>
  <c r="B15" i="84"/>
  <c r="B19" i="84"/>
  <c r="B23" i="84"/>
  <c r="B12" i="84"/>
  <c r="B20" i="84"/>
  <c r="B27" i="84"/>
  <c r="B26" i="84"/>
  <c r="F7" i="84"/>
  <c r="F11" i="84"/>
  <c r="F15" i="84"/>
  <c r="F19" i="84"/>
  <c r="F23" i="84"/>
  <c r="F6" i="84"/>
  <c r="F10" i="84"/>
  <c r="F9" i="84"/>
  <c r="F13" i="84"/>
  <c r="F17" i="84"/>
  <c r="F21" i="84"/>
  <c r="F12" i="84"/>
  <c r="F20" i="84"/>
  <c r="F18" i="84"/>
  <c r="F8" i="84"/>
  <c r="F16" i="84"/>
  <c r="F14" i="84"/>
  <c r="F22" i="84"/>
  <c r="F25" i="84"/>
  <c r="F27" i="84"/>
  <c r="F26" i="84"/>
  <c r="T63" i="84"/>
  <c r="T60" i="84"/>
  <c r="T58" i="84"/>
  <c r="T56" i="84"/>
  <c r="T54" i="84"/>
  <c r="T52" i="84"/>
  <c r="T50" i="84"/>
  <c r="T48" i="84"/>
  <c r="T46" i="84"/>
  <c r="T44" i="84"/>
  <c r="T42" i="84"/>
  <c r="T62" i="84"/>
  <c r="T59" i="84"/>
  <c r="T57" i="84"/>
  <c r="T55" i="84"/>
  <c r="T53" i="84"/>
  <c r="T51" i="84"/>
  <c r="T49" i="84"/>
  <c r="T47" i="84"/>
  <c r="T45" i="84"/>
  <c r="T43" i="84"/>
  <c r="T61" i="84"/>
  <c r="L54" i="27"/>
  <c r="L60" i="84"/>
  <c r="L56" i="84"/>
  <c r="L52" i="84"/>
  <c r="L48" i="84"/>
  <c r="L44" i="84"/>
  <c r="L62" i="84"/>
  <c r="L57" i="84"/>
  <c r="L53" i="84"/>
  <c r="L49" i="84"/>
  <c r="L45" i="84"/>
  <c r="L58" i="84"/>
  <c r="L54" i="84"/>
  <c r="L50" i="84"/>
  <c r="L46" i="84"/>
  <c r="L42" i="84"/>
  <c r="L59" i="84"/>
  <c r="L43" i="84"/>
  <c r="L63" i="84"/>
  <c r="L47" i="84"/>
  <c r="L51" i="84"/>
  <c r="L61" i="84"/>
  <c r="W62" i="27"/>
  <c r="W63" i="27"/>
  <c r="M54" i="27"/>
  <c r="M63" i="84"/>
  <c r="M62" i="84"/>
  <c r="M57" i="84"/>
  <c r="M53" i="84"/>
  <c r="M49" i="84"/>
  <c r="M45" i="84"/>
  <c r="M58" i="84"/>
  <c r="M54" i="84"/>
  <c r="M50" i="84"/>
  <c r="M46" i="84"/>
  <c r="M42" i="84"/>
  <c r="M59" i="84"/>
  <c r="M55" i="84"/>
  <c r="M51" i="84"/>
  <c r="M47" i="84"/>
  <c r="M43" i="84"/>
  <c r="M56" i="84"/>
  <c r="M60" i="84"/>
  <c r="M44" i="84"/>
  <c r="M48" i="84"/>
  <c r="M52" i="84"/>
  <c r="M61" i="84"/>
  <c r="D9" i="84"/>
  <c r="D13" i="84"/>
  <c r="D17" i="84"/>
  <c r="D21" i="84"/>
  <c r="D8" i="84"/>
  <c r="D7" i="84"/>
  <c r="D11" i="84"/>
  <c r="D15" i="84"/>
  <c r="D19" i="84"/>
  <c r="D23" i="84"/>
  <c r="D6" i="84"/>
  <c r="D18" i="84"/>
  <c r="D25" i="84"/>
  <c r="D16" i="84"/>
  <c r="D14" i="84"/>
  <c r="D22" i="84"/>
  <c r="D10" i="84"/>
  <c r="D12" i="84"/>
  <c r="D20" i="84"/>
  <c r="D27" i="84"/>
  <c r="D26" i="84"/>
  <c r="K8" i="84"/>
  <c r="K12" i="84"/>
  <c r="K16" i="84"/>
  <c r="K20" i="84"/>
  <c r="K7" i="84"/>
  <c r="K6" i="84"/>
  <c r="K10" i="84"/>
  <c r="K14" i="84"/>
  <c r="K18" i="84"/>
  <c r="K22" i="84"/>
  <c r="K13" i="84"/>
  <c r="K21" i="84"/>
  <c r="K25" i="84"/>
  <c r="K23" i="84"/>
  <c r="K11" i="84"/>
  <c r="K19" i="84"/>
  <c r="K9" i="84"/>
  <c r="K17" i="84"/>
  <c r="K15" i="84"/>
  <c r="K27" i="84"/>
  <c r="K26" i="84"/>
  <c r="K24" i="84"/>
  <c r="H24" i="84"/>
  <c r="F83" i="84"/>
  <c r="F95" i="84"/>
  <c r="G80" i="84"/>
  <c r="C47" i="84"/>
  <c r="W9" i="84"/>
  <c r="W10" i="84"/>
  <c r="P84" i="84"/>
  <c r="T7" i="84"/>
  <c r="T23" i="84"/>
  <c r="B24" i="84"/>
  <c r="P9" i="84"/>
  <c r="Q26" i="27"/>
  <c r="Q27" i="27"/>
  <c r="Q62" i="27"/>
  <c r="Q63" i="27"/>
  <c r="P62" i="27"/>
  <c r="P63" i="27"/>
  <c r="Y99" i="84"/>
  <c r="Y97" i="84"/>
  <c r="Y95" i="84"/>
  <c r="Y93" i="84"/>
  <c r="Y91" i="84"/>
  <c r="Y96" i="84"/>
  <c r="Y94" i="84"/>
  <c r="Y92" i="84"/>
  <c r="Y90" i="84"/>
  <c r="Y86" i="84"/>
  <c r="Y84" i="84"/>
  <c r="Y82" i="84"/>
  <c r="Y80" i="84"/>
  <c r="Y78" i="84"/>
  <c r="Y89" i="84"/>
  <c r="Y88" i="84"/>
  <c r="Y85" i="84"/>
  <c r="Y83" i="84"/>
  <c r="Y81" i="84"/>
  <c r="Y79" i="84"/>
  <c r="Y87" i="84"/>
  <c r="Y98" i="84"/>
  <c r="K90" i="27"/>
  <c r="K96" i="84"/>
  <c r="K94" i="84"/>
  <c r="K92" i="84"/>
  <c r="K99" i="84"/>
  <c r="K98" i="84"/>
  <c r="K97" i="84"/>
  <c r="K95" i="84"/>
  <c r="K93" i="84"/>
  <c r="K91" i="84"/>
  <c r="K89" i="84"/>
  <c r="K85" i="84"/>
  <c r="K83" i="84"/>
  <c r="K81" i="84"/>
  <c r="K79" i="84"/>
  <c r="K88" i="84"/>
  <c r="K87" i="84"/>
  <c r="K86" i="84"/>
  <c r="K84" i="84"/>
  <c r="K82" i="84"/>
  <c r="K80" i="84"/>
  <c r="K90" i="84"/>
  <c r="K78" i="84"/>
  <c r="AA96" i="84"/>
  <c r="AA94" i="84"/>
  <c r="AA92" i="84"/>
  <c r="AA90" i="84"/>
  <c r="AA97" i="84"/>
  <c r="AA93" i="84"/>
  <c r="AA91" i="84"/>
  <c r="AA89" i="84"/>
  <c r="AA85" i="84"/>
  <c r="AA83" i="84"/>
  <c r="AA81" i="84"/>
  <c r="AA79" i="84"/>
  <c r="AA88" i="84"/>
  <c r="AA99" i="84"/>
  <c r="AA87" i="84"/>
  <c r="AA84" i="84"/>
  <c r="AA82" i="84"/>
  <c r="AA80" i="84"/>
  <c r="AA78" i="84"/>
  <c r="AA86" i="84"/>
  <c r="AA98" i="84"/>
  <c r="Y63" i="84"/>
  <c r="Y62" i="84"/>
  <c r="Y60" i="84"/>
  <c r="Y59" i="84"/>
  <c r="Y58" i="84"/>
  <c r="Y57" i="84"/>
  <c r="Y56" i="84"/>
  <c r="Y55" i="84"/>
  <c r="Y54" i="84"/>
  <c r="Y53" i="84"/>
  <c r="Y52" i="84"/>
  <c r="Y51" i="84"/>
  <c r="Y50" i="84"/>
  <c r="Y49" i="84"/>
  <c r="Y48" i="84"/>
  <c r="Y47" i="84"/>
  <c r="Y46" i="84"/>
  <c r="Y45" i="84"/>
  <c r="Y44" i="84"/>
  <c r="Y43" i="84"/>
  <c r="Y42" i="84"/>
  <c r="Y61" i="84"/>
  <c r="M26" i="27"/>
  <c r="M27" i="27"/>
  <c r="W96" i="84"/>
  <c r="W94" i="84"/>
  <c r="W92" i="84"/>
  <c r="W90" i="84"/>
  <c r="W99" i="84"/>
  <c r="W98" i="84"/>
  <c r="W97" i="84"/>
  <c r="W95" i="84"/>
  <c r="W93" i="84"/>
  <c r="W91" i="84"/>
  <c r="W87" i="84"/>
  <c r="W85" i="84"/>
  <c r="W83" i="84"/>
  <c r="W81" i="84"/>
  <c r="W79" i="84"/>
  <c r="W86" i="84"/>
  <c r="W89" i="84"/>
  <c r="W84" i="84"/>
  <c r="W82" i="84"/>
  <c r="W80" i="84"/>
  <c r="W78" i="84"/>
  <c r="W88" i="84"/>
  <c r="G62" i="27"/>
  <c r="G63" i="27"/>
  <c r="B26" i="27"/>
  <c r="B27" i="27"/>
  <c r="M6" i="84"/>
  <c r="M10" i="84"/>
  <c r="M14" i="84"/>
  <c r="M18" i="84"/>
  <c r="M22" i="84"/>
  <c r="M9" i="84"/>
  <c r="M8" i="84"/>
  <c r="M12" i="84"/>
  <c r="M16" i="84"/>
  <c r="M20" i="84"/>
  <c r="M15" i="84"/>
  <c r="M23" i="84"/>
  <c r="M7" i="84"/>
  <c r="M13" i="84"/>
  <c r="M21" i="84"/>
  <c r="M11" i="84"/>
  <c r="M19" i="84"/>
  <c r="M25" i="84"/>
  <c r="M17" i="84"/>
  <c r="M27" i="84"/>
  <c r="M26" i="84"/>
  <c r="I18" i="27"/>
  <c r="I6" i="84"/>
  <c r="I10" i="84"/>
  <c r="I14" i="84"/>
  <c r="I18" i="84"/>
  <c r="I22" i="84"/>
  <c r="I9" i="84"/>
  <c r="I8" i="84"/>
  <c r="I12" i="84"/>
  <c r="I16" i="84"/>
  <c r="I20" i="84"/>
  <c r="I7" i="84"/>
  <c r="I11" i="84"/>
  <c r="I19" i="84"/>
  <c r="I17" i="84"/>
  <c r="I15" i="84"/>
  <c r="I25" i="84"/>
  <c r="I13" i="84"/>
  <c r="I21" i="84"/>
  <c r="I23" i="84"/>
  <c r="I27" i="84"/>
  <c r="I26" i="84"/>
  <c r="Z98" i="27"/>
  <c r="Z99" i="27"/>
  <c r="F58" i="84"/>
  <c r="F54" i="84"/>
  <c r="F50" i="84"/>
  <c r="F46" i="84"/>
  <c r="F42" i="84"/>
  <c r="F59" i="84"/>
  <c r="F55" i="84"/>
  <c r="F51" i="84"/>
  <c r="F47" i="84"/>
  <c r="F43" i="84"/>
  <c r="F63" i="84"/>
  <c r="F60" i="84"/>
  <c r="F56" i="84"/>
  <c r="F52" i="84"/>
  <c r="F48" i="84"/>
  <c r="F44" i="84"/>
  <c r="F62" i="84"/>
  <c r="F45" i="84"/>
  <c r="F49" i="84"/>
  <c r="F53" i="84"/>
  <c r="F57" i="84"/>
  <c r="F61" i="84"/>
  <c r="R6" i="84"/>
  <c r="R7" i="84"/>
  <c r="R8" i="84"/>
  <c r="R9" i="84"/>
  <c r="R10" i="84"/>
  <c r="R11" i="84"/>
  <c r="R12" i="84"/>
  <c r="R13" i="84"/>
  <c r="R14" i="84"/>
  <c r="R15" i="84"/>
  <c r="R16" i="84"/>
  <c r="R17" i="84"/>
  <c r="R18" i="84"/>
  <c r="R19" i="84"/>
  <c r="R20" i="84"/>
  <c r="R21" i="84"/>
  <c r="R22" i="84"/>
  <c r="R23" i="84"/>
  <c r="R25" i="84"/>
  <c r="R27" i="84"/>
  <c r="R26" i="84"/>
  <c r="R24" i="84"/>
  <c r="H62" i="27"/>
  <c r="H63" i="27"/>
  <c r="O96" i="84"/>
  <c r="O94" i="84"/>
  <c r="O92" i="84"/>
  <c r="O99" i="84"/>
  <c r="O98" i="84"/>
  <c r="O97" i="84"/>
  <c r="O95" i="84"/>
  <c r="O93" i="84"/>
  <c r="O91" i="84"/>
  <c r="O87" i="84"/>
  <c r="O85" i="84"/>
  <c r="O83" i="84"/>
  <c r="O81" i="84"/>
  <c r="O79" i="84"/>
  <c r="O90" i="84"/>
  <c r="O89" i="84"/>
  <c r="O86" i="84"/>
  <c r="O84" i="84"/>
  <c r="O82" i="84"/>
  <c r="O80" i="84"/>
  <c r="O88" i="84"/>
  <c r="O78" i="84"/>
  <c r="P59" i="84"/>
  <c r="P55" i="84"/>
  <c r="P51" i="84"/>
  <c r="P47" i="84"/>
  <c r="P43" i="84"/>
  <c r="P60" i="84"/>
  <c r="P56" i="84"/>
  <c r="P52" i="84"/>
  <c r="P48" i="84"/>
  <c r="P44" i="84"/>
  <c r="P62" i="84"/>
  <c r="P57" i="84"/>
  <c r="P53" i="84"/>
  <c r="P49" i="84"/>
  <c r="P45" i="84"/>
  <c r="P58" i="84"/>
  <c r="P63" i="84"/>
  <c r="P46" i="84"/>
  <c r="P42" i="84"/>
  <c r="P50" i="84"/>
  <c r="P54" i="84"/>
  <c r="P61" i="84"/>
  <c r="V63" i="84"/>
  <c r="V61" i="84"/>
  <c r="V59" i="84"/>
  <c r="V57" i="84"/>
  <c r="V55" i="84"/>
  <c r="V53" i="84"/>
  <c r="V51" i="84"/>
  <c r="V49" i="84"/>
  <c r="V47" i="84"/>
  <c r="V45" i="84"/>
  <c r="V43" i="84"/>
  <c r="V60" i="84"/>
  <c r="V56" i="84"/>
  <c r="V52" i="84"/>
  <c r="V48" i="84"/>
  <c r="V44" i="84"/>
  <c r="V62" i="84"/>
  <c r="V58" i="84"/>
  <c r="V54" i="84"/>
  <c r="V50" i="84"/>
  <c r="V46" i="84"/>
  <c r="V42" i="84"/>
  <c r="V63" i="27"/>
  <c r="E54" i="27"/>
  <c r="E63" i="84"/>
  <c r="E62" i="84"/>
  <c r="E57" i="84"/>
  <c r="E53" i="84"/>
  <c r="E49" i="84"/>
  <c r="E45" i="84"/>
  <c r="E58" i="84"/>
  <c r="E54" i="84"/>
  <c r="E50" i="84"/>
  <c r="E46" i="84"/>
  <c r="E42" i="84"/>
  <c r="E59" i="84"/>
  <c r="E55" i="84"/>
  <c r="E51" i="84"/>
  <c r="E47" i="84"/>
  <c r="E43" i="84"/>
  <c r="E48" i="84"/>
  <c r="E52" i="84"/>
  <c r="E56" i="84"/>
  <c r="E60" i="84"/>
  <c r="E44" i="84"/>
  <c r="E61" i="84"/>
  <c r="I62" i="27"/>
  <c r="I63" i="27"/>
  <c r="F24" i="84"/>
  <c r="R48" i="84"/>
  <c r="L7" i="84"/>
  <c r="L13" i="84"/>
  <c r="F86" i="84"/>
  <c r="F78" i="84"/>
  <c r="F81" i="84"/>
  <c r="F94" i="84"/>
  <c r="G82" i="84"/>
  <c r="G85" i="84"/>
  <c r="G95" i="84"/>
  <c r="G94" i="84"/>
  <c r="D47" i="84"/>
  <c r="D55" i="84"/>
  <c r="D50" i="84"/>
  <c r="D49" i="84"/>
  <c r="D44" i="84"/>
  <c r="C46" i="84"/>
  <c r="C45" i="84"/>
  <c r="C56" i="84"/>
  <c r="C51" i="84"/>
  <c r="J24" i="84"/>
  <c r="L82" i="84"/>
  <c r="L86" i="84"/>
  <c r="W22" i="84"/>
  <c r="W11" i="84"/>
  <c r="U11" i="84"/>
  <c r="U14" i="84"/>
  <c r="U17" i="84"/>
  <c r="I24" i="84"/>
  <c r="N14" i="84"/>
  <c r="N13" i="84"/>
  <c r="N19" i="84"/>
  <c r="T14" i="84"/>
  <c r="M81" i="84"/>
  <c r="M87" i="84"/>
  <c r="M92" i="84"/>
  <c r="Q84" i="84"/>
  <c r="P20" i="84"/>
  <c r="AA98" i="27"/>
  <c r="AA99" i="27"/>
  <c r="O62" i="27"/>
  <c r="O63" i="27"/>
  <c r="F26" i="27"/>
  <c r="F27" i="27"/>
  <c r="Z88" i="84"/>
  <c r="Z86" i="84"/>
  <c r="Z96" i="84"/>
  <c r="Z94" i="84"/>
  <c r="Z92" i="84"/>
  <c r="Z89" i="84"/>
  <c r="Z87" i="84"/>
  <c r="Z90" i="84"/>
  <c r="Z97" i="84"/>
  <c r="Z85" i="84"/>
  <c r="Z83" i="84"/>
  <c r="Z79" i="84"/>
  <c r="Z82" i="84"/>
  <c r="Z81" i="84"/>
  <c r="Z78" i="84"/>
  <c r="Z93" i="84"/>
  <c r="Z84" i="84"/>
  <c r="Z80" i="84"/>
  <c r="Z99" i="84"/>
  <c r="Z98" i="84"/>
  <c r="H99" i="84"/>
  <c r="H89" i="84"/>
  <c r="H87" i="84"/>
  <c r="H98" i="84"/>
  <c r="H97" i="84"/>
  <c r="H95" i="84"/>
  <c r="H93" i="84"/>
  <c r="H90" i="84"/>
  <c r="H88" i="84"/>
  <c r="H96" i="84"/>
  <c r="H91" i="84"/>
  <c r="H94" i="84"/>
  <c r="H86" i="84"/>
  <c r="H84" i="84"/>
  <c r="H80" i="84"/>
  <c r="H85" i="84"/>
  <c r="H83" i="84"/>
  <c r="H79" i="84"/>
  <c r="H92" i="84"/>
  <c r="H82" i="84"/>
  <c r="H78" i="84"/>
  <c r="H81" i="84"/>
  <c r="AA26" i="27"/>
  <c r="AA7" i="84"/>
  <c r="AA11" i="84"/>
  <c r="AA15" i="84"/>
  <c r="AA19" i="84"/>
  <c r="AA23" i="84"/>
  <c r="AA6" i="84"/>
  <c r="AA10" i="84"/>
  <c r="AA14" i="84"/>
  <c r="AA18" i="84"/>
  <c r="AA22" i="84"/>
  <c r="AA25" i="84"/>
  <c r="AA12" i="84"/>
  <c r="AA9" i="84"/>
  <c r="AA13" i="84"/>
  <c r="AA17" i="84"/>
  <c r="AA21" i="84"/>
  <c r="AA8" i="84"/>
  <c r="AA16" i="84"/>
  <c r="AA20" i="84"/>
  <c r="AA27" i="84"/>
  <c r="AA27" i="27"/>
  <c r="AA26" i="84"/>
  <c r="G26" i="27"/>
  <c r="G27" i="27"/>
  <c r="D90" i="27"/>
  <c r="D89" i="84"/>
  <c r="D87" i="84"/>
  <c r="D97" i="84"/>
  <c r="D95" i="84"/>
  <c r="D93" i="84"/>
  <c r="D90" i="84"/>
  <c r="D88" i="84"/>
  <c r="D98" i="84"/>
  <c r="D96" i="84"/>
  <c r="D92" i="84"/>
  <c r="D86" i="84"/>
  <c r="D94" i="84"/>
  <c r="D91" i="84"/>
  <c r="D82" i="84"/>
  <c r="D81" i="84"/>
  <c r="D85" i="84"/>
  <c r="D84" i="84"/>
  <c r="D80" i="84"/>
  <c r="D83" i="84"/>
  <c r="D99" i="84"/>
  <c r="D79" i="84"/>
  <c r="D78" i="84"/>
  <c r="O6" i="84"/>
  <c r="O10" i="84"/>
  <c r="O14" i="84"/>
  <c r="O18" i="84"/>
  <c r="O22" i="84"/>
  <c r="O7" i="84"/>
  <c r="O11" i="84"/>
  <c r="O15" i="84"/>
  <c r="O19" i="84"/>
  <c r="O23" i="84"/>
  <c r="O8" i="84"/>
  <c r="O12" i="84"/>
  <c r="O16" i="84"/>
  <c r="O20" i="84"/>
  <c r="O25" i="84"/>
  <c r="O9" i="84"/>
  <c r="O13" i="84"/>
  <c r="O17" i="84"/>
  <c r="O21" i="84"/>
  <c r="O27" i="84"/>
  <c r="O26" i="84"/>
  <c r="W60" i="84"/>
  <c r="W56" i="84"/>
  <c r="W52" i="84"/>
  <c r="W48" i="84"/>
  <c r="W44" i="84"/>
  <c r="W59" i="84"/>
  <c r="W55" i="84"/>
  <c r="W51" i="84"/>
  <c r="W47" i="84"/>
  <c r="W43" i="84"/>
  <c r="W63" i="84"/>
  <c r="W58" i="84"/>
  <c r="W54" i="84"/>
  <c r="W50" i="84"/>
  <c r="W46" i="84"/>
  <c r="W42" i="84"/>
  <c r="W49" i="84"/>
  <c r="W62" i="84"/>
  <c r="W45" i="84"/>
  <c r="W57" i="84"/>
  <c r="W53" i="84"/>
  <c r="W61" i="84"/>
  <c r="E26" i="27"/>
  <c r="E27" i="27"/>
  <c r="E6" i="84"/>
  <c r="E10" i="84"/>
  <c r="E14" i="84"/>
  <c r="E18" i="84"/>
  <c r="E22" i="84"/>
  <c r="E9" i="84"/>
  <c r="E8" i="84"/>
  <c r="E12" i="84"/>
  <c r="E16" i="84"/>
  <c r="E20" i="84"/>
  <c r="E15" i="84"/>
  <c r="E23" i="84"/>
  <c r="E13" i="84"/>
  <c r="E21" i="84"/>
  <c r="E11" i="84"/>
  <c r="E19" i="84"/>
  <c r="E25" i="84"/>
  <c r="E7" i="84"/>
  <c r="E17" i="84"/>
  <c r="E27" i="84"/>
  <c r="E26" i="84"/>
  <c r="T98" i="27"/>
  <c r="T99" i="27"/>
  <c r="T62" i="27"/>
  <c r="T63" i="27"/>
  <c r="I90" i="27"/>
  <c r="I98" i="84"/>
  <c r="I97" i="84"/>
  <c r="I95" i="84"/>
  <c r="I93" i="84"/>
  <c r="I91" i="84"/>
  <c r="I96" i="84"/>
  <c r="I94" i="84"/>
  <c r="I92" i="84"/>
  <c r="I90" i="84"/>
  <c r="I86" i="84"/>
  <c r="I84" i="84"/>
  <c r="I82" i="84"/>
  <c r="I80" i="84"/>
  <c r="I78" i="84"/>
  <c r="I89" i="84"/>
  <c r="I99" i="84"/>
  <c r="I88" i="84"/>
  <c r="I85" i="84"/>
  <c r="I83" i="84"/>
  <c r="I81" i="84"/>
  <c r="I79" i="84"/>
  <c r="I87" i="84"/>
  <c r="G63" i="84"/>
  <c r="G59" i="84"/>
  <c r="G55" i="84"/>
  <c r="G51" i="84"/>
  <c r="G47" i="84"/>
  <c r="G43" i="84"/>
  <c r="G60" i="84"/>
  <c r="G56" i="84"/>
  <c r="G52" i="84"/>
  <c r="G48" i="84"/>
  <c r="G44" i="84"/>
  <c r="G62" i="84"/>
  <c r="G57" i="84"/>
  <c r="G53" i="84"/>
  <c r="G49" i="84"/>
  <c r="G45" i="84"/>
  <c r="G58" i="84"/>
  <c r="G42" i="84"/>
  <c r="G46" i="84"/>
  <c r="G50" i="84"/>
  <c r="G54" i="84"/>
  <c r="G61" i="84"/>
  <c r="AA24" i="84"/>
  <c r="L9" i="84"/>
  <c r="F82" i="84"/>
  <c r="F93" i="84"/>
  <c r="G88" i="84"/>
  <c r="D43" i="84"/>
  <c r="D51" i="84"/>
  <c r="C12" i="84"/>
  <c r="C42" i="84"/>
  <c r="C44" i="84"/>
  <c r="C55" i="84"/>
  <c r="L80" i="84"/>
  <c r="L85" i="84"/>
  <c r="L93" i="84"/>
  <c r="W18" i="84"/>
  <c r="W23" i="84"/>
  <c r="W7" i="84"/>
  <c r="U23" i="84"/>
  <c r="U13" i="84"/>
  <c r="N22" i="84"/>
  <c r="N10" i="84"/>
  <c r="N15" i="84"/>
  <c r="T12" i="84"/>
  <c r="M83" i="84"/>
  <c r="M94" i="84"/>
  <c r="M95" i="84"/>
  <c r="O24" i="84"/>
  <c r="P15" i="84"/>
  <c r="Z26" i="27"/>
  <c r="Z6" i="84"/>
  <c r="Z10" i="84"/>
  <c r="Z14" i="84"/>
  <c r="Z18" i="84"/>
  <c r="Z22" i="84"/>
  <c r="Z25" i="84"/>
  <c r="Z9" i="84"/>
  <c r="Z13" i="84"/>
  <c r="Z17" i="84"/>
  <c r="Z21" i="84"/>
  <c r="Z11" i="84"/>
  <c r="Z23" i="84"/>
  <c r="Z8" i="84"/>
  <c r="Z12" i="84"/>
  <c r="Z16" i="84"/>
  <c r="Z20" i="84"/>
  <c r="Z7" i="84"/>
  <c r="Z15" i="84"/>
  <c r="Z27" i="84"/>
  <c r="Z27" i="27"/>
  <c r="Z26" i="84"/>
  <c r="C98" i="27"/>
  <c r="C99" i="27"/>
  <c r="Z62" i="27"/>
  <c r="Z63" i="27"/>
  <c r="O26" i="27"/>
  <c r="O27" i="27"/>
  <c r="R90" i="84"/>
  <c r="R88" i="84"/>
  <c r="R86" i="84"/>
  <c r="R96" i="84"/>
  <c r="R94" i="84"/>
  <c r="R92" i="84"/>
  <c r="R99" i="84"/>
  <c r="R89" i="84"/>
  <c r="R87" i="84"/>
  <c r="R95" i="84"/>
  <c r="R98" i="84"/>
  <c r="R93" i="84"/>
  <c r="R85" i="84"/>
  <c r="R91" i="84"/>
  <c r="R83" i="84"/>
  <c r="R79" i="84"/>
  <c r="R78" i="84"/>
  <c r="R97" i="84"/>
  <c r="R84" i="84"/>
  <c r="R82" i="84"/>
  <c r="R81" i="84"/>
  <c r="R80" i="84"/>
  <c r="N90" i="84"/>
  <c r="N88" i="84"/>
  <c r="N96" i="84"/>
  <c r="N94" i="84"/>
  <c r="N92" i="84"/>
  <c r="N99" i="84"/>
  <c r="N89" i="84"/>
  <c r="N87" i="84"/>
  <c r="N97" i="84"/>
  <c r="N95" i="84"/>
  <c r="N91" i="84"/>
  <c r="N85" i="84"/>
  <c r="N98" i="84"/>
  <c r="N93" i="84"/>
  <c r="N81" i="84"/>
  <c r="N86" i="84"/>
  <c r="N80" i="84"/>
  <c r="N84" i="84"/>
  <c r="N83" i="84"/>
  <c r="N79" i="84"/>
  <c r="N78" i="84"/>
  <c r="N82" i="84"/>
  <c r="F62" i="27"/>
  <c r="F63" i="27"/>
  <c r="I63" i="84"/>
  <c r="I62" i="84"/>
  <c r="I57" i="84"/>
  <c r="I53" i="84"/>
  <c r="I49" i="84"/>
  <c r="I45" i="84"/>
  <c r="I58" i="84"/>
  <c r="I54" i="84"/>
  <c r="I50" i="84"/>
  <c r="I46" i="84"/>
  <c r="I42" i="84"/>
  <c r="I59" i="84"/>
  <c r="I55" i="84"/>
  <c r="I51" i="84"/>
  <c r="I47" i="84"/>
  <c r="I43" i="84"/>
  <c r="I52" i="84"/>
  <c r="I56" i="84"/>
  <c r="I60" i="84"/>
  <c r="I44" i="84"/>
  <c r="I48" i="84"/>
  <c r="I61" i="84"/>
  <c r="X89" i="84"/>
  <c r="X87" i="84"/>
  <c r="X97" i="84"/>
  <c r="X95" i="84"/>
  <c r="X93" i="84"/>
  <c r="X88" i="84"/>
  <c r="X86" i="84"/>
  <c r="X96" i="84"/>
  <c r="X94" i="84"/>
  <c r="X90" i="84"/>
  <c r="X84" i="84"/>
  <c r="X92" i="84"/>
  <c r="X80" i="84"/>
  <c r="X85" i="84"/>
  <c r="X83" i="84"/>
  <c r="X79" i="84"/>
  <c r="X82" i="84"/>
  <c r="X81" i="84"/>
  <c r="X78" i="84"/>
  <c r="X99" i="84"/>
  <c r="X98" i="84"/>
  <c r="U98" i="84"/>
  <c r="U97" i="84"/>
  <c r="U95" i="84"/>
  <c r="U93" i="84"/>
  <c r="U91" i="84"/>
  <c r="U96" i="84"/>
  <c r="U94" i="84"/>
  <c r="U92" i="84"/>
  <c r="U90" i="84"/>
  <c r="U88" i="84"/>
  <c r="U84" i="84"/>
  <c r="U82" i="84"/>
  <c r="U80" i="84"/>
  <c r="U78" i="84"/>
  <c r="U87" i="84"/>
  <c r="U86" i="84"/>
  <c r="U85" i="84"/>
  <c r="U83" i="84"/>
  <c r="U81" i="84"/>
  <c r="U79" i="84"/>
  <c r="U99" i="84"/>
  <c r="U89" i="84"/>
  <c r="Y26" i="27"/>
  <c r="Y9" i="84"/>
  <c r="Y13" i="84"/>
  <c r="Y17" i="84"/>
  <c r="Y21" i="84"/>
  <c r="Y8" i="84"/>
  <c r="Y12" i="84"/>
  <c r="Y16" i="84"/>
  <c r="Y20" i="84"/>
  <c r="Y6" i="84"/>
  <c r="Y10" i="84"/>
  <c r="Y22" i="84"/>
  <c r="Y25" i="84"/>
  <c r="Y7" i="84"/>
  <c r="Y11" i="84"/>
  <c r="Y15" i="84"/>
  <c r="Y19" i="84"/>
  <c r="Y23" i="84"/>
  <c r="Y14" i="84"/>
  <c r="Y18" i="84"/>
  <c r="Y27" i="84"/>
  <c r="Y27" i="27"/>
  <c r="Y26" i="84"/>
  <c r="K18" i="27"/>
  <c r="B90" i="84"/>
  <c r="B88" i="84"/>
  <c r="B99" i="84"/>
  <c r="B98" i="84"/>
  <c r="B96" i="84"/>
  <c r="B94" i="84"/>
  <c r="B89" i="84"/>
  <c r="B87" i="84"/>
  <c r="B95" i="84"/>
  <c r="B93" i="84"/>
  <c r="B85" i="84"/>
  <c r="B92" i="84"/>
  <c r="B86" i="84"/>
  <c r="B83" i="84"/>
  <c r="B79" i="84"/>
  <c r="B82" i="84"/>
  <c r="B78" i="84"/>
  <c r="B97" i="84"/>
  <c r="B91" i="84"/>
  <c r="B81" i="84"/>
  <c r="B84" i="84"/>
  <c r="B80" i="84"/>
  <c r="B62" i="27"/>
  <c r="B63" i="27"/>
  <c r="X62" i="27"/>
  <c r="X63" i="27"/>
  <c r="Q6" i="84"/>
  <c r="Q7" i="84"/>
  <c r="Q8" i="84"/>
  <c r="Q9" i="84"/>
  <c r="Q10" i="84"/>
  <c r="Q11" i="84"/>
  <c r="Q12" i="84"/>
  <c r="Q13" i="84"/>
  <c r="Q14" i="84"/>
  <c r="Q15" i="84"/>
  <c r="Q16" i="84"/>
  <c r="Q17" i="84"/>
  <c r="Q18" i="84"/>
  <c r="Q19" i="84"/>
  <c r="Q20" i="84"/>
  <c r="Q21" i="84"/>
  <c r="Q22" i="84"/>
  <c r="Q23" i="84"/>
  <c r="Q25" i="84"/>
  <c r="Q27" i="84"/>
  <c r="Q26" i="84"/>
  <c r="K63" i="84"/>
  <c r="K59" i="84"/>
  <c r="K55" i="84"/>
  <c r="K51" i="84"/>
  <c r="K47" i="84"/>
  <c r="K43" i="84"/>
  <c r="K60" i="84"/>
  <c r="K56" i="84"/>
  <c r="K52" i="84"/>
  <c r="K48" i="84"/>
  <c r="K44" i="84"/>
  <c r="K62" i="84"/>
  <c r="K57" i="84"/>
  <c r="K53" i="84"/>
  <c r="K49" i="84"/>
  <c r="K45" i="84"/>
  <c r="K46" i="84"/>
  <c r="K50" i="84"/>
  <c r="K54" i="84"/>
  <c r="K58" i="84"/>
  <c r="K42" i="84"/>
  <c r="K61" i="84"/>
  <c r="AA63" i="84"/>
  <c r="AA62" i="84"/>
  <c r="AA60" i="84"/>
  <c r="AA59" i="84"/>
  <c r="AA58" i="84"/>
  <c r="AA57" i="84"/>
  <c r="AA56" i="84"/>
  <c r="AA55" i="84"/>
  <c r="AA54" i="84"/>
  <c r="AA53" i="84"/>
  <c r="AA52" i="84"/>
  <c r="AA51" i="84"/>
  <c r="AA50" i="84"/>
  <c r="AA49" i="84"/>
  <c r="AA48" i="84"/>
  <c r="AA47" i="84"/>
  <c r="AA46" i="84"/>
  <c r="AA45" i="84"/>
  <c r="AA44" i="84"/>
  <c r="AA43" i="84"/>
  <c r="AA42" i="84"/>
  <c r="AA61" i="84"/>
  <c r="Z63" i="84"/>
  <c r="Z58" i="84"/>
  <c r="Z54" i="84"/>
  <c r="Z50" i="84"/>
  <c r="Z46" i="84"/>
  <c r="Z42" i="84"/>
  <c r="Z62" i="84"/>
  <c r="Z57" i="84"/>
  <c r="Z53" i="84"/>
  <c r="Z49" i="84"/>
  <c r="Z45" i="84"/>
  <c r="Z60" i="84"/>
  <c r="Z56" i="84"/>
  <c r="Z52" i="84"/>
  <c r="Z48" i="84"/>
  <c r="Z44" i="84"/>
  <c r="Z51" i="84"/>
  <c r="Z47" i="84"/>
  <c r="Z59" i="84"/>
  <c r="Z43" i="84"/>
  <c r="Z61" i="84"/>
  <c r="C99" i="84"/>
  <c r="C98" i="84"/>
  <c r="C96" i="84"/>
  <c r="C94" i="84"/>
  <c r="C92" i="84"/>
  <c r="C97" i="84"/>
  <c r="C95" i="84"/>
  <c r="C93" i="84"/>
  <c r="C91" i="84"/>
  <c r="C89" i="84"/>
  <c r="C85" i="84"/>
  <c r="C83" i="84"/>
  <c r="C81" i="84"/>
  <c r="C79" i="84"/>
  <c r="C88" i="84"/>
  <c r="C87" i="84"/>
  <c r="C86" i="84"/>
  <c r="C84" i="84"/>
  <c r="C82" i="84"/>
  <c r="C80" i="84"/>
  <c r="C78" i="84"/>
  <c r="C90" i="84"/>
  <c r="X26" i="27"/>
  <c r="X8" i="84"/>
  <c r="X12" i="84"/>
  <c r="X16" i="84"/>
  <c r="X20" i="84"/>
  <c r="X7" i="84"/>
  <c r="X11" i="84"/>
  <c r="X15" i="84"/>
  <c r="X23" i="84"/>
  <c r="X9" i="84"/>
  <c r="X17" i="84"/>
  <c r="X21" i="84"/>
  <c r="X6" i="84"/>
  <c r="X10" i="84"/>
  <c r="X14" i="84"/>
  <c r="X18" i="84"/>
  <c r="X22" i="84"/>
  <c r="X25" i="84"/>
  <c r="X13" i="84"/>
  <c r="X27" i="27"/>
  <c r="X27" i="84"/>
  <c r="X26" i="84"/>
  <c r="AA62" i="27"/>
  <c r="AA63" i="27"/>
  <c r="Y62" i="27"/>
  <c r="Y63" i="27"/>
  <c r="J90" i="27"/>
  <c r="J90" i="84"/>
  <c r="J88" i="84"/>
  <c r="J96" i="84"/>
  <c r="J94" i="84"/>
  <c r="J99" i="84"/>
  <c r="J89" i="84"/>
  <c r="J87" i="84"/>
  <c r="J97" i="84"/>
  <c r="J85" i="84"/>
  <c r="J95" i="84"/>
  <c r="J92" i="84"/>
  <c r="J98" i="84"/>
  <c r="J93" i="84"/>
  <c r="J83" i="84"/>
  <c r="J79" i="84"/>
  <c r="J91" i="84"/>
  <c r="J82" i="84"/>
  <c r="J86" i="84"/>
  <c r="J81" i="84"/>
  <c r="J78" i="84"/>
  <c r="J84" i="84"/>
  <c r="J80" i="84"/>
  <c r="J54" i="27"/>
  <c r="J63" i="84"/>
  <c r="J58" i="84"/>
  <c r="J54" i="84"/>
  <c r="J50" i="84"/>
  <c r="J46" i="84"/>
  <c r="J42" i="84"/>
  <c r="J59" i="84"/>
  <c r="J55" i="84"/>
  <c r="J51" i="84"/>
  <c r="J47" i="84"/>
  <c r="J43" i="84"/>
  <c r="J60" i="84"/>
  <c r="J56" i="84"/>
  <c r="J52" i="84"/>
  <c r="J48" i="84"/>
  <c r="J44" i="84"/>
  <c r="J49" i="84"/>
  <c r="J53" i="84"/>
  <c r="J57" i="84"/>
  <c r="J62" i="84"/>
  <c r="J45" i="84"/>
  <c r="J61" i="84"/>
  <c r="T58" i="27"/>
  <c r="D26" i="27"/>
  <c r="D27" i="27"/>
  <c r="U62" i="27"/>
  <c r="U63" i="27"/>
  <c r="N54" i="27"/>
  <c r="N59" i="84"/>
  <c r="N55" i="84"/>
  <c r="N51" i="84"/>
  <c r="N47" i="84"/>
  <c r="N43" i="84"/>
  <c r="N62" i="84"/>
  <c r="N57" i="84"/>
  <c r="N53" i="84"/>
  <c r="N49" i="84"/>
  <c r="N45" i="84"/>
  <c r="N63" i="84"/>
  <c r="N54" i="84"/>
  <c r="N46" i="84"/>
  <c r="N60" i="84"/>
  <c r="N52" i="84"/>
  <c r="N44" i="84"/>
  <c r="N58" i="84"/>
  <c r="N50" i="84"/>
  <c r="N42" i="84"/>
  <c r="N48" i="84"/>
  <c r="N56" i="84"/>
  <c r="N61" i="84"/>
  <c r="V88" i="84"/>
  <c r="V86" i="84"/>
  <c r="V96" i="84"/>
  <c r="V94" i="84"/>
  <c r="V92" i="84"/>
  <c r="V99" i="84"/>
  <c r="V89" i="84"/>
  <c r="V87" i="84"/>
  <c r="V98" i="84"/>
  <c r="V93" i="84"/>
  <c r="V91" i="84"/>
  <c r="V85" i="84"/>
  <c r="V97" i="84"/>
  <c r="V90" i="84"/>
  <c r="V95" i="84"/>
  <c r="V84" i="84"/>
  <c r="V81" i="84"/>
  <c r="V80" i="84"/>
  <c r="V78" i="84"/>
  <c r="V83" i="84"/>
  <c r="V79" i="84"/>
  <c r="V82" i="84"/>
  <c r="S9" i="84"/>
  <c r="S13" i="84"/>
  <c r="S17" i="84"/>
  <c r="S21" i="84"/>
  <c r="S27" i="84"/>
  <c r="S8" i="84"/>
  <c r="S12" i="84"/>
  <c r="S16" i="84"/>
  <c r="S20" i="84"/>
  <c r="S24" i="84"/>
  <c r="S14" i="84"/>
  <c r="S18" i="84"/>
  <c r="S7" i="84"/>
  <c r="S11" i="84"/>
  <c r="S15" i="84"/>
  <c r="S19" i="84"/>
  <c r="S23" i="84"/>
  <c r="S26" i="84"/>
  <c r="S6" i="84"/>
  <c r="S10" i="84"/>
  <c r="S22" i="84"/>
  <c r="S25" i="84"/>
  <c r="S27" i="27"/>
  <c r="O63" i="84"/>
  <c r="O58" i="84"/>
  <c r="O54" i="84"/>
  <c r="O50" i="84"/>
  <c r="O46" i="84"/>
  <c r="O42" i="84"/>
  <c r="O60" i="84"/>
  <c r="O56" i="84"/>
  <c r="O52" i="84"/>
  <c r="O48" i="84"/>
  <c r="O44" i="84"/>
  <c r="O57" i="84"/>
  <c r="O49" i="84"/>
  <c r="O55" i="84"/>
  <c r="O47" i="84"/>
  <c r="O62" i="84"/>
  <c r="O53" i="84"/>
  <c r="O45" i="84"/>
  <c r="O59" i="84"/>
  <c r="O51" i="84"/>
  <c r="O43" i="84"/>
  <c r="O61" i="84"/>
  <c r="H60" i="84"/>
  <c r="H56" i="84"/>
  <c r="H52" i="84"/>
  <c r="H48" i="84"/>
  <c r="H44" i="84"/>
  <c r="H63" i="84"/>
  <c r="H62" i="84"/>
  <c r="H57" i="84"/>
  <c r="H53" i="84"/>
  <c r="H49" i="84"/>
  <c r="H45" i="84"/>
  <c r="H58" i="84"/>
  <c r="H54" i="84"/>
  <c r="H50" i="84"/>
  <c r="H46" i="84"/>
  <c r="H42" i="84"/>
  <c r="H55" i="84"/>
  <c r="H59" i="84"/>
  <c r="H43" i="84"/>
  <c r="H47" i="84"/>
  <c r="H51" i="84"/>
  <c r="H61" i="84"/>
  <c r="S62" i="27"/>
  <c r="S62" i="84"/>
  <c r="S60" i="84"/>
  <c r="S58" i="84"/>
  <c r="S56" i="84"/>
  <c r="S54" i="84"/>
  <c r="S52" i="84"/>
  <c r="S50" i="84"/>
  <c r="S48" i="84"/>
  <c r="S46" i="84"/>
  <c r="S44" i="84"/>
  <c r="S42" i="84"/>
  <c r="S63" i="84"/>
  <c r="S61" i="84"/>
  <c r="S59" i="84"/>
  <c r="S57" i="84"/>
  <c r="S55" i="84"/>
  <c r="S53" i="84"/>
  <c r="S51" i="84"/>
  <c r="S49" i="84"/>
  <c r="S47" i="84"/>
  <c r="S45" i="84"/>
  <c r="S43" i="84"/>
  <c r="S63" i="27"/>
  <c r="T24" i="27"/>
  <c r="S84" i="84"/>
  <c r="L22" i="84"/>
  <c r="L10" i="84"/>
  <c r="F85" i="84"/>
  <c r="G86" i="84"/>
  <c r="G81" i="84"/>
  <c r="D59" i="84"/>
  <c r="D42" i="84"/>
  <c r="D58" i="84"/>
  <c r="D52" i="84"/>
  <c r="C58" i="84"/>
  <c r="C43" i="84"/>
  <c r="C59" i="84"/>
  <c r="M24" i="84"/>
  <c r="L81" i="84"/>
  <c r="L94" i="84"/>
  <c r="L95" i="84"/>
  <c r="L89" i="84"/>
  <c r="W13" i="84"/>
  <c r="W8" i="84"/>
  <c r="W14" i="84"/>
  <c r="W19" i="84"/>
  <c r="U19" i="84"/>
  <c r="U22" i="84"/>
  <c r="N21" i="84"/>
  <c r="N8" i="84"/>
  <c r="N11" i="84"/>
  <c r="Q48" i="84"/>
  <c r="M78" i="84"/>
  <c r="D24" i="84"/>
  <c r="P10" i="84"/>
  <c r="S97" i="27"/>
  <c r="S98" i="27"/>
  <c r="C25" i="27"/>
  <c r="C26" i="27"/>
  <c r="V97" i="27"/>
  <c r="V98" i="27"/>
  <c r="R25" i="27"/>
  <c r="R26" i="27"/>
  <c r="Y97" i="27"/>
  <c r="Y98" i="27"/>
  <c r="H97" i="27"/>
  <c r="H98" i="27"/>
  <c r="S25" i="27"/>
  <c r="S26" i="27"/>
  <c r="V61" i="27"/>
  <c r="V62" i="27"/>
  <c r="T8" i="27"/>
  <c r="T26" i="27"/>
  <c r="Q97" i="27"/>
  <c r="Q98" i="27"/>
  <c r="W97" i="27"/>
  <c r="W98" i="27"/>
  <c r="X97" i="27"/>
  <c r="X98" i="27"/>
  <c r="N97" i="27"/>
  <c r="N98" i="27"/>
  <c r="B97" i="27"/>
  <c r="B98" i="27"/>
  <c r="R97" i="27"/>
  <c r="R98" i="27"/>
  <c r="R61" i="27"/>
  <c r="R62" i="27"/>
  <c r="Z66" i="59"/>
  <c r="K44" i="27"/>
  <c r="K62" i="27"/>
  <c r="X66" i="58"/>
  <c r="K45" i="27"/>
  <c r="K52" i="27"/>
  <c r="T18" i="27"/>
  <c r="T11" i="27"/>
  <c r="K43" i="27"/>
  <c r="T9" i="27"/>
  <c r="T13" i="27"/>
  <c r="K58" i="27"/>
  <c r="K55" i="27"/>
  <c r="O60" i="27"/>
  <c r="O61" i="27"/>
  <c r="Z12" i="27"/>
  <c r="Z25" i="27"/>
  <c r="AA96" i="27"/>
  <c r="AA97" i="27"/>
  <c r="C96" i="27"/>
  <c r="C97" i="27"/>
  <c r="G55" i="27"/>
  <c r="G61" i="27"/>
  <c r="D24" i="27"/>
  <c r="D25" i="27"/>
  <c r="S52" i="27"/>
  <c r="S61" i="27"/>
  <c r="Q15" i="27"/>
  <c r="Q25" i="27"/>
  <c r="Y60" i="27"/>
  <c r="Y61" i="27"/>
  <c r="K56" i="27"/>
  <c r="Z68" i="62"/>
  <c r="W60" i="27"/>
  <c r="W61" i="27"/>
  <c r="T12" i="27"/>
  <c r="T25" i="27"/>
  <c r="T17" i="27"/>
  <c r="Z42" i="44"/>
  <c r="K47" i="27"/>
  <c r="F12" i="27"/>
  <c r="F25" i="27"/>
  <c r="F42" i="27"/>
  <c r="F61" i="27"/>
  <c r="X55" i="9"/>
  <c r="AA66" i="52"/>
  <c r="K53" i="27"/>
  <c r="K54" i="27"/>
  <c r="T22" i="27"/>
  <c r="P96" i="27"/>
  <c r="P97" i="27"/>
  <c r="Y24" i="27"/>
  <c r="Y25" i="27"/>
  <c r="AA30" i="49"/>
  <c r="AA85" i="41" s="1"/>
  <c r="Z58" i="62"/>
  <c r="T6" i="27"/>
  <c r="Z96" i="27"/>
  <c r="Z97" i="27"/>
  <c r="T20" i="27"/>
  <c r="I48" i="27"/>
  <c r="I61" i="27"/>
  <c r="AA58" i="54"/>
  <c r="U45" i="27"/>
  <c r="U61" i="27"/>
  <c r="H48" i="27"/>
  <c r="H61" i="27"/>
  <c r="AA96" i="41"/>
  <c r="AA97" i="41"/>
  <c r="K60" i="27"/>
  <c r="K61" i="27"/>
  <c r="K42" i="27"/>
  <c r="Q60" i="27"/>
  <c r="Q61" i="27"/>
  <c r="P60" i="27"/>
  <c r="P61" i="27"/>
  <c r="B12" i="27"/>
  <c r="B25" i="27"/>
  <c r="K57" i="27"/>
  <c r="H24" i="27"/>
  <c r="H25" i="27"/>
  <c r="AA24" i="27"/>
  <c r="AA25" i="27"/>
  <c r="G8" i="27"/>
  <c r="G25" i="27"/>
  <c r="E24" i="27"/>
  <c r="E25" i="27"/>
  <c r="T19" i="27"/>
  <c r="K48" i="27"/>
  <c r="K50" i="27"/>
  <c r="T15" i="27"/>
  <c r="AA66" i="24"/>
  <c r="Z55" i="13"/>
  <c r="T21" i="27"/>
  <c r="T10" i="27"/>
  <c r="B60" i="27"/>
  <c r="B61" i="27"/>
  <c r="X60" i="27"/>
  <c r="X61" i="27"/>
  <c r="K49" i="27"/>
  <c r="X12" i="27"/>
  <c r="X25" i="27"/>
  <c r="AA60" i="27"/>
  <c r="AA61" i="27"/>
  <c r="M12" i="27"/>
  <c r="M25" i="27"/>
  <c r="Z60" i="27"/>
  <c r="Z61" i="27"/>
  <c r="O17" i="27"/>
  <c r="O25" i="27"/>
  <c r="X58" i="8"/>
  <c r="K46" i="27"/>
  <c r="K51" i="27"/>
  <c r="T79" i="27"/>
  <c r="T97" i="27"/>
  <c r="T45" i="27"/>
  <c r="T61" i="27"/>
  <c r="Y96" i="41"/>
  <c r="Y97" i="41"/>
  <c r="T92" i="27"/>
  <c r="I53" i="27"/>
  <c r="I45" i="27"/>
  <c r="O24" i="27"/>
  <c r="M24" i="27"/>
  <c r="U60" i="27"/>
  <c r="F60" i="27"/>
  <c r="F24" i="27"/>
  <c r="W90" i="27"/>
  <c r="W96" i="27"/>
  <c r="B84" i="27"/>
  <c r="B96" i="27"/>
  <c r="S87" i="27"/>
  <c r="S96" i="27"/>
  <c r="V52" i="27"/>
  <c r="V60" i="27"/>
  <c r="N87" i="27"/>
  <c r="N96" i="27"/>
  <c r="C12" i="27"/>
  <c r="C24" i="27"/>
  <c r="V94" i="27"/>
  <c r="V96" i="27"/>
  <c r="Y84" i="27"/>
  <c r="Y96" i="27"/>
  <c r="H85" i="27"/>
  <c r="H96" i="27"/>
  <c r="S20" i="27"/>
  <c r="S24" i="27"/>
  <c r="T85" i="27"/>
  <c r="T96" i="27"/>
  <c r="I60" i="27"/>
  <c r="I51" i="27"/>
  <c r="I52" i="27"/>
  <c r="X66" i="52"/>
  <c r="I54" i="27"/>
  <c r="Z68" i="15"/>
  <c r="I44" i="27"/>
  <c r="I42" i="27"/>
  <c r="Z58" i="59"/>
  <c r="AA42" i="46"/>
  <c r="AA30" i="60"/>
  <c r="AA21" i="41" s="1"/>
  <c r="Y55" i="15"/>
  <c r="H60" i="27"/>
  <c r="Z24" i="27"/>
  <c r="B24" i="27"/>
  <c r="R22" i="27"/>
  <c r="R24" i="27"/>
  <c r="Q78" i="27"/>
  <c r="Q96" i="27"/>
  <c r="X84" i="27"/>
  <c r="X96" i="27"/>
  <c r="R84" i="27"/>
  <c r="R96" i="27"/>
  <c r="R59" i="27"/>
  <c r="R60" i="27"/>
  <c r="S43" i="27"/>
  <c r="S60" i="27"/>
  <c r="AA66" i="58"/>
  <c r="I46" i="27"/>
  <c r="AA30" i="22"/>
  <c r="AA47" i="41" s="1"/>
  <c r="B43" i="27"/>
  <c r="Y14" i="27"/>
  <c r="Y58" i="14"/>
  <c r="Y58" i="15"/>
  <c r="Z58" i="53"/>
  <c r="G60" i="27"/>
  <c r="Q24" i="27"/>
  <c r="T60" i="27"/>
  <c r="G24" i="27"/>
  <c r="X24" i="27"/>
  <c r="Y65" i="70"/>
  <c r="T56" i="27"/>
  <c r="T47" i="27"/>
  <c r="W53" i="27"/>
  <c r="T84" i="27"/>
  <c r="T46" i="27"/>
  <c r="T86" i="27"/>
  <c r="T93" i="27"/>
  <c r="T95" i="27"/>
  <c r="T43" i="27"/>
  <c r="I57" i="27"/>
  <c r="I47" i="27"/>
  <c r="I56" i="27"/>
  <c r="T88" i="27"/>
  <c r="T89" i="27"/>
  <c r="T55" i="27"/>
  <c r="T87" i="27"/>
  <c r="T83" i="27"/>
  <c r="T49" i="27"/>
  <c r="I50" i="27"/>
  <c r="T48" i="27"/>
  <c r="T50" i="27"/>
  <c r="T59" i="27"/>
  <c r="T54" i="27"/>
  <c r="I43" i="27"/>
  <c r="T78" i="27"/>
  <c r="T51" i="27"/>
  <c r="T44" i="27"/>
  <c r="T81" i="27"/>
  <c r="T42" i="27"/>
  <c r="T57" i="27"/>
  <c r="T90" i="27"/>
  <c r="T82" i="27"/>
  <c r="T52" i="27"/>
  <c r="S11" i="27"/>
  <c r="I55" i="27"/>
  <c r="T91" i="27"/>
  <c r="I59" i="27"/>
  <c r="I58" i="27"/>
  <c r="T53" i="27"/>
  <c r="AA11" i="27"/>
  <c r="I49" i="27"/>
  <c r="AA65" i="73"/>
  <c r="Y65" i="73"/>
  <c r="S44" i="27"/>
  <c r="S48" i="27"/>
  <c r="S57" i="27"/>
  <c r="R12" i="27"/>
  <c r="O57" i="27"/>
  <c r="W58" i="27"/>
  <c r="W57" i="27"/>
  <c r="V44" i="27"/>
  <c r="Z58" i="27"/>
  <c r="Z45" i="27"/>
  <c r="X66" i="23"/>
  <c r="U55" i="27"/>
  <c r="Z59" i="27"/>
  <c r="X58" i="14"/>
  <c r="U58" i="27"/>
  <c r="W47" i="27"/>
  <c r="Y66" i="57"/>
  <c r="S51" i="27"/>
  <c r="S55" i="27"/>
  <c r="V42" i="27"/>
  <c r="V47" i="27"/>
  <c r="Z46" i="27"/>
  <c r="Z47" i="27"/>
  <c r="X55" i="10"/>
  <c r="Z44" i="7"/>
  <c r="Y66" i="23"/>
  <c r="Y55" i="10"/>
  <c r="C21" i="41"/>
  <c r="S59" i="27"/>
  <c r="Z92" i="27"/>
  <c r="AA68" i="58"/>
  <c r="V56" i="27"/>
  <c r="W45" i="27"/>
  <c r="W49" i="27"/>
  <c r="S53" i="27"/>
  <c r="W51" i="27"/>
  <c r="S47" i="27"/>
  <c r="AA30" i="36"/>
  <c r="AA7" i="41" s="1"/>
  <c r="Z44" i="45"/>
  <c r="X42" i="49"/>
  <c r="X42" i="7"/>
  <c r="Z30" i="13"/>
  <c r="Z53" i="41" s="1"/>
  <c r="AA55" i="13"/>
  <c r="Y66" i="59"/>
  <c r="AA44" i="4"/>
  <c r="AA44" i="34"/>
  <c r="S56" i="27"/>
  <c r="Z66" i="55"/>
  <c r="E18" i="27"/>
  <c r="Z63" i="67"/>
  <c r="W43" i="27"/>
  <c r="AA30" i="9"/>
  <c r="AA51" i="41" s="1"/>
  <c r="AA30" i="61"/>
  <c r="AA57" i="41" s="1"/>
  <c r="W54" i="27"/>
  <c r="Y68" i="60"/>
  <c r="S49" i="27"/>
  <c r="S45" i="27"/>
  <c r="S50" i="27"/>
  <c r="V51" i="27"/>
  <c r="R47" i="27"/>
  <c r="X55" i="15"/>
  <c r="Z30" i="56"/>
  <c r="Z78" i="41" s="1"/>
  <c r="Y30" i="37"/>
  <c r="Y43" i="41" s="1"/>
  <c r="V55" i="27"/>
  <c r="S58" i="27"/>
  <c r="AA30" i="33"/>
  <c r="AA45" i="41" s="1"/>
  <c r="AA66" i="8"/>
  <c r="W59" i="27"/>
  <c r="AA68" i="61"/>
  <c r="AA68" i="13"/>
  <c r="Z30" i="57"/>
  <c r="Z20" i="41" s="1"/>
  <c r="AA42" i="21"/>
  <c r="AA66" i="15"/>
  <c r="X30" i="37"/>
  <c r="X43" i="41" s="1"/>
  <c r="L30" i="55"/>
  <c r="L91" i="41" s="1"/>
  <c r="W56" i="27"/>
  <c r="AA30" i="7"/>
  <c r="AA50" i="41" s="1"/>
  <c r="AA66" i="59"/>
  <c r="Z55" i="10"/>
  <c r="AA44" i="33"/>
  <c r="W52" i="27"/>
  <c r="Z66" i="58"/>
  <c r="X28" i="23"/>
  <c r="X19" i="16" s="1"/>
  <c r="X19" i="27" s="1"/>
  <c r="L19" i="16"/>
  <c r="B91" i="27"/>
  <c r="W48" i="27"/>
  <c r="W50" i="27"/>
  <c r="Y30" i="44"/>
  <c r="Y80" i="41" s="1"/>
  <c r="AA44" i="50"/>
  <c r="AA68" i="14"/>
  <c r="Y55" i="8"/>
  <c r="Y42" i="33"/>
  <c r="AA30" i="57"/>
  <c r="AA20" i="41" s="1"/>
  <c r="Y42" i="22"/>
  <c r="Z68" i="51"/>
  <c r="X68" i="53"/>
  <c r="S42" i="27"/>
  <c r="S46" i="27"/>
  <c r="S54" i="27"/>
  <c r="V49" i="27"/>
  <c r="W42" i="27"/>
  <c r="V50" i="27"/>
  <c r="W44" i="27"/>
  <c r="B95" i="27"/>
  <c r="AA30" i="39"/>
  <c r="AA42" i="41" s="1"/>
  <c r="Z82" i="27"/>
  <c r="X68" i="10"/>
  <c r="Z66" i="54"/>
  <c r="AA42" i="44"/>
  <c r="X42" i="44"/>
  <c r="Y42" i="46"/>
  <c r="W55" i="27"/>
  <c r="Z68" i="60"/>
  <c r="X42" i="45"/>
  <c r="W46" i="27"/>
  <c r="AA42" i="7"/>
  <c r="Y66" i="58"/>
  <c r="X66" i="55"/>
  <c r="Z30" i="14"/>
  <c r="Z18" i="41" s="1"/>
  <c r="Y66" i="9"/>
  <c r="X66" i="14"/>
  <c r="U57" i="27"/>
  <c r="AA21" i="27"/>
  <c r="R56" i="27"/>
  <c r="B80" i="27"/>
  <c r="V48" i="27"/>
  <c r="V46" i="27"/>
  <c r="V45" i="27"/>
  <c r="V59" i="27"/>
  <c r="Y50" i="27"/>
  <c r="E16" i="27"/>
  <c r="Q19" i="27"/>
  <c r="V53" i="27"/>
  <c r="V43" i="27"/>
  <c r="U48" i="27"/>
  <c r="U52" i="27"/>
  <c r="U50" i="27"/>
  <c r="V57" i="27"/>
  <c r="V54" i="27"/>
  <c r="Y8" i="27"/>
  <c r="V58" i="27"/>
  <c r="S6" i="27"/>
  <c r="S15" i="27"/>
  <c r="U47" i="27"/>
  <c r="U42" i="27"/>
  <c r="H51" i="27"/>
  <c r="S9" i="27"/>
  <c r="U54" i="27"/>
  <c r="V88" i="27"/>
  <c r="V80" i="27"/>
  <c r="U53" i="27"/>
  <c r="U56" i="27"/>
  <c r="S23" i="27"/>
  <c r="U43" i="27"/>
  <c r="H43" i="27"/>
  <c r="X57" i="27"/>
  <c r="U59" i="27"/>
  <c r="Y51" i="27"/>
  <c r="AA17" i="27"/>
  <c r="U44" i="27"/>
  <c r="U46" i="27"/>
  <c r="U51" i="27"/>
  <c r="AA87" i="27"/>
  <c r="E22" i="27"/>
  <c r="E8" i="27"/>
  <c r="Z57" i="27"/>
  <c r="C94" i="27"/>
  <c r="Z65" i="65"/>
  <c r="D22" i="27"/>
  <c r="Y63" i="65"/>
  <c r="AA65" i="65"/>
  <c r="X65" i="65"/>
  <c r="X63" i="65"/>
  <c r="Z88" i="27"/>
  <c r="R53" i="27"/>
  <c r="S18" i="27"/>
  <c r="R18" i="27"/>
  <c r="E17" i="27"/>
  <c r="R43" i="27"/>
  <c r="H56" i="27"/>
  <c r="R10" i="27"/>
  <c r="S10" i="27"/>
  <c r="S21" i="27"/>
  <c r="S8" i="27"/>
  <c r="S13" i="27"/>
  <c r="R11" i="27"/>
  <c r="R6" i="27"/>
  <c r="G6" i="27"/>
  <c r="Z78" i="27"/>
  <c r="R13" i="27"/>
  <c r="R58" i="27"/>
  <c r="B44" i="27"/>
  <c r="B51" i="27"/>
  <c r="R49" i="27"/>
  <c r="Z53" i="27"/>
  <c r="H93" i="27"/>
  <c r="R14" i="27"/>
  <c r="Z81" i="27"/>
  <c r="S14" i="27"/>
  <c r="S17" i="27"/>
  <c r="S16" i="27"/>
  <c r="O8" i="27"/>
  <c r="R21" i="27"/>
  <c r="S91" i="27"/>
  <c r="N90" i="27"/>
  <c r="R52" i="27"/>
  <c r="X52" i="27"/>
  <c r="H50" i="27"/>
  <c r="S19" i="27"/>
  <c r="S12" i="27"/>
  <c r="S7" i="27"/>
  <c r="R19" i="27"/>
  <c r="R50" i="27"/>
  <c r="R57" i="27"/>
  <c r="B15" i="27"/>
  <c r="G20" i="27"/>
  <c r="R17" i="27"/>
  <c r="Z94" i="27"/>
  <c r="R23" i="27"/>
  <c r="S22" i="27"/>
  <c r="G7" i="27"/>
  <c r="R9" i="27"/>
  <c r="R55" i="27"/>
  <c r="M22" i="27"/>
  <c r="R7" i="27"/>
  <c r="Y92" i="27"/>
  <c r="H13" i="27"/>
  <c r="R16" i="27"/>
  <c r="Z65" i="68"/>
  <c r="Y65" i="65"/>
  <c r="Z63" i="65"/>
  <c r="Q57" i="27"/>
  <c r="Y68" i="61"/>
  <c r="Y30" i="61"/>
  <c r="Y57" i="41" s="1"/>
  <c r="Z68" i="61"/>
  <c r="Y21" i="27"/>
  <c r="AA68" i="60"/>
  <c r="AA68" i="59"/>
  <c r="AA58" i="59"/>
  <c r="Z30" i="59"/>
  <c r="Z92" i="41" s="1"/>
  <c r="Z68" i="59"/>
  <c r="X30" i="58"/>
  <c r="X56" i="41" s="1"/>
  <c r="X55" i="57"/>
  <c r="AA66" i="57"/>
  <c r="X66" i="57"/>
  <c r="AA68" i="55"/>
  <c r="X55" i="55"/>
  <c r="Y66" i="55"/>
  <c r="AA66" i="55"/>
  <c r="AA58" i="24"/>
  <c r="X55" i="24"/>
  <c r="Y58" i="24"/>
  <c r="AA55" i="24"/>
  <c r="AA68" i="23"/>
  <c r="Z66" i="23"/>
  <c r="X55" i="54"/>
  <c r="AA66" i="54"/>
  <c r="X66" i="54"/>
  <c r="X68" i="15"/>
  <c r="Y66" i="15"/>
  <c r="B18" i="41"/>
  <c r="Z58" i="13"/>
  <c r="P53" i="27"/>
  <c r="X58" i="13"/>
  <c r="AA55" i="52"/>
  <c r="Y30" i="11"/>
  <c r="Y52" i="41" s="1"/>
  <c r="AA68" i="11"/>
  <c r="Z30" i="11"/>
  <c r="Z52" i="41" s="1"/>
  <c r="X68" i="11"/>
  <c r="AA68" i="10"/>
  <c r="Z68" i="10"/>
  <c r="AA66" i="10"/>
  <c r="Z55" i="51"/>
  <c r="Z30" i="51"/>
  <c r="Z87" i="41" s="1"/>
  <c r="X66" i="9"/>
  <c r="Z30" i="9"/>
  <c r="Z51" i="41" s="1"/>
  <c r="AA58" i="8"/>
  <c r="Z42" i="50"/>
  <c r="Z44" i="49"/>
  <c r="P85" i="27"/>
  <c r="AA44" i="5"/>
  <c r="P91" i="27"/>
  <c r="P82" i="27"/>
  <c r="Z89" i="27"/>
  <c r="N79" i="27"/>
  <c r="Q82" i="27"/>
  <c r="AA42" i="48"/>
  <c r="Z87" i="27"/>
  <c r="N89" i="27"/>
  <c r="Z84" i="27"/>
  <c r="N91" i="27"/>
  <c r="P78" i="27"/>
  <c r="Z79" i="27"/>
  <c r="Z90" i="27"/>
  <c r="H46" i="27"/>
  <c r="Y55" i="27"/>
  <c r="H57" i="27"/>
  <c r="H44" i="27"/>
  <c r="B54" i="27"/>
  <c r="H42" i="27"/>
  <c r="X43" i="27"/>
  <c r="AA30" i="2"/>
  <c r="AA48" i="41" s="1"/>
  <c r="H49" i="27"/>
  <c r="X42" i="2"/>
  <c r="H45" i="27"/>
  <c r="H58" i="27"/>
  <c r="H59" i="27"/>
  <c r="H54" i="27"/>
  <c r="H52" i="27"/>
  <c r="Y54" i="27"/>
  <c r="Y56" i="27"/>
  <c r="H53" i="27"/>
  <c r="Y30" i="2"/>
  <c r="Y48" i="41" s="1"/>
  <c r="U49" i="27"/>
  <c r="E14" i="27"/>
  <c r="E15" i="27"/>
  <c r="E12" i="27"/>
  <c r="E13" i="27"/>
  <c r="G9" i="27"/>
  <c r="E20" i="27"/>
  <c r="Y6" i="27"/>
  <c r="G19" i="27"/>
  <c r="E21" i="27"/>
  <c r="E6" i="27"/>
  <c r="E10" i="27"/>
  <c r="E9" i="27"/>
  <c r="E19" i="27"/>
  <c r="E7" i="27"/>
  <c r="G14" i="27"/>
  <c r="D15" i="27"/>
  <c r="F20" i="27"/>
  <c r="Y23" i="27"/>
  <c r="G11" i="27"/>
  <c r="E11" i="27"/>
  <c r="Z30" i="1"/>
  <c r="Z12" i="41" s="1"/>
  <c r="G22" i="27"/>
  <c r="E23" i="27"/>
  <c r="Z44" i="47"/>
  <c r="Z30" i="47"/>
  <c r="Z83" i="41" s="1"/>
  <c r="X44" i="22"/>
  <c r="AA44" i="21"/>
  <c r="Z42" i="21"/>
  <c r="Z44" i="46"/>
  <c r="Z30" i="45"/>
  <c r="Z81" i="41" s="1"/>
  <c r="Z44" i="33"/>
  <c r="Z42" i="33"/>
  <c r="Y42" i="32"/>
  <c r="AA30" i="35"/>
  <c r="AA44" i="41" s="1"/>
  <c r="Y30" i="35"/>
  <c r="Y44" i="41" s="1"/>
  <c r="X42" i="35"/>
  <c r="Y42" i="34"/>
  <c r="Z42" i="34"/>
  <c r="H80" i="27"/>
  <c r="Z86" i="27"/>
  <c r="R54" i="27"/>
  <c r="G21" i="27"/>
  <c r="Z85" i="27"/>
  <c r="AA18" i="27"/>
  <c r="R42" i="27"/>
  <c r="Z93" i="27"/>
  <c r="H11" i="27"/>
  <c r="H18" i="27"/>
  <c r="AA8" i="27"/>
  <c r="R85" i="27"/>
  <c r="AA13" i="27"/>
  <c r="AA16" i="27"/>
  <c r="H86" i="27"/>
  <c r="H88" i="27"/>
  <c r="H91" i="27"/>
  <c r="R51" i="27"/>
  <c r="G44" i="27"/>
  <c r="AA12" i="27"/>
  <c r="G15" i="27"/>
  <c r="H92" i="27"/>
  <c r="Y12" i="27"/>
  <c r="H78" i="27"/>
  <c r="Y9" i="27"/>
  <c r="Y18" i="27"/>
  <c r="Y11" i="27"/>
  <c r="R46" i="27"/>
  <c r="Z83" i="27"/>
  <c r="G23" i="27"/>
  <c r="H79" i="27"/>
  <c r="H20" i="27"/>
  <c r="Z80" i="27"/>
  <c r="H90" i="27"/>
  <c r="H84" i="27"/>
  <c r="Z56" i="27"/>
  <c r="R44" i="27"/>
  <c r="G16" i="27"/>
  <c r="Z48" i="27"/>
  <c r="G48" i="27"/>
  <c r="R8" i="27"/>
  <c r="R48" i="27"/>
  <c r="R20" i="27"/>
  <c r="G17" i="27"/>
  <c r="D12" i="27"/>
  <c r="G12" i="27"/>
  <c r="G18" i="27"/>
  <c r="B20" i="27"/>
  <c r="H55" i="27"/>
  <c r="Z42" i="27"/>
  <c r="Y10" i="27"/>
  <c r="H10" i="27"/>
  <c r="G13" i="27"/>
  <c r="R15" i="27"/>
  <c r="Z51" i="27"/>
  <c r="Y19" i="27"/>
  <c r="R45" i="27"/>
  <c r="H47" i="27"/>
  <c r="G10" i="27"/>
  <c r="Z63" i="68"/>
  <c r="AA63" i="65"/>
  <c r="Z91" i="16"/>
  <c r="Z91" i="27" s="1"/>
  <c r="Z58" i="55"/>
  <c r="Z68" i="14"/>
  <c r="Y45" i="27"/>
  <c r="H19" i="27"/>
  <c r="H17" i="27"/>
  <c r="H82" i="27"/>
  <c r="F44" i="27"/>
  <c r="H21" i="27"/>
  <c r="H83" i="27"/>
  <c r="AA19" i="27"/>
  <c r="R82" i="27"/>
  <c r="X28" i="24"/>
  <c r="X55" i="16" s="1"/>
  <c r="X55" i="27" s="1"/>
  <c r="AA20" i="27"/>
  <c r="F50" i="27"/>
  <c r="V86" i="27"/>
  <c r="R91" i="27"/>
  <c r="X68" i="59"/>
  <c r="AA23" i="27"/>
  <c r="AA22" i="27"/>
  <c r="B47" i="27"/>
  <c r="Q87" i="27"/>
  <c r="Y63" i="67"/>
  <c r="AA7" i="27"/>
  <c r="X30" i="32"/>
  <c r="X9" i="41" s="1"/>
  <c r="Z30" i="26"/>
  <c r="Z46" i="41" s="1"/>
  <c r="Z20" i="27"/>
  <c r="Y42" i="2"/>
  <c r="AA89" i="27"/>
  <c r="X30" i="5"/>
  <c r="X49" i="41" s="1"/>
  <c r="Z30" i="49"/>
  <c r="Z85" i="41" s="1"/>
  <c r="AA14" i="27"/>
  <c r="Y58" i="10"/>
  <c r="Z68" i="12"/>
  <c r="Y55" i="12"/>
  <c r="X58" i="12"/>
  <c r="Y66" i="53"/>
  <c r="X55" i="53"/>
  <c r="AA66" i="53"/>
  <c r="Y66" i="14"/>
  <c r="X58" i="15"/>
  <c r="X58" i="54"/>
  <c r="L66" i="23"/>
  <c r="L68" i="23" s="1"/>
  <c r="X68" i="23" s="1"/>
  <c r="AA30" i="23"/>
  <c r="AA19" i="41" s="1"/>
  <c r="AA55" i="27"/>
  <c r="AA68" i="53"/>
  <c r="Z66" i="15"/>
  <c r="H94" i="27"/>
  <c r="AA66" i="9"/>
  <c r="O16" i="27"/>
  <c r="Y55" i="54"/>
  <c r="Y30" i="60"/>
  <c r="Y21" i="41" s="1"/>
  <c r="Y7" i="27"/>
  <c r="Z30" i="58"/>
  <c r="Z56" i="41" s="1"/>
  <c r="AA68" i="57"/>
  <c r="Y30" i="58"/>
  <c r="Y56" i="41" s="1"/>
  <c r="Y55" i="62"/>
  <c r="O23" i="27"/>
  <c r="H8" i="27"/>
  <c r="H12" i="27"/>
  <c r="R89" i="27"/>
  <c r="R79" i="27"/>
  <c r="Z28" i="24"/>
  <c r="Z55" i="16" s="1"/>
  <c r="Z55" i="27" s="1"/>
  <c r="H87" i="27"/>
  <c r="H16" i="27"/>
  <c r="V92" i="27"/>
  <c r="Y42" i="27"/>
  <c r="AA68" i="54"/>
  <c r="H95" i="27"/>
  <c r="Z30" i="5"/>
  <c r="Z49" i="41" s="1"/>
  <c r="Z30" i="50"/>
  <c r="Z86" i="41" s="1"/>
  <c r="Y68" i="10"/>
  <c r="Z58" i="10"/>
  <c r="Z30" i="52"/>
  <c r="Z88" i="41" s="1"/>
  <c r="AA68" i="52"/>
  <c r="Y58" i="13"/>
  <c r="AA66" i="14"/>
  <c r="AA30" i="15"/>
  <c r="AA54" i="41" s="1"/>
  <c r="L55" i="16"/>
  <c r="L55" i="27" s="1"/>
  <c r="X68" i="61"/>
  <c r="AA42" i="34"/>
  <c r="Z42" i="49"/>
  <c r="AA42" i="2"/>
  <c r="AA44" i="49"/>
  <c r="Z68" i="9"/>
  <c r="Z66" i="14"/>
  <c r="AA9" i="27"/>
  <c r="AA15" i="27"/>
  <c r="H22" i="27"/>
  <c r="H23" i="27"/>
  <c r="Y42" i="49"/>
  <c r="X58" i="62"/>
  <c r="L91" i="16"/>
  <c r="AA6" i="27"/>
  <c r="Z42" i="26"/>
  <c r="H15" i="27"/>
  <c r="X68" i="13"/>
  <c r="H7" i="27"/>
  <c r="H14" i="27"/>
  <c r="R86" i="27"/>
  <c r="F57" i="27"/>
  <c r="Z44" i="35"/>
  <c r="X30" i="61"/>
  <c r="X57" i="41" s="1"/>
  <c r="D43" i="41"/>
  <c r="W88" i="27"/>
  <c r="H6" i="27"/>
  <c r="AA10" i="27"/>
  <c r="X30" i="8"/>
  <c r="X15" i="41" s="1"/>
  <c r="Y68" i="9"/>
  <c r="Y55" i="51"/>
  <c r="AA58" i="12"/>
  <c r="H89" i="27"/>
  <c r="Y30" i="15"/>
  <c r="Y54" i="41" s="1"/>
  <c r="Y66" i="54"/>
  <c r="Y66" i="24"/>
  <c r="L30" i="24"/>
  <c r="L55" i="41" s="1"/>
  <c r="X28" i="55"/>
  <c r="X91" i="16" s="1"/>
  <c r="X91" i="27" s="1"/>
  <c r="Z68" i="57"/>
  <c r="X42" i="34"/>
  <c r="AA42" i="33"/>
  <c r="AA68" i="9"/>
  <c r="Z66" i="52"/>
  <c r="B49" i="27"/>
  <c r="H81" i="27"/>
  <c r="H9" i="27"/>
  <c r="AA68" i="12"/>
  <c r="Z68" i="53"/>
  <c r="R93" i="27"/>
  <c r="R87" i="27"/>
  <c r="L58" i="55"/>
  <c r="Y66" i="12"/>
  <c r="Y46" i="27"/>
  <c r="Z30" i="62"/>
  <c r="Z93" i="41" s="1"/>
  <c r="Z42" i="7"/>
  <c r="Y55" i="24"/>
  <c r="Z30" i="37"/>
  <c r="Z43" i="41" s="1"/>
  <c r="X68" i="60"/>
  <c r="Z44" i="21"/>
  <c r="AA29" i="66"/>
  <c r="AA58" i="41" s="1"/>
  <c r="X55" i="8"/>
  <c r="Z66" i="8"/>
  <c r="Y66" i="8"/>
  <c r="Z55" i="8"/>
  <c r="Y30" i="8"/>
  <c r="Y15" i="41" s="1"/>
  <c r="Z30" i="8"/>
  <c r="Z15" i="41" s="1"/>
  <c r="Y42" i="7"/>
  <c r="X44" i="7"/>
  <c r="Y44" i="7"/>
  <c r="AA44" i="6"/>
  <c r="Z30" i="6"/>
  <c r="Z14" i="41" s="1"/>
  <c r="Y44" i="49"/>
  <c r="C85" i="41"/>
  <c r="X44" i="49"/>
  <c r="Z42" i="5"/>
  <c r="AA30" i="4"/>
  <c r="AA13" i="41" s="1"/>
  <c r="Z44" i="4"/>
  <c r="Y30" i="4"/>
  <c r="Y13" i="41" s="1"/>
  <c r="Q79" i="27"/>
  <c r="X93" i="27"/>
  <c r="B79" i="27"/>
  <c r="P86" i="27"/>
  <c r="N86" i="27"/>
  <c r="R92" i="27"/>
  <c r="R81" i="27"/>
  <c r="R80" i="27"/>
  <c r="P83" i="27"/>
  <c r="R94" i="27"/>
  <c r="X42" i="48"/>
  <c r="B89" i="27"/>
  <c r="B82" i="27"/>
  <c r="B93" i="27"/>
  <c r="N81" i="27"/>
  <c r="R90" i="27"/>
  <c r="R88" i="27"/>
  <c r="R78" i="27"/>
  <c r="R83" i="27"/>
  <c r="Q81" i="27"/>
  <c r="B88" i="27"/>
  <c r="Q91" i="27"/>
  <c r="R95" i="27"/>
  <c r="Z42" i="48"/>
  <c r="Q83" i="27"/>
  <c r="Z44" i="48"/>
  <c r="B94" i="27"/>
  <c r="Y78" i="27"/>
  <c r="Q86" i="27"/>
  <c r="B90" i="27"/>
  <c r="Y89" i="27"/>
  <c r="Q88" i="27"/>
  <c r="B81" i="27"/>
  <c r="Q89" i="27"/>
  <c r="Y79" i="27"/>
  <c r="AA81" i="27"/>
  <c r="Y81" i="27"/>
  <c r="Y87" i="27"/>
  <c r="Y91" i="27"/>
  <c r="Y93" i="27"/>
  <c r="Y95" i="27"/>
  <c r="X92" i="27"/>
  <c r="S81" i="27"/>
  <c r="S85" i="27"/>
  <c r="Q85" i="27"/>
  <c r="Q92" i="27"/>
  <c r="Y86" i="27"/>
  <c r="Y85" i="27"/>
  <c r="B78" i="27"/>
  <c r="Q90" i="27"/>
  <c r="Y94" i="27"/>
  <c r="B85" i="27"/>
  <c r="Y82" i="27"/>
  <c r="Y80" i="27"/>
  <c r="Y83" i="27"/>
  <c r="Y90" i="27"/>
  <c r="S82" i="27"/>
  <c r="Q80" i="27"/>
  <c r="Q84" i="27"/>
  <c r="B92" i="27"/>
  <c r="Y88" i="27"/>
  <c r="B83" i="27"/>
  <c r="B86" i="27"/>
  <c r="Q95" i="27"/>
  <c r="B87" i="27"/>
  <c r="Y42" i="48"/>
  <c r="P80" i="27"/>
  <c r="F48" i="27"/>
  <c r="Z42" i="2"/>
  <c r="AA44" i="27"/>
  <c r="F43" i="27"/>
  <c r="F56" i="27"/>
  <c r="F55" i="27"/>
  <c r="F46" i="27"/>
  <c r="F54" i="27"/>
  <c r="F51" i="27"/>
  <c r="Y53" i="27"/>
  <c r="AA54" i="27"/>
  <c r="Z54" i="27"/>
  <c r="AA44" i="2"/>
  <c r="X44" i="2"/>
  <c r="F45" i="27"/>
  <c r="F52" i="27"/>
  <c r="Z50" i="27"/>
  <c r="F47" i="27"/>
  <c r="F49" i="27"/>
  <c r="Z43" i="27"/>
  <c r="Z44" i="27"/>
  <c r="Z49" i="27"/>
  <c r="Z52" i="27"/>
  <c r="F53" i="27"/>
  <c r="F59" i="27"/>
  <c r="B17" i="27"/>
  <c r="D18" i="27"/>
  <c r="Z14" i="27"/>
  <c r="Z7" i="27"/>
  <c r="M17" i="27"/>
  <c r="Z6" i="27"/>
  <c r="Z42" i="1"/>
  <c r="X42" i="1"/>
  <c r="M15" i="27"/>
  <c r="M21" i="27"/>
  <c r="M10" i="27"/>
  <c r="C22" i="27"/>
  <c r="AA44" i="1"/>
  <c r="Y44" i="1"/>
  <c r="C13" i="27"/>
  <c r="D6" i="27"/>
  <c r="D13" i="27"/>
  <c r="D11" i="27"/>
  <c r="X16" i="27"/>
  <c r="X13" i="27"/>
  <c r="Z15" i="27"/>
  <c r="D19" i="27"/>
  <c r="AA42" i="1"/>
  <c r="D9" i="27"/>
  <c r="B9" i="27"/>
  <c r="Q10" i="27"/>
  <c r="D21" i="27"/>
  <c r="D17" i="27"/>
  <c r="D10" i="27"/>
  <c r="D7" i="27"/>
  <c r="D16" i="27"/>
  <c r="D20" i="27"/>
  <c r="D8" i="27"/>
  <c r="X30" i="1"/>
  <c r="X12" i="41" s="1"/>
  <c r="D14" i="27"/>
  <c r="D23" i="27"/>
  <c r="O11" i="27"/>
  <c r="Y44" i="47"/>
  <c r="AA44" i="47"/>
  <c r="X42" i="47"/>
  <c r="Z42" i="47"/>
  <c r="Y42" i="47"/>
  <c r="AA42" i="22"/>
  <c r="Z44" i="22"/>
  <c r="X42" i="22"/>
  <c r="X42" i="21"/>
  <c r="Y44" i="21"/>
  <c r="X44" i="21"/>
  <c r="AA30" i="21"/>
  <c r="AA11" i="41" s="1"/>
  <c r="AA44" i="46"/>
  <c r="AA30" i="46"/>
  <c r="AA82" i="41" s="1"/>
  <c r="Z30" i="46"/>
  <c r="Z82" i="41" s="1"/>
  <c r="X44" i="46"/>
  <c r="X42" i="46"/>
  <c r="Y44" i="46"/>
  <c r="Y42" i="26"/>
  <c r="AA44" i="26"/>
  <c r="Z44" i="26"/>
  <c r="Y42" i="25"/>
  <c r="Z30" i="25"/>
  <c r="Z10" i="41" s="1"/>
  <c r="X42" i="25"/>
  <c r="AA44" i="25"/>
  <c r="AA42" i="45"/>
  <c r="X44" i="45"/>
  <c r="Y42" i="45"/>
  <c r="Y44" i="33"/>
  <c r="Y44" i="32"/>
  <c r="AA44" i="32"/>
  <c r="Z42" i="32"/>
  <c r="X42" i="32"/>
  <c r="Z30" i="32"/>
  <c r="Z9" i="41" s="1"/>
  <c r="Z44" i="44"/>
  <c r="Y42" i="44"/>
  <c r="Y42" i="35"/>
  <c r="AA44" i="35"/>
  <c r="Z42" i="35"/>
  <c r="Y44" i="34"/>
  <c r="Z44" i="34"/>
  <c r="AA30" i="34"/>
  <c r="AA8" i="41" s="1"/>
  <c r="F18" i="27"/>
  <c r="V84" i="27"/>
  <c r="V87" i="27"/>
  <c r="X23" i="27"/>
  <c r="C6" i="27"/>
  <c r="C9" i="27"/>
  <c r="V95" i="27"/>
  <c r="X14" i="27"/>
  <c r="C15" i="27"/>
  <c r="C16" i="27"/>
  <c r="S90" i="27"/>
  <c r="N80" i="27"/>
  <c r="Y57" i="27"/>
  <c r="S79" i="27"/>
  <c r="Y44" i="27"/>
  <c r="N84" i="27"/>
  <c r="N78" i="27"/>
  <c r="N82" i="27"/>
  <c r="F21" i="27"/>
  <c r="P42" i="27"/>
  <c r="AA84" i="27"/>
  <c r="N83" i="27"/>
  <c r="C21" i="27"/>
  <c r="V83" i="27"/>
  <c r="Y49" i="27"/>
  <c r="V91" i="27"/>
  <c r="AA83" i="27"/>
  <c r="Y20" i="27"/>
  <c r="Y17" i="27"/>
  <c r="X17" i="27"/>
  <c r="X7" i="27"/>
  <c r="S88" i="27"/>
  <c r="C14" i="27"/>
  <c r="C11" i="27"/>
  <c r="Y58" i="27"/>
  <c r="V81" i="27"/>
  <c r="X8" i="27"/>
  <c r="X11" i="27"/>
  <c r="Q59" i="27"/>
  <c r="Y15" i="27"/>
  <c r="Y16" i="27"/>
  <c r="Y52" i="27"/>
  <c r="B53" i="27"/>
  <c r="Q93" i="27"/>
  <c r="C23" i="27"/>
  <c r="Z17" i="27"/>
  <c r="B46" i="27"/>
  <c r="B58" i="27"/>
  <c r="Q94" i="27"/>
  <c r="C92" i="27"/>
  <c r="V90" i="27"/>
  <c r="X20" i="27"/>
  <c r="V85" i="27"/>
  <c r="X18" i="27"/>
  <c r="X10" i="27"/>
  <c r="C7" i="27"/>
  <c r="C10" i="27"/>
  <c r="X21" i="27"/>
  <c r="X9" i="27"/>
  <c r="F23" i="27"/>
  <c r="N93" i="27"/>
  <c r="P56" i="27"/>
  <c r="C88" i="27"/>
  <c r="S78" i="27"/>
  <c r="Y48" i="27"/>
  <c r="N88" i="27"/>
  <c r="N85" i="27"/>
  <c r="F8" i="27"/>
  <c r="N92" i="27"/>
  <c r="F17" i="27"/>
  <c r="V79" i="27"/>
  <c r="V78" i="27"/>
  <c r="F19" i="27"/>
  <c r="V82" i="27"/>
  <c r="X6" i="27"/>
  <c r="X22" i="27"/>
  <c r="C20" i="27"/>
  <c r="C19" i="27"/>
  <c r="M16" i="27"/>
  <c r="C8" i="27"/>
  <c r="C17" i="27"/>
  <c r="N95" i="27"/>
  <c r="N94" i="27"/>
  <c r="Y43" i="27"/>
  <c r="M8" i="27"/>
  <c r="Y47" i="27"/>
  <c r="X15" i="27"/>
  <c r="Z13" i="27"/>
  <c r="Y13" i="27"/>
  <c r="AA90" i="27"/>
  <c r="Z63" i="69"/>
  <c r="P59" i="27"/>
  <c r="G59" i="27"/>
  <c r="AA63" i="64"/>
  <c r="X29" i="68"/>
  <c r="X94" i="41" s="1"/>
  <c r="F58" i="27"/>
  <c r="AA58" i="27"/>
  <c r="X29" i="65"/>
  <c r="X22" i="41" s="1"/>
  <c r="Y58" i="62"/>
  <c r="Y68" i="62"/>
  <c r="X68" i="62"/>
  <c r="AA68" i="62"/>
  <c r="Z30" i="61"/>
  <c r="Z57" i="41" s="1"/>
  <c r="Y58" i="59"/>
  <c r="Y68" i="58"/>
  <c r="AA30" i="58"/>
  <c r="AA56" i="41" s="1"/>
  <c r="C56" i="41"/>
  <c r="Y68" i="57"/>
  <c r="Y44" i="5"/>
  <c r="M92" i="41"/>
  <c r="AA30" i="59"/>
  <c r="AA92" i="41" s="1"/>
  <c r="Y29" i="64"/>
  <c r="Y23" i="41" s="1"/>
  <c r="C23" i="41"/>
  <c r="Y65" i="69"/>
  <c r="AA65" i="69"/>
  <c r="B65" i="69"/>
  <c r="X63" i="69"/>
  <c r="J92" i="41"/>
  <c r="X30" i="59"/>
  <c r="X92" i="41" s="1"/>
  <c r="Z44" i="5"/>
  <c r="Q14" i="27"/>
  <c r="M18" i="27"/>
  <c r="O19" i="27"/>
  <c r="P46" i="27"/>
  <c r="O9" i="27"/>
  <c r="AA56" i="27"/>
  <c r="B8" i="27"/>
  <c r="P43" i="27"/>
  <c r="G54" i="27"/>
  <c r="X68" i="57"/>
  <c r="P44" i="27"/>
  <c r="M11" i="27"/>
  <c r="X44" i="33"/>
  <c r="Y30" i="25"/>
  <c r="Y10" i="41" s="1"/>
  <c r="Z30" i="21"/>
  <c r="Z11" i="41" s="1"/>
  <c r="Y44" i="22"/>
  <c r="Y44" i="48"/>
  <c r="X30" i="48"/>
  <c r="X84" i="41" s="1"/>
  <c r="X44" i="5"/>
  <c r="AA44" i="7"/>
  <c r="Z58" i="8"/>
  <c r="X68" i="12"/>
  <c r="Y58" i="12"/>
  <c r="Z30" i="12"/>
  <c r="Z17" i="41" s="1"/>
  <c r="Y68" i="15"/>
  <c r="X68" i="58"/>
  <c r="X30" i="45"/>
  <c r="X81" i="41" s="1"/>
  <c r="P94" i="27"/>
  <c r="Z42" i="46"/>
  <c r="B21" i="27"/>
  <c r="O13" i="27"/>
  <c r="P84" i="27"/>
  <c r="Z16" i="27"/>
  <c r="Z10" i="27"/>
  <c r="P51" i="27"/>
  <c r="W85" i="27"/>
  <c r="P79" i="27"/>
  <c r="P90" i="27"/>
  <c r="Q43" i="27"/>
  <c r="AA57" i="27"/>
  <c r="O7" i="27"/>
  <c r="O15" i="27"/>
  <c r="O20" i="27"/>
  <c r="Z21" i="27"/>
  <c r="Z8" i="27"/>
  <c r="Q16" i="27"/>
  <c r="G57" i="27"/>
  <c r="B13" i="27"/>
  <c r="P55" i="27"/>
  <c r="P48" i="27"/>
  <c r="G45" i="27"/>
  <c r="G42" i="27"/>
  <c r="AA51" i="27"/>
  <c r="AA50" i="27"/>
  <c r="P93" i="27"/>
  <c r="B18" i="27"/>
  <c r="B14" i="27"/>
  <c r="AA43" i="27"/>
  <c r="Z68" i="54"/>
  <c r="AA44" i="44"/>
  <c r="Y30" i="14"/>
  <c r="Y18" i="41" s="1"/>
  <c r="Z68" i="13"/>
  <c r="X68" i="9"/>
  <c r="AA44" i="48"/>
  <c r="P89" i="27"/>
  <c r="Q20" i="27"/>
  <c r="Q17" i="27"/>
  <c r="Q21" i="27"/>
  <c r="X30" i="56"/>
  <c r="X78" i="41" s="1"/>
  <c r="Q53" i="27"/>
  <c r="Q51" i="27"/>
  <c r="M19" i="27"/>
  <c r="Y29" i="66"/>
  <c r="Y58" i="41" s="1"/>
  <c r="P95" i="27"/>
  <c r="AA63" i="69"/>
  <c r="B6" i="27"/>
  <c r="B19" i="27"/>
  <c r="Q22" i="27"/>
  <c r="P58" i="27"/>
  <c r="X42" i="33"/>
  <c r="Y44" i="45"/>
  <c r="AA30" i="45"/>
  <c r="AA81" i="41" s="1"/>
  <c r="Y44" i="26"/>
  <c r="X44" i="26"/>
  <c r="AA30" i="26"/>
  <c r="AA46" i="41" s="1"/>
  <c r="X30" i="46"/>
  <c r="X82" i="41" s="1"/>
  <c r="Y42" i="21"/>
  <c r="Y42" i="1"/>
  <c r="Z44" i="2"/>
  <c r="P81" i="27"/>
  <c r="Z30" i="4"/>
  <c r="Z13" i="41" s="1"/>
  <c r="AA42" i="5"/>
  <c r="X42" i="6"/>
  <c r="Y44" i="6"/>
  <c r="Y30" i="7"/>
  <c r="Y50" i="41" s="1"/>
  <c r="Y44" i="50"/>
  <c r="AA42" i="50"/>
  <c r="X66" i="8"/>
  <c r="X68" i="8"/>
  <c r="Z68" i="8"/>
  <c r="Z66" i="9"/>
  <c r="Y68" i="51"/>
  <c r="X66" i="51"/>
  <c r="X68" i="51"/>
  <c r="Z58" i="51"/>
  <c r="AA66" i="51"/>
  <c r="Z68" i="52"/>
  <c r="X30" i="52"/>
  <c r="X88" i="41" s="1"/>
  <c r="AA30" i="12"/>
  <c r="AA17" i="41" s="1"/>
  <c r="X66" i="53"/>
  <c r="AA55" i="53"/>
  <c r="Y68" i="53"/>
  <c r="X68" i="14"/>
  <c r="AA30" i="14"/>
  <c r="AA18" i="41" s="1"/>
  <c r="Y55" i="14"/>
  <c r="X66" i="15"/>
  <c r="Z58" i="54"/>
  <c r="Y58" i="54"/>
  <c r="Y68" i="23"/>
  <c r="Y68" i="55"/>
  <c r="Y55" i="55"/>
  <c r="Y42" i="50"/>
  <c r="M14" i="27"/>
  <c r="Z42" i="45"/>
  <c r="M6" i="27"/>
  <c r="C18" i="27"/>
  <c r="Y22" i="27"/>
  <c r="AA58" i="62"/>
  <c r="R93" i="41"/>
  <c r="X30" i="62"/>
  <c r="X93" i="41" s="1"/>
  <c r="G93" i="41"/>
  <c r="AA30" i="62"/>
  <c r="AA93" i="41" s="1"/>
  <c r="U14" i="41"/>
  <c r="AA30" i="6"/>
  <c r="AA14" i="41" s="1"/>
  <c r="X29" i="64"/>
  <c r="X23" i="41" s="1"/>
  <c r="B23" i="41"/>
  <c r="V93" i="27"/>
  <c r="V89" i="27"/>
  <c r="Z68" i="24"/>
  <c r="X30" i="12"/>
  <c r="X17" i="41" s="1"/>
  <c r="X68" i="55"/>
  <c r="O22" i="27"/>
  <c r="M13" i="27"/>
  <c r="Q7" i="27"/>
  <c r="O21" i="27"/>
  <c r="P45" i="27"/>
  <c r="O18" i="27"/>
  <c r="G50" i="27"/>
  <c r="B7" i="27"/>
  <c r="B11" i="27"/>
  <c r="G43" i="27"/>
  <c r="P47" i="27"/>
  <c r="G49" i="27"/>
  <c r="AA48" i="27"/>
  <c r="B16" i="27"/>
  <c r="Q11" i="27"/>
  <c r="G46" i="27"/>
  <c r="X44" i="44"/>
  <c r="Q9" i="27"/>
  <c r="X30" i="35"/>
  <c r="X44" i="41" s="1"/>
  <c r="M9" i="27"/>
  <c r="AA45" i="27"/>
  <c r="X44" i="25"/>
  <c r="AA44" i="22"/>
  <c r="M23" i="27"/>
  <c r="X44" i="48"/>
  <c r="X44" i="6"/>
  <c r="X30" i="6"/>
  <c r="X14" i="41" s="1"/>
  <c r="Z58" i="12"/>
  <c r="AA55" i="54"/>
  <c r="M7" i="27"/>
  <c r="P57" i="27"/>
  <c r="Q45" i="27"/>
  <c r="P54" i="27"/>
  <c r="P49" i="27"/>
  <c r="W86" i="27"/>
  <c r="P92" i="27"/>
  <c r="P88" i="27"/>
  <c r="Q42" i="27"/>
  <c r="O6" i="27"/>
  <c r="Z18" i="27"/>
  <c r="O12" i="27"/>
  <c r="O10" i="27"/>
  <c r="O14" i="27"/>
  <c r="Z9" i="27"/>
  <c r="Z11" i="27"/>
  <c r="AA53" i="27"/>
  <c r="G56" i="27"/>
  <c r="B10" i="27"/>
  <c r="AA52" i="27"/>
  <c r="Q55" i="27"/>
  <c r="G47" i="27"/>
  <c r="P52" i="27"/>
  <c r="P50" i="27"/>
  <c r="C79" i="27"/>
  <c r="G53" i="27"/>
  <c r="G51" i="27"/>
  <c r="AA46" i="27"/>
  <c r="AA42" i="27"/>
  <c r="Q6" i="27"/>
  <c r="AA47" i="27"/>
  <c r="Y55" i="59"/>
  <c r="Y68" i="59"/>
  <c r="Q18" i="27"/>
  <c r="AA49" i="27"/>
  <c r="P87" i="27"/>
  <c r="M20" i="27"/>
  <c r="Z29" i="68"/>
  <c r="Z94" i="41" s="1"/>
  <c r="Y63" i="69"/>
  <c r="C95" i="27"/>
  <c r="G58" i="27"/>
  <c r="B23" i="27"/>
  <c r="AA59" i="27"/>
  <c r="B22" i="27"/>
  <c r="Y30" i="39"/>
  <c r="Y42" i="41" s="1"/>
  <c r="X44" i="32"/>
  <c r="AA44" i="45"/>
  <c r="Y44" i="25"/>
  <c r="AA30" i="25"/>
  <c r="AA10" i="41" s="1"/>
  <c r="X30" i="25"/>
  <c r="X10" i="41" s="1"/>
  <c r="Z42" i="22"/>
  <c r="X44" i="47"/>
  <c r="X44" i="1"/>
  <c r="Z44" i="1"/>
  <c r="Q8" i="27"/>
  <c r="AA30" i="1"/>
  <c r="AA12" i="41" s="1"/>
  <c r="Y44" i="2"/>
  <c r="Y44" i="4"/>
  <c r="X44" i="4"/>
  <c r="Q13" i="27"/>
  <c r="Y42" i="5"/>
  <c r="X30" i="49"/>
  <c r="X85" i="41" s="1"/>
  <c r="Y30" i="6"/>
  <c r="Y14" i="41" s="1"/>
  <c r="Z44" i="50"/>
  <c r="Y66" i="51"/>
  <c r="X30" i="51"/>
  <c r="X87" i="41" s="1"/>
  <c r="X58" i="51"/>
  <c r="G52" i="27"/>
  <c r="Z68" i="11"/>
  <c r="Y68" i="52"/>
  <c r="X55" i="52"/>
  <c r="Y68" i="12"/>
  <c r="Y68" i="13"/>
  <c r="Y30" i="53"/>
  <c r="Y89" i="41" s="1"/>
  <c r="Y68" i="14"/>
  <c r="AA42" i="35"/>
  <c r="AA42" i="32"/>
  <c r="X42" i="50"/>
  <c r="AA42" i="26"/>
  <c r="Y59" i="27"/>
  <c r="Z68" i="58"/>
  <c r="Y30" i="59"/>
  <c r="Y92" i="41" s="1"/>
  <c r="Z42" i="25"/>
  <c r="AA58" i="14"/>
  <c r="F91" i="41"/>
  <c r="Z68" i="55"/>
  <c r="Y30" i="55"/>
  <c r="Y91" i="41" s="1"/>
  <c r="AA58" i="55"/>
  <c r="AA30" i="55"/>
  <c r="AA91" i="41" s="1"/>
  <c r="Y58" i="55"/>
  <c r="Y68" i="24"/>
  <c r="Z66" i="24"/>
  <c r="X66" i="24"/>
  <c r="AA68" i="24"/>
  <c r="X68" i="24"/>
  <c r="L30" i="23"/>
  <c r="Z28" i="23"/>
  <c r="Z19" i="16" s="1"/>
  <c r="Z19" i="27" s="1"/>
  <c r="Y30" i="23"/>
  <c r="Y19" i="41" s="1"/>
  <c r="T90" i="41"/>
  <c r="Z30" i="54"/>
  <c r="Z90" i="41" s="1"/>
  <c r="X68" i="54"/>
  <c r="Y30" i="54"/>
  <c r="Y90" i="41" s="1"/>
  <c r="AA30" i="54"/>
  <c r="AA90" i="41" s="1"/>
  <c r="C90" i="41"/>
  <c r="X30" i="54"/>
  <c r="X90" i="41" s="1"/>
  <c r="AA68" i="15"/>
  <c r="Z30" i="15"/>
  <c r="Z54" i="41" s="1"/>
  <c r="X54" i="16"/>
  <c r="X68" i="84" s="1"/>
  <c r="Z58" i="15"/>
  <c r="AA58" i="15"/>
  <c r="X30" i="15"/>
  <c r="X54" i="41" s="1"/>
  <c r="Z55" i="14"/>
  <c r="X55" i="14"/>
  <c r="Z58" i="14"/>
  <c r="X30" i="14"/>
  <c r="X18" i="41" s="1"/>
  <c r="X58" i="53"/>
  <c r="X30" i="53"/>
  <c r="X89" i="41" s="1"/>
  <c r="AA58" i="53"/>
  <c r="Y58" i="53"/>
  <c r="Y55" i="53"/>
  <c r="Z66" i="53"/>
  <c r="AA30" i="53"/>
  <c r="AA89" i="41" s="1"/>
  <c r="B53" i="41"/>
  <c r="X30" i="13"/>
  <c r="X53" i="41" s="1"/>
  <c r="AA30" i="13"/>
  <c r="AA53" i="41" s="1"/>
  <c r="Y30" i="13"/>
  <c r="Y53" i="41" s="1"/>
  <c r="AA58" i="13"/>
  <c r="X55" i="12"/>
  <c r="Y30" i="52"/>
  <c r="Y88" i="41" s="1"/>
  <c r="X68" i="52"/>
  <c r="Y66" i="52"/>
  <c r="AA30" i="52"/>
  <c r="AA88" i="41" s="1"/>
  <c r="Y68" i="11"/>
  <c r="X30" i="11"/>
  <c r="X52" i="41" s="1"/>
  <c r="F16" i="41"/>
  <c r="Z30" i="10"/>
  <c r="Z16" i="41" s="1"/>
  <c r="Z66" i="10"/>
  <c r="X30" i="10"/>
  <c r="X16" i="41" s="1"/>
  <c r="AA58" i="10"/>
  <c r="Y30" i="10"/>
  <c r="Y16" i="41" s="1"/>
  <c r="X58" i="10"/>
  <c r="AA30" i="10"/>
  <c r="AA16" i="41" s="1"/>
  <c r="AA68" i="51"/>
  <c r="Y58" i="51"/>
  <c r="X55" i="51"/>
  <c r="Z66" i="51"/>
  <c r="G87" i="41"/>
  <c r="AA30" i="51"/>
  <c r="AA87" i="41" s="1"/>
  <c r="AA58" i="51"/>
  <c r="Y30" i="51"/>
  <c r="Y87" i="41" s="1"/>
  <c r="X30" i="9"/>
  <c r="X51" i="41" s="1"/>
  <c r="Y55" i="9"/>
  <c r="AA55" i="9"/>
  <c r="Y30" i="9"/>
  <c r="Y51" i="41" s="1"/>
  <c r="AA68" i="8"/>
  <c r="Y58" i="8"/>
  <c r="C15" i="41"/>
  <c r="AA30" i="8"/>
  <c r="AA15" i="41" s="1"/>
  <c r="M86" i="41"/>
  <c r="AA30" i="50"/>
  <c r="AA86" i="41" s="1"/>
  <c r="D86" i="41"/>
  <c r="X30" i="50"/>
  <c r="X86" i="41" s="1"/>
  <c r="X44" i="50"/>
  <c r="Y30" i="50"/>
  <c r="Y86" i="41" s="1"/>
  <c r="X30" i="7"/>
  <c r="X50" i="41" s="1"/>
  <c r="Z30" i="7"/>
  <c r="Z50" i="41" s="1"/>
  <c r="B50" i="41"/>
  <c r="Z44" i="6"/>
  <c r="Y30" i="49"/>
  <c r="Y85" i="41" s="1"/>
  <c r="M49" i="41"/>
  <c r="AA30" i="5"/>
  <c r="AA49" i="41" s="1"/>
  <c r="X42" i="5"/>
  <c r="Y30" i="5"/>
  <c r="Y49" i="41" s="1"/>
  <c r="X30" i="4"/>
  <c r="X13" i="41" s="1"/>
  <c r="C85" i="27"/>
  <c r="X79" i="27"/>
  <c r="W81" i="27"/>
  <c r="W89" i="27"/>
  <c r="C87" i="27"/>
  <c r="C89" i="27"/>
  <c r="W79" i="27"/>
  <c r="W95" i="27"/>
  <c r="AA94" i="27"/>
  <c r="S86" i="27"/>
  <c r="C80" i="27"/>
  <c r="X83" i="27"/>
  <c r="X90" i="27"/>
  <c r="S89" i="27"/>
  <c r="S84" i="27"/>
  <c r="W92" i="27"/>
  <c r="W80" i="27"/>
  <c r="W78" i="27"/>
  <c r="AA93" i="27"/>
  <c r="AA80" i="27"/>
  <c r="AA91" i="27"/>
  <c r="C81" i="27"/>
  <c r="C82" i="27"/>
  <c r="AA82" i="27"/>
  <c r="C93" i="27"/>
  <c r="AA85" i="27"/>
  <c r="X88" i="27"/>
  <c r="C83" i="27"/>
  <c r="X78" i="27"/>
  <c r="S92" i="27"/>
  <c r="AA88" i="27"/>
  <c r="S95" i="27"/>
  <c r="W94" i="27"/>
  <c r="AA78" i="27"/>
  <c r="AA30" i="48"/>
  <c r="AA84" i="41" s="1"/>
  <c r="W87" i="27"/>
  <c r="X85" i="27"/>
  <c r="C90" i="27"/>
  <c r="X95" i="27"/>
  <c r="X80" i="27"/>
  <c r="W84" i="27"/>
  <c r="C84" i="27"/>
  <c r="X89" i="27"/>
  <c r="S93" i="27"/>
  <c r="S83" i="27"/>
  <c r="W93" i="27"/>
  <c r="W83" i="27"/>
  <c r="W91" i="27"/>
  <c r="X82" i="27"/>
  <c r="C78" i="27"/>
  <c r="C91" i="27"/>
  <c r="C86" i="27"/>
  <c r="AA92" i="27"/>
  <c r="AA86" i="27"/>
  <c r="AA79" i="27"/>
  <c r="X86" i="27"/>
  <c r="W82" i="27"/>
  <c r="S80" i="27"/>
  <c r="X94" i="27"/>
  <c r="X87" i="27"/>
  <c r="S94" i="27"/>
  <c r="X81" i="27"/>
  <c r="Y30" i="48"/>
  <c r="Y84" i="41" s="1"/>
  <c r="X48" i="27"/>
  <c r="X59" i="27"/>
  <c r="X58" i="27"/>
  <c r="B48" i="27"/>
  <c r="B59" i="27"/>
  <c r="Q49" i="27"/>
  <c r="X44" i="27"/>
  <c r="Q46" i="27"/>
  <c r="X47" i="27"/>
  <c r="X42" i="27"/>
  <c r="B57" i="27"/>
  <c r="Q56" i="27"/>
  <c r="Q44" i="27"/>
  <c r="Q54" i="27"/>
  <c r="X53" i="27"/>
  <c r="X51" i="27"/>
  <c r="X50" i="27"/>
  <c r="B45" i="27"/>
  <c r="B42" i="27"/>
  <c r="X30" i="2"/>
  <c r="X48" i="41" s="1"/>
  <c r="Q48" i="27"/>
  <c r="Q50" i="27"/>
  <c r="X49" i="27"/>
  <c r="X45" i="27"/>
  <c r="Q58" i="27"/>
  <c r="Q52" i="27"/>
  <c r="Q47" i="27"/>
  <c r="X56" i="27"/>
  <c r="B56" i="27"/>
  <c r="B52" i="27"/>
  <c r="B55" i="27"/>
  <c r="X46" i="27"/>
  <c r="B50" i="27"/>
  <c r="Y30" i="1"/>
  <c r="Y12" i="41" s="1"/>
  <c r="I12" i="41"/>
  <c r="F13" i="27"/>
  <c r="F6" i="27"/>
  <c r="F10" i="27"/>
  <c r="F15" i="27"/>
  <c r="F14" i="27"/>
  <c r="F16" i="27"/>
  <c r="Q12" i="27"/>
  <c r="Q23" i="27"/>
  <c r="Z23" i="27"/>
  <c r="Z22" i="27"/>
  <c r="F7" i="27"/>
  <c r="F11" i="27"/>
  <c r="F9" i="27"/>
  <c r="F22" i="27"/>
  <c r="X30" i="47"/>
  <c r="X83" i="41" s="1"/>
  <c r="AA30" i="47"/>
  <c r="AA83" i="41" s="1"/>
  <c r="Y30" i="47"/>
  <c r="Y83" i="41" s="1"/>
  <c r="C83" i="41"/>
  <c r="E47" i="41"/>
  <c r="Y30" i="22"/>
  <c r="Y47" i="41" s="1"/>
  <c r="D47" i="41"/>
  <c r="X30" i="22"/>
  <c r="X47" i="41" s="1"/>
  <c r="F47" i="41"/>
  <c r="Z30" i="22"/>
  <c r="Z47" i="41" s="1"/>
  <c r="X30" i="21"/>
  <c r="X11" i="41" s="1"/>
  <c r="Y30" i="21"/>
  <c r="Y11" i="41" s="1"/>
  <c r="Y30" i="46"/>
  <c r="Y82" i="41" s="1"/>
  <c r="D46" i="41"/>
  <c r="X30" i="26"/>
  <c r="X46" i="41" s="1"/>
  <c r="Y30" i="26"/>
  <c r="Y46" i="41" s="1"/>
  <c r="Z44" i="25"/>
  <c r="Y30" i="45"/>
  <c r="Y81" i="41" s="1"/>
  <c r="E45" i="41"/>
  <c r="Y30" i="33"/>
  <c r="Y45" i="41" s="1"/>
  <c r="Z30" i="33"/>
  <c r="Z45" i="41" s="1"/>
  <c r="X30" i="33"/>
  <c r="X45" i="41" s="1"/>
  <c r="B45" i="41"/>
  <c r="Z44" i="32"/>
  <c r="Y30" i="32"/>
  <c r="Y9" i="41" s="1"/>
  <c r="C9" i="41"/>
  <c r="AA30" i="32"/>
  <c r="AA9" i="41" s="1"/>
  <c r="Z30" i="44"/>
  <c r="Z80" i="41" s="1"/>
  <c r="B80" i="41"/>
  <c r="X30" i="44"/>
  <c r="X80" i="41" s="1"/>
  <c r="Y44" i="44"/>
  <c r="Z30" i="35"/>
  <c r="Z44" i="41" s="1"/>
  <c r="X44" i="34"/>
  <c r="X30" i="34"/>
  <c r="X8" i="41" s="1"/>
  <c r="Z30" i="34"/>
  <c r="Z8" i="41" s="1"/>
  <c r="Y30" i="34"/>
  <c r="Y8" i="41" s="1"/>
  <c r="X30" i="43"/>
  <c r="X79" i="41" s="1"/>
  <c r="B79" i="41"/>
  <c r="Z30" i="43"/>
  <c r="Z79" i="41" s="1"/>
  <c r="Z30" i="36"/>
  <c r="Z7" i="41" s="1"/>
  <c r="Y30" i="56"/>
  <c r="Y78" i="41" s="1"/>
  <c r="AA30" i="56"/>
  <c r="AA78" i="41" s="1"/>
  <c r="O51" i="27"/>
  <c r="O59" i="27"/>
  <c r="O58" i="27"/>
  <c r="I6" i="41"/>
  <c r="Y30" i="38"/>
  <c r="Y6" i="41" s="1"/>
  <c r="Z30" i="38"/>
  <c r="Z6" i="41" s="1"/>
  <c r="AA30" i="38"/>
  <c r="AA6" i="41" s="1"/>
  <c r="Y53" i="69"/>
  <c r="AA53" i="69"/>
  <c r="AA95" i="16"/>
  <c r="AA95" i="27" s="1"/>
  <c r="Z53" i="69"/>
  <c r="X53" i="69"/>
  <c r="Z95" i="16"/>
  <c r="Z95" i="27" s="1"/>
  <c r="X56" i="69"/>
  <c r="Z56" i="69"/>
  <c r="Y56" i="69"/>
  <c r="Z63" i="64"/>
  <c r="X63" i="64"/>
  <c r="Y63" i="64"/>
  <c r="X65" i="64"/>
  <c r="AA63" i="68"/>
  <c r="Y56" i="68"/>
  <c r="X65" i="68"/>
  <c r="C65" i="68"/>
  <c r="Y65" i="68" s="1"/>
  <c r="Y63" i="68"/>
  <c r="X63" i="68"/>
  <c r="X53" i="68"/>
  <c r="AA56" i="69"/>
  <c r="Y53" i="68"/>
  <c r="X56" i="68"/>
  <c r="AA56" i="68"/>
  <c r="Z53" i="68"/>
  <c r="AA53" i="68"/>
  <c r="Z56" i="68"/>
  <c r="AA65" i="66"/>
  <c r="Y65" i="66"/>
  <c r="AA63" i="66"/>
  <c r="Z63" i="66"/>
  <c r="Y63" i="66"/>
  <c r="B65" i="66"/>
  <c r="X63" i="66"/>
  <c r="Z53" i="67"/>
  <c r="X53" i="67"/>
  <c r="B65" i="67"/>
  <c r="X63" i="67"/>
  <c r="Z29" i="67"/>
  <c r="Z59" i="41" s="1"/>
  <c r="X29" i="67"/>
  <c r="X59" i="41" s="1"/>
  <c r="Y65" i="67"/>
  <c r="AA65" i="67"/>
  <c r="Y53" i="67"/>
  <c r="AA53" i="67"/>
  <c r="Y29" i="65"/>
  <c r="Y22" i="41" s="1"/>
  <c r="AA29" i="65"/>
  <c r="AA22" i="41" s="1"/>
  <c r="Y65" i="64"/>
  <c r="AA65" i="64"/>
  <c r="Z65" i="64"/>
  <c r="Z53" i="64"/>
  <c r="Z29" i="64"/>
  <c r="Z23" i="41" s="1"/>
  <c r="AA29" i="64"/>
  <c r="AA23" i="41" s="1"/>
  <c r="X30" i="38"/>
  <c r="X6" i="41" s="1"/>
  <c r="D6" i="41"/>
  <c r="O56" i="27"/>
  <c r="O55" i="27"/>
  <c r="O52" i="27"/>
  <c r="O45" i="27"/>
  <c r="O46" i="27"/>
  <c r="O42" i="27"/>
  <c r="O53" i="27"/>
  <c r="O50" i="27"/>
  <c r="O47" i="27"/>
  <c r="O44" i="27"/>
  <c r="Y44" i="35"/>
  <c r="X44" i="35"/>
  <c r="Y30" i="43"/>
  <c r="Y79" i="41" s="1"/>
  <c r="AA30" i="43"/>
  <c r="AA79" i="41" s="1"/>
  <c r="E7" i="41"/>
  <c r="Y30" i="36"/>
  <c r="Y7" i="41" s="1"/>
  <c r="O93" i="41"/>
  <c r="Y30" i="62"/>
  <c r="Y93" i="41" s="1"/>
  <c r="L21" i="41"/>
  <c r="Z30" i="60"/>
  <c r="Z21" i="41" s="1"/>
  <c r="I17" i="41"/>
  <c r="Y30" i="12"/>
  <c r="Y17" i="41" s="1"/>
  <c r="Y68" i="54"/>
  <c r="Y68" i="8"/>
  <c r="D21" i="41"/>
  <c r="X30" i="60"/>
  <c r="X21" i="41" s="1"/>
  <c r="W20" i="41"/>
  <c r="Y30" i="57"/>
  <c r="Y20" i="41" s="1"/>
  <c r="O48" i="27"/>
  <c r="O54" i="27"/>
  <c r="D20" i="41"/>
  <c r="X30" i="57"/>
  <c r="X20" i="41" s="1"/>
  <c r="D7" i="41"/>
  <c r="X30" i="36"/>
  <c r="X7" i="41" s="1"/>
  <c r="F42" i="41"/>
  <c r="Z30" i="39"/>
  <c r="Z42" i="41" s="1"/>
  <c r="X30" i="39"/>
  <c r="X42" i="41" s="1"/>
  <c r="Y30" i="24"/>
  <c r="Y55" i="41" s="1"/>
  <c r="O43" i="27"/>
  <c r="O49" i="27"/>
  <c r="J55" i="41"/>
  <c r="X66" i="84" l="1"/>
  <c r="X67" i="84"/>
  <c r="X64" i="84"/>
  <c r="X65" i="84"/>
  <c r="L91" i="27"/>
  <c r="L91" i="84"/>
  <c r="Z19" i="84"/>
  <c r="Z95" i="84"/>
  <c r="AA95" i="84"/>
  <c r="L19" i="27"/>
  <c r="L19" i="84"/>
  <c r="X91" i="84"/>
  <c r="X54" i="27"/>
  <c r="X63" i="84"/>
  <c r="X62" i="84"/>
  <c r="X60" i="84"/>
  <c r="X59" i="84"/>
  <c r="X58" i="84"/>
  <c r="X57" i="84"/>
  <c r="X56" i="84"/>
  <c r="X55" i="84"/>
  <c r="X54" i="84"/>
  <c r="X53" i="84"/>
  <c r="X52" i="84"/>
  <c r="X51" i="84"/>
  <c r="X50" i="84"/>
  <c r="X49" i="84"/>
  <c r="X48" i="84"/>
  <c r="X47" i="84"/>
  <c r="X46" i="84"/>
  <c r="X45" i="84"/>
  <c r="X44" i="84"/>
  <c r="X43" i="84"/>
  <c r="X42" i="84"/>
  <c r="X61" i="84"/>
  <c r="X19" i="84"/>
  <c r="Z55" i="84"/>
  <c r="Z91" i="84"/>
  <c r="L55" i="84"/>
  <c r="Z58" i="24"/>
  <c r="Z30" i="24"/>
  <c r="Z55" i="41" s="1"/>
  <c r="X30" i="55"/>
  <c r="X91" i="41" s="1"/>
  <c r="X58" i="55"/>
  <c r="Z30" i="55"/>
  <c r="Z91" i="41" s="1"/>
  <c r="X30" i="24"/>
  <c r="X55" i="41" s="1"/>
  <c r="Z68" i="23"/>
  <c r="X58" i="24"/>
  <c r="X65" i="69"/>
  <c r="Z65" i="69"/>
  <c r="L19" i="41"/>
  <c r="Z30" i="23"/>
  <c r="Z19" i="41" s="1"/>
  <c r="X30" i="23"/>
  <c r="X19" i="41" s="1"/>
  <c r="AA65" i="68"/>
  <c r="Z65" i="66"/>
  <c r="X65" i="66"/>
  <c r="Z65" i="67"/>
  <c r="X65" i="67"/>
</calcChain>
</file>

<file path=xl/sharedStrings.xml><?xml version="1.0" encoding="utf-8"?>
<sst xmlns="http://schemas.openxmlformats.org/spreadsheetml/2006/main" count="11223" uniqueCount="420">
  <si>
    <t>Inicial común</t>
  </si>
  <si>
    <t>Inicial especial</t>
  </si>
  <si>
    <t>Primario común</t>
  </si>
  <si>
    <t>Primario especial</t>
  </si>
  <si>
    <t>Primario adultos</t>
  </si>
  <si>
    <t>Medio común</t>
  </si>
  <si>
    <t>Medio especial</t>
  </si>
  <si>
    <t>Medio adultos</t>
  </si>
  <si>
    <t>Medio artístico</t>
  </si>
  <si>
    <t>Estatal</t>
  </si>
  <si>
    <t>Privado</t>
  </si>
  <si>
    <t>DE</t>
  </si>
  <si>
    <t>Superior común</t>
  </si>
  <si>
    <t>Superior artístico</t>
  </si>
  <si>
    <t>Educación formal</t>
  </si>
  <si>
    <t>Todo común</t>
  </si>
  <si>
    <t>Año</t>
  </si>
  <si>
    <t>Total MEGC</t>
  </si>
  <si>
    <t>Otras dependencias</t>
  </si>
  <si>
    <t>Total general</t>
  </si>
  <si>
    <t>Nivel y modalidad de la educación formal</t>
  </si>
  <si>
    <t>Solo común</t>
  </si>
  <si>
    <t>Comuna</t>
  </si>
  <si>
    <t>.</t>
  </si>
  <si>
    <t>Zona</t>
  </si>
  <si>
    <t>Norte</t>
  </si>
  <si>
    <t>Centro</t>
  </si>
  <si>
    <t>Sur</t>
  </si>
  <si>
    <r>
      <t>Nota:</t>
    </r>
    <r>
      <rPr>
        <sz val="8"/>
        <rFont val="Arial"/>
        <family val="2"/>
      </rPr>
      <t xml:space="preserve"> La zona norte agrupa los DE 9, 10, 14, 15, 16 y 17; la zona centro, los DE 1, 2, 3, 6, 7, 8, 11, 12 y 18; la zona sur, los DE 4, 5, 13, 19, 20 y 21. En "otras dependencias" se cuentan los establecimientos dependientes del gobierno nacional y los de otros ministerios del GCBA.</t>
    </r>
  </si>
  <si>
    <t>Ciudad Autónoma de Buenos Aires: Unidades educativas por nivel y modalidad de la educación formal y sector de gestión, según distrito escolar; año 1996</t>
  </si>
  <si>
    <t>Ciudad Autónoma de Buenos Aires: Matrícula por nivel y modalidad de la educación formal y sector de gestión, según distrito escolar; año 1996</t>
  </si>
  <si>
    <t>Ciudad Autónoma de Buenos Aires: Secciones por nivel y modalidad de la educación formal y sector de gestión, según distrito escolar; año 1996</t>
  </si>
  <si>
    <t>Ciudad Autónoma de Buenos Aires: Matrícula por nivel y modalidad de la educación formal y sector de gestión, según distrito escolar; año 1997</t>
  </si>
  <si>
    <t>Ciudad Autónoma  de Buenos Aires: Unidades educativas por nivel y modalidad de la educación formal y sector de gestión, según distrito escolar; año 1997</t>
  </si>
  <si>
    <t>Ciudad Autónoma de Buenos Aires: Secciones por nivel y modalidad de la educación formal y sector de gestión, según distrito escolar; año 1997</t>
  </si>
  <si>
    <t>En "otras dependencias" se cuentan los establecimientos dependientes del gobierno nacional y los de otros ministerios del GCBA.</t>
  </si>
  <si>
    <r>
      <rPr>
        <i/>
        <sz val="8"/>
        <rFont val="Arial"/>
        <family val="2"/>
      </rPr>
      <t>Nota</t>
    </r>
    <r>
      <rPr>
        <sz val="8"/>
        <rFont val="Arial"/>
        <family val="2"/>
      </rPr>
      <t>: En "otras dependencias" se cuentan los establecimientos dependientes del gobierno nacional y los de otros ministerios del GCBA.</t>
    </r>
  </si>
  <si>
    <t>Nivel y modalidad de la educación formal y no formal</t>
  </si>
  <si>
    <r>
      <t>Nota:</t>
    </r>
    <r>
      <rPr>
        <sz val="8"/>
        <rFont val="Arial"/>
        <family val="2"/>
      </rPr>
      <t xml:space="preserve"> En "otras dependencias" se cuentan los establecimientos dependientes del gobierno nacional y los de otros ministerios del GCBA.</t>
    </r>
  </si>
  <si>
    <r>
      <t>Nota:</t>
    </r>
    <r>
      <rPr>
        <sz val="8"/>
        <rFont val="Arial"/>
        <family val="2"/>
      </rPr>
      <t xml:space="preserve">  En "otras dependencias" se cuentan los establecimientos dependientes del gobierno nacional y los de otros ministerios del GCBA.</t>
    </r>
  </si>
  <si>
    <t>Ciudad Autónoma de Buenos Aires: Matrícula por nivel y modalidad de  la educación formal y no formal y sector de gestión, según zona; año 2005</t>
  </si>
  <si>
    <r>
      <rPr>
        <i/>
        <sz val="8"/>
        <rFont val="Arial"/>
        <family val="2"/>
      </rPr>
      <t>Nota</t>
    </r>
    <r>
      <rPr>
        <sz val="8"/>
        <rFont val="Arial"/>
        <family val="2"/>
      </rPr>
      <t>: No se relevaron secciones en el año 1996</t>
    </r>
  </si>
  <si>
    <r>
      <t xml:space="preserve">INFORMES TEMÁTICOS DEL EQUIPO DE INDICADORES SOCIOEDUCATIVOS
</t>
    </r>
    <r>
      <rPr>
        <b/>
        <sz val="12"/>
        <rFont val="Arial"/>
        <family val="2"/>
      </rPr>
      <t>Matrícula, unidades educativas y secciones. Año 1996</t>
    </r>
  </si>
  <si>
    <r>
      <t xml:space="preserve">INFORMES TEMÁTICOS DEL EQUIPO DE INDICADORES SOCIOEDUCATIVOS
</t>
    </r>
    <r>
      <rPr>
        <b/>
        <sz val="12"/>
        <rFont val="Arial"/>
        <family val="2"/>
      </rPr>
      <t>Matrícula, unidades educativas y secciones. Año 1997</t>
    </r>
  </si>
  <si>
    <r>
      <t xml:space="preserve">INFORMES TEMÁTICOS DEL EQUIPO DE INDICADORES SOCIOEDUCATIVOS
</t>
    </r>
    <r>
      <rPr>
        <b/>
        <sz val="12"/>
        <rFont val="Arial"/>
        <family val="2"/>
      </rPr>
      <t>Matrícula, unidades educativas y secciones. Año 1998</t>
    </r>
  </si>
  <si>
    <r>
      <t xml:space="preserve">INFORMES TEMÁTICOS DEL EQUIPO DE INDICADORES SOCIOEDUCATIVOS
</t>
    </r>
    <r>
      <rPr>
        <b/>
        <sz val="12"/>
        <rFont val="Arial"/>
        <family val="2"/>
      </rPr>
      <t>Matrícula, unidades educativas y secciones. Año 1999</t>
    </r>
  </si>
  <si>
    <r>
      <t xml:space="preserve">INFORMES TEMÁTICOS DEL EQUIPO DE INDICADORES SOCIOEDUCATIVOS
</t>
    </r>
    <r>
      <rPr>
        <b/>
        <sz val="12"/>
        <rFont val="Arial"/>
        <family val="2"/>
      </rPr>
      <t>Matrícula, unidades educativas y secciones. Año 2000</t>
    </r>
  </si>
  <si>
    <r>
      <t xml:space="preserve">INFORMES TEMÁTICOS DEL EQUIPO DE INDICADORES SOCIOEDUCATIVOS
</t>
    </r>
    <r>
      <rPr>
        <b/>
        <sz val="12"/>
        <rFont val="Arial"/>
        <family val="2"/>
      </rPr>
      <t>Matrícula, unidades educativas y secciones. Año 2001</t>
    </r>
  </si>
  <si>
    <r>
      <t xml:space="preserve">INFORMES TEMÁTICOS DEL EQUIPO DE INDICADORES SOCIOEDUCATIVOS
</t>
    </r>
    <r>
      <rPr>
        <b/>
        <sz val="12"/>
        <rFont val="Arial"/>
        <family val="2"/>
      </rPr>
      <t>Matrícula, unidades educativas y secciones. Año 2002</t>
    </r>
  </si>
  <si>
    <r>
      <t xml:space="preserve">INFORMES TEMÁTICOS DEL EQUIPO DE INDICADORES SOCIOEDUCATIVOS
</t>
    </r>
    <r>
      <rPr>
        <b/>
        <sz val="12"/>
        <rFont val="Arial"/>
        <family val="2"/>
      </rPr>
      <t>Matrícula, unidades educativas y secciones. Año 2003</t>
    </r>
  </si>
  <si>
    <r>
      <t xml:space="preserve">INFORMES TEMÁTICOS DEL EQUIPO DE INDICADORES SOCIOEDUCATIVOS
</t>
    </r>
    <r>
      <rPr>
        <b/>
        <sz val="12"/>
        <rFont val="Arial"/>
        <family val="2"/>
      </rPr>
      <t>Matrícula, unidades educativas y secciones. Año 2004</t>
    </r>
  </si>
  <si>
    <r>
      <t xml:space="preserve">INFORMES TEMÁTICOS DEL EQUIPO DE INDICADORES SOCIOEDUCATIVOS
</t>
    </r>
    <r>
      <rPr>
        <b/>
        <sz val="12"/>
        <rFont val="Arial"/>
        <family val="2"/>
      </rPr>
      <t>Matrícula, unidades educativas y secciones. Año 2005</t>
    </r>
  </si>
  <si>
    <r>
      <t xml:space="preserve">INFORMES TEMÁTICOS DEL EQUIPO DE INDICADORES SOCIOEDUCATIVOS
</t>
    </r>
    <r>
      <rPr>
        <b/>
        <sz val="12"/>
        <rFont val="Arial"/>
        <family val="2"/>
      </rPr>
      <t>Matrícula, unidades educativas y secciones. Año 2006</t>
    </r>
  </si>
  <si>
    <r>
      <t xml:space="preserve">INFORMES TEMÁTICOS DEL EQUIPO DE INDICADORES SOCIOEDUCATIVOS
</t>
    </r>
    <r>
      <rPr>
        <b/>
        <sz val="12"/>
        <rFont val="Arial"/>
        <family val="2"/>
      </rPr>
      <t>Matrícula, unidades educativas y secciones. Año 2007</t>
    </r>
  </si>
  <si>
    <r>
      <t xml:space="preserve">INFORMES TEMÁTICOS DEL EQUIPO DE INDICADORES SOCIOEDUCATIVOS
</t>
    </r>
    <r>
      <rPr>
        <b/>
        <sz val="12"/>
        <rFont val="Arial"/>
        <family val="2"/>
      </rPr>
      <t>Matrícula, unidades educativas y secciones. Año 2008</t>
    </r>
  </si>
  <si>
    <r>
      <t xml:space="preserve">INFORMES TEMÁTICOS DEL EQUIPO DE INDICADORES SOCIOEDUCATIVOS
</t>
    </r>
    <r>
      <rPr>
        <b/>
        <sz val="12"/>
        <rFont val="Arial"/>
        <family val="2"/>
      </rPr>
      <t>Matrícula, unidades educativas y secciones. Año 2009</t>
    </r>
  </si>
  <si>
    <r>
      <t xml:space="preserve">INFORMES TEMÁTICOS DEL EQUIPO DE INDICADORES SOCIOEDUCATIVOS
</t>
    </r>
    <r>
      <rPr>
        <b/>
        <sz val="12"/>
        <rFont val="Arial"/>
        <family val="2"/>
      </rPr>
      <t>Matrícula, unidades educativas y secciones. Año 2010</t>
    </r>
  </si>
  <si>
    <r>
      <t xml:space="preserve">INFORMES TEMÁTICOS DEL EQUIPO DE INDICADORES SOCIOEDUCATIVOS
</t>
    </r>
    <r>
      <rPr>
        <b/>
        <sz val="12"/>
        <rFont val="Arial"/>
        <family val="2"/>
      </rPr>
      <t>Matrícula, unidades educativas y secciones. Año 2011</t>
    </r>
  </si>
  <si>
    <r>
      <t xml:space="preserve">INFORMES TEMÁTICOS DEL EQUIPO DE INDICADORES SOCIOEDUCATIVOS
</t>
    </r>
    <r>
      <rPr>
        <b/>
        <sz val="12"/>
        <rFont val="Arial"/>
        <family val="2"/>
      </rPr>
      <t>Matrícula, unidades educativas y secciones. Año 2012</t>
    </r>
  </si>
  <si>
    <r>
      <t xml:space="preserve">INFORMES TEMÁTICOS DEL EQUIPO DE INDICADORES SOCIOEDUCATIVOS
</t>
    </r>
    <r>
      <rPr>
        <b/>
        <sz val="12"/>
        <rFont val="Arial"/>
        <family val="2"/>
      </rPr>
      <t>Matrícula, unidades educativas y secciones. Año 2013</t>
    </r>
  </si>
  <si>
    <t>Nivel y modalidad de la educación formal generales y específicas</t>
  </si>
  <si>
    <t>Secundario común</t>
  </si>
  <si>
    <t>Secundario especial</t>
  </si>
  <si>
    <t>Secundario adultos</t>
  </si>
  <si>
    <t>Secundario artístico</t>
  </si>
  <si>
    <t>Se excluye la matrícula del Programa Adultos 2000, que se registra desde el año 2004, pero que no se contabiliza de igual modo que el resto de los registros, por lo que distorsiona la serie. Este programa registra cada año entre 8.000 y 21.000 alumnos acorde a lo que contabilice.</t>
  </si>
  <si>
    <r>
      <t>Notas:</t>
    </r>
    <r>
      <rPr>
        <sz val="8"/>
        <rFont val="Arial"/>
        <family val="2"/>
      </rPr>
      <t>A partir de 2000 la oferta privada de jardines maternales se releva dentro del nivel inicial común. Asimismo, en el nivel medio para adultos del sector estatal se incorporan, a partir de 2000, los planes de cuatro años y las Escuelas de Bellas Artes, y a partir de 2004, las Escuelas de Reingreso. A partir del año 2009 incorporan los jardines del Registro de Establecimientos Educativo Asistenciales como parte de la educación no formal privada.</t>
    </r>
  </si>
  <si>
    <r>
      <t>Notas:</t>
    </r>
    <r>
      <rPr>
        <sz val="8"/>
        <rFont val="Arial"/>
        <family val="2"/>
      </rPr>
      <t>A partir de 2000 la oferta privada de jardines maternales se releva dentro del nivel inicial común. Asimismo, en el nivel medio para adultos del sector estatal se incorporan, a partir de 2000, los planes de cuatro años y las Escuelas de Bellas Artes, y a partir de 2004, las Escuelas de Reingreso. A partir del año 2009 se incorporan los jardines del Registro de Establecimientos Educativo Asistenciales como parte de la educación no formal privada.</t>
    </r>
  </si>
  <si>
    <t>Ciudad Autónoma de Buenos Aires: Matrícula por nivel y modalidad de la educación formal y sector de gestión, según zona; año 1998</t>
  </si>
  <si>
    <t>Ciudad  Autónoma de Buenos Aires: Matrícula por nivel y modalidad de la educación formal y sector de gestión, según distrito escolar; año 1998</t>
  </si>
  <si>
    <t>Ciudad Autónoma de Buenos Aires: Unidades educativas por nivel y modalidad de la educación formal y sector de gestión, según zona; año 1998</t>
  </si>
  <si>
    <t>Ciudad  Autónoma de Buenos Aires: Unidades educativas por nivel y modalidad de la educación formal y sector de gestión, según distrito escolar; año 1998</t>
  </si>
  <si>
    <t>Ciudad  Autónoma de Buenos Aires: Secciones por nivel y modalidad de la educación formal y sector de gestión, según distrito escolar; año 1998</t>
  </si>
  <si>
    <t>Ciudad Autónoma de Buenos Aires: Secciones por nivel y modalidad de  la educación formal y sector de gestión, según zona; año 1998</t>
  </si>
  <si>
    <t>Ciudad Autónoma  de Buenos Aires: Matrícula por nivel y modalidad de la educación formal y sector de gestión, según distrito escolar; año 1999</t>
  </si>
  <si>
    <t>Ciudad Autónoma de Buenos Aires: Matrícula por nivel y modalidad de la educación formal y sector de gestión, según zona; año 1999</t>
  </si>
  <si>
    <t>Ciudad Autónoma  de Buenos Aires: Unidades educativas por nivel y modalidad dela educación formal y sector de gestión, según distrito escolar; año 1999</t>
  </si>
  <si>
    <t>Ciudad Autónoma de Buenos Aires: Unidades educativas por nivel y modalidad de la educación formal y sector de gestión, según zona; año 1999</t>
  </si>
  <si>
    <t>Ciudad  Autónoma de Buenos Aires: Secciones por nivel y modalidad de la educación formal y sector de gestión, según distrito escolar; año 1999</t>
  </si>
  <si>
    <t>Ciudad Autónoma de Buenos Aires: Secciones por nivel y modalidad de la educación formal y sector de gestión, según zona; año 1999</t>
  </si>
  <si>
    <t>Ciudad Autónoma de Buenos Aires: Matrícula por nivel y modalidad de la educación formal y sector de gestión, según zona; año 2000</t>
  </si>
  <si>
    <t>Ciudad  Autónoma de Buenos Aires: Matrícula por nivel y modalidad de la educación formal y sector de gestión, según distrito escolar; año 2000</t>
  </si>
  <si>
    <t>Ciudad  Autónoma de Buenos Aires: Unidades educativas por nivel y modalidad de la educación formal y sector de gestión, según distrito escolar; año 2000</t>
  </si>
  <si>
    <t>Ciudad Autónoma de Buenos Aires: Unidades educativas por nivel y modalidad de la educación formal y sector de gestión, según zona; año 2000</t>
  </si>
  <si>
    <t>Ciudad Autónoma  de Buenos Aires: Secciones por nivel y modalidad de la educación formal y sector de gestión, según distrito escolar; año 2000</t>
  </si>
  <si>
    <t>Ciudad Autónoma de Buenos Aires: Secciones por nivel y modalidad de la educación formal y sector de gestión, según zona; año 2000</t>
  </si>
  <si>
    <t>Ciudad Autónoma de Buenos Aires: Matrícula por nivel y modalidad de  la educación formal y sector de gestión, según zona; año 2001</t>
  </si>
  <si>
    <t>Ciudad  Autónoma de Buenos Aires: Matrícula por nivel y modalidad de la educación formal y sector de gestión, según distrito escolar; año 2001</t>
  </si>
  <si>
    <t>Ciudad Autónoma  de Buenos Aires: Unidades educativas por nivel y modalidad de  la educación formal y sector de gestión, según distrito escolar; año 2001</t>
  </si>
  <si>
    <t>Ciudad Autónoma de Buenos Aires: Unidades educativas por nivel y modalidad de  la educación formal y sector de gestión, según zona; año 2001</t>
  </si>
  <si>
    <t>Ciudad  Autónoma  de Buenos Aires: Secciones por nivel y modalidad de  la educación formal y sector de gestión, según distrito escolar; año 2001</t>
  </si>
  <si>
    <t>Ciudad Autónoma de Buenos Aires: Secciones por nivel y modalidad de  la educación formal y sector de gestión, según zona; año 2001</t>
  </si>
  <si>
    <t>Ciudad  Autónoma  de Buenos Aires: Matrícula por nivel y modalidad de  la educación formal y sector de gestión, según distrito escolar; año 2002</t>
  </si>
  <si>
    <t>Ciudad de Buenos Aires: Matrícula por nivel y modalidad de  la educación formal y sector de gestión, según zona; año 2002</t>
  </si>
  <si>
    <t>Ciudad Autónoma de Buenos Aires: Unidades educativas por nivel y modalidad de  la educación formal  y sector de gestión, según zona; año 2002</t>
  </si>
  <si>
    <t>Ciudad Autónoma  de Buenos Aires: Unidades educativas por nivel y modalidad de  la educación formal y sector de gestión, según distrito escolar; año 2002</t>
  </si>
  <si>
    <t>Ciudad Autónoma de Buenos Aires: Secciones por nivel y modalidad de  la educación formal y sector de gestión, según zona; año 2002</t>
  </si>
  <si>
    <t>Ciudad Autónoma de Buenos Aires: Secciones por nivel y modalidad de  la educación formal y sector de gestión, según distrito escolar; año 2002</t>
  </si>
  <si>
    <t>Ciudad Autónoma de Buenos Aires: Matrícula por nivel y modalidad de  la educación formal y sector de gestión, según distrito escolar; año 2003</t>
  </si>
  <si>
    <t>Ciudad Autónoma de Buenos Aires: Matrícula por nivel y modalidad de la educación formal y sector de gestión, según zona; año 2003</t>
  </si>
  <si>
    <t>Ciudad de Buenos Aires: Unidades educativas por nivel y modalidad de  la educación formal y sector de gestión, según zona; año 2003</t>
  </si>
  <si>
    <t>Ciudad Autónoma  de Buenos Aires: Unidades educativas por nivel y modalidad de la educación formal y sector de gestión, según distrito escolar; año 2003</t>
  </si>
  <si>
    <t>Ciudad Autónoma de Buenos Aires: Secciones por nivel y modalidad de  la educación formal y sector de gestión, según distrito escolar; año 2003</t>
  </si>
  <si>
    <t>Ciudad Autónoma de Buenos Aires: Secciones por nivel y modalidad de  la educación formal y sector de gestión, según zona; año 2003</t>
  </si>
  <si>
    <t>Ciudad Autónoma de Buenos Aires: Matrícula por nivel y modalidad de  la educación formal y sector de gestión, según distrito escolar; año 2004</t>
  </si>
  <si>
    <t>Ciudad Autónoma de Buenos Aires: Matrícula por nivel y modalidad de  la educación formal y sector de gestión, según zona; año 2004</t>
  </si>
  <si>
    <t>Ciudad Autónoma de Buenos Aires: Unidades educativas por nivel y modalidad de  la educación formal y sector de gestión, según distrito escolar; año 2004</t>
  </si>
  <si>
    <t>Ciudad Autónoma de Buenos Aires: Unidades educativas por nivel y modalidad de  la educación formal y sector de gestión, según zona; año 2004</t>
  </si>
  <si>
    <t>Ciudad Autónoma de Buenos Aires: Secciones por nivel y modalidad de  la educación formal y sector de gestión, según zona; año 2004</t>
  </si>
  <si>
    <t>Ciudad Autónoma de Buenos Aires: Secciones por nivel y modalidad de  la educación formal y sector de gestión, según distrito escolar; año 2004</t>
  </si>
  <si>
    <t>Ciudad Autónoma de Buenos Aires: Matrícula por nivel y modalidad de  la educación formal y sector de gestión, según distrito escolar; año 2005</t>
  </si>
  <si>
    <t>Ciudad Autónoma de Buenos Aires: Alumnos por nivel y modalidad de  la educación formal y sector de gestión, según comuna; año 2005</t>
  </si>
  <si>
    <t>Ciudad Autónoma de Buenos Aires: Unidades educativas por nivel y modalidad de la educación formal y sector de gestión, según distrito escolar; año 2005</t>
  </si>
  <si>
    <t>Ciudad Autónoma de Buenos Aires: Unidades educativas por nivel y modalidad de  la educación formal y sector de gestión, según comuna; año 2005</t>
  </si>
  <si>
    <t>Ciudad Autónoma de Buenos Aires: Unidades educativas por nivel y modalidad de la educación formal y sector de gestión, según zona; año 2005</t>
  </si>
  <si>
    <t>Ciudad Autónoma de Buenos Aires: Secciones por nivel y modalidad de  la educación formal y sector de gestión, según distrito escolar; año 2005</t>
  </si>
  <si>
    <t>Ciudad Autónoma de Buenos Aires: Secciones por nivel y modalidad de  la educación formal y sector de gestión, según comuna; año 2005</t>
  </si>
  <si>
    <t>Ciudad Autónoma de Buenos Aires: Secciones por nivel y modalidad de  la educación formal y sector de gestión, según zona; año 2005</t>
  </si>
  <si>
    <t>Ciudad Autónoma de Buenos Aires: Matrícula por nivel y modalidad de  la educación formal y sector de gestión, según distrito escolar; año 2006</t>
  </si>
  <si>
    <t>Ciudad Autónoma de Buenos Aires: Alumnos por nivel y modalidad de  la educación formal y sector de gestión, según comuna; año 2006</t>
  </si>
  <si>
    <t>Ciudad Autónoma de Buenos Aires: Matrícula por nivel y modalidad de  la educación formal y sector de gestión, según zona; año 2006</t>
  </si>
  <si>
    <t>Ciudad Autónoma de Buenos Aires: Unidades educativas por nivel y modalidad de  la educación formal y sector de gestión, según distrito escolar; año 2006</t>
  </si>
  <si>
    <t>Ciudad Autónoma de Buenos Aires: Unidades educativas por nivel y modalidad de  la educación formal y sector de gestión, según comuna; año 2006</t>
  </si>
  <si>
    <t>Ciudad Autónoma de Buenos Aires: Unidades educativas por nivel y modalidad de  la educación formal  y sector de gestión, según zona; año 2006</t>
  </si>
  <si>
    <t>Ciudad Autónoma de Buenos Aires: Secciones por nivel y modalidad de  la educación formal y sector de gestión, según distrito escolar; año 2006</t>
  </si>
  <si>
    <t>Ciudad Autónoma de Buenos Aires: Secciones por nivel y modalidad de  la educación formal y sector de gestión, según comuna; año 2006</t>
  </si>
  <si>
    <t>Ciudad Autónoma de Buenos Aires: Secciones por nivel y modalidad de  la educación formal y sector de gestión, según zona; año 2006</t>
  </si>
  <si>
    <t>Ciudad Autónoma de Buenos Aires: Matrícula por nivel y modalidad de  la educación formal y sector de gestión, según distrito escolar; año 2007</t>
  </si>
  <si>
    <t>Ciudad Autónoma de Buenos Aires: Matrícula por nivel y modalidad de  la educación formal y sector de gestión, según comuna; año 2007</t>
  </si>
  <si>
    <t>Ciudad Autónoma de Buenos Aires: Matrícula por nivel y modalidad de  la educación formal y sector de gestión, según zona; año 2007</t>
  </si>
  <si>
    <t>Ciudad Autónoma de Buenos Aires: Unidades educativas por nivel y modalidad de  la educación formal y sector de gestión, según distrito escolar; año 2007</t>
  </si>
  <si>
    <t>Ciudad Autónoma de Buenos Aires: Unidades educativas por nivel y modalidad de  la educación formal y sector de gestión, según comuna; año 2007</t>
  </si>
  <si>
    <t>Ciudad Autónoma de Buenos Aires: Unidades educativas por nivel y modalidad de  la educación formal y sector de gestión, según zona; año 2007</t>
  </si>
  <si>
    <t>Ciudad Autónoma de Buenos Aires: Secciones por nivel y modalidad de  la educación formal y sector de gestión, según distrito escolar; año 2007</t>
  </si>
  <si>
    <t>Ciudad Autónoma de Buenos Aires: Secciones por nivel y modalidad de  la educación formal y sector de gestión, según comuna; año 2007</t>
  </si>
  <si>
    <t>Ciudad Autónoma de Buenos Aires: Secciones por nivel y modalidad de  la educación formal y sector de gestión, según zona; año 2007</t>
  </si>
  <si>
    <t>Ciudad Autónoma de Buenos Aires: Matrícula por nivel y modalidad de  la educación formal y sector de gestión, según distrito escolar; año 2008</t>
  </si>
  <si>
    <t>Ciudad Autónoma de Buenos Aires: Matrícula por nivel y modalidad de  la educación formal y sector de gestión, según comuna; año 2008</t>
  </si>
  <si>
    <t>Ciudad Autónoma de Buenos Aires: Matrícula por nivel y modalidad de  la educación formal y sector de gestión, según zona; año 2008</t>
  </si>
  <si>
    <t>Ciudad Autónoma de Buenos Aires: Unidades educativas por nivel y modalidad de  la educación formal y sector de gestión, según distrito escolar; año 2008</t>
  </si>
  <si>
    <t>Ciudad Autónoma de Buenos Aires: Unidades educativas por nivel y modalidad de  la educación formal y sector de gestión, según comuna; año 2008</t>
  </si>
  <si>
    <t>Ciudad Autónoma de Buenos Aires: Unidades educativas por nivel y modalidad de  la educación formal y sector de gestión, según zona; año 2008</t>
  </si>
  <si>
    <t>Ciudad Autónoma de Buenos Aires: Secciones por nivel y modalidad de  la educación formal y sector de gestión, según distrito escolar; año 2008</t>
  </si>
  <si>
    <t>Ciudad Autónoma de Buenos Aires: Secciones por nivel y modalidad de  la educación formal y sector de gestión, según comuna; año 2008</t>
  </si>
  <si>
    <t>Ciudad Autónoma de Buenos Aires: Secciones por nivel y modalidad de  la educación formal y sector de gestión, según zona; año 2008</t>
  </si>
  <si>
    <t>Ciudad Autónoma de Buenos Aires: Matrícula por nivel y modalidad de  la educación formal y sector de gestión, según distrito escolar; año 2009</t>
  </si>
  <si>
    <t>Ciudad Autónoma de Buenos Aires: Matrícula por nivel y modalidad de  la educación formal y sector de gestión, según comuna; año 2009</t>
  </si>
  <si>
    <t>Ciudad Autónoma de Buenos Aires: Matrícula por nivel y modalidad de  la educación formal y sector de gestión, según zona; año 2009</t>
  </si>
  <si>
    <t>Ciudad Autónoma de Buenos Aires: Unidades educativas por nivel y modalidad de  la educación formal y sector de gestión, según distrito escolar; año 2009</t>
  </si>
  <si>
    <t>Ciudad Autónoma de Buenos Aires: Unidades educativas por nivel y modalidad de  la educación formal y sector de gestión, según comuna; año 2009</t>
  </si>
  <si>
    <t>Ciudad Autónoma de Buenos Aires: Unidades educativas por nivel y modalidad de  la educación formal y sector de gestión, según zona; año 2009</t>
  </si>
  <si>
    <t>Ciudad Autónoma de Buenos Aires: Secciones por nivel y modalidad de  la educación formal y sector de gestión, según distrito escolar; año 2009</t>
  </si>
  <si>
    <t>Ciudad Autónoma de Buenos Aires: Secciones por nivel y modalidad de  la educación formal y sector de gestión, según comuna; año 2009</t>
  </si>
  <si>
    <t>Ciudad Autónoma de Buenos Aires: Secciones por nivel y modalidad de  la educación formal y sector de gestión, según zona; año 2009</t>
  </si>
  <si>
    <t>Ciudad Autónoma de Buenos Aires: Matrícula por nivel y modalidad de  la educación formal y sector de gestión, según zona; año 2010</t>
  </si>
  <si>
    <t>Ciudad Autónoma de Buenos Aires: Matrícula por nivel y modalidad de  la educación formal y sector de gestión, según comuna; año 2010</t>
  </si>
  <si>
    <t>Ciudad Autónoma de Buenos Aires: Matrícula por nivel y modalidad de  la educación formal y sector de gestión, según distrito escolar; año 2010</t>
  </si>
  <si>
    <t>Ciudad Autónoma de Buenos Aires: Unidades educativas por nivel y modalidad de  la educación formal  y sector de gestión, según zona; año 2010</t>
  </si>
  <si>
    <t>Ciudad Autónoma de Buenos Aires: Unidades educativas por nivel y modalidad de  la educación formal  y sector de gestión, según comuna; año 2010</t>
  </si>
  <si>
    <t>Ciudad Autónoma de Buenos Aires: Unidades educativas por nivel y modalidad de  la educación formal y sector de gestión, según distrito escolar; año 2010</t>
  </si>
  <si>
    <t>Ciudad Autónoma de Buenos Aires: Secciones por nivel y modalidad de  la educación formal y sector de gestión, según distrito escolar; año 2010</t>
  </si>
  <si>
    <t>Ciudad Autónoma de Buenos Aires: Secciones por nivel y modalidad de la educación formal y sector de gestión, según comuna; año 2010</t>
  </si>
  <si>
    <t>Ciudad Autónoma de Buenos Aires: Secciones por nivel y modalidad de la educación formal y sector de gestión, según zona; año 2010</t>
  </si>
  <si>
    <t>Ciudad Autónoma de Buenos Aires: Matrícula por nivel y modalidad de  la educación formal y sector de gestión, según distrito escolar; año 2011</t>
  </si>
  <si>
    <t>Ciudad Autónoma de Buenos Aires: Matrícula por nivel y modalidad de  la educación formal y sector de gestión, según comuna; año 2011</t>
  </si>
  <si>
    <t>Ciudad Autónoma de Buenos Aires: Matrícula por nivel y modalidad de  la educación formal y sector de gestión, según zona; año 2011</t>
  </si>
  <si>
    <t>Ciudad Autónoma de Buenos Aires: Unidades educativas por nivel y modalidad de  la educación formal y sector de gestión, según distrito escolar; año 2011</t>
  </si>
  <si>
    <t>Ciudad Autónoma de Buenos Aires: Unidades educativas por nivel y modalidad de la educación formal y sector de gestión, según comuna; año 2011</t>
  </si>
  <si>
    <t>Ciudad Autónoma de Buenos Aires: Unidades educativas por nivel y modalidad de  la educación formal y sector de gestión, según zona; año 2011</t>
  </si>
  <si>
    <t>Ciudad Autónoma de Buenos Aires: Secciones por nivel y modalidad de  la educación formal y sector de gestión, según distrito escolar; año 2011</t>
  </si>
  <si>
    <t>Ciudad Autónoma de Buenos Aires: Secciones por nivel y modalidad de la educación formal y sector de gestión, según comuna; año 2011</t>
  </si>
  <si>
    <t>Ciudad Autónoma de Buenos Aires: Secciones por nivel y modalidad de  la educación formal y sector de gestión, según zona; año 2011</t>
  </si>
  <si>
    <t xml:space="preserve">Ciudad Autónoma de Buenos Aires. Matrícula por nivel, modalidad y sector de gestión según distrito escolar; año 2013. </t>
  </si>
  <si>
    <t xml:space="preserve">Ciudad Autónoma de Buenos Aires. Matrícula por nivel, modalidad y sector de gestión según comuna; año 2013. </t>
  </si>
  <si>
    <t xml:space="preserve">Ciudad Autónoma de Buenos Aires.  Matrícula por nivel, modalidad y sector de gestión según zona; año 2013. </t>
  </si>
  <si>
    <t xml:space="preserve">Ciudad Autónoma de Buenos Aires. Unidades educativas por nivel, modalidad y sector de gestión según distrito escolar; año 2013. </t>
  </si>
  <si>
    <t xml:space="preserve">Ciudad Autónoma de Buenos Aires. Unidades educativas por nivel, modalidad y sector de gestión según comuna; año 2013. </t>
  </si>
  <si>
    <t xml:space="preserve">Ciudad Autónoma de Buenos Aires. Unidades educativas por nivel, modalidad y sector de gestión según zona; año 2013. </t>
  </si>
  <si>
    <t xml:space="preserve">Ciudad Autónoma de Buenos Aires.  Secciones por nivel, modalidad y sector de gestión según distrito escolar; año 2013. </t>
  </si>
  <si>
    <t xml:space="preserve">Ciudad Autónoma de Buenos Aires. Secciones por nivel, modalidad y sector de gestión según comuna; año 2013. </t>
  </si>
  <si>
    <t xml:space="preserve">Ciudad Autónoma de Buenos Aires. Secciones por nivel, modalidad y sector de gestión según zona; año 2013. </t>
  </si>
  <si>
    <t xml:space="preserve">Ciudad Autónoma de Buenos Aires. Matrícula por nivel, modalidad y sector de gestión según distrito escolar; año 2012. </t>
  </si>
  <si>
    <t xml:space="preserve">Ciudad Autónoma de Buenos Aires. Matrícula por nivel, modalidad y sector de gestión según comuna; año 2012. </t>
  </si>
  <si>
    <t xml:space="preserve">Ciudad Autónoma de Buenos Aires.  Matrícula por nivel, modalidad y sector de gestión según zona; año 2012. </t>
  </si>
  <si>
    <t xml:space="preserve">Ciudad Autónoma de Buenos Aires. Unidades educativas por nivel, modalidad y sector de gestión según distrito escolar; año 2012. </t>
  </si>
  <si>
    <t xml:space="preserve">Ciudad Autónoma de Buenos Aires.  Unidades educativas por nivel, modalidad y sector de gestión según comuna; año 2012. </t>
  </si>
  <si>
    <t xml:space="preserve">Ciudad Autónoma de Buenos Aires. Unidades educativas por nivel, modalidad y sector de gestión según zona; año 2012. </t>
  </si>
  <si>
    <t xml:space="preserve">Ciudad Autónoma de Buenos Aires. Secciones por nivel, modalidad y sector de gestión según distrito escolar; año 2012. </t>
  </si>
  <si>
    <t xml:space="preserve">Ciudad Autónoma de Buenos Aires. Secciones por nivel, modalidad y sector de gestión según comuna; año 2012. </t>
  </si>
  <si>
    <t xml:space="preserve">Ciudad Autónoma de Buenos Aires. Secciones por nivel, modalidad y sector de gestión segúnzona; año 2012. </t>
  </si>
  <si>
    <r>
      <t xml:space="preserve">INFORMES TEMÁTICOS DEL EQUIPO DE INDICADORES SOCIOEDUCATIVOS
</t>
    </r>
    <r>
      <rPr>
        <b/>
        <sz val="12"/>
        <rFont val="Arial"/>
        <family val="2"/>
      </rPr>
      <t>Matrícula, unidades educativas y secciones. Año 2014</t>
    </r>
  </si>
  <si>
    <t xml:space="preserve">Ciudad Autónoma de Buenos Aires. Unidades educativas por nivel, modalidad y sector de gestión según comuna; año 2014. </t>
  </si>
  <si>
    <t xml:space="preserve">Ciudad Autónoma de Buenos Aires. Unidades educativas por nivel, modalidad y sector de gestión según distrito escolar; año 2014. </t>
  </si>
  <si>
    <t xml:space="preserve">Ciudad Autónoma de Buenos Aires.  Secciones por nivel, modalidad y sector de gestión según distrito escolar; año 2014. </t>
  </si>
  <si>
    <t xml:space="preserve">Ciudad Autónoma de Buenos Aires. Secciones por nivel, modalidad y sector de gestión según comuna; año 2014. </t>
  </si>
  <si>
    <t xml:space="preserve">Ciudad Autónoma de Buenos Aires.  Secciones por nivel, modalidad y sector de gestión según zona; año 2014. </t>
  </si>
  <si>
    <t xml:space="preserve">Ciudad Autónoma de Buenos Aires. Matrícula por nivel, modalidad y sector de gestión según distrito escolar; año 2014. </t>
  </si>
  <si>
    <t xml:space="preserve">Ciudad Autónoma de Buenos Aires. Matrícula por nivel, modalidad y sector de gestión según comuna; año 2014. </t>
  </si>
  <si>
    <t xml:space="preserve">Ciudad Autónoma de Buenos Aires.  Matrícula por nivel, modalidad y sector de gestión según zona; año 2014. </t>
  </si>
  <si>
    <t xml:space="preserve">Ciudad Autónoma de Buenos Aires. Unidades educativas por nivel, modalidad y sector de gestión según zona; año 2014. </t>
  </si>
  <si>
    <r>
      <t xml:space="preserve">INFORMES TEMÁTICOS DEL EQUIPO DE INDICADORES SOCIOEDUCATIVOS
</t>
    </r>
    <r>
      <rPr>
        <b/>
        <sz val="12"/>
        <rFont val="Arial"/>
        <family val="2"/>
      </rPr>
      <t>Matrícula, unidades educativas y secciones. Año 2015</t>
    </r>
  </si>
  <si>
    <t xml:space="preserve">Ciudad Autónoma de Buenos Aires. Matrícula por nivel, modalidad y sector de gestión según distrito escolar; año 2015. </t>
  </si>
  <si>
    <t xml:space="preserve">Ciudad Autónoma de Buenos Aires. Matrícula por nivel, modalidad y sector de gestión según comuna; año 2015. </t>
  </si>
  <si>
    <t xml:space="preserve">Ciudad Autónoma de Buenos Aires.  Matrícula por nivel, modalidad y sector de gestión según zona; año 2015. </t>
  </si>
  <si>
    <t xml:space="preserve">Ciudad Autónoma de Buenos Aires. Unidades educativas por nivel, modalidad y sector de gestión según distrito escolar; año 2015. </t>
  </si>
  <si>
    <t xml:space="preserve">Ciudad Autónoma de Buenos Aires. Unidades educativas por nivel, modalidad y sector de gestión según zona; año 2015. </t>
  </si>
  <si>
    <t xml:space="preserve">Ciudad Autónoma de Buenos Aires.  Secciones por nivel, modalidad y sector de gestión según distrito escolar; año 2015. </t>
  </si>
  <si>
    <t xml:space="preserve">Ciudad Autónoma de Buenos Aires. Secciones por nivel, modalidad y sector de gestión según comuna; año 2015. </t>
  </si>
  <si>
    <t xml:space="preserve">Ciudad Autónoma de Buenos Aires. Unidades educativas por nivel, modalidad y sector de gestión según comuna; año 2015. </t>
  </si>
  <si>
    <t xml:space="preserve">Ciudad Autónoma de Buenos Aires.  Secciones por nivel, modalidad y sector de gestión según zona; año 2015. </t>
  </si>
  <si>
    <t>Fuente: Unidad de Evaluación Integral de la Calidad y Equidad Educativa. Ministerio de Educación del GCBA. Relevamiento Anual 2015.</t>
  </si>
  <si>
    <t>Fuente: Unidad de Evaluación Integral de la Calidad y Equidad Educativa. Ministerio de Educación del GCBA. Relevamiento Anual 1996/2015</t>
  </si>
  <si>
    <r>
      <rPr>
        <i/>
        <sz val="8"/>
        <rFont val="Arial"/>
        <family val="2"/>
      </rPr>
      <t>Nota</t>
    </r>
    <r>
      <rPr>
        <sz val="8"/>
        <rFont val="Arial"/>
        <family val="2"/>
      </rPr>
      <t xml:space="preserve">: No se consideran 19963 alumnos del Programa Adultos 2000. En "otras dependencias" se cuentan los establecimientos dependientes del gobierno nacional y los de otros ministerios del GCBA. </t>
    </r>
  </si>
  <si>
    <r>
      <t>Nota:</t>
    </r>
    <r>
      <rPr>
        <sz val="8"/>
        <rFont val="Arial"/>
        <family val="2"/>
      </rPr>
      <t xml:space="preserve">  No se consideran 19963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</si>
  <si>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20082 alumnos del Programa Adultos 2000. En "otras dependencias" se cuentan los establecimientos dependientes del gobierno nacional y los de otros ministerios del GCBA.</t>
    </r>
  </si>
  <si>
    <r>
      <t>Nota:</t>
    </r>
    <r>
      <rPr>
        <sz val="8"/>
        <rFont val="Arial"/>
        <family val="2"/>
      </rPr>
      <t xml:space="preserve">  No se consideran 20082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</si>
  <si>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xml:space="preserve">: No se consideran 8790 alumnos del Programa Adultos 2000. En "otras dependencias" se cuentan los establecimientos dependientes del gobierno nacional y los de otros ministerios del GCBA. </t>
    </r>
  </si>
  <si>
    <r>
      <rPr>
        <i/>
        <sz val="8"/>
        <rFont val="Arial"/>
        <family val="2"/>
      </rPr>
      <t>Nota</t>
    </r>
    <r>
      <rPr>
        <sz val="8"/>
        <rFont val="Arial"/>
        <family val="2"/>
      </rPr>
      <t>: No se consideran 8790 alumnos del Programa Adultos 2000. En "otras dependencias" se cuentan los establecimientos dependientes del gobierno nacional y los de otros ministerios del GCBA.</t>
    </r>
  </si>
  <si>
    <r>
      <t>Nota:</t>
    </r>
    <r>
      <rPr>
        <sz val="8"/>
        <rFont val="Arial"/>
        <family val="2"/>
      </rPr>
      <t xml:space="preserve"> No se consideran 8790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</si>
  <si>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9086 alumnos del Programa Adultos 2000. En "otras dependencias" se cuentan los establecimientos dependientes del gobierno nacional y los de otros ministerios del GCBA.</t>
    </r>
  </si>
  <si>
    <r>
      <t>Nota:</t>
    </r>
    <r>
      <rPr>
        <sz val="8"/>
        <rFont val="Arial"/>
        <family val="2"/>
      </rPr>
      <t xml:space="preserve">  No se consideran 9086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</si>
  <si>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xml:space="preserve">: No se consideran 11865 alumnos del Programa Adultos 2000. En "otras dependencias" se cuentan los establecimientos dependientes del gobierno nacional y los de otros ministerios del GCBA. </t>
    </r>
  </si>
  <si>
    <r>
      <rPr>
        <i/>
        <sz val="8"/>
        <rFont val="Arial"/>
        <family val="2"/>
      </rPr>
      <t>Nota</t>
    </r>
    <r>
      <rPr>
        <sz val="8"/>
        <rFont val="Arial"/>
        <family val="2"/>
      </rPr>
      <t>: No se consideran 11865 alumnos del Programa Adultos 2000. En "otras dependencias" se cuentan los establecimientos dependientes del gobierno nacional y los de otros ministerios del GCBA.</t>
    </r>
  </si>
  <si>
    <r>
      <t>Nota:</t>
    </r>
    <r>
      <rPr>
        <sz val="8"/>
        <rFont val="Arial"/>
        <family val="2"/>
      </rPr>
      <t xml:space="preserve"> No se consideran 11865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</si>
  <si>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14910 alumnos del Programa Adultos 2000. En "otras dependencias" se cuentan los establecimientos dependientes del gobierno nacional y los de otros ministerios del GCBA.</t>
    </r>
  </si>
  <si>
    <r>
      <t>Nota:</t>
    </r>
    <r>
      <rPr>
        <sz val="8"/>
        <rFont val="Arial"/>
        <family val="2"/>
      </rPr>
      <t xml:space="preserve">  No se consideran 14910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</si>
  <si>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18646 alumnos del Programa Adultos 2000. En "otras dependencias" se cuentan los establecimientos dependientes del gobierno nacional y los de otros ministerios del GCBA.</t>
    </r>
  </si>
  <si>
    <r>
      <t xml:space="preserve">Nota: No se consideran 18646 alumnos del Programa Adultos 2000. </t>
    </r>
    <r>
      <rPr>
        <sz val="8"/>
        <rFont val="Arial"/>
        <family val="2"/>
      </rPr>
      <t xml:space="preserve">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</si>
  <si>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21313 alumnos del Programa Adultos 2000.  En "otras dependencias" se cuentan los establecimientos dependientes del gobierno nacional y los de otros ministerios del GCBA.</t>
    </r>
  </si>
  <si>
    <r>
      <rPr>
        <i/>
        <sz val="8"/>
        <rFont val="Arial"/>
        <family val="2"/>
      </rPr>
      <t>Nota</t>
    </r>
    <r>
      <rPr>
        <sz val="8"/>
        <rFont val="Arial"/>
        <family val="2"/>
      </rPr>
      <t>:  No se consideran 21313 alumnos del Programa Adultos 2000. En "otras dependencias" se cuentan los establecimientos dependientes del gobierno nacional y los de otros ministerios del GCBA.</t>
    </r>
  </si>
  <si>
    <r>
      <t>Nota:</t>
    </r>
    <r>
      <rPr>
        <sz val="8"/>
        <rFont val="Arial"/>
        <family val="2"/>
      </rPr>
      <t xml:space="preserve">  No se consideran 21313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</si>
  <si>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10124 alumnos del Programa Adultos 2000. En "otras dependencias" se cuentan los establecimientos dependientes del gobierno nacional y los de otros ministerios del GCBA.</t>
    </r>
  </si>
  <si>
    <r>
      <t xml:space="preserve">Nota: No se consideran 10124 alumnos del Programa Adultos 2000. </t>
    </r>
    <r>
      <rPr>
        <sz val="8"/>
        <rFont val="Arial"/>
        <family val="2"/>
      </rPr>
      <t xml:space="preserve">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</si>
  <si>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xml:space="preserve">: No se consideran 12741 alumnos del Programa Adultos 2000. En "otras dependencias" se cuentan los establecimientos dependientes del gobierno nacional y los de otros ministerios del GCBA. </t>
    </r>
  </si>
  <si>
    <r>
      <rPr>
        <i/>
        <sz val="8"/>
        <rFont val="Arial"/>
        <family val="2"/>
      </rPr>
      <t>Nota</t>
    </r>
    <r>
      <rPr>
        <sz val="8"/>
        <rFont val="Arial"/>
        <family val="2"/>
      </rPr>
      <t>: No se consideran 12741 alumnos del Programa Adultos 2000. En "otras dependencias" se cuentan los establecimientos dependientes del gobierno nacional y los de otros ministerios del GCBA.</t>
    </r>
  </si>
  <si>
    <r>
      <t>Nota:</t>
    </r>
    <r>
      <rPr>
        <sz val="8"/>
        <rFont val="Arial"/>
        <family val="2"/>
      </rPr>
      <t xml:space="preserve"> No se consideran 12741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</si>
  <si>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xml:space="preserve">: No se consideran 7332 alumnos del Programa Adultos 2000. En "otras dependencias" se cuentan los establecimientos dependientes del gobierno nacional y los de otros ministerios del GCBA. </t>
    </r>
  </si>
  <si>
    <r>
      <rPr>
        <i/>
        <sz val="8"/>
        <rFont val="Arial"/>
        <family val="2"/>
      </rPr>
      <t>Nota</t>
    </r>
    <r>
      <rPr>
        <sz val="8"/>
        <rFont val="Arial"/>
        <family val="2"/>
      </rPr>
      <t>: No se consideran 7332 alumnos del Programa Adultos 2000. En "otras dependencias" se cuentan los establecimientos dependientes del gobierno nacional y los de otros ministerios del GCBA.</t>
    </r>
  </si>
  <si>
    <r>
      <t>Nota:</t>
    </r>
    <r>
      <rPr>
        <sz val="8"/>
        <rFont val="Arial"/>
        <family val="2"/>
      </rPr>
      <t xml:space="preserve"> No se consideran 7332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</si>
  <si>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r>
      <rPr>
        <i/>
        <sz val="8"/>
        <rFont val="Arial"/>
        <family val="2"/>
      </rPr>
      <t>Nota</t>
    </r>
    <r>
      <rPr>
        <sz val="8"/>
        <rFont val="Arial"/>
        <family val="2"/>
      </rPr>
      <t>:  No se consideran 10764 alumnos del Programa Adultos 2000. En "otras dependencias" se cuentan los establecimientos dependientes del gobierno nacional y los de otros ministerios del GCBA.</t>
    </r>
  </si>
  <si>
    <r>
      <t>Nota:</t>
    </r>
    <r>
      <rPr>
        <sz val="8"/>
        <rFont val="Arial"/>
        <family val="2"/>
      </rPr>
      <t xml:space="preserve">  No se consideran 10764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r>
  </si>
  <si>
    <t>INFORMES TEMÁTICOS DEL EQUIPO DE INDICADORES SOCIOEDUCATIVOS
Matrícula, unidades educativas y secciones Año 2016</t>
  </si>
  <si>
    <t xml:space="preserve">Ciudad Autónoma de Buenos Aires Matrícula por nivel, modalidad y sector de gestión según distrito escolar; año 2016 </t>
  </si>
  <si>
    <t>Nota:  No se incluyen 11809 alumnos del Programa Adultos 2000 En "otras dependencias" se cuentan los establecimientos dependientes del gobierno nacional y los de otros ministerios del GCBA</t>
  </si>
  <si>
    <t>Fuente: Unidad de Evaluación Integral de la Calidad y Equidad Educativa Ministerio de Educación del GCBA Relevamiento Anual 2016</t>
  </si>
  <si>
    <t xml:space="preserve">Ciudad Autónoma de Buenos Aires Matrícula por nivel, modalidad y sector de gestión según comuna; año 2016 </t>
  </si>
  <si>
    <t xml:space="preserve">Ciudad Autónoma de Buenos Aires  Matrícula por nivel, modalidad y sector de gestión según zona; año 2016 </t>
  </si>
  <si>
    <t>Nota:  No se incluyen 11809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</si>
  <si>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 xml:space="preserve">Ciudad Autónoma de Buenos Aires Unidades educativas por nivel, modalidad y sector de gestión según distrito escolar; año 2016 </t>
  </si>
  <si>
    <t>Nota: En "otras dependencias" se cuentan los establecimientos dependientes del gobierno nacional y los de otros ministerios del GCBA</t>
  </si>
  <si>
    <t xml:space="preserve">Ciudad Autónoma de Buenos Aires Unidades educativas por nivel, modalidad y sector de gestión según comuna; año 2016 </t>
  </si>
  <si>
    <t xml:space="preserve">Ciudad Autónoma de Buenos Aires Unidades educativas por nivel, modalidad y sector de gestión según zona; año 2016 </t>
  </si>
  <si>
    <t>Nota: La zona norte agrupa los DE 9, 10, 14, 15, 16 y 17; la zona centro, los DE 1, 2, 3, 6, 7, 8, 11, 12 y 18; la zona sur, los DE 4, 5, 13, 19, 20 y 21 En "otras dependencias" se cuentan los establecimientos dependientes del gobierno nacional y los de otros ministerios del GCBA</t>
  </si>
  <si>
    <r>
      <t xml:space="preserve">INFORMES TEMÁTICOS DEL EQUIPO DE INDICADORES SOCIOEDUCATIVOS
</t>
    </r>
    <r>
      <rPr>
        <b/>
        <sz val="12"/>
        <rFont val="Arial"/>
        <family val="2"/>
      </rPr>
      <t>Matrícula, unidades educativas y secciones. Año 2016</t>
    </r>
  </si>
  <si>
    <t xml:space="preserve">Ciudad Autónoma de Buenos Aires. Secciones por nivel, modalidad y sector de gestión según comuna; año 2016. </t>
  </si>
  <si>
    <t xml:space="preserve">Ciudad Autónoma de Buenos Aires.  Secciones por nivel, modalidad y sector de gestión según zona; año 2016. </t>
  </si>
  <si>
    <t>INFORMES TEMÁTICOS DEL EQUIPO DE INDICADORES SOCIOEDUCATIVOS
Matrícula, unidades educativas y secciones Año 2017</t>
  </si>
  <si>
    <t>Ciudad Autónoma de Buenos Aires Matrícula por nivel, modalidad y sector de gestión según distrito escolar; año 2017</t>
  </si>
  <si>
    <t>Fuente: Unidad de Evaluación Integral de la Calidad y Equidad Educativa Ministerio de Educación e Innovación del GCBA Relevamiento Anual 2017</t>
  </si>
  <si>
    <t xml:space="preserve">Ciudad Autónoma de Buenos Aires Matrícula por nivel, modalidad y sector de gestión según comuna; año 2017 </t>
  </si>
  <si>
    <t xml:space="preserve">Ciudad Autónoma de Buenos Aires  Matrícula por nivel, modalidad y sector de gestión según zona; año 2017 </t>
  </si>
  <si>
    <t>Ciudad Autónoma de Buenos Aires Unidades educativas por nivel, modalidad y sector de gestión según distrito escolar; año 2017</t>
  </si>
  <si>
    <t xml:space="preserve">Ciudad Autónoma de Buenos Aires Unidades educativas por nivel, modalidad y sector de gestión según zona; año 2017 </t>
  </si>
  <si>
    <r>
      <t xml:space="preserve">INFORMES TEMÁTICOS DEL EQUIPO DE INDICADORES SOCIOEDUCATIVOS
</t>
    </r>
    <r>
      <rPr>
        <b/>
        <sz val="12"/>
        <rFont val="Arial"/>
        <family val="2"/>
      </rPr>
      <t>Matrícula, unidades educativas y secciones. Año 2017</t>
    </r>
  </si>
  <si>
    <t>Ciudad Autónoma de Buenos Aires.  Secciones por nivel, modalidad y sector de gestión según distrito escolar; año 2017.</t>
  </si>
  <si>
    <t>Fuente: Unidad de Evaluación Integral de la Calidad y Equidad Educativa. Ministerio de Educación e Innovación del GCBA. Relevamiento Anual 2017.</t>
  </si>
  <si>
    <t>Fuente: Unidad de Evaluación Integral de la Calidad y Equidad Educativa. Ministerio de Educación del GCBA. Relevamiento Anual 2017.</t>
  </si>
  <si>
    <t>Fuente: Unidad de Evaluación Integral de la Calidad y Equidad Educativa. Ministerio de Educación del GCBA. Relevamiento Anual 2016.</t>
  </si>
  <si>
    <t xml:space="preserve">Ciudad Autónoma de Buenos Aires. Secciones por nivel, modalidad y sector de gestión según comuna; año 2017. </t>
  </si>
  <si>
    <t xml:space="preserve">Ciudad Autónoma de Buenos Aires.  Secciones por nivel, modalidad y sector de gestión según zona; año 2017. </t>
  </si>
  <si>
    <t>Nota:  No se incluyen 4.999  alumnos del Programa Adultos 2000 En "otras dependencias" se cuentan los establecimientos dependientes del gobierno nacional y los de otros ministerios del GCBA</t>
  </si>
  <si>
    <t>Nota:  No se incluyen 4.999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</si>
  <si>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t>
  </si>
  <si>
    <t>Nota: Se excluyen los alumnos del Programa Adultos 2000</t>
  </si>
  <si>
    <t>Fuente: Dirección de Investigación y Estadística,  Ministerio de Educación sobre la base del Relevamiento Anual 1996</t>
  </si>
  <si>
    <t>Fuente: Dirección de Investigación y Estadística,  Ministerio de Educación sobre la base del Relevamiento Anual 1997</t>
  </si>
  <si>
    <t>Fuente: Dirección de Investigación y Estadística,  Ministerio de Educación sobre la base del Relevamiento Anual 1998</t>
  </si>
  <si>
    <t>Fuente: Dirección de Investigación y Estadística,  Ministerio de Educación sobre la base del Relevamiento Anual 1999</t>
  </si>
  <si>
    <t>Fuente: Dirección de Investigación y Estadística,  Ministerio de Educación sobre la base del Relevamiento Anual 2000</t>
  </si>
  <si>
    <t>Fuente: Dirección de Investigación y Estadística,  Ministerio de Educación sobre la base del Relevamiento Anual 2001</t>
  </si>
  <si>
    <t>Fuente: Dirección de Investigación y Estadística,  Ministerio de Educación sobre la base del Relevamiento Anual 2002</t>
  </si>
  <si>
    <t>Fuente: Dirección de Investigación y Estadística,  Ministerio de Educación sobre la base del Relevamiento Anual 2003</t>
  </si>
  <si>
    <t>Fuente: Dirección de Investigación y Estadística,  Ministerio de Educación sobre la base del Relevamiento Anual 2004</t>
  </si>
  <si>
    <t>Fuente: Dirección de Investigación y Estadística,  Ministerio de Educación sobre la base del Relevamiento Anual 2005</t>
  </si>
  <si>
    <t>Fuente: Dirección de Investigación y Estadística,  Ministerio de Educación sobre la base del Relevamiento Anual 2006</t>
  </si>
  <si>
    <t>Fuente: Dirección de Investigación y Estadística,  Ministerio de Educación sobre la base del Relevamiento Anual 2007</t>
  </si>
  <si>
    <t>Fuente: Dirección de Investigación y Estadística,  Ministerio de Educación sobre la base del Relevamiento Anual 2008</t>
  </si>
  <si>
    <t>Fuente: Dirección de Investigación y Estadística,  Ministerio de Educación sobre la base del Relevamiento Anual 2009</t>
  </si>
  <si>
    <t>Fuente: Dirección de Investigación y Estadística,  Ministerio de Educación sobre la base del Relevamiento Anual 2010</t>
  </si>
  <si>
    <t>Fuente: Dirección de Investigación y Estadística,  Ministerio de Educación sobre la base del Relevamiento Anual 2011</t>
  </si>
  <si>
    <t>Fuente: Dirección de Investigación y Estadística,  Ministerio de Educación sobre la base del Relevamiento Anual 2012</t>
  </si>
  <si>
    <t>Fuente: Dirección de Investigación y Estadística,  Ministerio de Educación sobre la base del Relevamiento Anual 2013</t>
  </si>
  <si>
    <t>Fuente: Dirección de Investigación y Estadística,  Ministerio de Educación sobre la base del Relevamiento Anual 2014</t>
  </si>
  <si>
    <t>INFORMES TEMÁTICOS DEL EQUIPO DE INDICADORES SOCIOEDUCATIVOS
Matrícula, unidades educativas y secciones Año 2018</t>
  </si>
  <si>
    <t>Ciudad Autónoma de Buenos Aires Matrícula por nivel, modalidad y sector de gestión según distrito escolar; año 2018</t>
  </si>
  <si>
    <t>Ciudad Autónoma de Buenos Aires Matrícula por nivel, modalidad y sector de gestión según comuna; año 2018</t>
  </si>
  <si>
    <t>Fuente: Unidad de Evaluación Integral de la Calidad y Equidad Educativa Ministerio de Educación e Innovación del GCBA Relevamiento Anual 2018</t>
  </si>
  <si>
    <t>Ciudad Autónoma de Buenos Aires  Matrícula por nivel, modalidad y sector de gestión según zona; año 2018</t>
  </si>
  <si>
    <t>Ciudad Autónoma de Buenos Aires Unidades educativas por nivel, modalidad y sector de gestión según distrito escolar; año 2018</t>
  </si>
  <si>
    <t xml:space="preserve">Ciudad Autónoma de Buenos Aires Unidades educativas por nivel, modalidad y sector de gestión según comuna; año 2018 </t>
  </si>
  <si>
    <t xml:space="preserve">Ciudad Autónoma de Buenos Aires Unidades educativas por nivel, modalidad y sector de gestión según zona; año 2018 </t>
  </si>
  <si>
    <r>
      <t xml:space="preserve">INFORMES TEMÁTICOS DEL EQUIPO DE INDICADORES SOCIOEDUCATIVOS
</t>
    </r>
    <r>
      <rPr>
        <b/>
        <sz val="12"/>
        <rFont val="Arial"/>
        <family val="2"/>
      </rPr>
      <t>Matrícula, unidades educativas y secciones. Año 2018</t>
    </r>
  </si>
  <si>
    <t>Ciudad Autónoma de Buenos Aires.  Secciones por nivel, modalidad y sector de gestión según distrito escolar; año 2018</t>
  </si>
  <si>
    <t>Fuente: Unidad de Evaluación Integral de la Calidad y Equidad Educativa. Ministerio de Educación e Innovación del GCBA. Relevamiento Anual 2018.</t>
  </si>
  <si>
    <t xml:space="preserve">Ciudad Autónoma de Buenos Aires. Secciones por nivel, modalidad y sector de gestión según comuna; año 2018 </t>
  </si>
  <si>
    <t>Fuente: Unidad de Evaluación Integral de la Calidad y Equidad Educativa. Ministerio de Educación del GCBA. Relevamiento Anual 2018</t>
  </si>
  <si>
    <t xml:space="preserve">Ciudad Autónoma de Buenos Aires.  Secciones por nivel, modalidad y sector de gestión según zona; año 2018 </t>
  </si>
  <si>
    <t>Fuente: Unidad de Evaluación Integral de la Calidad y Equidad Educativa. Ministerio de Educación e Innovación del GCBA. Relevamiento Anual 2018</t>
  </si>
  <si>
    <t>Nota:  No se incluyen 7.047 alumnos del Programa Adultos 2000 En "otras dependencias" se cuentan los establecimientos dependientes del gobierno nacional y los de otros ministerios del GCBA</t>
  </si>
  <si>
    <t>Nota:  No se incluyen 7.047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</si>
  <si>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Secundario  adultos</t>
  </si>
  <si>
    <t>Secundario  artístico</t>
  </si>
  <si>
    <t>Nota:  No se incluyen 9.958 alumnos del Programa Adultos 2000 En "otras dependencias" se cuentan los establecimientos dependientes del gobierno nacional y los de otros ministerios del GCBA</t>
  </si>
  <si>
    <t>Nota:  No se incluyen 9.958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</si>
  <si>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Fuente: Unidad de Evaluación Integral de la Calidad y Equidad Educativa Ministerio de Educación del GCBA Relevamiento Anual 2019.</t>
  </si>
  <si>
    <r>
      <t xml:space="preserve">INFORMES TEMÁTICOS DEL EQUIPO DE INDICADORES SOCIOEDUCATIVOS
</t>
    </r>
    <r>
      <rPr>
        <b/>
        <sz val="12"/>
        <rFont val="Arial"/>
        <family val="2"/>
      </rPr>
      <t>Matrícula, unidades educativas y secciones. Año 2019</t>
    </r>
  </si>
  <si>
    <t>INFORMES TEMÁTICOS DEL EQUIPO DE INDICADORES SOCIOEDUCATIVOS
Matrícula, unidades educativas y secciones Año 2019</t>
  </si>
  <si>
    <t>Ciudad Autónoma de Buenos Aires Unidades educativas por nivel, modalidad y sector de gestión según distrito escolar; año 2019</t>
  </si>
  <si>
    <t>Ciudad Autónoma de Buenos Aires Unidades educativas por nivel, modalidad y sector de gestión según comuna; año 2019</t>
  </si>
  <si>
    <t>Ciudad Autónoma de Buenos Aires Unidades educativas por nivel, modalidad y sector de gestión según zona; año 2019</t>
  </si>
  <si>
    <t>Ciudad Autónoma de Buenos Aires Matrícula por nivel, modalidad y sector de gestión según distrito escolar; año 2019</t>
  </si>
  <si>
    <t>Ciudad Autónoma de Buenos Aires Matrícula por nivel, modalidad y sector de gestión según comuna; año 2019</t>
  </si>
  <si>
    <t>Ciudad Autónoma de Buenos Aires  Matrícula por nivel, modalidad y sector de gestión según zona; año 2019</t>
  </si>
  <si>
    <t>Ciudad Autónoma de Buenos Aires.  Secciones por nivel, modalidad y sector de gestión según distrito escolar; año 2019</t>
  </si>
  <si>
    <t>Ciudad Autónoma de Buenos Aires. Secciones por nivel, modalidad y sector de gestión según comuna; año 2019</t>
  </si>
  <si>
    <t>Ciudad Autónoma de Buenos Aires.  Secciones por nivel, modalidad y sector de gestión según zona; año 2019</t>
  </si>
  <si>
    <t>INFORMES TEMÁTICOS DEL EQUIPO DE INDICADORES SOCIOEDUCATIVOS
Matrícula, unidades educativas y secciones Año 2020</t>
  </si>
  <si>
    <t>Ciudad Autónoma de Buenos Aires Matrícula por nivel, modalidad y sector de gestión según distrito escolar; año 2020</t>
  </si>
  <si>
    <t>Ciudad Autónoma de Buenos Aires  Matrícula por nivel, modalidad y sector de gestión según zona; año 2020</t>
  </si>
  <si>
    <t>Fuente: Unidad de Evaluación Integral de la Calidad y Equidad Educativa Ministerio de Educación del GCBA Relevamiento Anual 2020.</t>
  </si>
  <si>
    <t>Ciudad Autónoma de Buenos Aires Unidades educativas por nivel, modalidad y sector de gestión según distrito escolar; año 2020</t>
  </si>
  <si>
    <t>Ciudad Autónoma de Buenos Aires Unidades educativas por nivel, modalidad y sector de gestión según comuna; año 2020</t>
  </si>
  <si>
    <t>Ciudad Autónoma de Buenos Aires Unidades educativas por nivel, modalidad y sector de gestión según zona; año 2020</t>
  </si>
  <si>
    <t>Ciudad Autónoma de Buenos Aires Matrícula por nivel, modalidad y sector de gestión según comuna; año 2020</t>
  </si>
  <si>
    <r>
      <t xml:space="preserve">INFORMES TEMÁTICOS DEL EQUIPO DE INDICADORES SOCIOEDUCATIVOS
</t>
    </r>
    <r>
      <rPr>
        <b/>
        <sz val="12"/>
        <rFont val="Arial"/>
        <family val="2"/>
      </rPr>
      <t>Matrícula, unidades educativas y secciones. Año 2020</t>
    </r>
  </si>
  <si>
    <t>Ciudad Autónoma de Buenos Aires.  Secciones por nivel, modalidad y sector de gestión según distrito escolar; año 2020</t>
  </si>
  <si>
    <t>Ciudad Autónoma de Buenos Aires. Secciones por nivel, modalidad y sector de gestión según comuna; año 2020</t>
  </si>
  <si>
    <t>Ciudad Autónoma de Buenos Aires.  Secciones por nivel, modalidad y sector de gestión según zona; año 2020</t>
  </si>
  <si>
    <t>Ciudad Autónoma de Buenos Aires Matrícula por nivel, modalidad y sector de gestión según distrito escolar; año 2021</t>
  </si>
  <si>
    <t>INFORMES TEMÁTICOS DEL EQUIPO DE INDICADORES SOCIOEDUCATIVOS
Matrícula, unidades educativas y secciones Año 2021</t>
  </si>
  <si>
    <t>Ciudad Autónoma de Buenos Aires Matrícula por nivel, modalidad y sector de gestión según comuna; año 2021</t>
  </si>
  <si>
    <t>Ciudad Autónoma de Buenos Aires  Matrícula por nivel, modalidad y sector de gestión según zona; año 2021</t>
  </si>
  <si>
    <t>Ciudad Autónoma de Buenos Aires Unidades educativas por nivel, modalidad y sector de gestión según distrito escolar; año 2021</t>
  </si>
  <si>
    <t>Ciudad Autónoma de Buenos Aires Unidades educativas por nivel, modalidad y sector de gestión según comuna; año 2021</t>
  </si>
  <si>
    <t>Ciudad Autónoma de Buenos Aires Unidades educativas por nivel, modalidad y sector de gestión según zona; año 2021</t>
  </si>
  <si>
    <r>
      <t xml:space="preserve">INFORMES TEMÁTICOS DEL EQUIPO DE INDICADORES SOCIOEDUCATIVOS
</t>
    </r>
    <r>
      <rPr>
        <b/>
        <sz val="12"/>
        <rFont val="Arial"/>
        <family val="2"/>
      </rPr>
      <t>Matrícula, unidades educativas y secciones. Año 2021</t>
    </r>
  </si>
  <si>
    <t>Ciudad Autónoma de Buenos Aires.  Secciones por nivel, modalidad y sector de gestión según distrito escolar; año 2021</t>
  </si>
  <si>
    <t>Ciudad Autónoma de Buenos Aires. Secciones por nivel, modalidad y sector de gestión según comuna; año 2021</t>
  </si>
  <si>
    <t>Ciudad Autónoma de Buenos Aires.  Secciones por nivel, modalidad y sector de gestión según zona; año 2021</t>
  </si>
  <si>
    <t>Fuente: Unidad de Evaluación Integral de la Calidad y Equidad Educativa Ministerio de Educación del GCBA Relevamiento Anual 2021.</t>
  </si>
  <si>
    <t>Fuente: Unidad de Evaluación Integral de la Calidad y Equidad Educativa Ministerio de Educación del GCBA Relevamiento Anual 2021</t>
  </si>
  <si>
    <t>INFORMES TEMÁTICOS DEL EQUIPO DE INDICADORES SOCIOEDUCATIVOS
Matrícula, unidades educativas y secciones Año 2022</t>
  </si>
  <si>
    <t>Ciudad Autónoma de Buenos Aires Matrícula por nivel, modalidad y sector de gestión según distrito escolar; año 2022</t>
  </si>
  <si>
    <t>Fuente: Unidad de Evaluación Integral de la Calidad y Equidad Educativa Ministerio de Educación del GCBA Relevamiento Anual 2022.</t>
  </si>
  <si>
    <t>Ciudad Autónoma de Buenos Aires Matrícula por nivel, modalidad y sector de gestión según comuna; año 2022</t>
  </si>
  <si>
    <t>Ciudad Autónoma de Buenos Aires  Matrícula por nivel, modalidad y sector de gestión según zona; año 2022</t>
  </si>
  <si>
    <t>Ciudad Autónoma de Buenos Aires Unidades educativas por nivel, modalidad y sector de gestión según distrito escolar; año 2022</t>
  </si>
  <si>
    <t>Ciudad Autónoma de Buenos Aires Unidades educativas por nivel, modalidad y sector de gestión según comuna; año 2022</t>
  </si>
  <si>
    <t>Ciudad Autónoma de Buenos Aires Unidades educativas por nivel, modalidad y sector de gestión según zona; año 2022</t>
  </si>
  <si>
    <r>
      <t xml:space="preserve">INFORMES TEMÁTICOS DEL EQUIPO DE INDICADORES SOCIOEDUCATIVOS
</t>
    </r>
    <r>
      <rPr>
        <b/>
        <sz val="12"/>
        <rFont val="Arial"/>
        <family val="2"/>
      </rPr>
      <t>Matrícula, unidades educativas y secciones. Año 2022</t>
    </r>
  </si>
  <si>
    <t>Ciudad Autónoma de Buenos Aires.  Secciones por nivel, modalidad y sector de gestión según distrito escolar; año 2022</t>
  </si>
  <si>
    <t>Ciudad Autónoma de Buenos Aires. Secciones por nivel, modalidad y sector de gestión según comuna; año 2022</t>
  </si>
  <si>
    <t>Fuente: Unidad de Evaluación Integral de la Calidad y Equidad Educativa Ministerio de Educación del GCBA Relevamiento Anual 2022</t>
  </si>
  <si>
    <t>Nota:  No se incluyen 12.180 alumnos del Programa Adultos 2000 En "otras dependencias" se cuentan los establecimientos dependientes del gobierno nacional y los de otros ministerios del GCBA</t>
  </si>
  <si>
    <t>Nota:  No se incluyen 12.180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</si>
  <si>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INDICE</t>
  </si>
  <si>
    <t>Educación común. Nivel medio. Unidades educativas y matrícula por sector de gestión dependientes del Ministerio de Educación del Gobierno de la Ciudad de Buenos Aires. Años 1996/2022</t>
  </si>
  <si>
    <t>G1</t>
  </si>
  <si>
    <t>G2</t>
  </si>
  <si>
    <t>G3</t>
  </si>
  <si>
    <t>G4</t>
  </si>
  <si>
    <t>G5</t>
  </si>
  <si>
    <t>G6</t>
  </si>
  <si>
    <t>ÍNDICE</t>
  </si>
  <si>
    <t xml:space="preserve">                          INFORMES TEMÁTICOS DEL EQUIPO DE INDICADORES SOCIOEDUCATIVOS</t>
  </si>
  <si>
    <t>INFORMES TEMÁTICOS DEL EQUIPO DE INDICADORES SOCIOEDUCATIVOS
Matrícula, unidades educativas y secciones Año 2023</t>
  </si>
  <si>
    <t>Ciudad Autónoma de Buenos Aires Matrícula por nivel, modalidad y sector de gestión según distrito escolar; año 2023</t>
  </si>
  <si>
    <t>Fuente: Unidad de Evaluación Integral de la Calidad y Equidad Educativa Ministerio de Educación del GCBA Relevamiento Anual 2023.</t>
  </si>
  <si>
    <t>Ciudad Autónoma de Buenos Aires Matrícula por nivel, modalidad y sector de gestión según comuna; año 2023</t>
  </si>
  <si>
    <t>Ciudad Autónoma de Buenos Aires  Matrícula por nivel, modalidad y sector de gestión según zona; año 2023</t>
  </si>
  <si>
    <t>Ciudad Autónoma de Buenos Aires Unidades educativas por nivel, modalidad y sector de gestión según zona; año 2023</t>
  </si>
  <si>
    <t>Ciudad Autónoma de Buenos Aires Unidades educativas por nivel, modalidad y sector de gestión según comuna; año 2023</t>
  </si>
  <si>
    <t>Ciudad Autónoma de Buenos Aires Unidades educativas por nivel, modalidad y sector de gestión según distrito escolar; año 2023</t>
  </si>
  <si>
    <t>Ciudad Autónoma de Buenos Aires.  Secciones por nivel, modalidad y sector de gestión según distrito escolar; año 2023</t>
  </si>
  <si>
    <t>Ciudad Autónoma de Buenos Aires. Secciones por nivel, modalidad y sector de gestión según comuna; año 2023</t>
  </si>
  <si>
    <t>Fuente: Unidad de Evaluación Integral de la Calidad y Equidad Educativa. Ministerio de Educación del GCBA. Relevamiento Anual 1996/2023.</t>
  </si>
  <si>
    <t>Ministerio de Educación del GCBA: Matrícula por nivel, modalidad  y sector de gestión, según año; años 1996/2023</t>
  </si>
  <si>
    <t>INFORMES TEMÁTICOS DEL EQUIPO DE INDICADORES SOCIOEDUCATIVOS
Matrícula, unidades educativas y secciones dependientes del Ministerio de Educación del Gobierno de la Ciudad de Buenos Aires. Años 1996/2023</t>
  </si>
  <si>
    <t>Ministerio de Educación del GCBA: Secciones por nivel, modalidad  y sector de gestión, según año; años 1996/2023</t>
  </si>
  <si>
    <t>Ministerio de Educación del GCBA: Unidades educativas por nivel, modalidad y sector de gestión, según año; años 1996/2023</t>
  </si>
  <si>
    <r>
      <t xml:space="preserve">INFORMES TEMÁTICOS DEL EQUIPO DE INDICADORES SOCIOEDUCATIVOS
</t>
    </r>
    <r>
      <rPr>
        <b/>
        <sz val="12"/>
        <rFont val="Arial"/>
        <family val="2"/>
      </rPr>
      <t>Matrícula, unidades educativas y secciones. Años 1996/2023</t>
    </r>
  </si>
  <si>
    <t>Ciudad Autónoma de Buenos Aires: Matrícula por nivel, modalidad  y sector de gestión, según año; años 1996/2023</t>
  </si>
  <si>
    <t>Ciudad Autónoma de Buenos Aires: Unidades educativas por nivel, modalidad y sector de gestión, según año; años 1996/2023</t>
  </si>
  <si>
    <t>Ciudad Autónoma de Buenos Aires: Secciones por nivel, modalidad  y sector de gestión, según año; años 1996/2023</t>
  </si>
  <si>
    <r>
      <t xml:space="preserve">INFORMES TEMÁTICOS DEL EQUIPO DE INDICADORES SOCIOEDUCATIVOS
</t>
    </r>
    <r>
      <rPr>
        <b/>
        <sz val="12"/>
        <rFont val="Arial"/>
        <family val="2"/>
      </rPr>
      <t>Matrícula, unidades educativas y secciones dependientes del Ministerio de Educación del  Gobierno de la Ciudad de Buenos Aires. Años 1996/2023</t>
    </r>
  </si>
  <si>
    <t>Fuente: Unidad de Evaluación Integral de la Calidad y Equidad Educativa. Ministerio de Educación e Innovación del GCBA. Relevamiento Anual 1996/2023</t>
  </si>
  <si>
    <t>INFORMES TEMÁTICOS DEL EQUIPO DE INDICADORES SOCIOEDUCATIVOS
Matrícula, unidades educativas y secciones dependientes del Ministerio de Educación del  Gobierno de la Ciudad de Buenos Aires. Años 1996/2023</t>
  </si>
  <si>
    <r>
      <t xml:space="preserve">Ministerio de Educación del GCBA: Matrícula por nivel, modalidad </t>
    </r>
    <r>
      <rPr>
        <b/>
        <sz val="12"/>
        <color rgb="FFFF0000"/>
        <rFont val="Arial"/>
        <family val="2"/>
      </rPr>
      <t xml:space="preserve"> </t>
    </r>
    <r>
      <rPr>
        <b/>
        <sz val="12"/>
        <rFont val="Arial"/>
        <family val="2"/>
      </rPr>
      <t>y sector de gestión, según año; años 1996-2001/2023; base 2008 = 100</t>
    </r>
  </si>
  <si>
    <t>Ministerio de Educación del GCBA: Unidades educativas por nivel, modalidad  y sector de gestión, según año; años 1996-2001/2023; base 2008 = 100</t>
  </si>
  <si>
    <t>Ministerio de Educación del GCBA: Secciones por nivel, modalidad  y sector de gestión, según año; años 1996-2001/2023; base 2008 = 100</t>
  </si>
  <si>
    <t>INFORMES TEMÁTICOS DEL EQUIPO DE INDICADORES SOCIOEDUCATIVO
Matrícula, unidades educativas y secciones dependientes del Ministerio de Educación del  Gobierno de la Ciudad de Buenos Aires. Años 1996/2023</t>
  </si>
  <si>
    <r>
      <t xml:space="preserve">Ministerio de Educación del GCBA: Matrícula por nivel, modalidad </t>
    </r>
    <r>
      <rPr>
        <b/>
        <sz val="12"/>
        <color rgb="FFFF0000"/>
        <rFont val="Arial"/>
        <family val="2"/>
      </rPr>
      <t xml:space="preserve"> </t>
    </r>
    <r>
      <rPr>
        <b/>
        <sz val="12"/>
        <rFont val="Arial"/>
        <family val="2"/>
      </rPr>
      <t>y sector de gestión, según año; años 1996-2001/2023; base 2002 = 100</t>
    </r>
  </si>
  <si>
    <t>Ministerio de Educación del GCBA: Unidades educativas por nivel, modalidad  y sector de gestión, según año; años 1996-2001/2023; base 2002 = 100</t>
  </si>
  <si>
    <t>Ministerio de Educación del GCBA: Secciones por nivel, modalidad  y sector de gestión, según año; años 1996-2001/2023; base 2002 = 100</t>
  </si>
  <si>
    <r>
      <t xml:space="preserve">INFORMES TEMÁTICOS DEL EQUIPO DE INDICADORES SOCIOEDUCATIVOS
</t>
    </r>
    <r>
      <rPr>
        <b/>
        <sz val="12"/>
        <rFont val="Arial"/>
        <family val="2"/>
      </rPr>
      <t>Matrícula, unidades educativas y secciones. Año 2023</t>
    </r>
  </si>
  <si>
    <t>Ciudad Autónoma de Buenos Aires.  Secciones por nivel, modalidad y sector de gestión según zona; año 2023</t>
  </si>
  <si>
    <t>Ciudad Autónoma de Buenos Aires.  Secciones por nivel, modalidad y sector de gestión según zona; año 2022</t>
  </si>
  <si>
    <t>Educación común. Nivel inicial. Unidades educativas y matrícula por sector de gestión dependientes del Ministerio de Educación del Gobierno de la Ciudad de Buenos Aires. Años 1996/2023</t>
  </si>
  <si>
    <t>Educación común. Nivel primario. Unidades educativas y matrícula por sector de gestión dependientes del Ministerio de Educación del Gobierno de la Ciudad de Buenos Aires. Años 1996/2023</t>
  </si>
  <si>
    <t>Educación común. Nivel Superior. Unidades educativas y matrícula por sector de gestión dependientes del Ministerio de Educación del Gobierno de la Ciudad de Buenos Aires. Años 1996/2023</t>
  </si>
  <si>
    <t>Educación Común. Nivel Inicial, Primario, Secundario y Superior no Universitario por sector de gestión. Matrícula y Unidades educativas dependientes del MEGCBA. Años 1996 a 2023.</t>
  </si>
  <si>
    <t>Nivel secundario para adultos. Unidades educativas y matrícula por sector de gestión dependientes del Ministerio de Educación del Gobierno de la Ciudad de Buenos Aires. Años 1996/2023.</t>
  </si>
  <si>
    <t>Nota:  No se incluyen 34.426 alumnos del Programa Adultos 2000 En "otras dependencias" se cuentan los establecimientos dependientes del gobierno nacional y los de otros ministerios del GCBA</t>
  </si>
  <si>
    <t>Nota:  No se incluyen 34.426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</si>
  <si>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Nota:  No se incluyen 13.797 alumnos del Programa Adultos 2000 En "otras dependencias" se cuentan los establecimientos dependientes del gobierno nacional y los de otros ministerios del GCBA</t>
  </si>
  <si>
    <t>Nota:  No se incluyen 13.797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</si>
  <si>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Nota:  No se incluyen 11.226  alumnos del Programa Adultos 2000 En "otras dependencias" se cuentan los establecimientos dependientes del gobierno nacional y los de otros ministerios del GCBA</t>
  </si>
  <si>
    <t>Nota:  No se incluyen 11.226 alumnos del Programa Adultos 2000 En "otras dependencias" se cuentan los establecimientos dependientes del gobierno nacional y los de otros ministerios del GCBA</t>
  </si>
  <si>
    <t>Nota:  No se incluyen 11.226 alumnos del Programa Adultos 2000. La zona norte agrupa los DE 9, 10, 14, 15, 16 y 17; la zona centro, los DE 1, 2, 3, 6, 7, 8, 11, 12 y 18; la zona sur, los DE 4, 5, 13, 19, 20 y 21 
En "otras dependencias" se cuentan los establecimientos dependientes del gobierno nacional y los de otros ministerios del GCBA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</si>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</sst>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_ * #,##0.00_ ;_ * \-#,##0.00_ ;_ * &quot;-&quot;??_ ;_ @_ "/>
    <numFmt numFmtId="165" formatCode="###0"/>
    <numFmt numFmtId="166" formatCode="_ * #,##0_ ;_ * \-#,##0_ ;_ * &quot;-&quot;??_ ;_ @_ "/>
    <numFmt numFmtId="167" formatCode="_-* #,##0.00\ [$€]_-;\-* #,##0.00\ [$€]_-;_-* &quot;-&quot;??\ [$€]_-;_-@_-"/>
    <numFmt numFmtId="168" formatCode="###0.00"/>
  </numFmts>
  <fonts count="22" x14ac:knownFonts="1">
    <font>
      <sz val="10"/>
      <name val="Arial"/>
    </font>
    <font>
      <sz val="8"/>
      <name val="Arial"/>
      <family val="2"/>
    </font>
    <font>
      <b/>
      <sz val="8"/>
      <name val="Arial"/>
      <family val="2"/>
    </font>
    <font>
      <sz val="8"/>
      <name val="Arial"/>
      <family val="2"/>
    </font>
    <font>
      <i/>
      <sz val="8"/>
      <name val="Arial"/>
      <family val="2"/>
    </font>
    <font>
      <sz val="9"/>
      <name val="Arial"/>
      <family val="2"/>
    </font>
    <font>
      <b/>
      <sz val="14"/>
      <name val="Arial"/>
      <family val="2"/>
    </font>
    <font>
      <b/>
      <sz val="12"/>
      <name val="Arial"/>
      <family val="2"/>
    </font>
    <font>
      <b/>
      <sz val="8"/>
      <color rgb="FFFF0000"/>
      <name val="Arial"/>
      <family val="2"/>
    </font>
    <font>
      <sz val="9"/>
      <color indexed="8"/>
      <name val="Arial"/>
      <family val="2"/>
    </font>
    <font>
      <sz val="10"/>
      <name val="Arial"/>
      <family val="2"/>
    </font>
    <font>
      <sz val="9"/>
      <color indexed="8"/>
      <name val="Arial"/>
      <family val="2"/>
    </font>
    <font>
      <b/>
      <sz val="9"/>
      <name val="Arial"/>
      <family val="2"/>
    </font>
    <font>
      <sz val="10"/>
      <name val="Arial"/>
      <family val="2"/>
    </font>
    <font>
      <sz val="8"/>
      <color theme="0"/>
      <name val="Arial"/>
      <family val="2"/>
    </font>
    <font>
      <b/>
      <sz val="12"/>
      <color rgb="FFFF0000"/>
      <name val="Arial"/>
      <family val="2"/>
    </font>
    <font>
      <b/>
      <sz val="10"/>
      <name val="Arial"/>
      <family val="2"/>
    </font>
    <font>
      <sz val="10"/>
      <name val="Arial"/>
      <family val="2"/>
    </font>
    <font>
      <sz val="10"/>
      <name val="Arial"/>
      <family val="2"/>
    </font>
    <font>
      <u/>
      <sz val="10"/>
      <color theme="10"/>
      <name val="Arial"/>
      <family val="2"/>
    </font>
    <font>
      <b/>
      <sz val="12"/>
      <color theme="0"/>
      <name val="Arial"/>
      <family val="2"/>
    </font>
    <font>
      <sz val="12"/>
      <color theme="0"/>
      <name val="Arial"/>
      <family val="2"/>
    </font>
  </fonts>
  <fills count="6">
    <fill>
      <patternFill patternType="none"/>
    </fill>
    <fill>
      <patternFill patternType="gray125"/>
    </fill>
    <fill>
      <patternFill patternType="solid">
        <fgColor indexed="23"/>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s>
  <borders count="62">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s>
  <cellStyleXfs count="9">
    <xf numFmtId="0" fontId="0" fillId="0" borderId="0"/>
    <xf numFmtId="0" fontId="10" fillId="0" borderId="0"/>
    <xf numFmtId="0" fontId="10" fillId="0" borderId="0"/>
    <xf numFmtId="164" fontId="13" fillId="0" borderId="0" applyFont="0" applyFill="0" applyBorder="0" applyAlignment="0" applyProtection="0"/>
    <xf numFmtId="43" fontId="17"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0" fontId="19" fillId="0" borderId="0" applyNumberFormat="0" applyFill="0" applyBorder="0" applyAlignment="0" applyProtection="0"/>
  </cellStyleXfs>
  <cellXfs count="490">
    <xf numFmtId="0" fontId="0" fillId="0" borderId="0" xfId="0"/>
    <xf numFmtId="0" fontId="2" fillId="0" borderId="1" xfId="0" applyFont="1" applyBorder="1" applyAlignment="1">
      <alignment horizontal="center" vertical="center" wrapText="1"/>
    </xf>
    <xf numFmtId="0" fontId="3" fillId="0" borderId="0" xfId="0" applyFont="1"/>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6"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5" fillId="2" borderId="0" xfId="0" applyFont="1" applyFill="1" applyAlignment="1">
      <alignment vertical="center"/>
    </xf>
    <xf numFmtId="3" fontId="3" fillId="0" borderId="0" xfId="0" applyNumberFormat="1" applyFont="1"/>
    <xf numFmtId="3" fontId="2" fillId="3" borderId="1" xfId="0" applyNumberFormat="1" applyFont="1" applyFill="1" applyBorder="1"/>
    <xf numFmtId="3" fontId="2" fillId="3" borderId="2" xfId="0" applyNumberFormat="1" applyFont="1" applyFill="1" applyBorder="1"/>
    <xf numFmtId="3" fontId="3" fillId="3" borderId="7" xfId="0" applyNumberFormat="1" applyFont="1" applyFill="1" applyBorder="1"/>
    <xf numFmtId="3" fontId="3" fillId="3" borderId="10" xfId="0" applyNumberFormat="1" applyFont="1" applyFill="1" applyBorder="1"/>
    <xf numFmtId="3" fontId="3" fillId="3" borderId="17" xfId="0" applyNumberFormat="1" applyFont="1" applyFill="1" applyBorder="1"/>
    <xf numFmtId="3" fontId="3" fillId="3" borderId="7" xfId="0" applyNumberFormat="1" applyFont="1" applyFill="1" applyBorder="1" applyAlignment="1">
      <alignment horizontal="right"/>
    </xf>
    <xf numFmtId="3" fontId="2" fillId="3" borderId="0" xfId="0" applyNumberFormat="1" applyFont="1" applyFill="1"/>
    <xf numFmtId="0" fontId="3" fillId="0" borderId="13" xfId="0" applyFont="1" applyBorder="1" applyAlignment="1">
      <alignment horizontal="center"/>
    </xf>
    <xf numFmtId="0" fontId="3" fillId="0" borderId="7" xfId="0" applyFont="1" applyBorder="1" applyAlignment="1">
      <alignment horizontal="center"/>
    </xf>
    <xf numFmtId="0" fontId="5" fillId="0" borderId="40" xfId="0" applyFont="1" applyBorder="1" applyAlignment="1">
      <alignment vertical="center"/>
    </xf>
    <xf numFmtId="0" fontId="0" fillId="0" borderId="0" xfId="0" applyAlignment="1">
      <alignment horizontal="justify"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164" fontId="2" fillId="3" borderId="1" xfId="3" applyFont="1" applyFill="1" applyBorder="1"/>
    <xf numFmtId="164" fontId="2" fillId="3" borderId="2" xfId="3" applyFont="1" applyFill="1" applyBorder="1"/>
    <xf numFmtId="166" fontId="2" fillId="3" borderId="1" xfId="3" applyNumberFormat="1" applyFont="1" applyFill="1" applyBorder="1"/>
    <xf numFmtId="166" fontId="2" fillId="3" borderId="2" xfId="3" applyNumberFormat="1" applyFont="1" applyFill="1" applyBorder="1"/>
    <xf numFmtId="164" fontId="3" fillId="3" borderId="7" xfId="3" applyFont="1" applyFill="1" applyBorder="1"/>
    <xf numFmtId="164" fontId="3" fillId="3" borderId="10" xfId="3" applyFont="1" applyFill="1" applyBorder="1"/>
    <xf numFmtId="164" fontId="3" fillId="3" borderId="13" xfId="3" applyFont="1" applyFill="1" applyBorder="1"/>
    <xf numFmtId="166" fontId="3" fillId="3" borderId="7" xfId="3" applyNumberFormat="1" applyFont="1" applyFill="1" applyBorder="1" applyAlignment="1">
      <alignment horizontal="right"/>
    </xf>
    <xf numFmtId="166" fontId="3" fillId="3" borderId="7" xfId="3" applyNumberFormat="1" applyFont="1" applyFill="1" applyBorder="1"/>
    <xf numFmtId="166" fontId="3" fillId="3" borderId="10" xfId="3" applyNumberFormat="1" applyFont="1" applyFill="1" applyBorder="1"/>
    <xf numFmtId="166" fontId="3" fillId="3" borderId="13" xfId="3" applyNumberFormat="1" applyFont="1" applyFill="1" applyBorder="1"/>
    <xf numFmtId="166" fontId="3" fillId="3" borderId="17" xfId="3" applyNumberFormat="1" applyFont="1" applyFill="1" applyBorder="1"/>
    <xf numFmtId="166" fontId="2" fillId="3" borderId="41" xfId="3" applyNumberFormat="1" applyFont="1" applyFill="1" applyBorder="1"/>
    <xf numFmtId="166" fontId="3" fillId="0" borderId="7" xfId="3" applyNumberFormat="1" applyFont="1" applyBorder="1" applyAlignment="1"/>
    <xf numFmtId="166" fontId="3" fillId="0" borderId="9" xfId="3" applyNumberFormat="1" applyFont="1" applyBorder="1" applyAlignment="1"/>
    <xf numFmtId="166" fontId="3" fillId="0" borderId="4" xfId="3" applyNumberFormat="1" applyFont="1" applyBorder="1" applyAlignment="1"/>
    <xf numFmtId="166" fontId="3" fillId="0" borderId="10" xfId="3" applyNumberFormat="1" applyFont="1" applyBorder="1" applyAlignment="1"/>
    <xf numFmtId="166" fontId="3" fillId="0" borderId="12" xfId="3" applyNumberFormat="1" applyFont="1" applyBorder="1" applyAlignment="1"/>
    <xf numFmtId="166" fontId="3" fillId="0" borderId="5" xfId="3" applyNumberFormat="1" applyFont="1" applyBorder="1" applyAlignment="1"/>
    <xf numFmtId="166" fontId="3" fillId="0" borderId="13" xfId="3" applyNumberFormat="1" applyFont="1" applyBorder="1" applyAlignment="1"/>
    <xf numFmtId="166" fontId="3" fillId="0" borderId="15" xfId="3" applyNumberFormat="1" applyFont="1" applyBorder="1" applyAlignment="1"/>
    <xf numFmtId="166" fontId="3" fillId="0" borderId="6" xfId="3" applyNumberFormat="1" applyFont="1" applyBorder="1" applyAlignment="1"/>
    <xf numFmtId="166" fontId="3" fillId="0" borderId="19" xfId="3" applyNumberFormat="1" applyFont="1" applyBorder="1" applyAlignment="1"/>
    <xf numFmtId="166" fontId="3" fillId="0" borderId="20" xfId="3" applyNumberFormat="1" applyFont="1" applyBorder="1" applyAlignment="1"/>
    <xf numFmtId="0" fontId="7" fillId="0" borderId="0" xfId="0" applyFont="1"/>
    <xf numFmtId="0" fontId="5" fillId="3" borderId="40" xfId="0" applyFont="1" applyFill="1" applyBorder="1" applyAlignment="1">
      <alignment vertical="center"/>
    </xf>
    <xf numFmtId="0" fontId="5" fillId="3" borderId="0" xfId="0" applyFont="1" applyFill="1" applyAlignment="1">
      <alignment vertical="center"/>
    </xf>
    <xf numFmtId="0" fontId="7" fillId="3" borderId="0" xfId="0" applyFont="1" applyFill="1"/>
    <xf numFmtId="0" fontId="3" fillId="3" borderId="0" xfId="0" applyFont="1" applyFill="1"/>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3" fillId="3" borderId="4" xfId="0" applyFont="1" applyFill="1" applyBorder="1" applyAlignment="1">
      <alignment horizontal="center" vertical="center"/>
    </xf>
    <xf numFmtId="166" fontId="3" fillId="3" borderId="9" xfId="3" applyNumberFormat="1" applyFont="1" applyFill="1" applyBorder="1" applyAlignment="1">
      <alignment horizontal="right"/>
    </xf>
    <xf numFmtId="166" fontId="3" fillId="3" borderId="4" xfId="3" applyNumberFormat="1" applyFont="1" applyFill="1" applyBorder="1" applyAlignment="1">
      <alignment horizontal="right"/>
    </xf>
    <xf numFmtId="166" fontId="3" fillId="3" borderId="19" xfId="3" applyNumberFormat="1" applyFont="1" applyFill="1" applyBorder="1" applyAlignment="1">
      <alignment horizontal="right"/>
    </xf>
    <xf numFmtId="0" fontId="3" fillId="3" borderId="5" xfId="0" applyFont="1" applyFill="1" applyBorder="1" applyAlignment="1">
      <alignment horizontal="center" vertical="center"/>
    </xf>
    <xf numFmtId="166" fontId="3" fillId="3" borderId="10" xfId="3" applyNumberFormat="1" applyFont="1" applyFill="1" applyBorder="1" applyAlignment="1">
      <alignment horizontal="right"/>
    </xf>
    <xf numFmtId="166" fontId="3" fillId="3" borderId="12" xfId="3" applyNumberFormat="1" applyFont="1" applyFill="1" applyBorder="1" applyAlignment="1">
      <alignment horizontal="right"/>
    </xf>
    <xf numFmtId="166" fontId="3" fillId="3" borderId="5" xfId="3" applyNumberFormat="1" applyFont="1" applyFill="1" applyBorder="1" applyAlignment="1">
      <alignment horizontal="right"/>
    </xf>
    <xf numFmtId="0" fontId="3" fillId="3" borderId="6" xfId="0" applyFont="1" applyFill="1" applyBorder="1" applyAlignment="1">
      <alignment horizontal="center" vertical="center"/>
    </xf>
    <xf numFmtId="0" fontId="2" fillId="3" borderId="6" xfId="0" applyFont="1" applyFill="1" applyBorder="1" applyAlignment="1">
      <alignment horizontal="center"/>
    </xf>
    <xf numFmtId="166" fontId="2" fillId="3" borderId="13" xfId="3" applyNumberFormat="1" applyFont="1" applyFill="1" applyBorder="1" applyAlignment="1">
      <alignment horizontal="right"/>
    </xf>
    <xf numFmtId="166" fontId="2" fillId="3" borderId="15" xfId="3" applyNumberFormat="1" applyFont="1" applyFill="1" applyBorder="1" applyAlignment="1">
      <alignment horizontal="right"/>
    </xf>
    <xf numFmtId="166" fontId="2" fillId="3" borderId="6" xfId="3" applyNumberFormat="1" applyFont="1" applyFill="1" applyBorder="1" applyAlignment="1">
      <alignment horizontal="right"/>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166" fontId="3" fillId="3" borderId="13" xfId="3" applyNumberFormat="1" applyFont="1" applyFill="1" applyBorder="1" applyAlignment="1">
      <alignment horizontal="right"/>
    </xf>
    <xf numFmtId="166" fontId="3" fillId="3" borderId="15" xfId="3" applyNumberFormat="1" applyFont="1" applyFill="1" applyBorder="1" applyAlignment="1">
      <alignment horizontal="right"/>
    </xf>
    <xf numFmtId="166" fontId="3" fillId="3" borderId="6" xfId="3" applyNumberFormat="1" applyFont="1" applyFill="1" applyBorder="1" applyAlignment="1">
      <alignment horizontal="right"/>
    </xf>
    <xf numFmtId="0" fontId="1" fillId="3" borderId="0" xfId="0" applyFont="1" applyFill="1" applyAlignment="1">
      <alignment horizontal="left"/>
    </xf>
    <xf numFmtId="0" fontId="0" fillId="3" borderId="0" xfId="0" applyFill="1" applyAlignment="1">
      <alignment horizontal="justify" wrapText="1"/>
    </xf>
    <xf numFmtId="0" fontId="4" fillId="3" borderId="0" xfId="0" applyFont="1" applyFill="1" applyAlignment="1">
      <alignment horizontal="left"/>
    </xf>
    <xf numFmtId="166" fontId="3" fillId="3" borderId="20" xfId="3" applyNumberFormat="1" applyFont="1" applyFill="1" applyBorder="1" applyAlignment="1">
      <alignment horizontal="right"/>
    </xf>
    <xf numFmtId="166" fontId="3" fillId="3" borderId="7" xfId="3" applyNumberFormat="1" applyFont="1" applyFill="1" applyBorder="1" applyAlignment="1"/>
    <xf numFmtId="166" fontId="3" fillId="3" borderId="9" xfId="3" applyNumberFormat="1" applyFont="1" applyFill="1" applyBorder="1" applyAlignment="1"/>
    <xf numFmtId="166" fontId="3" fillId="3" borderId="4" xfId="3" applyNumberFormat="1" applyFont="1" applyFill="1" applyBorder="1" applyAlignment="1"/>
    <xf numFmtId="166" fontId="3" fillId="3" borderId="10" xfId="3" applyNumberFormat="1" applyFont="1" applyFill="1" applyBorder="1" applyAlignment="1"/>
    <xf numFmtId="166" fontId="3" fillId="3" borderId="12" xfId="3" applyNumberFormat="1" applyFont="1" applyFill="1" applyBorder="1" applyAlignment="1"/>
    <xf numFmtId="166" fontId="3" fillId="3" borderId="5" xfId="3" applyNumberFormat="1" applyFont="1" applyFill="1" applyBorder="1" applyAlignment="1"/>
    <xf numFmtId="166" fontId="3" fillId="3" borderId="13" xfId="3" applyNumberFormat="1" applyFont="1" applyFill="1" applyBorder="1" applyAlignment="1"/>
    <xf numFmtId="166" fontId="3" fillId="3" borderId="15" xfId="3" applyNumberFormat="1" applyFont="1" applyFill="1" applyBorder="1" applyAlignment="1"/>
    <xf numFmtId="166" fontId="3" fillId="3" borderId="6" xfId="3" applyNumberFormat="1" applyFont="1" applyFill="1" applyBorder="1" applyAlignment="1"/>
    <xf numFmtId="166" fontId="3" fillId="3" borderId="19" xfId="3" applyNumberFormat="1" applyFont="1" applyFill="1" applyBorder="1" applyAlignment="1"/>
    <xf numFmtId="166" fontId="3" fillId="3" borderId="20" xfId="3" applyNumberFormat="1" applyFont="1" applyFill="1" applyBorder="1" applyAlignment="1"/>
    <xf numFmtId="0" fontId="3" fillId="3" borderId="4" xfId="0" applyFont="1" applyFill="1" applyBorder="1"/>
    <xf numFmtId="0" fontId="3" fillId="3" borderId="5" xfId="0" applyFont="1" applyFill="1" applyBorder="1"/>
    <xf numFmtId="0" fontId="3" fillId="3" borderId="6" xfId="0" applyFont="1" applyFill="1" applyBorder="1"/>
    <xf numFmtId="0" fontId="2" fillId="3" borderId="3" xfId="0" applyFont="1" applyFill="1" applyBorder="1"/>
    <xf numFmtId="166" fontId="2" fillId="3" borderId="3" xfId="3" applyNumberFormat="1" applyFont="1" applyFill="1" applyBorder="1"/>
    <xf numFmtId="0" fontId="3" fillId="3" borderId="16" xfId="0" applyFont="1" applyFill="1" applyBorder="1"/>
    <xf numFmtId="166" fontId="3" fillId="3" borderId="16" xfId="3" applyNumberFormat="1" applyFont="1" applyFill="1" applyBorder="1"/>
    <xf numFmtId="166" fontId="3" fillId="3" borderId="18" xfId="3" applyNumberFormat="1" applyFont="1" applyFill="1" applyBorder="1"/>
    <xf numFmtId="0" fontId="3" fillId="3" borderId="0" xfId="0" applyFont="1" applyFill="1" applyAlignment="1">
      <alignment horizontal="center" vertical="center" wrapText="1"/>
    </xf>
    <xf numFmtId="0" fontId="2" fillId="3" borderId="0" xfId="0" applyFont="1" applyFill="1"/>
    <xf numFmtId="166" fontId="3" fillId="3" borderId="4" xfId="3" applyNumberFormat="1" applyFont="1" applyFill="1" applyBorder="1"/>
    <xf numFmtId="166" fontId="3" fillId="3" borderId="9" xfId="3" applyNumberFormat="1" applyFont="1" applyFill="1" applyBorder="1"/>
    <xf numFmtId="166" fontId="3" fillId="3" borderId="5" xfId="3" applyNumberFormat="1" applyFont="1" applyFill="1" applyBorder="1"/>
    <xf numFmtId="166" fontId="3" fillId="3" borderId="12" xfId="3" applyNumberFormat="1" applyFont="1" applyFill="1" applyBorder="1"/>
    <xf numFmtId="166" fontId="3" fillId="3" borderId="6" xfId="3" applyNumberFormat="1" applyFont="1" applyFill="1" applyBorder="1"/>
    <xf numFmtId="166" fontId="3" fillId="3" borderId="15" xfId="3" applyNumberFormat="1" applyFont="1" applyFill="1" applyBorder="1"/>
    <xf numFmtId="3" fontId="3" fillId="3" borderId="0" xfId="0" applyNumberFormat="1" applyFont="1" applyFill="1"/>
    <xf numFmtId="0" fontId="2" fillId="3" borderId="0" xfId="0" applyFont="1" applyFill="1" applyAlignment="1">
      <alignment horizontal="center" vertical="center" wrapText="1"/>
    </xf>
    <xf numFmtId="165" fontId="11" fillId="3" borderId="0" xfId="1" applyNumberFormat="1" applyFont="1" applyFill="1" applyAlignment="1">
      <alignment horizontal="right" vertical="top"/>
    </xf>
    <xf numFmtId="0" fontId="11" fillId="3" borderId="0" xfId="1" applyFont="1" applyFill="1" applyAlignment="1">
      <alignment horizontal="right" vertical="top"/>
    </xf>
    <xf numFmtId="0" fontId="8" fillId="3" borderId="0" xfId="0" applyFont="1" applyFill="1"/>
    <xf numFmtId="165" fontId="11" fillId="3" borderId="0" xfId="2" applyNumberFormat="1" applyFont="1" applyFill="1" applyAlignment="1">
      <alignment horizontal="right" vertical="top"/>
    </xf>
    <xf numFmtId="0" fontId="11" fillId="3" borderId="0" xfId="2" applyFont="1" applyFill="1" applyAlignment="1">
      <alignment horizontal="right" vertical="top"/>
    </xf>
    <xf numFmtId="166" fontId="3" fillId="3" borderId="8" xfId="3" applyNumberFormat="1" applyFont="1" applyFill="1" applyBorder="1"/>
    <xf numFmtId="166" fontId="3" fillId="3" borderId="11" xfId="3" applyNumberFormat="1" applyFont="1" applyFill="1" applyBorder="1"/>
    <xf numFmtId="166" fontId="3" fillId="3" borderId="14" xfId="3" applyNumberFormat="1" applyFont="1" applyFill="1" applyBorder="1"/>
    <xf numFmtId="166" fontId="3" fillId="3" borderId="44" xfId="3" applyNumberFormat="1" applyFont="1" applyFill="1" applyBorder="1"/>
    <xf numFmtId="166" fontId="3" fillId="3" borderId="45" xfId="3" applyNumberFormat="1" applyFont="1" applyFill="1" applyBorder="1"/>
    <xf numFmtId="166" fontId="2" fillId="3" borderId="48" xfId="3" applyNumberFormat="1" applyFont="1" applyFill="1" applyBorder="1"/>
    <xf numFmtId="0" fontId="14" fillId="3" borderId="0" xfId="0" applyFont="1" applyFill="1"/>
    <xf numFmtId="3" fontId="14" fillId="3" borderId="0" xfId="0" applyNumberFormat="1" applyFont="1" applyFill="1"/>
    <xf numFmtId="3" fontId="14" fillId="3" borderId="0" xfId="0" applyNumberFormat="1" applyFont="1" applyFill="1" applyAlignment="1">
      <alignment horizontal="right"/>
    </xf>
    <xf numFmtId="0" fontId="2" fillId="3" borderId="41" xfId="0" applyFont="1" applyFill="1" applyBorder="1" applyAlignment="1">
      <alignment horizontal="center" vertical="center" wrapText="1"/>
    </xf>
    <xf numFmtId="166" fontId="3" fillId="3" borderId="8" xfId="3" applyNumberFormat="1" applyFont="1" applyFill="1" applyBorder="1" applyAlignment="1">
      <alignment horizontal="right"/>
    </xf>
    <xf numFmtId="166" fontId="3" fillId="3" borderId="11" xfId="3" applyNumberFormat="1" applyFont="1" applyFill="1" applyBorder="1" applyAlignment="1">
      <alignment horizontal="right"/>
    </xf>
    <xf numFmtId="166" fontId="3" fillId="3" borderId="14" xfId="3" applyNumberFormat="1" applyFont="1" applyFill="1" applyBorder="1" applyAlignment="1">
      <alignment horizontal="right"/>
    </xf>
    <xf numFmtId="0" fontId="0" fillId="3" borderId="0" xfId="0" applyFill="1" applyAlignment="1">
      <alignment horizontal="center" vertical="center" wrapText="1"/>
    </xf>
    <xf numFmtId="0" fontId="3" fillId="3" borderId="0" xfId="0" applyFont="1" applyFill="1" applyAlignment="1">
      <alignment horizontal="left"/>
    </xf>
    <xf numFmtId="0" fontId="9" fillId="3" borderId="0" xfId="0" applyFont="1" applyFill="1" applyAlignment="1">
      <alignment horizontal="left" vertical="top" wrapText="1"/>
    </xf>
    <xf numFmtId="165" fontId="9" fillId="3" borderId="0" xfId="0" applyNumberFormat="1" applyFont="1" applyFill="1" applyAlignment="1">
      <alignment horizontal="right" vertical="top"/>
    </xf>
    <xf numFmtId="0" fontId="0" fillId="3" borderId="0" xfId="0" applyFill="1"/>
    <xf numFmtId="0" fontId="9" fillId="3" borderId="0" xfId="0" applyFont="1" applyFill="1" applyAlignment="1">
      <alignment horizontal="center" wrapText="1"/>
    </xf>
    <xf numFmtId="0" fontId="3" fillId="3" borderId="39" xfId="0" applyFont="1" applyFill="1" applyBorder="1"/>
    <xf numFmtId="166" fontId="3" fillId="3" borderId="20" xfId="3" applyNumberFormat="1" applyFont="1" applyFill="1" applyBorder="1"/>
    <xf numFmtId="3" fontId="3" fillId="3" borderId="9" xfId="0" applyNumberFormat="1" applyFont="1" applyFill="1" applyBorder="1" applyAlignment="1">
      <alignment horizontal="right"/>
    </xf>
    <xf numFmtId="3" fontId="3" fillId="3" borderId="4" xfId="0" applyNumberFormat="1" applyFont="1" applyFill="1" applyBorder="1"/>
    <xf numFmtId="3" fontId="3" fillId="3" borderId="9" xfId="0" applyNumberFormat="1" applyFont="1" applyFill="1" applyBorder="1"/>
    <xf numFmtId="3" fontId="3" fillId="3" borderId="10" xfId="0" applyNumberFormat="1" applyFont="1" applyFill="1" applyBorder="1" applyAlignment="1">
      <alignment horizontal="right"/>
    </xf>
    <xf numFmtId="3" fontId="3" fillId="3" borderId="12" xfId="0" applyNumberFormat="1" applyFont="1" applyFill="1" applyBorder="1" applyAlignment="1">
      <alignment horizontal="right"/>
    </xf>
    <xf numFmtId="3" fontId="3" fillId="3" borderId="5" xfId="0" applyNumberFormat="1" applyFont="1" applyFill="1" applyBorder="1"/>
    <xf numFmtId="3" fontId="3" fillId="3" borderId="12" xfId="0" applyNumberFormat="1" applyFont="1" applyFill="1" applyBorder="1"/>
    <xf numFmtId="3" fontId="2" fillId="3" borderId="3" xfId="0" applyNumberFormat="1" applyFont="1" applyFill="1" applyBorder="1"/>
    <xf numFmtId="3" fontId="3" fillId="3" borderId="16" xfId="0" applyNumberFormat="1" applyFont="1" applyFill="1" applyBorder="1"/>
    <xf numFmtId="3" fontId="3" fillId="3" borderId="18" xfId="0" applyNumberFormat="1" applyFont="1" applyFill="1" applyBorder="1"/>
    <xf numFmtId="164" fontId="3" fillId="3" borderId="9" xfId="3" applyFont="1" applyFill="1" applyBorder="1"/>
    <xf numFmtId="164" fontId="3" fillId="3" borderId="4" xfId="3" applyFont="1" applyFill="1" applyBorder="1"/>
    <xf numFmtId="164" fontId="3" fillId="3" borderId="8" xfId="3" applyFont="1" applyFill="1" applyBorder="1"/>
    <xf numFmtId="164" fontId="3" fillId="3" borderId="11" xfId="3" applyFont="1" applyFill="1" applyBorder="1"/>
    <xf numFmtId="164" fontId="3" fillId="3" borderId="12" xfId="3" applyFont="1" applyFill="1" applyBorder="1"/>
    <xf numFmtId="164" fontId="3" fillId="3" borderId="5" xfId="3" applyFont="1" applyFill="1" applyBorder="1"/>
    <xf numFmtId="164" fontId="3" fillId="3" borderId="14" xfId="3" applyFont="1" applyFill="1" applyBorder="1"/>
    <xf numFmtId="164" fontId="3" fillId="3" borderId="15" xfId="3" applyFont="1" applyFill="1" applyBorder="1"/>
    <xf numFmtId="164" fontId="3" fillId="3" borderId="6" xfId="3" applyFont="1" applyFill="1" applyBorder="1"/>
    <xf numFmtId="164" fontId="2" fillId="3" borderId="3" xfId="3" applyFont="1" applyFill="1" applyBorder="1"/>
    <xf numFmtId="164" fontId="3" fillId="3" borderId="10" xfId="3" applyFont="1" applyFill="1" applyBorder="1" applyAlignment="1">
      <alignment horizontal="right"/>
    </xf>
    <xf numFmtId="164" fontId="3" fillId="3" borderId="12" xfId="3" applyFont="1" applyFill="1" applyBorder="1" applyAlignment="1">
      <alignment horizontal="right"/>
    </xf>
    <xf numFmtId="164" fontId="3" fillId="3" borderId="16" xfId="3" applyFont="1" applyFill="1" applyBorder="1"/>
    <xf numFmtId="164" fontId="3" fillId="3" borderId="18" xfId="3" applyFont="1" applyFill="1" applyBorder="1"/>
    <xf numFmtId="0" fontId="3" fillId="3" borderId="38" xfId="0" applyFont="1" applyFill="1" applyBorder="1"/>
    <xf numFmtId="166" fontId="3" fillId="3" borderId="7" xfId="3" quotePrefix="1" applyNumberFormat="1" applyFont="1" applyFill="1" applyBorder="1"/>
    <xf numFmtId="166" fontId="3" fillId="3" borderId="13" xfId="3" quotePrefix="1" applyNumberFormat="1" applyFont="1" applyFill="1" applyBorder="1"/>
    <xf numFmtId="166" fontId="3" fillId="3" borderId="10" xfId="3" quotePrefix="1" applyNumberFormat="1" applyFont="1" applyFill="1" applyBorder="1"/>
    <xf numFmtId="0" fontId="3" fillId="3" borderId="0" xfId="0" applyFont="1" applyFill="1" applyAlignment="1">
      <alignment horizontal="center"/>
    </xf>
    <xf numFmtId="166" fontId="3" fillId="3" borderId="50" xfId="3" applyNumberFormat="1" applyFont="1" applyFill="1" applyBorder="1" applyAlignment="1">
      <alignment horizontal="right"/>
    </xf>
    <xf numFmtId="166" fontId="2" fillId="3" borderId="14" xfId="3" applyNumberFormat="1" applyFont="1" applyFill="1" applyBorder="1" applyAlignment="1">
      <alignment horizontal="right"/>
    </xf>
    <xf numFmtId="0" fontId="2" fillId="0" borderId="41" xfId="0" applyFont="1" applyBorder="1" applyAlignment="1">
      <alignment horizontal="center" vertical="center" wrapText="1"/>
    </xf>
    <xf numFmtId="166" fontId="3" fillId="0" borderId="8" xfId="3" applyNumberFormat="1" applyFont="1" applyBorder="1" applyAlignment="1"/>
    <xf numFmtId="166" fontId="3" fillId="0" borderId="11" xfId="3" applyNumberFormat="1" applyFont="1" applyBorder="1" applyAlignment="1"/>
    <xf numFmtId="166" fontId="3" fillId="0" borderId="14" xfId="3" applyNumberFormat="1" applyFont="1" applyBorder="1" applyAlignment="1"/>
    <xf numFmtId="166" fontId="3" fillId="0" borderId="50" xfId="3" applyNumberFormat="1" applyFont="1" applyBorder="1" applyAlignment="1"/>
    <xf numFmtId="166" fontId="3" fillId="3" borderId="50" xfId="3" applyNumberFormat="1" applyFont="1" applyFill="1" applyBorder="1" applyAlignment="1"/>
    <xf numFmtId="166" fontId="3" fillId="3" borderId="8" xfId="3" applyNumberFormat="1" applyFont="1" applyFill="1" applyBorder="1" applyAlignment="1"/>
    <xf numFmtId="166" fontId="3" fillId="3" borderId="11" xfId="3" applyNumberFormat="1" applyFont="1" applyFill="1" applyBorder="1" applyAlignment="1"/>
    <xf numFmtId="166" fontId="3" fillId="3" borderId="14" xfId="3" applyNumberFormat="1" applyFont="1" applyFill="1" applyBorder="1" applyAlignment="1"/>
    <xf numFmtId="166" fontId="3" fillId="3" borderId="52" xfId="3" applyNumberFormat="1" applyFont="1" applyFill="1" applyBorder="1"/>
    <xf numFmtId="0" fontId="3" fillId="3" borderId="53" xfId="0" applyFont="1" applyFill="1" applyBorder="1"/>
    <xf numFmtId="166" fontId="2" fillId="3" borderId="54" xfId="3" applyNumberFormat="1" applyFont="1" applyFill="1" applyBorder="1"/>
    <xf numFmtId="3" fontId="2" fillId="3" borderId="37" xfId="0" applyNumberFormat="1" applyFont="1" applyFill="1" applyBorder="1"/>
    <xf numFmtId="166" fontId="3" fillId="3" borderId="0" xfId="0" applyNumberFormat="1" applyFont="1" applyFill="1"/>
    <xf numFmtId="166" fontId="3" fillId="4" borderId="10" xfId="3" applyNumberFormat="1" applyFont="1" applyFill="1" applyBorder="1" applyAlignment="1">
      <alignment horizontal="right"/>
    </xf>
    <xf numFmtId="166" fontId="3" fillId="4" borderId="11" xfId="3" applyNumberFormat="1" applyFont="1" applyFill="1" applyBorder="1" applyAlignment="1">
      <alignment horizontal="right"/>
    </xf>
    <xf numFmtId="166" fontId="3" fillId="4" borderId="12" xfId="3" applyNumberFormat="1" applyFont="1" applyFill="1" applyBorder="1" applyAlignment="1">
      <alignment horizontal="right"/>
    </xf>
    <xf numFmtId="166" fontId="3" fillId="0" borderId="10" xfId="3" applyNumberFormat="1" applyFont="1" applyFill="1" applyBorder="1" applyAlignment="1">
      <alignment horizontal="right"/>
    </xf>
    <xf numFmtId="166" fontId="2" fillId="4" borderId="1" xfId="3" applyNumberFormat="1" applyFont="1" applyFill="1" applyBorder="1"/>
    <xf numFmtId="166" fontId="2" fillId="4" borderId="2" xfId="3" applyNumberFormat="1" applyFont="1" applyFill="1" applyBorder="1"/>
    <xf numFmtId="166" fontId="3" fillId="0" borderId="24" xfId="3" applyNumberFormat="1" applyFont="1" applyFill="1" applyBorder="1"/>
    <xf numFmtId="166" fontId="3" fillId="0" borderId="18" xfId="3" applyNumberFormat="1" applyFont="1" applyFill="1" applyBorder="1"/>
    <xf numFmtId="166" fontId="3" fillId="0" borderId="16" xfId="3" applyNumberFormat="1" applyFont="1" applyFill="1" applyBorder="1"/>
    <xf numFmtId="166" fontId="3" fillId="0" borderId="7" xfId="3" applyNumberFormat="1" applyFont="1" applyFill="1" applyBorder="1"/>
    <xf numFmtId="166" fontId="2" fillId="0" borderId="1" xfId="3" applyNumberFormat="1" applyFont="1" applyFill="1" applyBorder="1"/>
    <xf numFmtId="166" fontId="2" fillId="0" borderId="41" xfId="3" applyNumberFormat="1" applyFont="1" applyFill="1" applyBorder="1"/>
    <xf numFmtId="166" fontId="2" fillId="0" borderId="2" xfId="3" applyNumberFormat="1" applyFont="1" applyFill="1" applyBorder="1"/>
    <xf numFmtId="166" fontId="3" fillId="0" borderId="17" xfId="3" applyNumberFormat="1" applyFont="1" applyFill="1" applyBorder="1"/>
    <xf numFmtId="166" fontId="2" fillId="0" borderId="3" xfId="3" applyNumberFormat="1" applyFont="1" applyFill="1" applyBorder="1"/>
    <xf numFmtId="166" fontId="3" fillId="0" borderId="12" xfId="3" applyNumberFormat="1" applyFont="1" applyFill="1" applyBorder="1" applyAlignment="1">
      <alignment horizontal="right"/>
    </xf>
    <xf numFmtId="0" fontId="3" fillId="3" borderId="42" xfId="0" applyFont="1" applyFill="1" applyBorder="1" applyAlignment="1">
      <alignment horizontal="center"/>
    </xf>
    <xf numFmtId="0" fontId="3" fillId="3" borderId="43" xfId="0" applyFont="1" applyFill="1" applyBorder="1" applyAlignment="1">
      <alignment horizontal="center"/>
    </xf>
    <xf numFmtId="0" fontId="3" fillId="0" borderId="42" xfId="0" applyFont="1" applyBorder="1" applyAlignment="1">
      <alignment horizontal="center"/>
    </xf>
    <xf numFmtId="0" fontId="3" fillId="0" borderId="14" xfId="0" applyFont="1" applyBorder="1" applyAlignment="1">
      <alignment horizontal="center"/>
    </xf>
    <xf numFmtId="0" fontId="16" fillId="0" borderId="0" xfId="0" applyFont="1"/>
    <xf numFmtId="166" fontId="2" fillId="5" borderId="1" xfId="3" applyNumberFormat="1" applyFont="1" applyFill="1" applyBorder="1"/>
    <xf numFmtId="0" fontId="1" fillId="3" borderId="0" xfId="0" applyFont="1" applyFill="1"/>
    <xf numFmtId="166" fontId="3" fillId="0" borderId="7" xfId="3" applyNumberFormat="1" applyFont="1" applyFill="1" applyBorder="1" applyAlignment="1">
      <alignment horizontal="right"/>
    </xf>
    <xf numFmtId="166" fontId="3" fillId="0" borderId="10" xfId="3" applyNumberFormat="1" applyFont="1" applyFill="1" applyBorder="1"/>
    <xf numFmtId="166" fontId="3" fillId="0" borderId="13" xfId="3" applyNumberFormat="1" applyFont="1" applyFill="1" applyBorder="1" applyAlignment="1">
      <alignment horizontal="right"/>
    </xf>
    <xf numFmtId="166" fontId="3" fillId="0" borderId="8" xfId="3" applyNumberFormat="1" applyFont="1" applyFill="1" applyBorder="1" applyAlignment="1">
      <alignment horizontal="right"/>
    </xf>
    <xf numFmtId="166" fontId="3" fillId="0" borderId="11" xfId="3" applyNumberFormat="1" applyFont="1" applyFill="1" applyBorder="1" applyAlignment="1">
      <alignment horizontal="right"/>
    </xf>
    <xf numFmtId="166" fontId="3" fillId="3" borderId="19" xfId="3" applyNumberFormat="1" applyFont="1" applyFill="1" applyBorder="1"/>
    <xf numFmtId="166" fontId="3" fillId="0" borderId="14" xfId="3" applyNumberFormat="1" applyFont="1" applyFill="1" applyBorder="1" applyAlignment="1">
      <alignment horizontal="right"/>
    </xf>
    <xf numFmtId="166" fontId="3" fillId="3" borderId="45" xfId="3" applyNumberFormat="1" applyFont="1" applyFill="1" applyBorder="1" applyAlignment="1">
      <alignment horizontal="right"/>
    </xf>
    <xf numFmtId="166" fontId="3" fillId="3" borderId="44" xfId="3" applyNumberFormat="1" applyFont="1" applyFill="1" applyBorder="1" applyAlignment="1">
      <alignment horizontal="right"/>
    </xf>
    <xf numFmtId="0" fontId="5" fillId="0" borderId="0" xfId="0" applyFont="1" applyAlignment="1">
      <alignment vertical="center"/>
    </xf>
    <xf numFmtId="0" fontId="3" fillId="0" borderId="4" xfId="0" applyFont="1" applyBorder="1"/>
    <xf numFmtId="166" fontId="3" fillId="0" borderId="13" xfId="3" applyNumberFormat="1" applyFont="1" applyFill="1" applyBorder="1"/>
    <xf numFmtId="166" fontId="3" fillId="0" borderId="9" xfId="3" applyNumberFormat="1" applyFont="1" applyFill="1" applyBorder="1" applyAlignment="1">
      <alignment horizontal="right"/>
    </xf>
    <xf numFmtId="166" fontId="3" fillId="0" borderId="4" xfId="3" applyNumberFormat="1" applyFont="1" applyFill="1" applyBorder="1"/>
    <xf numFmtId="166" fontId="3" fillId="0" borderId="8" xfId="3" applyNumberFormat="1" applyFont="1" applyFill="1" applyBorder="1"/>
    <xf numFmtId="166" fontId="3" fillId="0" borderId="4" xfId="3" applyNumberFormat="1" applyFont="1" applyFill="1" applyBorder="1" applyAlignment="1">
      <alignment horizontal="right"/>
    </xf>
    <xf numFmtId="0" fontId="3" fillId="0" borderId="5" xfId="0" applyFont="1" applyBorder="1"/>
    <xf numFmtId="166" fontId="3" fillId="0" borderId="5" xfId="3" applyNumberFormat="1" applyFont="1" applyFill="1" applyBorder="1"/>
    <xf numFmtId="166" fontId="3" fillId="0" borderId="11" xfId="3" applyNumberFormat="1" applyFont="1" applyFill="1" applyBorder="1"/>
    <xf numFmtId="166" fontId="3" fillId="0" borderId="5" xfId="3" applyNumberFormat="1" applyFont="1" applyFill="1" applyBorder="1" applyAlignment="1">
      <alignment horizontal="right"/>
    </xf>
    <xf numFmtId="0" fontId="3" fillId="0" borderId="6" xfId="0" applyFont="1" applyBorder="1"/>
    <xf numFmtId="166" fontId="3" fillId="0" borderId="15" xfId="3" applyNumberFormat="1" applyFont="1" applyFill="1" applyBorder="1" applyAlignment="1">
      <alignment horizontal="right"/>
    </xf>
    <xf numFmtId="166" fontId="3" fillId="0" borderId="6" xfId="3" applyNumberFormat="1" applyFont="1" applyFill="1" applyBorder="1"/>
    <xf numFmtId="166" fontId="3" fillId="0" borderId="14" xfId="3" applyNumberFormat="1" applyFont="1" applyFill="1" applyBorder="1"/>
    <xf numFmtId="166" fontId="3" fillId="0" borderId="6" xfId="3" applyNumberFormat="1" applyFont="1" applyFill="1" applyBorder="1" applyAlignment="1">
      <alignment horizontal="right"/>
    </xf>
    <xf numFmtId="0" fontId="2" fillId="0" borderId="3" xfId="0" applyFont="1" applyBorder="1"/>
    <xf numFmtId="166" fontId="2" fillId="0" borderId="55" xfId="3" applyNumberFormat="1" applyFont="1" applyFill="1" applyBorder="1"/>
    <xf numFmtId="0" fontId="3" fillId="0" borderId="16" xfId="0" applyFont="1" applyBorder="1"/>
    <xf numFmtId="3" fontId="2" fillId="0" borderId="0" xfId="0" applyNumberFormat="1" applyFont="1"/>
    <xf numFmtId="0" fontId="1" fillId="0" borderId="0" xfId="0" applyFont="1" applyAlignment="1">
      <alignment horizontal="left"/>
    </xf>
    <xf numFmtId="0" fontId="3" fillId="0" borderId="0" xfId="0" applyFont="1" applyAlignment="1">
      <alignment horizontal="center" vertical="center" wrapText="1"/>
    </xf>
    <xf numFmtId="0" fontId="2" fillId="0" borderId="48" xfId="0" applyFont="1" applyBorder="1" applyAlignment="1">
      <alignment horizontal="center" vertical="center" wrapText="1"/>
    </xf>
    <xf numFmtId="166" fontId="3" fillId="0" borderId="15" xfId="3" applyNumberFormat="1" applyFont="1" applyFill="1" applyBorder="1"/>
    <xf numFmtId="166" fontId="3" fillId="0" borderId="44" xfId="3" applyNumberFormat="1" applyFont="1" applyFill="1" applyBorder="1" applyAlignment="1">
      <alignment horizontal="right"/>
    </xf>
    <xf numFmtId="166" fontId="3" fillId="0" borderId="9" xfId="3" applyNumberFormat="1" applyFont="1" applyFill="1" applyBorder="1"/>
    <xf numFmtId="166" fontId="3" fillId="0" borderId="12" xfId="3" applyNumberFormat="1" applyFont="1" applyFill="1" applyBorder="1"/>
    <xf numFmtId="166" fontId="3" fillId="0" borderId="45" xfId="3" applyNumberFormat="1" applyFont="1" applyFill="1" applyBorder="1" applyAlignment="1">
      <alignment horizontal="right"/>
    </xf>
    <xf numFmtId="166" fontId="3" fillId="0" borderId="43" xfId="3" applyNumberFormat="1" applyFont="1" applyFill="1" applyBorder="1" applyAlignment="1">
      <alignment horizontal="right"/>
    </xf>
    <xf numFmtId="166" fontId="2" fillId="0" borderId="48" xfId="3" applyNumberFormat="1" applyFont="1" applyFill="1" applyBorder="1"/>
    <xf numFmtId="166" fontId="2" fillId="0" borderId="56" xfId="3" applyNumberFormat="1" applyFont="1" applyFill="1" applyBorder="1"/>
    <xf numFmtId="0" fontId="4" fillId="0" borderId="0" xfId="0" applyFont="1" applyAlignment="1">
      <alignment horizontal="left"/>
    </xf>
    <xf numFmtId="0" fontId="3" fillId="0" borderId="0" xfId="0" applyFont="1" applyAlignment="1">
      <alignment horizontal="center"/>
    </xf>
    <xf numFmtId="0" fontId="1" fillId="0" borderId="0" xfId="0" applyFont="1"/>
    <xf numFmtId="3" fontId="1" fillId="0" borderId="13" xfId="0" applyNumberFormat="1" applyFont="1" applyBorder="1" applyAlignment="1">
      <alignment horizontal="right" vertical="center"/>
    </xf>
    <xf numFmtId="3" fontId="1" fillId="0" borderId="7" xfId="0" applyNumberFormat="1" applyFont="1" applyBorder="1" applyAlignment="1">
      <alignment horizontal="right" vertical="center"/>
    </xf>
    <xf numFmtId="3" fontId="1" fillId="0" borderId="10" xfId="0" applyNumberFormat="1" applyFont="1" applyBorder="1" applyAlignment="1">
      <alignment horizontal="right" vertical="center"/>
    </xf>
    <xf numFmtId="0" fontId="2" fillId="3" borderId="6" xfId="0" applyFont="1" applyFill="1" applyBorder="1" applyAlignment="1">
      <alignment horizontal="center" vertical="center"/>
    </xf>
    <xf numFmtId="166" fontId="1" fillId="3" borderId="7" xfId="3" quotePrefix="1" applyNumberFormat="1" applyFont="1" applyFill="1" applyBorder="1"/>
    <xf numFmtId="166" fontId="1" fillId="3" borderId="10" xfId="3" quotePrefix="1" applyNumberFormat="1" applyFont="1" applyFill="1" applyBorder="1"/>
    <xf numFmtId="166" fontId="2" fillId="3" borderId="7" xfId="3" applyNumberFormat="1" applyFont="1" applyFill="1" applyBorder="1" applyAlignment="1">
      <alignment horizontal="right"/>
    </xf>
    <xf numFmtId="166" fontId="2" fillId="3" borderId="8" xfId="3" applyNumberFormat="1" applyFont="1" applyFill="1" applyBorder="1" applyAlignment="1">
      <alignment horizontal="right"/>
    </xf>
    <xf numFmtId="166" fontId="2" fillId="3" borderId="4" xfId="3" applyNumberFormat="1" applyFont="1" applyFill="1" applyBorder="1" applyAlignment="1">
      <alignment horizontal="right"/>
    </xf>
    <xf numFmtId="166" fontId="2" fillId="3" borderId="9" xfId="3" applyNumberFormat="1" applyFont="1" applyFill="1" applyBorder="1" applyAlignment="1">
      <alignment horizontal="right"/>
    </xf>
    <xf numFmtId="0" fontId="1" fillId="3" borderId="6" xfId="0" applyFont="1" applyFill="1" applyBorder="1" applyAlignment="1">
      <alignment horizontal="center"/>
    </xf>
    <xf numFmtId="166" fontId="1" fillId="3" borderId="13" xfId="3" applyNumberFormat="1" applyFont="1" applyFill="1" applyBorder="1" applyAlignment="1">
      <alignment horizontal="right"/>
    </xf>
    <xf numFmtId="166" fontId="1" fillId="3" borderId="14" xfId="3" applyNumberFormat="1" applyFont="1" applyFill="1" applyBorder="1" applyAlignment="1">
      <alignment horizontal="right"/>
    </xf>
    <xf numFmtId="166" fontId="1" fillId="3" borderId="6" xfId="3" applyNumberFormat="1" applyFont="1" applyFill="1" applyBorder="1" applyAlignment="1">
      <alignment horizontal="right"/>
    </xf>
    <xf numFmtId="166" fontId="1" fillId="3" borderId="15" xfId="3" applyNumberFormat="1" applyFont="1" applyFill="1" applyBorder="1" applyAlignment="1">
      <alignment horizontal="right"/>
    </xf>
    <xf numFmtId="166" fontId="3" fillId="0" borderId="15" xfId="3" applyNumberFormat="1" applyFont="1" applyFill="1" applyBorder="1" applyAlignment="1"/>
    <xf numFmtId="166" fontId="3" fillId="0" borderId="9" xfId="3" applyNumberFormat="1" applyFont="1" applyFill="1" applyBorder="1" applyAlignment="1"/>
    <xf numFmtId="166" fontId="3" fillId="0" borderId="12" xfId="3" applyNumberFormat="1" applyFont="1" applyFill="1" applyBorder="1" applyAlignment="1"/>
    <xf numFmtId="166" fontId="3" fillId="0" borderId="7" xfId="3" applyNumberFormat="1" applyFont="1" applyFill="1" applyBorder="1" applyAlignment="1"/>
    <xf numFmtId="0" fontId="3" fillId="3" borderId="44" xfId="0" applyFont="1" applyFill="1" applyBorder="1" applyAlignment="1">
      <alignment horizontal="center"/>
    </xf>
    <xf numFmtId="166" fontId="3" fillId="3" borderId="52" xfId="3" applyNumberFormat="1" applyFont="1" applyFill="1" applyBorder="1" applyAlignment="1">
      <alignment horizontal="right"/>
    </xf>
    <xf numFmtId="0" fontId="3" fillId="0" borderId="43" xfId="0" applyFont="1" applyBorder="1" applyAlignment="1">
      <alignment horizontal="center"/>
    </xf>
    <xf numFmtId="0" fontId="3" fillId="0" borderId="44" xfId="0" applyFont="1" applyBorder="1" applyAlignment="1">
      <alignment horizontal="center"/>
    </xf>
    <xf numFmtId="166" fontId="3" fillId="0" borderId="13" xfId="3" applyNumberFormat="1" applyFont="1" applyFill="1" applyBorder="1" applyAlignment="1">
      <alignment vertical="center"/>
    </xf>
    <xf numFmtId="0" fontId="3" fillId="3" borderId="57" xfId="0" applyFont="1" applyFill="1" applyBorder="1" applyAlignment="1">
      <alignment horizontal="center"/>
    </xf>
    <xf numFmtId="166" fontId="3" fillId="3" borderId="57" xfId="3" applyNumberFormat="1" applyFont="1" applyFill="1" applyBorder="1" applyAlignment="1"/>
    <xf numFmtId="166" fontId="3" fillId="3" borderId="44" xfId="3" applyNumberFormat="1" applyFont="1" applyFill="1" applyBorder="1" applyAlignment="1"/>
    <xf numFmtId="0" fontId="3" fillId="3" borderId="13" xfId="0" applyFont="1" applyFill="1" applyBorder="1" applyAlignment="1">
      <alignment horizontal="center"/>
    </xf>
    <xf numFmtId="0" fontId="3" fillId="3" borderId="10" xfId="0" applyFont="1" applyFill="1" applyBorder="1" applyAlignment="1">
      <alignment horizontal="center"/>
    </xf>
    <xf numFmtId="0" fontId="3" fillId="3" borderId="7" xfId="0" applyFont="1" applyFill="1" applyBorder="1" applyAlignment="1">
      <alignment horizontal="center"/>
    </xf>
    <xf numFmtId="166" fontId="3" fillId="0" borderId="8" xfId="3" applyNumberFormat="1" applyFont="1" applyFill="1" applyBorder="1" applyAlignment="1"/>
    <xf numFmtId="166" fontId="3" fillId="0" borderId="4" xfId="3" applyNumberFormat="1" applyFont="1" applyFill="1" applyBorder="1" applyAlignment="1"/>
    <xf numFmtId="166" fontId="1" fillId="0" borderId="7" xfId="3" applyNumberFormat="1" applyFont="1" applyFill="1" applyBorder="1"/>
    <xf numFmtId="166" fontId="1" fillId="0" borderId="10" xfId="3" applyNumberFormat="1" applyFont="1" applyFill="1" applyBorder="1"/>
    <xf numFmtId="0" fontId="3" fillId="3" borderId="59" xfId="0" applyFont="1" applyFill="1" applyBorder="1" applyAlignment="1">
      <alignment horizontal="center"/>
    </xf>
    <xf numFmtId="166" fontId="3" fillId="3" borderId="59" xfId="3" applyNumberFormat="1" applyFont="1" applyFill="1" applyBorder="1" applyAlignment="1"/>
    <xf numFmtId="166" fontId="3" fillId="3" borderId="22" xfId="3" applyNumberFormat="1" applyFont="1" applyFill="1" applyBorder="1" applyAlignment="1"/>
    <xf numFmtId="166" fontId="3" fillId="3" borderId="0" xfId="3" applyNumberFormat="1" applyFont="1" applyFill="1" applyBorder="1" applyAlignment="1">
      <alignment horizontal="right"/>
    </xf>
    <xf numFmtId="166" fontId="3" fillId="3" borderId="59" xfId="3" applyNumberFormat="1" applyFont="1" applyFill="1" applyBorder="1" applyAlignment="1">
      <alignment horizontal="right"/>
    </xf>
    <xf numFmtId="166" fontId="3" fillId="3" borderId="58" xfId="3" applyNumberFormat="1" applyFont="1" applyFill="1" applyBorder="1" applyAlignment="1">
      <alignment horizontal="right"/>
    </xf>
    <xf numFmtId="166" fontId="3" fillId="3" borderId="60" xfId="3" applyNumberFormat="1" applyFont="1" applyFill="1" applyBorder="1" applyAlignment="1">
      <alignment horizontal="right"/>
    </xf>
    <xf numFmtId="166" fontId="3" fillId="3" borderId="22" xfId="3" applyNumberFormat="1" applyFont="1" applyFill="1" applyBorder="1" applyAlignment="1">
      <alignment horizontal="right"/>
    </xf>
    <xf numFmtId="0" fontId="1" fillId="3" borderId="13" xfId="0" quotePrefix="1" applyFont="1" applyFill="1" applyBorder="1" applyAlignment="1">
      <alignment horizontal="right"/>
    </xf>
    <xf numFmtId="166" fontId="1" fillId="3" borderId="13" xfId="3" quotePrefix="1" applyNumberFormat="1" applyFont="1" applyFill="1" applyBorder="1" applyAlignment="1">
      <alignment horizontal="right"/>
    </xf>
    <xf numFmtId="0" fontId="0" fillId="3" borderId="21" xfId="0" applyFill="1" applyBorder="1" applyAlignment="1">
      <alignment wrapText="1"/>
    </xf>
    <xf numFmtId="166" fontId="3" fillId="0" borderId="52" xfId="3" applyNumberFormat="1" applyFont="1" applyFill="1" applyBorder="1"/>
    <xf numFmtId="166" fontId="1" fillId="0" borderId="7" xfId="3" applyNumberFormat="1" applyFont="1" applyFill="1" applyBorder="1" applyAlignment="1">
      <alignment horizontal="center" vertical="center"/>
    </xf>
    <xf numFmtId="166" fontId="3" fillId="0" borderId="7" xfId="3" applyNumberFormat="1" applyFont="1" applyFill="1" applyBorder="1" applyAlignment="1">
      <alignment horizontal="center"/>
    </xf>
    <xf numFmtId="166" fontId="3" fillId="0" borderId="20" xfId="3" applyNumberFormat="1" applyFont="1" applyFill="1" applyBorder="1"/>
    <xf numFmtId="166" fontId="3" fillId="0" borderId="19" xfId="3" applyNumberFormat="1" applyFont="1" applyFill="1" applyBorder="1"/>
    <xf numFmtId="166" fontId="3" fillId="0" borderId="7" xfId="3" applyNumberFormat="1" applyFont="1" applyFill="1" applyBorder="1" applyAlignment="1">
      <alignment horizontal="center" vertical="center"/>
    </xf>
    <xf numFmtId="166" fontId="3" fillId="0" borderId="10" xfId="3" applyNumberFormat="1" applyFont="1" applyFill="1" applyBorder="1" applyAlignment="1">
      <alignment horizontal="center"/>
    </xf>
    <xf numFmtId="166" fontId="3" fillId="0" borderId="13" xfId="3" applyNumberFormat="1" applyFont="1" applyFill="1" applyBorder="1" applyAlignment="1">
      <alignment horizontal="center"/>
    </xf>
    <xf numFmtId="3" fontId="2" fillId="0" borderId="37" xfId="0" applyNumberFormat="1" applyFont="1" applyBorder="1"/>
    <xf numFmtId="165" fontId="11" fillId="0" borderId="0" xfId="2" applyNumberFormat="1" applyFont="1" applyAlignment="1">
      <alignment horizontal="right" vertical="top"/>
    </xf>
    <xf numFmtId="0" fontId="11" fillId="0" borderId="0" xfId="2" applyFont="1" applyAlignment="1">
      <alignment horizontal="right" vertical="top"/>
    </xf>
    <xf numFmtId="166" fontId="3" fillId="0" borderId="44" xfId="3" applyNumberFormat="1" applyFont="1" applyFill="1" applyBorder="1"/>
    <xf numFmtId="166" fontId="3" fillId="0" borderId="45" xfId="3" applyNumberFormat="1" applyFont="1" applyFill="1" applyBorder="1"/>
    <xf numFmtId="165" fontId="11" fillId="0" borderId="0" xfId="1" applyNumberFormat="1" applyFont="1" applyAlignment="1">
      <alignment horizontal="right" vertical="top"/>
    </xf>
    <xf numFmtId="0" fontId="11" fillId="0" borderId="0" xfId="1" applyFont="1" applyAlignment="1">
      <alignment horizontal="right" vertical="top"/>
    </xf>
    <xf numFmtId="0" fontId="19" fillId="0" borderId="0" xfId="8"/>
    <xf numFmtId="0" fontId="19" fillId="3" borderId="0" xfId="8" applyFill="1"/>
    <xf numFmtId="0" fontId="20" fillId="0" borderId="0" xfId="0" applyFont="1" applyAlignment="1">
      <alignment horizontal="center" vertical="center" readingOrder="1"/>
    </xf>
    <xf numFmtId="0" fontId="21" fillId="0" borderId="0" xfId="0" applyFont="1" applyAlignment="1">
      <alignment horizontal="left" vertical="center" readingOrder="1"/>
    </xf>
    <xf numFmtId="0" fontId="16" fillId="0" borderId="0" xfId="0" applyFont="1" applyAlignment="1">
      <alignment horizontal="left"/>
    </xf>
    <xf numFmtId="0" fontId="0" fillId="0" borderId="0" xfId="0" applyAlignment="1">
      <alignment horizontal="left"/>
    </xf>
    <xf numFmtId="3" fontId="3" fillId="0" borderId="7" xfId="3" applyNumberFormat="1" applyFont="1" applyFill="1" applyBorder="1"/>
    <xf numFmtId="3" fontId="3" fillId="0" borderId="10" xfId="3" applyNumberFormat="1" applyFont="1" applyFill="1" applyBorder="1"/>
    <xf numFmtId="3" fontId="3" fillId="0" borderId="13" xfId="3" applyNumberFormat="1" applyFont="1" applyFill="1" applyBorder="1"/>
    <xf numFmtId="3" fontId="2" fillId="0" borderId="1" xfId="3" applyNumberFormat="1" applyFont="1" applyFill="1" applyBorder="1"/>
    <xf numFmtId="165" fontId="3" fillId="0" borderId="7" xfId="3" applyNumberFormat="1" applyFont="1" applyFill="1" applyBorder="1"/>
    <xf numFmtId="165" fontId="3" fillId="0" borderId="7" xfId="3" applyNumberFormat="1" applyFont="1" applyFill="1" applyBorder="1" applyAlignment="1">
      <alignment horizontal="right"/>
    </xf>
    <xf numFmtId="165" fontId="3" fillId="0" borderId="10" xfId="3" applyNumberFormat="1" applyFont="1" applyFill="1" applyBorder="1"/>
    <xf numFmtId="165" fontId="3" fillId="0" borderId="10" xfId="3" applyNumberFormat="1" applyFont="1" applyFill="1" applyBorder="1" applyAlignment="1">
      <alignment horizontal="right"/>
    </xf>
    <xf numFmtId="165" fontId="3" fillId="0" borderId="13" xfId="3" applyNumberFormat="1" applyFont="1" applyFill="1" applyBorder="1"/>
    <xf numFmtId="165" fontId="3" fillId="0" borderId="13" xfId="3" applyNumberFormat="1" applyFont="1" applyFill="1" applyBorder="1" applyAlignment="1">
      <alignment horizontal="right"/>
    </xf>
    <xf numFmtId="166" fontId="3" fillId="0" borderId="7" xfId="3" applyNumberFormat="1" applyFont="1" applyFill="1" applyBorder="1" applyAlignment="1">
      <alignment horizontal="right" vertical="center"/>
    </xf>
    <xf numFmtId="166" fontId="1" fillId="0" borderId="7" xfId="3" applyNumberFormat="1" applyFont="1" applyFill="1" applyBorder="1" applyAlignment="1">
      <alignment horizontal="right"/>
    </xf>
    <xf numFmtId="166" fontId="3" fillId="0" borderId="5" xfId="3" applyNumberFormat="1" applyFont="1" applyFill="1" applyBorder="1" applyAlignment="1"/>
    <xf numFmtId="166" fontId="3" fillId="0" borderId="10" xfId="3" applyNumberFormat="1" applyFont="1" applyFill="1" applyBorder="1" applyAlignment="1"/>
    <xf numFmtId="3" fontId="3" fillId="0" borderId="52" xfId="3" applyNumberFormat="1" applyFont="1" applyFill="1" applyBorder="1" applyAlignment="1">
      <alignment vertical="center"/>
    </xf>
    <xf numFmtId="166" fontId="3" fillId="0" borderId="7" xfId="3" applyNumberFormat="1" applyFont="1" applyFill="1" applyBorder="1" applyAlignment="1">
      <alignment vertical="center"/>
    </xf>
    <xf numFmtId="3" fontId="3" fillId="0" borderId="7" xfId="3" applyNumberFormat="1" applyFont="1" applyFill="1" applyBorder="1" applyAlignment="1">
      <alignment vertical="center"/>
    </xf>
    <xf numFmtId="165" fontId="3" fillId="0" borderId="7" xfId="3" applyNumberFormat="1" applyFont="1" applyFill="1" applyBorder="1" applyAlignment="1">
      <alignment vertical="center"/>
    </xf>
    <xf numFmtId="166" fontId="3" fillId="0" borderId="8" xfId="3" applyNumberFormat="1" applyFont="1" applyFill="1" applyBorder="1" applyAlignment="1">
      <alignment vertical="center"/>
    </xf>
    <xf numFmtId="166" fontId="3" fillId="0" borderId="4" xfId="3" applyNumberFormat="1" applyFont="1" applyFill="1" applyBorder="1" applyAlignment="1">
      <alignment vertical="center"/>
    </xf>
    <xf numFmtId="3" fontId="3" fillId="0" borderId="10" xfId="3" applyNumberFormat="1" applyFont="1" applyFill="1" applyBorder="1" applyAlignment="1">
      <alignment vertical="center"/>
    </xf>
    <xf numFmtId="165" fontId="3" fillId="0" borderId="10" xfId="3" applyNumberFormat="1" applyFont="1" applyFill="1" applyBorder="1" applyAlignment="1">
      <alignment vertical="center"/>
    </xf>
    <xf numFmtId="166" fontId="3" fillId="0" borderId="11" xfId="3" applyNumberFormat="1" applyFont="1" applyFill="1" applyBorder="1" applyAlignment="1">
      <alignment vertical="center"/>
    </xf>
    <xf numFmtId="166" fontId="3" fillId="0" borderId="5" xfId="3" applyNumberFormat="1" applyFont="1" applyFill="1" applyBorder="1" applyAlignment="1">
      <alignment vertical="center"/>
    </xf>
    <xf numFmtId="3" fontId="3" fillId="0" borderId="13" xfId="3" applyNumberFormat="1" applyFont="1" applyFill="1" applyBorder="1" applyAlignment="1">
      <alignment vertical="center"/>
    </xf>
    <xf numFmtId="165" fontId="3" fillId="0" borderId="13" xfId="3" applyNumberFormat="1" applyFont="1" applyFill="1" applyBorder="1" applyAlignment="1">
      <alignment vertical="center"/>
    </xf>
    <xf numFmtId="166" fontId="3" fillId="0" borderId="6" xfId="3" applyNumberFormat="1" applyFont="1" applyFill="1" applyBorder="1" applyAlignment="1">
      <alignment vertical="center"/>
    </xf>
    <xf numFmtId="166" fontId="3" fillId="0" borderId="10" xfId="3" applyNumberFormat="1" applyFont="1" applyFill="1" applyBorder="1" applyAlignment="1">
      <alignment vertical="center"/>
    </xf>
    <xf numFmtId="3" fontId="3" fillId="0" borderId="52" xfId="3" applyNumberFormat="1" applyFont="1" applyFill="1" applyBorder="1" applyAlignment="1">
      <alignment horizontal="right" vertical="center"/>
    </xf>
    <xf numFmtId="3" fontId="3" fillId="0" borderId="7" xfId="3" applyNumberFormat="1" applyFont="1" applyFill="1" applyBorder="1" applyAlignment="1">
      <alignment horizontal="right" vertical="center"/>
    </xf>
    <xf numFmtId="165" fontId="3" fillId="0" borderId="7" xfId="3" applyNumberFormat="1" applyFont="1" applyFill="1" applyBorder="1" applyAlignment="1">
      <alignment horizontal="right" vertical="center"/>
    </xf>
    <xf numFmtId="166" fontId="3" fillId="0" borderId="8" xfId="3" applyNumberFormat="1" applyFont="1" applyFill="1" applyBorder="1" applyAlignment="1">
      <alignment horizontal="right" vertical="center"/>
    </xf>
    <xf numFmtId="166" fontId="3" fillId="0" borderId="4" xfId="3" applyNumberFormat="1" applyFont="1" applyFill="1" applyBorder="1" applyAlignment="1">
      <alignment horizontal="right" vertical="center"/>
    </xf>
    <xf numFmtId="166" fontId="3" fillId="0" borderId="19" xfId="3" applyNumberFormat="1" applyFont="1" applyFill="1" applyBorder="1" applyAlignment="1">
      <alignment horizontal="right" vertical="center"/>
    </xf>
    <xf numFmtId="166" fontId="3" fillId="0" borderId="20" xfId="3" applyNumberFormat="1" applyFont="1" applyFill="1" applyBorder="1" applyAlignment="1">
      <alignment horizontal="right" vertical="center"/>
    </xf>
    <xf numFmtId="166" fontId="3" fillId="0" borderId="9" xfId="3" applyNumberFormat="1" applyFont="1" applyFill="1" applyBorder="1" applyAlignment="1">
      <alignment horizontal="right" vertical="center"/>
    </xf>
    <xf numFmtId="3" fontId="3" fillId="0" borderId="10" xfId="3" applyNumberFormat="1" applyFont="1" applyFill="1" applyBorder="1" applyAlignment="1">
      <alignment horizontal="right" vertical="center"/>
    </xf>
    <xf numFmtId="165" fontId="3" fillId="0" borderId="10" xfId="3" applyNumberFormat="1" applyFont="1" applyFill="1" applyBorder="1" applyAlignment="1">
      <alignment horizontal="right" vertical="center"/>
    </xf>
    <xf numFmtId="166" fontId="3" fillId="0" borderId="11" xfId="3" applyNumberFormat="1" applyFont="1" applyFill="1" applyBorder="1" applyAlignment="1">
      <alignment horizontal="right" vertical="center"/>
    </xf>
    <xf numFmtId="166" fontId="3" fillId="0" borderId="5" xfId="3" applyNumberFormat="1" applyFont="1" applyFill="1" applyBorder="1" applyAlignment="1">
      <alignment horizontal="right" vertical="center"/>
    </xf>
    <xf numFmtId="166" fontId="3" fillId="0" borderId="12" xfId="3" applyNumberFormat="1" applyFont="1" applyFill="1" applyBorder="1" applyAlignment="1">
      <alignment horizontal="right" vertical="center"/>
    </xf>
    <xf numFmtId="3" fontId="3" fillId="0" borderId="13" xfId="3" applyNumberFormat="1" applyFont="1" applyFill="1" applyBorder="1" applyAlignment="1">
      <alignment horizontal="right" vertical="center"/>
    </xf>
    <xf numFmtId="165" fontId="3" fillId="0" borderId="13" xfId="3" applyNumberFormat="1" applyFont="1" applyFill="1" applyBorder="1" applyAlignment="1">
      <alignment horizontal="right" vertical="center"/>
    </xf>
    <xf numFmtId="166" fontId="3" fillId="0" borderId="14" xfId="3" applyNumberFormat="1" applyFont="1" applyFill="1" applyBorder="1" applyAlignment="1">
      <alignment horizontal="right" vertical="center"/>
    </xf>
    <xf numFmtId="166" fontId="3" fillId="0" borderId="6" xfId="3" applyNumberFormat="1" applyFont="1" applyFill="1" applyBorder="1" applyAlignment="1">
      <alignment horizontal="right" vertical="center"/>
    </xf>
    <xf numFmtId="166" fontId="3" fillId="0" borderId="15" xfId="3" applyNumberFormat="1" applyFont="1" applyFill="1" applyBorder="1" applyAlignment="1">
      <alignment horizontal="right" vertical="center"/>
    </xf>
    <xf numFmtId="166" fontId="2" fillId="0" borderId="1" xfId="3" applyNumberFormat="1" applyFont="1" applyFill="1" applyBorder="1" applyAlignment="1">
      <alignment horizontal="right" vertical="center"/>
    </xf>
    <xf numFmtId="166" fontId="2" fillId="0" borderId="41" xfId="3" applyNumberFormat="1" applyFont="1" applyFill="1" applyBorder="1" applyAlignment="1">
      <alignment horizontal="right" vertical="center"/>
    </xf>
    <xf numFmtId="166" fontId="2" fillId="0" borderId="3" xfId="3" applyNumberFormat="1" applyFont="1" applyFill="1" applyBorder="1" applyAlignment="1">
      <alignment horizontal="right" vertical="center"/>
    </xf>
    <xf numFmtId="166" fontId="2" fillId="0" borderId="2" xfId="3" applyNumberFormat="1" applyFont="1" applyFill="1" applyBorder="1" applyAlignment="1">
      <alignment horizontal="right" vertical="center"/>
    </xf>
    <xf numFmtId="166" fontId="3" fillId="0" borderId="17" xfId="3" applyNumberFormat="1" applyFont="1" applyFill="1" applyBorder="1" applyAlignment="1">
      <alignment horizontal="right" vertical="center"/>
    </xf>
    <xf numFmtId="166" fontId="3" fillId="0" borderId="10" xfId="3" applyNumberFormat="1" applyFont="1" applyFill="1" applyBorder="1" applyAlignment="1">
      <alignment horizontal="right" vertical="center"/>
    </xf>
    <xf numFmtId="166" fontId="3" fillId="0" borderId="16" xfId="3" applyNumberFormat="1" applyFont="1" applyFill="1" applyBorder="1" applyAlignment="1">
      <alignment horizontal="right" vertical="center"/>
    </xf>
    <xf numFmtId="1" fontId="3" fillId="0" borderId="18" xfId="3" applyNumberFormat="1" applyFont="1" applyFill="1" applyBorder="1" applyAlignment="1">
      <alignment horizontal="right" vertical="center"/>
    </xf>
    <xf numFmtId="3" fontId="2" fillId="0" borderId="1" xfId="3" applyNumberFormat="1" applyFont="1" applyFill="1" applyBorder="1" applyAlignment="1">
      <alignment horizontal="right" vertical="center"/>
    </xf>
    <xf numFmtId="166" fontId="1" fillId="0" borderId="52" xfId="3" applyNumberFormat="1" applyFont="1" applyFill="1" applyBorder="1" applyAlignment="1">
      <alignment horizontal="right" vertical="center"/>
    </xf>
    <xf numFmtId="166" fontId="3" fillId="0" borderId="52" xfId="3" applyNumberFormat="1" applyFont="1" applyFill="1" applyBorder="1" applyAlignment="1">
      <alignment horizontal="right" vertical="center"/>
    </xf>
    <xf numFmtId="166" fontId="3" fillId="0" borderId="13" xfId="3" applyNumberFormat="1" applyFont="1" applyFill="1" applyBorder="1" applyAlignment="1">
      <alignment horizontal="right" vertical="center"/>
    </xf>
    <xf numFmtId="168" fontId="3" fillId="0" borderId="7" xfId="3" applyNumberFormat="1" applyFont="1" applyFill="1" applyBorder="1"/>
    <xf numFmtId="168" fontId="3" fillId="0" borderId="10" xfId="3" applyNumberFormat="1" applyFont="1" applyFill="1" applyBorder="1"/>
    <xf numFmtId="166" fontId="1" fillId="0" borderId="52" xfId="3" applyNumberFormat="1" applyFont="1" applyFill="1" applyBorder="1" applyAlignment="1">
      <alignment vertical="center"/>
    </xf>
    <xf numFmtId="166" fontId="3" fillId="0" borderId="52" xfId="3" applyNumberFormat="1" applyFont="1" applyFill="1" applyBorder="1" applyAlignment="1">
      <alignment vertical="center"/>
    </xf>
    <xf numFmtId="166" fontId="3" fillId="3" borderId="61" xfId="3" applyNumberFormat="1" applyFont="1" applyFill="1" applyBorder="1" applyAlignment="1"/>
    <xf numFmtId="166" fontId="3" fillId="3" borderId="41" xfId="3" applyNumberFormat="1" applyFont="1" applyFill="1" applyBorder="1" applyAlignment="1"/>
    <xf numFmtId="166" fontId="3" fillId="3" borderId="1" xfId="3" applyNumberFormat="1" applyFont="1" applyFill="1" applyBorder="1" applyAlignment="1"/>
    <xf numFmtId="166" fontId="3" fillId="3" borderId="45" xfId="3" applyNumberFormat="1" applyFont="1" applyFill="1" applyBorder="1" applyAlignment="1"/>
    <xf numFmtId="166" fontId="3" fillId="3" borderId="3" xfId="3" applyNumberFormat="1" applyFont="1" applyFill="1" applyBorder="1" applyAlignment="1"/>
    <xf numFmtId="166" fontId="3" fillId="3" borderId="1" xfId="3" applyNumberFormat="1" applyFont="1" applyFill="1" applyBorder="1" applyAlignment="1">
      <alignment horizontal="right"/>
    </xf>
    <xf numFmtId="0" fontId="3" fillId="0" borderId="1" xfId="0" applyFont="1" applyBorder="1" applyAlignment="1">
      <alignment horizontal="center"/>
    </xf>
    <xf numFmtId="166" fontId="3" fillId="3" borderId="41" xfId="3" applyNumberFormat="1" applyFont="1" applyFill="1" applyBorder="1" applyAlignment="1">
      <alignment horizontal="right"/>
    </xf>
    <xf numFmtId="166" fontId="3" fillId="3" borderId="3" xfId="3" applyNumberFormat="1" applyFont="1" applyFill="1" applyBorder="1" applyAlignment="1">
      <alignment horizontal="right"/>
    </xf>
    <xf numFmtId="166" fontId="3" fillId="3" borderId="2" xfId="3" applyNumberFormat="1" applyFont="1" applyFill="1" applyBorder="1" applyAlignment="1">
      <alignment horizontal="right"/>
    </xf>
    <xf numFmtId="166" fontId="3" fillId="0" borderId="58" xfId="3" applyNumberFormat="1" applyFont="1" applyBorder="1" applyAlignment="1"/>
    <xf numFmtId="0" fontId="3" fillId="3" borderId="0" xfId="0" applyFont="1" applyFill="1" applyAlignment="1">
      <alignment horizontal="center" vertical="center"/>
    </xf>
    <xf numFmtId="166" fontId="3" fillId="0" borderId="59" xfId="3" applyNumberFormat="1" applyFont="1" applyFill="1" applyBorder="1" applyAlignment="1">
      <alignment horizontal="right" vertical="center"/>
    </xf>
    <xf numFmtId="0" fontId="6" fillId="3" borderId="21" xfId="0" applyFont="1" applyFill="1" applyBorder="1" applyAlignment="1">
      <alignment horizontal="left"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3" borderId="18" xfId="0" applyFont="1" applyFill="1" applyBorder="1" applyAlignment="1">
      <alignment horizontal="center" vertical="center"/>
    </xf>
    <xf numFmtId="0" fontId="6" fillId="3" borderId="21" xfId="0" applyFont="1" applyFill="1" applyBorder="1" applyAlignment="1">
      <alignment vertical="center" wrapText="1"/>
    </xf>
    <xf numFmtId="0" fontId="5" fillId="3" borderId="21" xfId="0" applyFont="1" applyFill="1" applyBorder="1" applyAlignment="1">
      <alignment vertical="center" wrapText="1"/>
    </xf>
    <xf numFmtId="0" fontId="0" fillId="3" borderId="21" xfId="0" applyFill="1" applyBorder="1" applyAlignment="1">
      <alignment wrapText="1"/>
    </xf>
    <xf numFmtId="0" fontId="2" fillId="3" borderId="20" xfId="0" applyFont="1" applyFill="1" applyBorder="1" applyAlignment="1">
      <alignment horizontal="center" vertical="center" wrapText="1"/>
    </xf>
    <xf numFmtId="0" fontId="0" fillId="3" borderId="4" xfId="0" applyFill="1" applyBorder="1"/>
    <xf numFmtId="0" fontId="0" fillId="3" borderId="22" xfId="0" applyFill="1" applyBorder="1"/>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0" fillId="3" borderId="31" xfId="0" applyFill="1" applyBorder="1" applyAlignment="1">
      <alignment horizontal="center" vertical="center" wrapText="1"/>
    </xf>
    <xf numFmtId="0" fontId="0" fillId="3" borderId="32" xfId="0" applyFill="1" applyBorder="1" applyAlignment="1">
      <alignment horizontal="center" vertical="center" wrapText="1"/>
    </xf>
    <xf numFmtId="0" fontId="2" fillId="3" borderId="17" xfId="0" applyFont="1"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2" fillId="3" borderId="16" xfId="0"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8" xfId="0"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0" fillId="3" borderId="33" xfId="0"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6" fillId="3" borderId="0" xfId="0" applyFont="1" applyFill="1" applyAlignment="1">
      <alignment horizontal="left" vertical="center" wrapText="1"/>
    </xf>
    <xf numFmtId="0" fontId="6" fillId="3" borderId="0" xfId="0" applyFont="1" applyFill="1" applyAlignment="1">
      <alignment horizontal="left" vertical="center"/>
    </xf>
    <xf numFmtId="0" fontId="0" fillId="3" borderId="4" xfId="0" applyFill="1" applyBorder="1" applyAlignment="1">
      <alignment wrapText="1"/>
    </xf>
    <xf numFmtId="0" fontId="0" fillId="3" borderId="22" xfId="0" applyFill="1" applyBorder="1" applyAlignment="1">
      <alignment wrapText="1"/>
    </xf>
    <xf numFmtId="0" fontId="9" fillId="3" borderId="0" xfId="0" applyFont="1" applyFill="1" applyAlignment="1">
      <alignment horizontal="center" wrapText="1"/>
    </xf>
    <xf numFmtId="0" fontId="6" fillId="3" borderId="40" xfId="0" applyFont="1" applyFill="1" applyBorder="1" applyAlignment="1">
      <alignment horizontal="left" vertical="center" wrapText="1"/>
    </xf>
    <xf numFmtId="0" fontId="3" fillId="3" borderId="49"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3"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22"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22"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0" xfId="0" applyFont="1" applyFill="1" applyBorder="1" applyAlignment="1">
      <alignment horizontal="center" vertical="center"/>
    </xf>
    <xf numFmtId="0" fontId="3" fillId="3" borderId="36"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9" xfId="0" applyFont="1" applyBorder="1" applyAlignment="1">
      <alignment horizontal="center" vertical="center" wrapText="1"/>
    </xf>
    <xf numFmtId="0" fontId="2" fillId="0" borderId="6" xfId="0" applyFont="1" applyBorder="1" applyAlignment="1">
      <alignment horizontal="center" vertical="center"/>
    </xf>
    <xf numFmtId="0" fontId="2" fillId="0" borderId="22" xfId="0" applyFont="1" applyBorder="1" applyAlignment="1">
      <alignment horizontal="center" vertical="center"/>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20" xfId="0" applyFont="1" applyBorder="1" applyAlignment="1">
      <alignment horizontal="center" vertical="center"/>
    </xf>
    <xf numFmtId="0" fontId="6" fillId="0" borderId="21" xfId="0" applyFont="1" applyBorder="1" applyAlignment="1">
      <alignment vertical="center" wrapText="1"/>
    </xf>
    <xf numFmtId="0" fontId="5" fillId="0" borderId="21" xfId="0" applyFont="1" applyBorder="1" applyAlignment="1">
      <alignment vertical="center" wrapText="1"/>
    </xf>
    <xf numFmtId="0" fontId="0" fillId="0" borderId="21" xfId="0" applyBorder="1" applyAlignment="1">
      <alignment wrapText="1"/>
    </xf>
    <xf numFmtId="0" fontId="2" fillId="0" borderId="20" xfId="0" applyFont="1" applyBorder="1" applyAlignment="1">
      <alignment horizontal="center" vertical="center" wrapText="1"/>
    </xf>
    <xf numFmtId="0" fontId="2" fillId="0" borderId="22" xfId="0" applyFont="1" applyBorder="1" applyAlignment="1">
      <alignment horizontal="center" vertical="center" wrapText="1"/>
    </xf>
    <xf numFmtId="0" fontId="1" fillId="0" borderId="37" xfId="0" applyFont="1" applyBorder="1" applyAlignment="1">
      <alignment horizontal="left" wrapText="1"/>
    </xf>
    <xf numFmtId="0" fontId="3" fillId="0" borderId="31" xfId="0" applyFont="1" applyBorder="1" applyAlignment="1">
      <alignment horizontal="center" vertical="center" wrapText="1"/>
    </xf>
    <xf numFmtId="0" fontId="2" fillId="3" borderId="3" xfId="0" applyFont="1" applyFill="1" applyBorder="1" applyAlignment="1">
      <alignment horizontal="center" vertical="center"/>
    </xf>
    <xf numFmtId="0" fontId="6" fillId="3" borderId="46" xfId="0" applyFont="1" applyFill="1" applyBorder="1" applyAlignment="1">
      <alignment vertical="center" wrapText="1"/>
    </xf>
    <xf numFmtId="0" fontId="5" fillId="3" borderId="51" xfId="0" applyFont="1" applyFill="1" applyBorder="1" applyAlignment="1">
      <alignment vertical="center" wrapText="1"/>
    </xf>
    <xf numFmtId="0" fontId="0" fillId="3" borderId="51" xfId="0" applyFill="1" applyBorder="1" applyAlignment="1">
      <alignment wrapText="1"/>
    </xf>
    <xf numFmtId="0" fontId="0" fillId="3" borderId="47" xfId="0" applyFill="1" applyBorder="1" applyAlignment="1">
      <alignment wrapText="1"/>
    </xf>
    <xf numFmtId="0" fontId="4" fillId="3" borderId="37" xfId="0" applyFont="1" applyFill="1" applyBorder="1" applyAlignment="1">
      <alignment horizontal="justify" wrapText="1"/>
    </xf>
    <xf numFmtId="0" fontId="0" fillId="3" borderId="37" xfId="0" applyFill="1" applyBorder="1" applyAlignment="1">
      <alignment horizontal="justify" wrapText="1"/>
    </xf>
    <xf numFmtId="0" fontId="0" fillId="3" borderId="0" xfId="0" applyFill="1" applyAlignment="1">
      <alignment horizontal="justify" wrapText="1"/>
    </xf>
    <xf numFmtId="0" fontId="3" fillId="3" borderId="17"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4" fillId="3" borderId="0" xfId="0" applyFont="1" applyFill="1" applyAlignment="1">
      <alignment horizontal="justify" wrapText="1"/>
    </xf>
    <xf numFmtId="0" fontId="4" fillId="0" borderId="37" xfId="0" applyFont="1" applyBorder="1" applyAlignment="1">
      <alignment horizontal="justify" wrapText="1"/>
    </xf>
    <xf numFmtId="0" fontId="0" fillId="0" borderId="37" xfId="0" applyBorder="1" applyAlignment="1">
      <alignment horizontal="justify" wrapText="1"/>
    </xf>
    <xf numFmtId="0" fontId="0" fillId="0" borderId="0" xfId="0" applyAlignment="1">
      <alignment horizontal="justify" wrapText="1"/>
    </xf>
    <xf numFmtId="0" fontId="3" fillId="0" borderId="17"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16" xfId="0" applyFont="1" applyBorder="1" applyAlignment="1">
      <alignment horizontal="center" vertical="center"/>
    </xf>
    <xf numFmtId="0" fontId="2" fillId="0" borderId="3" xfId="0" applyFont="1" applyBorder="1" applyAlignment="1">
      <alignment horizontal="center" vertical="center"/>
    </xf>
    <xf numFmtId="0" fontId="4" fillId="0" borderId="0" xfId="0" applyFont="1" applyAlignment="1">
      <alignment horizontal="justify" wrapText="1"/>
    </xf>
    <xf numFmtId="1" fontId="1" fillId="0" borderId="18" xfId="3" quotePrefix="1" applyNumberFormat="1" applyFont="1" applyFill="1" applyBorder="1" applyAlignment="1">
      <alignment horizontal="right" vertical="center"/>
    </xf>
    <xf numFmtId="3" fontId="1" fillId="0" borderId="7" xfId="3" quotePrefix="1" applyNumberFormat="1" applyFont="1" applyFill="1" applyBorder="1" applyAlignment="1">
      <alignment horizontal="right" vertical="center"/>
    </xf>
    <xf numFmtId="3" fontId="2" fillId="0" borderId="1" xfId="3" quotePrefix="1" applyNumberFormat="1" applyFont="1" applyFill="1" applyBorder="1"/>
  </cellXfs>
  <cellStyles count="9">
    <cellStyle name="Euro" xfId="5"/>
    <cellStyle name="Hipervínculo" xfId="8" builtinId="8"/>
    <cellStyle name="Millares" xfId="3" builtinId="3"/>
    <cellStyle name="Millares 2" xfId="4"/>
    <cellStyle name="Millares 2 2" xfId="7"/>
    <cellStyle name="Millares 3" xfId="6"/>
    <cellStyle name="Normal" xfId="0" builtinId="0"/>
    <cellStyle name="Normal_mat13" xfId="2"/>
    <cellStyle name="Normal_UE1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latin typeface="Arial" pitchFamily="34" charset="0"/>
                <a:cs typeface="Arial" pitchFamily="34" charset="0"/>
              </a:defRPr>
            </a:pPr>
            <a:r>
              <a:rPr lang="es-ES" b="1">
                <a:latin typeface="Arial" pitchFamily="34" charset="0"/>
                <a:cs typeface="Arial" pitchFamily="34" charset="0"/>
              </a:rPr>
              <a:t>Educación</a:t>
            </a:r>
            <a:r>
              <a:rPr lang="es-ES" b="1" baseline="0">
                <a:latin typeface="Arial" pitchFamily="34" charset="0"/>
                <a:cs typeface="Arial" pitchFamily="34" charset="0"/>
              </a:rPr>
              <a:t> común. Nivel inicial. Unidades educativas y matrícula por sector de gestión dependientes del Ministerio de Educación del Gobierno de la Ciudad de Buenos Aires. Años 1996/2023</a:t>
            </a:r>
          </a:p>
        </c:rich>
      </c:tx>
      <c:layout>
        <c:manualLayout>
          <c:xMode val="edge"/>
          <c:yMode val="edge"/>
          <c:x val="0.10989635967497342"/>
          <c:y val="3.333333333333334E-2"/>
        </c:manualLayout>
      </c:layout>
      <c:overlay val="0"/>
    </c:title>
    <c:autoTitleDeleted val="0"/>
    <c:plotArea>
      <c:layout>
        <c:manualLayout>
          <c:layoutTarget val="inner"/>
          <c:xMode val="edge"/>
          <c:yMode val="edge"/>
          <c:x val="6.5601372608847949E-2"/>
          <c:y val="0.14150943396226706"/>
          <c:w val="0.86711557897079794"/>
          <c:h val="0.64905660377359431"/>
        </c:manualLayout>
      </c:layout>
      <c:barChart>
        <c:barDir val="col"/>
        <c:grouping val="clustered"/>
        <c:varyColors val="0"/>
        <c:ser>
          <c:idx val="0"/>
          <c:order val="0"/>
          <c:tx>
            <c:v>Unidades educativas privadas</c:v>
          </c:tx>
          <c:spPr>
            <a:solidFill>
              <a:schemeClr val="accent6">
                <a:lumMod val="75000"/>
              </a:schemeClr>
            </a:solidFill>
            <a:ln w="12700">
              <a:solidFill>
                <a:srgbClr val="FFCC99"/>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MEGC!$C$42:$C$69</c:f>
              <c:numCache>
                <c:formatCode>_ * #,##0_ ;_ * \-#,##0_ ;_ * "-"??_ ;_ @_ </c:formatCode>
                <c:ptCount val="28"/>
                <c:pt idx="0">
                  <c:v>483</c:v>
                </c:pt>
                <c:pt idx="1">
                  <c:v>474</c:v>
                </c:pt>
                <c:pt idx="2">
                  <c:v>504</c:v>
                </c:pt>
                <c:pt idx="3">
                  <c:v>502</c:v>
                </c:pt>
                <c:pt idx="4">
                  <c:v>503</c:v>
                </c:pt>
                <c:pt idx="5">
                  <c:v>499</c:v>
                </c:pt>
                <c:pt idx="6">
                  <c:v>497</c:v>
                </c:pt>
                <c:pt idx="7">
                  <c:v>495</c:v>
                </c:pt>
                <c:pt idx="8">
                  <c:v>492</c:v>
                </c:pt>
                <c:pt idx="9">
                  <c:v>483</c:v>
                </c:pt>
                <c:pt idx="10">
                  <c:v>479</c:v>
                </c:pt>
                <c:pt idx="11">
                  <c:v>474</c:v>
                </c:pt>
                <c:pt idx="12">
                  <c:v>475</c:v>
                </c:pt>
                <c:pt idx="13">
                  <c:v>478</c:v>
                </c:pt>
                <c:pt idx="14">
                  <c:v>471</c:v>
                </c:pt>
                <c:pt idx="15">
                  <c:v>472.00000000000011</c:v>
                </c:pt>
                <c:pt idx="16">
                  <c:v>476</c:v>
                </c:pt>
                <c:pt idx="17">
                  <c:v>481</c:v>
                </c:pt>
                <c:pt idx="18">
                  <c:v>472</c:v>
                </c:pt>
                <c:pt idx="19">
                  <c:v>475</c:v>
                </c:pt>
                <c:pt idx="20">
                  <c:v>480</c:v>
                </c:pt>
                <c:pt idx="21">
                  <c:v>482</c:v>
                </c:pt>
                <c:pt idx="22">
                  <c:v>482</c:v>
                </c:pt>
                <c:pt idx="23">
                  <c:v>480</c:v>
                </c:pt>
                <c:pt idx="24">
                  <c:v>479</c:v>
                </c:pt>
                <c:pt idx="25">
                  <c:v>471</c:v>
                </c:pt>
                <c:pt idx="26">
                  <c:v>473</c:v>
                </c:pt>
                <c:pt idx="27">
                  <c:v>478</c:v>
                </c:pt>
              </c:numCache>
            </c:numRef>
          </c:val>
          <c:extLst>
            <c:ext xmlns:c16="http://schemas.microsoft.com/office/drawing/2014/chart" uri="{C3380CC4-5D6E-409C-BE32-E72D297353CC}">
              <c16:uniqueId val="{00000001-5741-4C83-918C-11B329D8ED2D}"/>
            </c:ext>
          </c:extLst>
        </c:ser>
        <c:ser>
          <c:idx val="1"/>
          <c:order val="1"/>
          <c:tx>
            <c:v>Unidades educativas estatales</c:v>
          </c:tx>
          <c:spPr>
            <a:solidFill>
              <a:srgbClr val="604A7B"/>
            </a:solidFill>
            <a:ln w="12700">
              <a:solidFill>
                <a:srgbClr val="99CCFF"/>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MEGC!$B$42:$B$69</c:f>
              <c:numCache>
                <c:formatCode>_ * #,##0_ ;_ * \-#,##0_ ;_ * "-"??_ ;_ @_ </c:formatCode>
                <c:ptCount val="28"/>
                <c:pt idx="0">
                  <c:v>171</c:v>
                </c:pt>
                <c:pt idx="1">
                  <c:v>173</c:v>
                </c:pt>
                <c:pt idx="2">
                  <c:v>177</c:v>
                </c:pt>
                <c:pt idx="3">
                  <c:v>178</c:v>
                </c:pt>
                <c:pt idx="4">
                  <c:v>179</c:v>
                </c:pt>
                <c:pt idx="5">
                  <c:v>190</c:v>
                </c:pt>
                <c:pt idx="6">
                  <c:v>190</c:v>
                </c:pt>
                <c:pt idx="7">
                  <c:v>194</c:v>
                </c:pt>
                <c:pt idx="8">
                  <c:v>197</c:v>
                </c:pt>
                <c:pt idx="9">
                  <c:v>198</c:v>
                </c:pt>
                <c:pt idx="10">
                  <c:v>202</c:v>
                </c:pt>
                <c:pt idx="11">
                  <c:v>207</c:v>
                </c:pt>
                <c:pt idx="12">
                  <c:v>210</c:v>
                </c:pt>
                <c:pt idx="13">
                  <c:v>213</c:v>
                </c:pt>
                <c:pt idx="14">
                  <c:v>215</c:v>
                </c:pt>
                <c:pt idx="15">
                  <c:v>217</c:v>
                </c:pt>
                <c:pt idx="16">
                  <c:v>222</c:v>
                </c:pt>
                <c:pt idx="17">
                  <c:v>224</c:v>
                </c:pt>
                <c:pt idx="18">
                  <c:v>231</c:v>
                </c:pt>
                <c:pt idx="19">
                  <c:v>242</c:v>
                </c:pt>
                <c:pt idx="20">
                  <c:v>243</c:v>
                </c:pt>
                <c:pt idx="21">
                  <c:v>245</c:v>
                </c:pt>
                <c:pt idx="22">
                  <c:v>250</c:v>
                </c:pt>
                <c:pt idx="23">
                  <c:v>259</c:v>
                </c:pt>
                <c:pt idx="24">
                  <c:v>267</c:v>
                </c:pt>
                <c:pt idx="25">
                  <c:v>269</c:v>
                </c:pt>
                <c:pt idx="26">
                  <c:v>269</c:v>
                </c:pt>
                <c:pt idx="27">
                  <c:v>272</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99CCFF"/>
                    </a:solidFill>
                    <a:prstDash val="solid"/>
                  </a:ln>
                </c14:spPr>
              </c14:invertSolidFillFmt>
            </c:ext>
            <c:ext xmlns:c16="http://schemas.microsoft.com/office/drawing/2014/chart" uri="{C3380CC4-5D6E-409C-BE32-E72D297353CC}">
              <c16:uniqueId val="{00000000-5741-4C83-918C-11B329D8ED2D}"/>
            </c:ext>
          </c:extLst>
        </c:ser>
        <c:dLbls>
          <c:showLegendKey val="0"/>
          <c:showVal val="0"/>
          <c:showCatName val="0"/>
          <c:showSerName val="0"/>
          <c:showPercent val="0"/>
          <c:showBubbleSize val="0"/>
        </c:dLbls>
        <c:gapWidth val="12"/>
        <c:axId val="106033920"/>
        <c:axId val="106036224"/>
      </c:barChart>
      <c:lineChart>
        <c:grouping val="standard"/>
        <c:varyColors val="0"/>
        <c:ser>
          <c:idx val="2"/>
          <c:order val="2"/>
          <c:tx>
            <c:v>Matrícula estatal</c:v>
          </c:tx>
          <c:spPr>
            <a:ln w="38100">
              <a:solidFill>
                <a:schemeClr val="accent4">
                  <a:lumMod val="75000"/>
                </a:schemeClr>
              </a:solidFill>
              <a:prstDash val="solid"/>
            </a:ln>
          </c:spPr>
          <c:marker>
            <c:symbol val="diamond"/>
            <c:size val="5"/>
            <c:spPr>
              <a:solidFill>
                <a:schemeClr val="accent4">
                  <a:lumMod val="50000"/>
                </a:schemeClr>
              </a:solidFill>
              <a:ln>
                <a:solidFill>
                  <a:srgbClr val="0000FF"/>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MEGC!$B$6:$B$33</c:f>
              <c:numCache>
                <c:formatCode>_ * #,##0_ ;_ * \-#,##0_ ;_ * "-"??_ ;_ @_ </c:formatCode>
                <c:ptCount val="28"/>
                <c:pt idx="0">
                  <c:v>43191</c:v>
                </c:pt>
                <c:pt idx="1">
                  <c:v>42687</c:v>
                </c:pt>
                <c:pt idx="2">
                  <c:v>43687</c:v>
                </c:pt>
                <c:pt idx="3">
                  <c:v>44053</c:v>
                </c:pt>
                <c:pt idx="4">
                  <c:v>45329</c:v>
                </c:pt>
                <c:pt idx="5">
                  <c:v>46155</c:v>
                </c:pt>
                <c:pt idx="6">
                  <c:v>46748</c:v>
                </c:pt>
                <c:pt idx="7">
                  <c:v>46831</c:v>
                </c:pt>
                <c:pt idx="8">
                  <c:v>47049</c:v>
                </c:pt>
                <c:pt idx="9">
                  <c:v>46098</c:v>
                </c:pt>
                <c:pt idx="10">
                  <c:v>45551</c:v>
                </c:pt>
                <c:pt idx="11">
                  <c:v>45956</c:v>
                </c:pt>
                <c:pt idx="12">
                  <c:v>46186</c:v>
                </c:pt>
                <c:pt idx="13">
                  <c:v>46588</c:v>
                </c:pt>
                <c:pt idx="14">
                  <c:v>47071</c:v>
                </c:pt>
                <c:pt idx="15">
                  <c:v>48362</c:v>
                </c:pt>
                <c:pt idx="16">
                  <c:v>50345.000000000007</c:v>
                </c:pt>
                <c:pt idx="17">
                  <c:v>51762</c:v>
                </c:pt>
                <c:pt idx="18">
                  <c:v>51739</c:v>
                </c:pt>
                <c:pt idx="19">
                  <c:v>53467.000000000007</c:v>
                </c:pt>
                <c:pt idx="20">
                  <c:v>53820</c:v>
                </c:pt>
                <c:pt idx="21">
                  <c:v>54606</c:v>
                </c:pt>
                <c:pt idx="22">
                  <c:v>55350</c:v>
                </c:pt>
                <c:pt idx="23">
                  <c:v>55986</c:v>
                </c:pt>
                <c:pt idx="24">
                  <c:v>56076.999999999993</c:v>
                </c:pt>
                <c:pt idx="25">
                  <c:v>53069</c:v>
                </c:pt>
                <c:pt idx="26">
                  <c:v>50711</c:v>
                </c:pt>
                <c:pt idx="27">
                  <c:v>47513</c:v>
                </c:pt>
              </c:numCache>
            </c:numRef>
          </c:val>
          <c:smooth val="1"/>
          <c:extLst>
            <c:ext xmlns:c16="http://schemas.microsoft.com/office/drawing/2014/chart" uri="{C3380CC4-5D6E-409C-BE32-E72D297353CC}">
              <c16:uniqueId val="{00000002-5741-4C83-918C-11B329D8ED2D}"/>
            </c:ext>
          </c:extLst>
        </c:ser>
        <c:ser>
          <c:idx val="3"/>
          <c:order val="3"/>
          <c:tx>
            <c:v>Matrícula privada</c:v>
          </c:tx>
          <c:spPr>
            <a:ln w="38100">
              <a:solidFill>
                <a:schemeClr val="accent6">
                  <a:lumMod val="50000"/>
                </a:schemeClr>
              </a:solidFill>
              <a:prstDash val="solid"/>
            </a:ln>
          </c:spPr>
          <c:marker>
            <c:symbol val="diamond"/>
            <c:size val="5"/>
            <c:spPr>
              <a:solidFill>
                <a:schemeClr val="accent6">
                  <a:lumMod val="50000"/>
                </a:schemeClr>
              </a:solidFill>
              <a:ln>
                <a:solidFill>
                  <a:srgbClr val="FF6600"/>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MEGC!$C$6:$C$33</c:f>
              <c:numCache>
                <c:formatCode>_ * #,##0_ ;_ * \-#,##0_ ;_ * "-"??_ ;_ @_ </c:formatCode>
                <c:ptCount val="28"/>
                <c:pt idx="0">
                  <c:v>36713</c:v>
                </c:pt>
                <c:pt idx="1">
                  <c:v>36024</c:v>
                </c:pt>
                <c:pt idx="2">
                  <c:v>37958</c:v>
                </c:pt>
                <c:pt idx="3">
                  <c:v>39935</c:v>
                </c:pt>
                <c:pt idx="4">
                  <c:v>44932</c:v>
                </c:pt>
                <c:pt idx="5">
                  <c:v>44999</c:v>
                </c:pt>
                <c:pt idx="6">
                  <c:v>44756</c:v>
                </c:pt>
                <c:pt idx="7">
                  <c:v>47599</c:v>
                </c:pt>
                <c:pt idx="8">
                  <c:v>50542</c:v>
                </c:pt>
                <c:pt idx="9">
                  <c:v>53236</c:v>
                </c:pt>
                <c:pt idx="10">
                  <c:v>55397</c:v>
                </c:pt>
                <c:pt idx="11">
                  <c:v>59143</c:v>
                </c:pt>
                <c:pt idx="12">
                  <c:v>61744</c:v>
                </c:pt>
                <c:pt idx="13">
                  <c:v>64185</c:v>
                </c:pt>
                <c:pt idx="14">
                  <c:v>65023</c:v>
                </c:pt>
                <c:pt idx="15">
                  <c:v>65354.999999999985</c:v>
                </c:pt>
                <c:pt idx="16">
                  <c:v>65914</c:v>
                </c:pt>
                <c:pt idx="17">
                  <c:v>67214</c:v>
                </c:pt>
                <c:pt idx="18">
                  <c:v>68430</c:v>
                </c:pt>
                <c:pt idx="19">
                  <c:v>69137</c:v>
                </c:pt>
                <c:pt idx="20">
                  <c:v>69277.000000000015</c:v>
                </c:pt>
                <c:pt idx="21">
                  <c:v>69488</c:v>
                </c:pt>
                <c:pt idx="22">
                  <c:v>69952</c:v>
                </c:pt>
                <c:pt idx="23">
                  <c:v>68461.000000000015</c:v>
                </c:pt>
                <c:pt idx="24">
                  <c:v>64551.999999999985</c:v>
                </c:pt>
                <c:pt idx="25">
                  <c:v>54498</c:v>
                </c:pt>
                <c:pt idx="26">
                  <c:v>54809.000000000015</c:v>
                </c:pt>
                <c:pt idx="27">
                  <c:v>51983.000000000007</c:v>
                </c:pt>
              </c:numCache>
            </c:numRef>
          </c:val>
          <c:smooth val="1"/>
          <c:extLst>
            <c:ext xmlns:c16="http://schemas.microsoft.com/office/drawing/2014/chart" uri="{C3380CC4-5D6E-409C-BE32-E72D297353CC}">
              <c16:uniqueId val="{00000003-5741-4C83-918C-11B329D8ED2D}"/>
            </c:ext>
          </c:extLst>
        </c:ser>
        <c:dLbls>
          <c:showLegendKey val="0"/>
          <c:showVal val="0"/>
          <c:showCatName val="0"/>
          <c:showSerName val="0"/>
          <c:showPercent val="0"/>
          <c:showBubbleSize val="0"/>
        </c:dLbls>
        <c:marker val="1"/>
        <c:smooth val="0"/>
        <c:axId val="106833024"/>
        <c:axId val="106834560"/>
      </c:lineChart>
      <c:catAx>
        <c:axId val="106033920"/>
        <c:scaling>
          <c:orientation val="minMax"/>
        </c:scaling>
        <c:delete val="0"/>
        <c:axPos val="b"/>
        <c:title>
          <c:tx>
            <c:rich>
              <a:bodyPr/>
              <a:lstStyle/>
              <a:p>
                <a:pPr>
                  <a:defRPr lang="es-ES" sz="1000" b="1" i="0" u="none" strike="noStrike" baseline="0">
                    <a:solidFill>
                      <a:srgbClr val="000000"/>
                    </a:solidFill>
                    <a:latin typeface="Arial"/>
                    <a:ea typeface="Arial"/>
                    <a:cs typeface="Arial"/>
                  </a:defRPr>
                </a:pPr>
                <a:r>
                  <a:rPr lang="es-ES" sz="1000"/>
                  <a:t>Años</a:t>
                </a:r>
              </a:p>
            </c:rich>
          </c:tx>
          <c:layout>
            <c:manualLayout>
              <c:xMode val="edge"/>
              <c:yMode val="edge"/>
              <c:x val="0.48780505464571344"/>
              <c:y val="0.8345911949685536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6036224"/>
        <c:crossesAt val="0"/>
        <c:auto val="0"/>
        <c:lblAlgn val="ctr"/>
        <c:lblOffset val="100"/>
        <c:tickLblSkip val="1"/>
        <c:tickMarkSkip val="1"/>
        <c:noMultiLvlLbl val="0"/>
      </c:catAx>
      <c:valAx>
        <c:axId val="106036224"/>
        <c:scaling>
          <c:orientation val="minMax"/>
          <c:max val="525"/>
          <c:min val="0"/>
        </c:scaling>
        <c:delete val="0"/>
        <c:axPos val="l"/>
        <c:title>
          <c:tx>
            <c:rich>
              <a:bodyPr/>
              <a:lstStyle/>
              <a:p>
                <a:pPr>
                  <a:defRPr lang="es-ES" sz="800" b="1" i="0" u="none" strike="noStrike" baseline="0">
                    <a:solidFill>
                      <a:srgbClr val="000000"/>
                    </a:solidFill>
                    <a:latin typeface="Arial"/>
                    <a:ea typeface="Arial"/>
                    <a:cs typeface="Arial"/>
                  </a:defRPr>
                </a:pPr>
                <a:r>
                  <a:rPr lang="es-ES"/>
                  <a:t>Unidades </a:t>
                </a:r>
                <a:r>
                  <a:rPr lang="es-ES" sz="1000"/>
                  <a:t>educativas</a:t>
                </a:r>
              </a:p>
            </c:rich>
          </c:tx>
          <c:layout>
            <c:manualLayout>
              <c:xMode val="edge"/>
              <c:yMode val="edge"/>
              <c:x val="2.4390243902439025E-2"/>
              <c:y val="0.35660377358490908"/>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6033920"/>
        <c:crosses val="autoZero"/>
        <c:crossBetween val="between"/>
        <c:majorUnit val="100"/>
        <c:minorUnit val="1.05"/>
      </c:valAx>
      <c:catAx>
        <c:axId val="106833024"/>
        <c:scaling>
          <c:orientation val="minMax"/>
        </c:scaling>
        <c:delete val="1"/>
        <c:axPos val="b"/>
        <c:numFmt formatCode="General" sourceLinked="1"/>
        <c:majorTickMark val="out"/>
        <c:minorTickMark val="none"/>
        <c:tickLblPos val="none"/>
        <c:crossAx val="106834560"/>
        <c:crossesAt val="25000"/>
        <c:auto val="0"/>
        <c:lblAlgn val="ctr"/>
        <c:lblOffset val="100"/>
        <c:noMultiLvlLbl val="0"/>
      </c:catAx>
      <c:valAx>
        <c:axId val="106834560"/>
        <c:scaling>
          <c:orientation val="minMax"/>
          <c:max val="75000"/>
          <c:min val="25000"/>
        </c:scaling>
        <c:delete val="0"/>
        <c:axPos val="r"/>
        <c:title>
          <c:tx>
            <c:rich>
              <a:bodyPr/>
              <a:lstStyle/>
              <a:p>
                <a:pPr>
                  <a:defRPr lang="es-ES" sz="1000" b="1" i="0" u="none" strike="noStrike" baseline="0">
                    <a:solidFill>
                      <a:srgbClr val="000000"/>
                    </a:solidFill>
                    <a:latin typeface="Arial"/>
                    <a:ea typeface="Arial"/>
                    <a:cs typeface="Arial"/>
                  </a:defRPr>
                </a:pPr>
                <a:r>
                  <a:rPr lang="es-ES" sz="1000"/>
                  <a:t>Matrícula</a:t>
                </a:r>
              </a:p>
            </c:rich>
          </c:tx>
          <c:layout>
            <c:manualLayout>
              <c:xMode val="edge"/>
              <c:yMode val="edge"/>
              <c:x val="0.97785297863839926"/>
              <c:y val="0.4150943396226449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6833024"/>
        <c:crosses val="max"/>
        <c:crossBetween val="between"/>
        <c:majorUnit val="10000"/>
        <c:minorUnit val="100"/>
      </c:valAx>
      <c:spPr>
        <a:solidFill>
          <a:srgbClr val="FFFFFF"/>
        </a:solidFill>
        <a:ln w="12700">
          <a:solidFill>
            <a:srgbClr val="000000"/>
          </a:solidFill>
          <a:prstDash val="solid"/>
        </a:ln>
      </c:spPr>
    </c:plotArea>
    <c:legend>
      <c:legendPos val="b"/>
      <c:layout>
        <c:manualLayout>
          <c:xMode val="edge"/>
          <c:yMode val="edge"/>
          <c:x val="0.18278674375122994"/>
          <c:y val="0.93270440251573006"/>
          <c:w val="0.70143003781381863"/>
          <c:h val="4.1509433962264086E-2"/>
        </c:manualLayout>
      </c:layout>
      <c:overlay val="0"/>
      <c:spPr>
        <a:solidFill>
          <a:srgbClr val="FFFFFF"/>
        </a:solidFill>
        <a:ln w="3175">
          <a:solidFill>
            <a:srgbClr val="000000"/>
          </a:solidFill>
          <a:prstDash val="solid"/>
        </a:ln>
      </c:spPr>
      <c:txPr>
        <a:bodyPr/>
        <a:lstStyle/>
        <a:p>
          <a:pPr>
            <a:defRPr lang="es-ES" sz="800" b="1"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Bookman Old Style"/>
          <a:ea typeface="Bookman Old Style"/>
          <a:cs typeface="Bookman Old Style"/>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b="1" i="0" u="none" strike="noStrike" baseline="0">
                <a:solidFill>
                  <a:srgbClr val="000000"/>
                </a:solidFill>
                <a:latin typeface="Arial"/>
                <a:ea typeface="Arial"/>
                <a:cs typeface="Arial"/>
              </a:defRPr>
            </a:pPr>
            <a:r>
              <a:rPr lang="es-ES"/>
              <a:t>Educación</a:t>
            </a:r>
            <a:r>
              <a:rPr lang="es-ES" baseline="0"/>
              <a:t> común. Nivel primario. Unidades educativas y matrícula por sector de gestión dependientes del Ministerio de Educación del Gobierno de la Ciudad de Buenos Aires. Años 1996/2023</a:t>
            </a:r>
          </a:p>
        </c:rich>
      </c:tx>
      <c:layout>
        <c:manualLayout>
          <c:xMode val="edge"/>
          <c:yMode val="edge"/>
          <c:x val="0.12195130781066155"/>
          <c:y val="3.5849056603773917E-2"/>
        </c:manualLayout>
      </c:layout>
      <c:overlay val="0"/>
      <c:spPr>
        <a:noFill/>
        <a:ln w="25400">
          <a:noFill/>
        </a:ln>
      </c:spPr>
    </c:title>
    <c:autoTitleDeleted val="0"/>
    <c:plotArea>
      <c:layout>
        <c:manualLayout>
          <c:layoutTarget val="inner"/>
          <c:xMode val="edge"/>
          <c:yMode val="edge"/>
          <c:x val="6.5601372608847949E-2"/>
          <c:y val="0.14150943396226706"/>
          <c:w val="0.86206931953934862"/>
          <c:h val="0.64905660377359431"/>
        </c:manualLayout>
      </c:layout>
      <c:barChart>
        <c:barDir val="col"/>
        <c:grouping val="clustered"/>
        <c:varyColors val="0"/>
        <c:ser>
          <c:idx val="1"/>
          <c:order val="0"/>
          <c:tx>
            <c:v>Unidades educativas estatales</c:v>
          </c:tx>
          <c:spPr>
            <a:solidFill>
              <a:srgbClr val="604A7B"/>
            </a:solidFill>
            <a:ln w="12700">
              <a:solidFill>
                <a:srgbClr val="99CCFF"/>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MEGC!$F$42:$F$69</c:f>
              <c:numCache>
                <c:formatCode>_ * #,##0_ ;_ * \-#,##0_ ;_ * "-"??_ ;_ @_ </c:formatCode>
                <c:ptCount val="28"/>
                <c:pt idx="0">
                  <c:v>447</c:v>
                </c:pt>
                <c:pt idx="1">
                  <c:v>449</c:v>
                </c:pt>
                <c:pt idx="2">
                  <c:v>449</c:v>
                </c:pt>
                <c:pt idx="3">
                  <c:v>448</c:v>
                </c:pt>
                <c:pt idx="4">
                  <c:v>450</c:v>
                </c:pt>
                <c:pt idx="5">
                  <c:v>450</c:v>
                </c:pt>
                <c:pt idx="6">
                  <c:v>450</c:v>
                </c:pt>
                <c:pt idx="7">
                  <c:v>453</c:v>
                </c:pt>
                <c:pt idx="8">
                  <c:v>453</c:v>
                </c:pt>
                <c:pt idx="9">
                  <c:v>453</c:v>
                </c:pt>
                <c:pt idx="10">
                  <c:v>453</c:v>
                </c:pt>
                <c:pt idx="11">
                  <c:v>453</c:v>
                </c:pt>
                <c:pt idx="12">
                  <c:v>454</c:v>
                </c:pt>
                <c:pt idx="13">
                  <c:v>454</c:v>
                </c:pt>
                <c:pt idx="14">
                  <c:v>454</c:v>
                </c:pt>
                <c:pt idx="15">
                  <c:v>455.00000000000017</c:v>
                </c:pt>
                <c:pt idx="16">
                  <c:v>455</c:v>
                </c:pt>
                <c:pt idx="17">
                  <c:v>455</c:v>
                </c:pt>
                <c:pt idx="18">
                  <c:v>455</c:v>
                </c:pt>
                <c:pt idx="19">
                  <c:v>457</c:v>
                </c:pt>
                <c:pt idx="20">
                  <c:v>457</c:v>
                </c:pt>
                <c:pt idx="21">
                  <c:v>457</c:v>
                </c:pt>
                <c:pt idx="22">
                  <c:v>457</c:v>
                </c:pt>
                <c:pt idx="23">
                  <c:v>461</c:v>
                </c:pt>
                <c:pt idx="24">
                  <c:v>464</c:v>
                </c:pt>
                <c:pt idx="25">
                  <c:v>465</c:v>
                </c:pt>
                <c:pt idx="26">
                  <c:v>466</c:v>
                </c:pt>
                <c:pt idx="27">
                  <c:v>466</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99CCFF"/>
                    </a:solidFill>
                    <a:prstDash val="solid"/>
                  </a:ln>
                </c14:spPr>
              </c14:invertSolidFillFmt>
            </c:ext>
            <c:ext xmlns:c16="http://schemas.microsoft.com/office/drawing/2014/chart" uri="{C3380CC4-5D6E-409C-BE32-E72D297353CC}">
              <c16:uniqueId val="{00000000-767E-4330-AA48-D54687EA2862}"/>
            </c:ext>
          </c:extLst>
        </c:ser>
        <c:ser>
          <c:idx val="0"/>
          <c:order val="1"/>
          <c:tx>
            <c:v>Unidades educativas privadas</c:v>
          </c:tx>
          <c:spPr>
            <a:solidFill>
              <a:schemeClr val="accent6">
                <a:lumMod val="75000"/>
              </a:schemeClr>
            </a:solidFill>
            <a:ln w="12700">
              <a:solidFill>
                <a:schemeClr val="accent6">
                  <a:lumMod val="75000"/>
                </a:schemeClr>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MEGC!$G$42:$G$69</c:f>
              <c:numCache>
                <c:formatCode>_ * #,##0_ ;_ * \-#,##0_ ;_ * "-"??_ ;_ @_ </c:formatCode>
                <c:ptCount val="28"/>
                <c:pt idx="0">
                  <c:v>473</c:v>
                </c:pt>
                <c:pt idx="1">
                  <c:v>469</c:v>
                </c:pt>
                <c:pt idx="2">
                  <c:v>491</c:v>
                </c:pt>
                <c:pt idx="3">
                  <c:v>462</c:v>
                </c:pt>
                <c:pt idx="4">
                  <c:v>462</c:v>
                </c:pt>
                <c:pt idx="5">
                  <c:v>454</c:v>
                </c:pt>
                <c:pt idx="6">
                  <c:v>457</c:v>
                </c:pt>
                <c:pt idx="7">
                  <c:v>457</c:v>
                </c:pt>
                <c:pt idx="8">
                  <c:v>449</c:v>
                </c:pt>
                <c:pt idx="9">
                  <c:v>441</c:v>
                </c:pt>
                <c:pt idx="10">
                  <c:v>436</c:v>
                </c:pt>
                <c:pt idx="11">
                  <c:v>431</c:v>
                </c:pt>
                <c:pt idx="12">
                  <c:v>426</c:v>
                </c:pt>
                <c:pt idx="13">
                  <c:v>428</c:v>
                </c:pt>
                <c:pt idx="14">
                  <c:v>425</c:v>
                </c:pt>
                <c:pt idx="15">
                  <c:v>425.00000000000006</c:v>
                </c:pt>
                <c:pt idx="16">
                  <c:v>425</c:v>
                </c:pt>
                <c:pt idx="17">
                  <c:v>424</c:v>
                </c:pt>
                <c:pt idx="18">
                  <c:v>422</c:v>
                </c:pt>
                <c:pt idx="19">
                  <c:v>422</c:v>
                </c:pt>
                <c:pt idx="20">
                  <c:v>422</c:v>
                </c:pt>
                <c:pt idx="21">
                  <c:v>424</c:v>
                </c:pt>
                <c:pt idx="22">
                  <c:v>424</c:v>
                </c:pt>
                <c:pt idx="23">
                  <c:v>425</c:v>
                </c:pt>
                <c:pt idx="24">
                  <c:v>424</c:v>
                </c:pt>
                <c:pt idx="25">
                  <c:v>424</c:v>
                </c:pt>
                <c:pt idx="26">
                  <c:v>424</c:v>
                </c:pt>
                <c:pt idx="27">
                  <c:v>423</c:v>
                </c:pt>
              </c:numCache>
            </c:numRef>
          </c:val>
          <c:extLst>
            <c:ext xmlns:c16="http://schemas.microsoft.com/office/drawing/2014/chart" uri="{C3380CC4-5D6E-409C-BE32-E72D297353CC}">
              <c16:uniqueId val="{00000001-767E-4330-AA48-D54687EA2862}"/>
            </c:ext>
          </c:extLst>
        </c:ser>
        <c:dLbls>
          <c:showLegendKey val="0"/>
          <c:showVal val="0"/>
          <c:showCatName val="0"/>
          <c:showSerName val="0"/>
          <c:showPercent val="0"/>
          <c:showBubbleSize val="0"/>
        </c:dLbls>
        <c:gapWidth val="25"/>
        <c:axId val="107012480"/>
        <c:axId val="107014784"/>
      </c:barChart>
      <c:lineChart>
        <c:grouping val="standard"/>
        <c:varyColors val="0"/>
        <c:ser>
          <c:idx val="2"/>
          <c:order val="2"/>
          <c:tx>
            <c:v>Matrícula estatal</c:v>
          </c:tx>
          <c:spPr>
            <a:ln w="38100">
              <a:solidFill>
                <a:schemeClr val="accent4">
                  <a:lumMod val="50000"/>
                </a:schemeClr>
              </a:solidFill>
              <a:prstDash val="solid"/>
            </a:ln>
          </c:spPr>
          <c:marker>
            <c:symbol val="diamond"/>
            <c:size val="5"/>
            <c:spPr>
              <a:solidFill>
                <a:schemeClr val="accent4">
                  <a:lumMod val="50000"/>
                </a:schemeClr>
              </a:solidFill>
              <a:ln>
                <a:solidFill>
                  <a:srgbClr val="0000FF"/>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MEGC!$F$6:$F$33</c:f>
              <c:numCache>
                <c:formatCode>_ * #,##0_ ;_ * \-#,##0_ ;_ * "-"??_ ;_ @_ </c:formatCode>
                <c:ptCount val="28"/>
                <c:pt idx="0">
                  <c:v>152304</c:v>
                </c:pt>
                <c:pt idx="1">
                  <c:v>152395</c:v>
                </c:pt>
                <c:pt idx="2">
                  <c:v>151182</c:v>
                </c:pt>
                <c:pt idx="3">
                  <c:v>150168</c:v>
                </c:pt>
                <c:pt idx="4">
                  <c:v>149695</c:v>
                </c:pt>
                <c:pt idx="5">
                  <c:v>150111</c:v>
                </c:pt>
                <c:pt idx="6">
                  <c:v>150976</c:v>
                </c:pt>
                <c:pt idx="7">
                  <c:v>151238</c:v>
                </c:pt>
                <c:pt idx="8">
                  <c:v>151227</c:v>
                </c:pt>
                <c:pt idx="9">
                  <c:v>150544</c:v>
                </c:pt>
                <c:pt idx="10">
                  <c:v>149178</c:v>
                </c:pt>
                <c:pt idx="11">
                  <c:v>148806</c:v>
                </c:pt>
                <c:pt idx="12">
                  <c:v>147486</c:v>
                </c:pt>
                <c:pt idx="13">
                  <c:v>144254</c:v>
                </c:pt>
                <c:pt idx="14">
                  <c:v>143263</c:v>
                </c:pt>
                <c:pt idx="15">
                  <c:v>142819.99999999997</c:v>
                </c:pt>
                <c:pt idx="16">
                  <c:v>144692</c:v>
                </c:pt>
                <c:pt idx="17">
                  <c:v>145202.00000000003</c:v>
                </c:pt>
                <c:pt idx="18">
                  <c:v>144599.99999999997</c:v>
                </c:pt>
                <c:pt idx="19">
                  <c:v>145214</c:v>
                </c:pt>
                <c:pt idx="20">
                  <c:v>146050.99999999997</c:v>
                </c:pt>
                <c:pt idx="21">
                  <c:v>146624</c:v>
                </c:pt>
                <c:pt idx="22">
                  <c:v>147163.99999999997</c:v>
                </c:pt>
                <c:pt idx="23">
                  <c:v>147055</c:v>
                </c:pt>
                <c:pt idx="24">
                  <c:v>148981</c:v>
                </c:pt>
                <c:pt idx="25">
                  <c:v>147613</c:v>
                </c:pt>
                <c:pt idx="26">
                  <c:v>144484.99999999997</c:v>
                </c:pt>
                <c:pt idx="27">
                  <c:v>140569.00000000003</c:v>
                </c:pt>
              </c:numCache>
            </c:numRef>
          </c:val>
          <c:smooth val="1"/>
          <c:extLst>
            <c:ext xmlns:c16="http://schemas.microsoft.com/office/drawing/2014/chart" uri="{C3380CC4-5D6E-409C-BE32-E72D297353CC}">
              <c16:uniqueId val="{00000002-767E-4330-AA48-D54687EA2862}"/>
            </c:ext>
          </c:extLst>
        </c:ser>
        <c:ser>
          <c:idx val="3"/>
          <c:order val="3"/>
          <c:tx>
            <c:v>Matrícula privada</c:v>
          </c:tx>
          <c:spPr>
            <a:ln w="38100">
              <a:solidFill>
                <a:schemeClr val="accent6">
                  <a:lumMod val="50000"/>
                </a:schemeClr>
              </a:solidFill>
              <a:prstDash val="solid"/>
            </a:ln>
          </c:spPr>
          <c:marker>
            <c:symbol val="diamond"/>
            <c:size val="5"/>
            <c:spPr>
              <a:solidFill>
                <a:srgbClr val="FF6600"/>
              </a:solidFill>
              <a:ln>
                <a:solidFill>
                  <a:srgbClr val="FF6600"/>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MEGC!$G$6:$G$33</c:f>
              <c:numCache>
                <c:formatCode>_ * #,##0_ ;_ * \-#,##0_ ;_ * "-"??_ ;_ @_ </c:formatCode>
                <c:ptCount val="28"/>
                <c:pt idx="0">
                  <c:v>118082</c:v>
                </c:pt>
                <c:pt idx="1">
                  <c:v>116866</c:v>
                </c:pt>
                <c:pt idx="2">
                  <c:v>117665</c:v>
                </c:pt>
                <c:pt idx="3">
                  <c:v>114865</c:v>
                </c:pt>
                <c:pt idx="4">
                  <c:v>113187</c:v>
                </c:pt>
                <c:pt idx="5">
                  <c:v>111376</c:v>
                </c:pt>
                <c:pt idx="6">
                  <c:v>108156</c:v>
                </c:pt>
                <c:pt idx="7">
                  <c:v>107395</c:v>
                </c:pt>
                <c:pt idx="8">
                  <c:v>108754</c:v>
                </c:pt>
                <c:pt idx="9">
                  <c:v>112140</c:v>
                </c:pt>
                <c:pt idx="10">
                  <c:v>115234</c:v>
                </c:pt>
                <c:pt idx="11">
                  <c:v>118223</c:v>
                </c:pt>
                <c:pt idx="12">
                  <c:v>120554</c:v>
                </c:pt>
                <c:pt idx="13">
                  <c:v>123587</c:v>
                </c:pt>
                <c:pt idx="14">
                  <c:v>125814</c:v>
                </c:pt>
                <c:pt idx="15">
                  <c:v>130595.99999999999</c:v>
                </c:pt>
                <c:pt idx="16">
                  <c:v>132515.00000000003</c:v>
                </c:pt>
                <c:pt idx="17">
                  <c:v>133739</c:v>
                </c:pt>
                <c:pt idx="18">
                  <c:v>134796</c:v>
                </c:pt>
                <c:pt idx="19">
                  <c:v>136437</c:v>
                </c:pt>
                <c:pt idx="20">
                  <c:v>137548</c:v>
                </c:pt>
                <c:pt idx="21">
                  <c:v>138491</c:v>
                </c:pt>
                <c:pt idx="22">
                  <c:v>138333.00000000003</c:v>
                </c:pt>
                <c:pt idx="23">
                  <c:v>138181</c:v>
                </c:pt>
                <c:pt idx="24">
                  <c:v>137508.00000000003</c:v>
                </c:pt>
                <c:pt idx="25">
                  <c:v>134490.00000000003</c:v>
                </c:pt>
                <c:pt idx="26">
                  <c:v>132704</c:v>
                </c:pt>
                <c:pt idx="27">
                  <c:v>130772</c:v>
                </c:pt>
              </c:numCache>
            </c:numRef>
          </c:val>
          <c:smooth val="1"/>
          <c:extLst>
            <c:ext xmlns:c16="http://schemas.microsoft.com/office/drawing/2014/chart" uri="{C3380CC4-5D6E-409C-BE32-E72D297353CC}">
              <c16:uniqueId val="{00000003-767E-4330-AA48-D54687EA2862}"/>
            </c:ext>
          </c:extLst>
        </c:ser>
        <c:dLbls>
          <c:showLegendKey val="0"/>
          <c:showVal val="0"/>
          <c:showCatName val="0"/>
          <c:showSerName val="0"/>
          <c:showPercent val="0"/>
          <c:showBubbleSize val="0"/>
        </c:dLbls>
        <c:marker val="1"/>
        <c:smooth val="0"/>
        <c:axId val="107287296"/>
        <c:axId val="107288832"/>
      </c:lineChart>
      <c:catAx>
        <c:axId val="107012480"/>
        <c:scaling>
          <c:orientation val="minMax"/>
        </c:scaling>
        <c:delete val="0"/>
        <c:axPos val="b"/>
        <c:title>
          <c:tx>
            <c:rich>
              <a:bodyPr/>
              <a:lstStyle/>
              <a:p>
                <a:pPr>
                  <a:defRPr lang="es-ES" sz="800" b="1" i="0" u="none" strike="noStrike" baseline="0">
                    <a:solidFill>
                      <a:srgbClr val="000000"/>
                    </a:solidFill>
                    <a:latin typeface="Arial"/>
                    <a:ea typeface="Arial"/>
                    <a:cs typeface="Arial"/>
                  </a:defRPr>
                </a:pPr>
                <a:r>
                  <a:rPr lang="es-ES"/>
                  <a:t>Años</a:t>
                </a:r>
              </a:p>
            </c:rich>
          </c:tx>
          <c:layout>
            <c:manualLayout>
              <c:xMode val="edge"/>
              <c:yMode val="edge"/>
              <c:x val="0.4841605354419008"/>
              <c:y val="0.8471698113207547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014784"/>
        <c:crossesAt val="0"/>
        <c:auto val="0"/>
        <c:lblAlgn val="ctr"/>
        <c:lblOffset val="100"/>
        <c:tickLblSkip val="1"/>
        <c:tickMarkSkip val="1"/>
        <c:noMultiLvlLbl val="0"/>
      </c:catAx>
      <c:valAx>
        <c:axId val="107014784"/>
        <c:scaling>
          <c:orientation val="minMax"/>
          <c:max val="525"/>
          <c:min val="0"/>
        </c:scaling>
        <c:delete val="0"/>
        <c:axPos val="l"/>
        <c:title>
          <c:tx>
            <c:rich>
              <a:bodyPr/>
              <a:lstStyle/>
              <a:p>
                <a:pPr>
                  <a:defRPr lang="es-ES" sz="1000" b="1" i="0" u="none" strike="noStrike" baseline="0">
                    <a:solidFill>
                      <a:srgbClr val="000000"/>
                    </a:solidFill>
                    <a:latin typeface="Arial"/>
                    <a:ea typeface="Arial"/>
                    <a:cs typeface="Arial"/>
                  </a:defRPr>
                </a:pPr>
                <a:r>
                  <a:rPr lang="es-ES" sz="1000"/>
                  <a:t>Unidades educativas</a:t>
                </a:r>
              </a:p>
            </c:rich>
          </c:tx>
          <c:layout>
            <c:manualLayout>
              <c:xMode val="edge"/>
              <c:yMode val="edge"/>
              <c:x val="2.4390243902439025E-2"/>
              <c:y val="0.35660377358490908"/>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012480"/>
        <c:crosses val="autoZero"/>
        <c:crossBetween val="between"/>
        <c:majorUnit val="100"/>
        <c:minorUnit val="1.05"/>
      </c:valAx>
      <c:catAx>
        <c:axId val="107287296"/>
        <c:scaling>
          <c:orientation val="minMax"/>
        </c:scaling>
        <c:delete val="1"/>
        <c:axPos val="b"/>
        <c:numFmt formatCode="General" sourceLinked="1"/>
        <c:majorTickMark val="out"/>
        <c:minorTickMark val="none"/>
        <c:tickLblPos val="none"/>
        <c:crossAx val="107288832"/>
        <c:crossesAt val="105000"/>
        <c:auto val="0"/>
        <c:lblAlgn val="ctr"/>
        <c:lblOffset val="100"/>
        <c:noMultiLvlLbl val="0"/>
      </c:catAx>
      <c:valAx>
        <c:axId val="107288832"/>
        <c:scaling>
          <c:orientation val="minMax"/>
          <c:max val="155000"/>
          <c:min val="105000"/>
        </c:scaling>
        <c:delete val="0"/>
        <c:axPos val="r"/>
        <c:title>
          <c:tx>
            <c:rich>
              <a:bodyPr/>
              <a:lstStyle/>
              <a:p>
                <a:pPr>
                  <a:defRPr lang="es-ES" sz="1000" b="1" i="0" u="none" strike="noStrike" baseline="0">
                    <a:solidFill>
                      <a:srgbClr val="000000"/>
                    </a:solidFill>
                    <a:latin typeface="Arial"/>
                    <a:ea typeface="Arial"/>
                    <a:cs typeface="Arial"/>
                  </a:defRPr>
                </a:pPr>
                <a:r>
                  <a:rPr lang="es-ES" sz="1000"/>
                  <a:t>Matrícula</a:t>
                </a:r>
              </a:p>
            </c:rich>
          </c:tx>
          <c:layout>
            <c:manualLayout>
              <c:xMode val="edge"/>
              <c:yMode val="edge"/>
              <c:x val="0.96888185444440456"/>
              <c:y val="0.4150943396226454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287296"/>
        <c:crosses val="max"/>
        <c:crossBetween val="between"/>
        <c:majorUnit val="10000"/>
        <c:minorUnit val="100"/>
      </c:valAx>
      <c:spPr>
        <a:solidFill>
          <a:srgbClr val="FFFFFF"/>
        </a:solidFill>
        <a:ln w="12700">
          <a:solidFill>
            <a:srgbClr val="000000"/>
          </a:solidFill>
          <a:prstDash val="solid"/>
        </a:ln>
      </c:spPr>
    </c:plotArea>
    <c:legend>
      <c:legendPos val="b"/>
      <c:legendEntry>
        <c:idx val="3"/>
        <c:txPr>
          <a:bodyPr/>
          <a:lstStyle/>
          <a:p>
            <a:pPr>
              <a:defRPr sz="800" b="1" i="0" u="none" strike="noStrike" baseline="0">
                <a:solidFill>
                  <a:srgbClr val="000000"/>
                </a:solidFill>
                <a:latin typeface="Arial"/>
                <a:ea typeface="Arial"/>
                <a:cs typeface="Arial"/>
              </a:defRPr>
            </a:pPr>
            <a:endParaRPr lang="es-ES"/>
          </a:p>
        </c:txPr>
      </c:legendEntry>
      <c:layout>
        <c:manualLayout>
          <c:xMode val="edge"/>
          <c:yMode val="edge"/>
          <c:x val="0.21278394027491726"/>
          <c:y val="0.94528301886791888"/>
          <c:w val="0.5534064886128085"/>
          <c:h val="4.1509433962264086E-2"/>
        </c:manualLayout>
      </c:layout>
      <c:overlay val="0"/>
      <c:spPr>
        <a:solidFill>
          <a:srgbClr val="FFFFFF"/>
        </a:solidFill>
        <a:ln w="3175">
          <a:solidFill>
            <a:srgbClr val="000000"/>
          </a:solidFill>
          <a:prstDash val="solid"/>
        </a:ln>
      </c:spPr>
      <c:txPr>
        <a:bodyPr/>
        <a:lstStyle/>
        <a:p>
          <a:pPr>
            <a:defRPr lang="es-ES" sz="735" b="1"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Bookman Old Style"/>
          <a:ea typeface="Bookman Old Style"/>
          <a:cs typeface="Bookman Old Style"/>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b="1" i="0" u="none" strike="noStrike" baseline="0">
                <a:solidFill>
                  <a:srgbClr val="000000"/>
                </a:solidFill>
                <a:latin typeface="Arial"/>
                <a:ea typeface="Arial"/>
                <a:cs typeface="Arial"/>
              </a:defRPr>
            </a:pPr>
            <a:r>
              <a:rPr lang="es-ES"/>
              <a:t>Educación</a:t>
            </a:r>
            <a:r>
              <a:rPr lang="es-ES" baseline="0"/>
              <a:t> común. Nivel medio. Unidades educativas y matrícula por sector de gestión dependientes del Ministerio de Educación del Gobierno de la Ciudad de Buenos Aires. Años 1996/2023</a:t>
            </a:r>
            <a:endParaRPr lang="es-ES"/>
          </a:p>
        </c:rich>
      </c:tx>
      <c:layout>
        <c:manualLayout>
          <c:xMode val="edge"/>
          <c:yMode val="edge"/>
          <c:x val="0.10681253573328572"/>
          <c:y val="1.5723270440251583E-2"/>
        </c:manualLayout>
      </c:layout>
      <c:overlay val="0"/>
      <c:spPr>
        <a:noFill/>
        <a:ln w="25400">
          <a:noFill/>
        </a:ln>
      </c:spPr>
    </c:title>
    <c:autoTitleDeleted val="0"/>
    <c:plotArea>
      <c:layout>
        <c:manualLayout>
          <c:layoutTarget val="inner"/>
          <c:xMode val="edge"/>
          <c:yMode val="edge"/>
          <c:x val="6.6701816330730329E-2"/>
          <c:y val="0.12670374562217354"/>
          <c:w val="0.86206931953934862"/>
          <c:h val="0.64905660377359431"/>
        </c:manualLayout>
      </c:layout>
      <c:barChart>
        <c:barDir val="col"/>
        <c:grouping val="clustered"/>
        <c:varyColors val="0"/>
        <c:ser>
          <c:idx val="1"/>
          <c:order val="0"/>
          <c:tx>
            <c:v>Unidades educativas estatales</c:v>
          </c:tx>
          <c:spPr>
            <a:solidFill>
              <a:srgbClr val="604A7B"/>
            </a:solidFill>
            <a:ln w="12700">
              <a:solidFill>
                <a:schemeClr val="accent4"/>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MEGC!$L$42:$L$69</c:f>
              <c:numCache>
                <c:formatCode>_ * #,##0_ ;_ * \-#,##0_ ;_ * "-"??_ ;_ @_ </c:formatCode>
                <c:ptCount val="28"/>
                <c:pt idx="0">
                  <c:v>135</c:v>
                </c:pt>
                <c:pt idx="1">
                  <c:v>134</c:v>
                </c:pt>
                <c:pt idx="2">
                  <c:v>137</c:v>
                </c:pt>
                <c:pt idx="3">
                  <c:v>137</c:v>
                </c:pt>
                <c:pt idx="4">
                  <c:v>137</c:v>
                </c:pt>
                <c:pt idx="5">
                  <c:v>137</c:v>
                </c:pt>
                <c:pt idx="6">
                  <c:v>138</c:v>
                </c:pt>
                <c:pt idx="7">
                  <c:v>140</c:v>
                </c:pt>
                <c:pt idx="8">
                  <c:v>140</c:v>
                </c:pt>
                <c:pt idx="9">
                  <c:v>140</c:v>
                </c:pt>
                <c:pt idx="10">
                  <c:v>141</c:v>
                </c:pt>
                <c:pt idx="11">
                  <c:v>143</c:v>
                </c:pt>
                <c:pt idx="12">
                  <c:v>143</c:v>
                </c:pt>
                <c:pt idx="13">
                  <c:v>145</c:v>
                </c:pt>
                <c:pt idx="14">
                  <c:v>145</c:v>
                </c:pt>
                <c:pt idx="15">
                  <c:v>145.00000000000003</c:v>
                </c:pt>
                <c:pt idx="16">
                  <c:v>146</c:v>
                </c:pt>
                <c:pt idx="17">
                  <c:v>150</c:v>
                </c:pt>
                <c:pt idx="18">
                  <c:v>150</c:v>
                </c:pt>
                <c:pt idx="19">
                  <c:v>150</c:v>
                </c:pt>
                <c:pt idx="20">
                  <c:v>150</c:v>
                </c:pt>
                <c:pt idx="21">
                  <c:v>150</c:v>
                </c:pt>
                <c:pt idx="22">
                  <c:v>150</c:v>
                </c:pt>
                <c:pt idx="23">
                  <c:v>151</c:v>
                </c:pt>
                <c:pt idx="24">
                  <c:v>152</c:v>
                </c:pt>
                <c:pt idx="25">
                  <c:v>152</c:v>
                </c:pt>
                <c:pt idx="26">
                  <c:v>152</c:v>
                </c:pt>
                <c:pt idx="27">
                  <c:v>156</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chemeClr val="accent4"/>
                    </a:solidFill>
                    <a:prstDash val="solid"/>
                  </a:ln>
                </c14:spPr>
              </c14:invertSolidFillFmt>
            </c:ext>
            <c:ext xmlns:c16="http://schemas.microsoft.com/office/drawing/2014/chart" uri="{C3380CC4-5D6E-409C-BE32-E72D297353CC}">
              <c16:uniqueId val="{00000000-45E0-417E-AC29-973F4B3D1558}"/>
            </c:ext>
          </c:extLst>
        </c:ser>
        <c:ser>
          <c:idx val="0"/>
          <c:order val="1"/>
          <c:tx>
            <c:v>Unidades educativas privadas</c:v>
          </c:tx>
          <c:spPr>
            <a:solidFill>
              <a:schemeClr val="accent6">
                <a:lumMod val="75000"/>
              </a:schemeClr>
            </a:solidFill>
            <a:ln w="12700">
              <a:solidFill>
                <a:schemeClr val="accent6">
                  <a:lumMod val="75000"/>
                </a:schemeClr>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MEGC!$M$42:$M$69</c:f>
              <c:numCache>
                <c:formatCode>_ * #,##0_ ;_ * \-#,##0_ ;_ * "-"??_ ;_ @_ </c:formatCode>
                <c:ptCount val="28"/>
                <c:pt idx="0">
                  <c:v>373</c:v>
                </c:pt>
                <c:pt idx="1">
                  <c:v>351</c:v>
                </c:pt>
                <c:pt idx="2">
                  <c:v>359</c:v>
                </c:pt>
                <c:pt idx="3">
                  <c:v>357</c:v>
                </c:pt>
                <c:pt idx="4">
                  <c:v>364</c:v>
                </c:pt>
                <c:pt idx="5">
                  <c:v>355</c:v>
                </c:pt>
                <c:pt idx="6">
                  <c:v>355</c:v>
                </c:pt>
                <c:pt idx="7">
                  <c:v>345</c:v>
                </c:pt>
                <c:pt idx="8">
                  <c:v>347</c:v>
                </c:pt>
                <c:pt idx="9">
                  <c:v>341</c:v>
                </c:pt>
                <c:pt idx="10">
                  <c:v>338</c:v>
                </c:pt>
                <c:pt idx="11">
                  <c:v>337</c:v>
                </c:pt>
                <c:pt idx="12">
                  <c:v>335</c:v>
                </c:pt>
                <c:pt idx="13">
                  <c:v>334</c:v>
                </c:pt>
                <c:pt idx="14">
                  <c:v>335</c:v>
                </c:pt>
                <c:pt idx="15">
                  <c:v>335.00000000000006</c:v>
                </c:pt>
                <c:pt idx="16">
                  <c:v>338</c:v>
                </c:pt>
                <c:pt idx="17">
                  <c:v>336</c:v>
                </c:pt>
                <c:pt idx="18">
                  <c:v>335</c:v>
                </c:pt>
                <c:pt idx="19">
                  <c:v>338</c:v>
                </c:pt>
                <c:pt idx="20">
                  <c:v>340</c:v>
                </c:pt>
                <c:pt idx="21">
                  <c:v>341</c:v>
                </c:pt>
                <c:pt idx="22">
                  <c:v>340</c:v>
                </c:pt>
                <c:pt idx="23">
                  <c:v>341</c:v>
                </c:pt>
                <c:pt idx="24">
                  <c:v>340</c:v>
                </c:pt>
                <c:pt idx="25">
                  <c:v>339</c:v>
                </c:pt>
                <c:pt idx="26">
                  <c:v>338</c:v>
                </c:pt>
                <c:pt idx="27">
                  <c:v>338</c:v>
                </c:pt>
              </c:numCache>
            </c:numRef>
          </c:val>
          <c:extLst>
            <c:ext xmlns:c16="http://schemas.microsoft.com/office/drawing/2014/chart" uri="{C3380CC4-5D6E-409C-BE32-E72D297353CC}">
              <c16:uniqueId val="{00000001-45E0-417E-AC29-973F4B3D1558}"/>
            </c:ext>
          </c:extLst>
        </c:ser>
        <c:dLbls>
          <c:showLegendKey val="0"/>
          <c:showVal val="0"/>
          <c:showCatName val="0"/>
          <c:showSerName val="0"/>
          <c:showPercent val="0"/>
          <c:showBubbleSize val="0"/>
        </c:dLbls>
        <c:gapWidth val="52"/>
        <c:axId val="105263488"/>
        <c:axId val="105265792"/>
      </c:barChart>
      <c:lineChart>
        <c:grouping val="standard"/>
        <c:varyColors val="0"/>
        <c:ser>
          <c:idx val="2"/>
          <c:order val="2"/>
          <c:tx>
            <c:v>Matrícula estatal</c:v>
          </c:tx>
          <c:spPr>
            <a:ln w="38100">
              <a:solidFill>
                <a:schemeClr val="accent4">
                  <a:lumMod val="75000"/>
                </a:schemeClr>
              </a:solidFill>
              <a:prstDash val="solid"/>
            </a:ln>
          </c:spPr>
          <c:marker>
            <c:symbol val="diamond"/>
            <c:size val="5"/>
            <c:spPr>
              <a:solidFill>
                <a:schemeClr val="accent4">
                  <a:lumMod val="75000"/>
                </a:schemeClr>
              </a:solidFill>
              <a:ln>
                <a:solidFill>
                  <a:schemeClr val="accent4">
                    <a:lumMod val="75000"/>
                  </a:schemeClr>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MEGC!$L$6:$L$33</c:f>
              <c:numCache>
                <c:formatCode>_ * #,##0_ ;_ * \-#,##0_ ;_ * "-"??_ ;_ @_ </c:formatCode>
                <c:ptCount val="28"/>
                <c:pt idx="0">
                  <c:v>105629</c:v>
                </c:pt>
                <c:pt idx="1">
                  <c:v>104288</c:v>
                </c:pt>
                <c:pt idx="2">
                  <c:v>99179</c:v>
                </c:pt>
                <c:pt idx="3">
                  <c:v>98664</c:v>
                </c:pt>
                <c:pt idx="4">
                  <c:v>99068</c:v>
                </c:pt>
                <c:pt idx="5">
                  <c:v>100795</c:v>
                </c:pt>
                <c:pt idx="6">
                  <c:v>103073</c:v>
                </c:pt>
                <c:pt idx="7">
                  <c:v>102995</c:v>
                </c:pt>
                <c:pt idx="8">
                  <c:v>102504</c:v>
                </c:pt>
                <c:pt idx="9">
                  <c:v>100413</c:v>
                </c:pt>
                <c:pt idx="10">
                  <c:v>98754</c:v>
                </c:pt>
                <c:pt idx="11">
                  <c:v>97096</c:v>
                </c:pt>
                <c:pt idx="12">
                  <c:v>93946</c:v>
                </c:pt>
                <c:pt idx="13">
                  <c:v>91996</c:v>
                </c:pt>
                <c:pt idx="14">
                  <c:v>92161</c:v>
                </c:pt>
                <c:pt idx="15">
                  <c:v>91641</c:v>
                </c:pt>
                <c:pt idx="16">
                  <c:v>92201.999999999985</c:v>
                </c:pt>
                <c:pt idx="17">
                  <c:v>91775</c:v>
                </c:pt>
                <c:pt idx="18">
                  <c:v>91643</c:v>
                </c:pt>
                <c:pt idx="19">
                  <c:v>90878</c:v>
                </c:pt>
                <c:pt idx="20">
                  <c:v>90397</c:v>
                </c:pt>
                <c:pt idx="21">
                  <c:v>90443.000000000015</c:v>
                </c:pt>
                <c:pt idx="22">
                  <c:v>90510</c:v>
                </c:pt>
                <c:pt idx="23">
                  <c:v>91910</c:v>
                </c:pt>
                <c:pt idx="24">
                  <c:v>91572.000000000015</c:v>
                </c:pt>
                <c:pt idx="25">
                  <c:v>97932</c:v>
                </c:pt>
                <c:pt idx="26">
                  <c:v>96388</c:v>
                </c:pt>
                <c:pt idx="27">
                  <c:v>96375</c:v>
                </c:pt>
              </c:numCache>
            </c:numRef>
          </c:val>
          <c:smooth val="1"/>
          <c:extLst>
            <c:ext xmlns:c16="http://schemas.microsoft.com/office/drawing/2014/chart" uri="{C3380CC4-5D6E-409C-BE32-E72D297353CC}">
              <c16:uniqueId val="{00000002-45E0-417E-AC29-973F4B3D1558}"/>
            </c:ext>
          </c:extLst>
        </c:ser>
        <c:ser>
          <c:idx val="3"/>
          <c:order val="3"/>
          <c:tx>
            <c:v>Matrícula privada</c:v>
          </c:tx>
          <c:spPr>
            <a:ln w="38100">
              <a:solidFill>
                <a:srgbClr val="FF6600"/>
              </a:solidFill>
              <a:prstDash val="solid"/>
            </a:ln>
          </c:spPr>
          <c:marker>
            <c:symbol val="diamond"/>
            <c:size val="5"/>
            <c:spPr>
              <a:solidFill>
                <a:srgbClr val="FF6600"/>
              </a:solidFill>
              <a:ln>
                <a:solidFill>
                  <a:srgbClr val="FF6600"/>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MEGC!$M$6:$M$33</c:f>
              <c:numCache>
                <c:formatCode>_ * #,##0_ ;_ * \-#,##0_ ;_ * "-"??_ ;_ @_ </c:formatCode>
                <c:ptCount val="28"/>
                <c:pt idx="0">
                  <c:v>103050</c:v>
                </c:pt>
                <c:pt idx="1">
                  <c:v>98674</c:v>
                </c:pt>
                <c:pt idx="2">
                  <c:v>97887</c:v>
                </c:pt>
                <c:pt idx="3">
                  <c:v>96752</c:v>
                </c:pt>
                <c:pt idx="4">
                  <c:v>95286</c:v>
                </c:pt>
                <c:pt idx="5">
                  <c:v>92635</c:v>
                </c:pt>
                <c:pt idx="6">
                  <c:v>90440</c:v>
                </c:pt>
                <c:pt idx="7">
                  <c:v>89323</c:v>
                </c:pt>
                <c:pt idx="8">
                  <c:v>89688</c:v>
                </c:pt>
                <c:pt idx="9">
                  <c:v>88791</c:v>
                </c:pt>
                <c:pt idx="10">
                  <c:v>89176</c:v>
                </c:pt>
                <c:pt idx="11">
                  <c:v>88355</c:v>
                </c:pt>
                <c:pt idx="12">
                  <c:v>88431</c:v>
                </c:pt>
                <c:pt idx="13">
                  <c:v>89038</c:v>
                </c:pt>
                <c:pt idx="14">
                  <c:v>89706</c:v>
                </c:pt>
                <c:pt idx="15">
                  <c:v>88740.999999999985</c:v>
                </c:pt>
                <c:pt idx="16">
                  <c:v>89576.999999999985</c:v>
                </c:pt>
                <c:pt idx="17">
                  <c:v>90656</c:v>
                </c:pt>
                <c:pt idx="18">
                  <c:v>91953</c:v>
                </c:pt>
                <c:pt idx="19">
                  <c:v>93477</c:v>
                </c:pt>
                <c:pt idx="20">
                  <c:v>94750.000000000015</c:v>
                </c:pt>
                <c:pt idx="21">
                  <c:v>97190</c:v>
                </c:pt>
                <c:pt idx="22">
                  <c:v>99182.000000000015</c:v>
                </c:pt>
                <c:pt idx="23">
                  <c:v>100420.99999999999</c:v>
                </c:pt>
                <c:pt idx="24">
                  <c:v>100540.99999999999</c:v>
                </c:pt>
                <c:pt idx="25">
                  <c:v>100953.00000000001</c:v>
                </c:pt>
                <c:pt idx="26">
                  <c:v>100366</c:v>
                </c:pt>
                <c:pt idx="27">
                  <c:v>99590.999999999985</c:v>
                </c:pt>
              </c:numCache>
            </c:numRef>
          </c:val>
          <c:smooth val="1"/>
          <c:extLst>
            <c:ext xmlns:c16="http://schemas.microsoft.com/office/drawing/2014/chart" uri="{C3380CC4-5D6E-409C-BE32-E72D297353CC}">
              <c16:uniqueId val="{00000003-45E0-417E-AC29-973F4B3D1558}"/>
            </c:ext>
          </c:extLst>
        </c:ser>
        <c:dLbls>
          <c:showLegendKey val="0"/>
          <c:showVal val="0"/>
          <c:showCatName val="0"/>
          <c:showSerName val="0"/>
          <c:showPercent val="0"/>
          <c:showBubbleSize val="0"/>
        </c:dLbls>
        <c:marker val="1"/>
        <c:smooth val="0"/>
        <c:axId val="105267968"/>
        <c:axId val="105269504"/>
      </c:lineChart>
      <c:catAx>
        <c:axId val="105263488"/>
        <c:scaling>
          <c:orientation val="minMax"/>
        </c:scaling>
        <c:delete val="0"/>
        <c:axPos val="b"/>
        <c:title>
          <c:tx>
            <c:rich>
              <a:bodyPr/>
              <a:lstStyle/>
              <a:p>
                <a:pPr>
                  <a:defRPr lang="es-ES" sz="800" b="1" i="0" u="none" strike="noStrike" baseline="0">
                    <a:solidFill>
                      <a:srgbClr val="000000"/>
                    </a:solidFill>
                    <a:latin typeface="Arial"/>
                    <a:ea typeface="Arial"/>
                    <a:cs typeface="Arial"/>
                  </a:defRPr>
                </a:pPr>
                <a:r>
                  <a:rPr lang="es-ES"/>
                  <a:t>Años</a:t>
                </a:r>
              </a:p>
            </c:rich>
          </c:tx>
          <c:layout>
            <c:manualLayout>
              <c:xMode val="edge"/>
              <c:yMode val="edge"/>
              <c:x val="0.48303914491765082"/>
              <c:y val="0.839622641509438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265792"/>
        <c:crossesAt val="0"/>
        <c:auto val="0"/>
        <c:lblAlgn val="ctr"/>
        <c:lblOffset val="100"/>
        <c:tickLblSkip val="1"/>
        <c:tickMarkSkip val="1"/>
        <c:noMultiLvlLbl val="0"/>
      </c:catAx>
      <c:valAx>
        <c:axId val="105265792"/>
        <c:scaling>
          <c:orientation val="minMax"/>
          <c:max val="525"/>
          <c:min val="0"/>
        </c:scaling>
        <c:delete val="0"/>
        <c:axPos val="l"/>
        <c:title>
          <c:tx>
            <c:rich>
              <a:bodyPr/>
              <a:lstStyle/>
              <a:p>
                <a:pPr>
                  <a:defRPr lang="es-ES" sz="1000" b="1" i="0" u="none" strike="noStrike" baseline="0">
                    <a:solidFill>
                      <a:srgbClr val="000000"/>
                    </a:solidFill>
                    <a:latin typeface="Arial"/>
                    <a:ea typeface="Arial"/>
                    <a:cs typeface="Arial"/>
                  </a:defRPr>
                </a:pPr>
                <a:r>
                  <a:rPr lang="es-ES" sz="1000"/>
                  <a:t>Unidades educativas</a:t>
                </a:r>
              </a:p>
            </c:rich>
          </c:tx>
          <c:layout>
            <c:manualLayout>
              <c:xMode val="edge"/>
              <c:yMode val="edge"/>
              <c:x val="2.4390243902439025E-2"/>
              <c:y val="0.35660377358490908"/>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263488"/>
        <c:crosses val="autoZero"/>
        <c:crossBetween val="between"/>
        <c:majorUnit val="100"/>
        <c:minorUnit val="1.05"/>
      </c:valAx>
      <c:catAx>
        <c:axId val="105267968"/>
        <c:scaling>
          <c:orientation val="minMax"/>
        </c:scaling>
        <c:delete val="1"/>
        <c:axPos val="b"/>
        <c:numFmt formatCode="General" sourceLinked="1"/>
        <c:majorTickMark val="out"/>
        <c:minorTickMark val="none"/>
        <c:tickLblPos val="none"/>
        <c:crossAx val="105269504"/>
        <c:crossesAt val="80000"/>
        <c:auto val="0"/>
        <c:lblAlgn val="ctr"/>
        <c:lblOffset val="100"/>
        <c:noMultiLvlLbl val="0"/>
      </c:catAx>
      <c:valAx>
        <c:axId val="105269504"/>
        <c:scaling>
          <c:orientation val="minMax"/>
          <c:max val="130000"/>
          <c:min val="80000"/>
        </c:scaling>
        <c:delete val="0"/>
        <c:axPos val="r"/>
        <c:title>
          <c:tx>
            <c:rich>
              <a:bodyPr/>
              <a:lstStyle/>
              <a:p>
                <a:pPr>
                  <a:defRPr lang="es-ES" sz="1000" b="1" i="0" u="none" strike="noStrike" baseline="0">
                    <a:solidFill>
                      <a:srgbClr val="000000"/>
                    </a:solidFill>
                    <a:latin typeface="Arial"/>
                    <a:ea typeface="Arial"/>
                    <a:cs typeface="Arial"/>
                  </a:defRPr>
                </a:pPr>
                <a:r>
                  <a:rPr lang="es-ES" sz="1000"/>
                  <a:t>Matrícula</a:t>
                </a:r>
              </a:p>
            </c:rich>
          </c:tx>
          <c:layout>
            <c:manualLayout>
              <c:xMode val="edge"/>
              <c:yMode val="edge"/>
              <c:x val="0.96888185444440456"/>
              <c:y val="0.4150943396226454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267968"/>
        <c:crosses val="max"/>
        <c:crossBetween val="between"/>
        <c:majorUnit val="10000"/>
        <c:minorUnit val="100"/>
      </c:valAx>
      <c:spPr>
        <a:solidFill>
          <a:srgbClr val="FFFFFF"/>
        </a:solidFill>
        <a:ln w="12700">
          <a:solidFill>
            <a:srgbClr val="000000"/>
          </a:solidFill>
          <a:prstDash val="solid"/>
        </a:ln>
      </c:spPr>
    </c:plotArea>
    <c:legend>
      <c:legendPos val="b"/>
      <c:layout>
        <c:manualLayout>
          <c:xMode val="edge"/>
          <c:yMode val="edge"/>
          <c:x val="0.21278394027491726"/>
          <c:y val="0.94528301886791888"/>
          <c:w val="0.5534064886128085"/>
          <c:h val="4.1509433962264086E-2"/>
        </c:manualLayout>
      </c:layout>
      <c:overlay val="0"/>
      <c:spPr>
        <a:solidFill>
          <a:srgbClr val="FFFFFF"/>
        </a:solidFill>
        <a:ln w="3175">
          <a:solidFill>
            <a:srgbClr val="000000"/>
          </a:solidFill>
          <a:prstDash val="solid"/>
        </a:ln>
      </c:spPr>
      <c:txPr>
        <a:bodyPr/>
        <a:lstStyle/>
        <a:p>
          <a:pPr>
            <a:defRPr lang="es-ES" sz="800" b="1"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Bookman Old Style"/>
          <a:ea typeface="Bookman Old Style"/>
          <a:cs typeface="Bookman Old Style"/>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b="1" i="0" u="none" strike="noStrike" baseline="0">
                <a:solidFill>
                  <a:srgbClr val="000000"/>
                </a:solidFill>
                <a:latin typeface="Arial"/>
                <a:ea typeface="Arial"/>
                <a:cs typeface="Arial"/>
              </a:defRPr>
            </a:pPr>
            <a:r>
              <a:rPr lang="es-ES"/>
              <a:t>Educación</a:t>
            </a:r>
            <a:r>
              <a:rPr lang="es-ES" baseline="0"/>
              <a:t> común. Nivel Superior. Unidades educativas y matrícula por sector de gestión dependientes del Ministerio de Educación del Gobierno de la Ciudad de Buenos Aires. Años 1996/2023</a:t>
            </a:r>
            <a:endParaRPr lang="es-ES"/>
          </a:p>
        </c:rich>
      </c:tx>
      <c:layout>
        <c:manualLayout>
          <c:xMode val="edge"/>
          <c:yMode val="edge"/>
          <c:x val="0.11606400755834873"/>
          <c:y val="2.8301886792452827E-2"/>
        </c:manualLayout>
      </c:layout>
      <c:overlay val="0"/>
      <c:spPr>
        <a:noFill/>
        <a:ln w="25400">
          <a:noFill/>
        </a:ln>
      </c:spPr>
    </c:title>
    <c:autoTitleDeleted val="0"/>
    <c:plotArea>
      <c:layout>
        <c:manualLayout>
          <c:layoutTarget val="inner"/>
          <c:xMode val="edge"/>
          <c:yMode val="edge"/>
          <c:x val="6.4500991021239518E-2"/>
          <c:y val="0.13410658337664608"/>
          <c:w val="0.86711557897079794"/>
          <c:h val="0.64905660377359431"/>
        </c:manualLayout>
      </c:layout>
      <c:barChart>
        <c:barDir val="col"/>
        <c:grouping val="clustered"/>
        <c:varyColors val="0"/>
        <c:ser>
          <c:idx val="1"/>
          <c:order val="0"/>
          <c:tx>
            <c:v>Unidades educativas estatales</c:v>
          </c:tx>
          <c:spPr>
            <a:solidFill>
              <a:srgbClr val="604A7B"/>
            </a:solidFill>
            <a:ln w="12700">
              <a:solidFill>
                <a:srgbClr val="99CCFF"/>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MEGC!$T$42:$T$69</c:f>
              <c:numCache>
                <c:formatCode>_ * #,##0_ ;_ * \-#,##0_ ;_ * "-"??_ ;_ @_ </c:formatCode>
                <c:ptCount val="28"/>
                <c:pt idx="0">
                  <c:v>46</c:v>
                </c:pt>
                <c:pt idx="1">
                  <c:v>46</c:v>
                </c:pt>
                <c:pt idx="2">
                  <c:v>46</c:v>
                </c:pt>
                <c:pt idx="3">
                  <c:v>47</c:v>
                </c:pt>
                <c:pt idx="4">
                  <c:v>47</c:v>
                </c:pt>
                <c:pt idx="5">
                  <c:v>47</c:v>
                </c:pt>
                <c:pt idx="6">
                  <c:v>46</c:v>
                </c:pt>
                <c:pt idx="7">
                  <c:v>47</c:v>
                </c:pt>
                <c:pt idx="8">
                  <c:v>47</c:v>
                </c:pt>
                <c:pt idx="9">
                  <c:v>51</c:v>
                </c:pt>
                <c:pt idx="10">
                  <c:v>48</c:v>
                </c:pt>
                <c:pt idx="11">
                  <c:v>49</c:v>
                </c:pt>
                <c:pt idx="12">
                  <c:v>49</c:v>
                </c:pt>
                <c:pt idx="13">
                  <c:v>49</c:v>
                </c:pt>
                <c:pt idx="14">
                  <c:v>50</c:v>
                </c:pt>
                <c:pt idx="15">
                  <c:v>52</c:v>
                </c:pt>
                <c:pt idx="16">
                  <c:v>54</c:v>
                </c:pt>
                <c:pt idx="17">
                  <c:v>54</c:v>
                </c:pt>
                <c:pt idx="18">
                  <c:v>55</c:v>
                </c:pt>
                <c:pt idx="19">
                  <c:v>55</c:v>
                </c:pt>
                <c:pt idx="20">
                  <c:v>62</c:v>
                </c:pt>
                <c:pt idx="21">
                  <c:v>62</c:v>
                </c:pt>
                <c:pt idx="22">
                  <c:v>62</c:v>
                </c:pt>
                <c:pt idx="23">
                  <c:v>61</c:v>
                </c:pt>
                <c:pt idx="24">
                  <c:v>64</c:v>
                </c:pt>
                <c:pt idx="25">
                  <c:v>66</c:v>
                </c:pt>
                <c:pt idx="26">
                  <c:v>66</c:v>
                </c:pt>
                <c:pt idx="27">
                  <c:v>66</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99CCFF"/>
                    </a:solidFill>
                    <a:prstDash val="solid"/>
                  </a:ln>
                </c14:spPr>
              </c14:invertSolidFillFmt>
            </c:ext>
            <c:ext xmlns:c16="http://schemas.microsoft.com/office/drawing/2014/chart" uri="{C3380CC4-5D6E-409C-BE32-E72D297353CC}">
              <c16:uniqueId val="{00000000-7B62-4FE4-94E7-24F2A39C83C0}"/>
            </c:ext>
          </c:extLst>
        </c:ser>
        <c:ser>
          <c:idx val="0"/>
          <c:order val="1"/>
          <c:tx>
            <c:v>Unidades educativas privadas</c:v>
          </c:tx>
          <c:spPr>
            <a:solidFill>
              <a:schemeClr val="accent6">
                <a:lumMod val="75000"/>
              </a:schemeClr>
            </a:solidFill>
            <a:ln w="12700">
              <a:solidFill>
                <a:srgbClr val="FFCC99"/>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MEGC!$U$42:$U$69</c:f>
              <c:numCache>
                <c:formatCode>_ * #,##0_ ;_ * \-#,##0_ ;_ * "-"??_ ;_ @_ </c:formatCode>
                <c:ptCount val="28"/>
                <c:pt idx="0">
                  <c:v>113</c:v>
                </c:pt>
                <c:pt idx="1">
                  <c:v>108</c:v>
                </c:pt>
                <c:pt idx="2">
                  <c:v>146</c:v>
                </c:pt>
                <c:pt idx="3">
                  <c:v>155</c:v>
                </c:pt>
                <c:pt idx="4">
                  <c:v>162</c:v>
                </c:pt>
                <c:pt idx="5">
                  <c:v>154</c:v>
                </c:pt>
                <c:pt idx="6">
                  <c:v>177</c:v>
                </c:pt>
                <c:pt idx="7">
                  <c:v>186</c:v>
                </c:pt>
                <c:pt idx="8">
                  <c:v>192</c:v>
                </c:pt>
                <c:pt idx="9">
                  <c:v>194</c:v>
                </c:pt>
                <c:pt idx="10">
                  <c:v>205</c:v>
                </c:pt>
                <c:pt idx="11">
                  <c:v>194</c:v>
                </c:pt>
                <c:pt idx="12">
                  <c:v>190</c:v>
                </c:pt>
                <c:pt idx="13">
                  <c:v>190</c:v>
                </c:pt>
                <c:pt idx="14">
                  <c:v>187</c:v>
                </c:pt>
                <c:pt idx="15">
                  <c:v>186.00000000000003</c:v>
                </c:pt>
                <c:pt idx="16">
                  <c:v>209</c:v>
                </c:pt>
                <c:pt idx="17">
                  <c:v>205</c:v>
                </c:pt>
                <c:pt idx="18">
                  <c:v>196</c:v>
                </c:pt>
                <c:pt idx="19">
                  <c:v>198</c:v>
                </c:pt>
                <c:pt idx="20">
                  <c:v>193</c:v>
                </c:pt>
                <c:pt idx="21">
                  <c:v>189</c:v>
                </c:pt>
                <c:pt idx="22">
                  <c:v>186</c:v>
                </c:pt>
                <c:pt idx="23">
                  <c:v>182</c:v>
                </c:pt>
                <c:pt idx="24">
                  <c:v>179</c:v>
                </c:pt>
                <c:pt idx="25">
                  <c:v>175</c:v>
                </c:pt>
                <c:pt idx="26">
                  <c:v>172</c:v>
                </c:pt>
                <c:pt idx="27">
                  <c:v>168</c:v>
                </c:pt>
              </c:numCache>
            </c:numRef>
          </c:val>
          <c:extLst>
            <c:ext xmlns:c16="http://schemas.microsoft.com/office/drawing/2014/chart" uri="{C3380CC4-5D6E-409C-BE32-E72D297353CC}">
              <c16:uniqueId val="{00000001-7B62-4FE4-94E7-24F2A39C83C0}"/>
            </c:ext>
          </c:extLst>
        </c:ser>
        <c:dLbls>
          <c:showLegendKey val="0"/>
          <c:showVal val="0"/>
          <c:showCatName val="0"/>
          <c:showSerName val="0"/>
          <c:showPercent val="0"/>
          <c:showBubbleSize val="0"/>
        </c:dLbls>
        <c:gapWidth val="26"/>
        <c:axId val="105635840"/>
        <c:axId val="105638144"/>
      </c:barChart>
      <c:lineChart>
        <c:grouping val="standard"/>
        <c:varyColors val="0"/>
        <c:ser>
          <c:idx val="2"/>
          <c:order val="2"/>
          <c:tx>
            <c:v>Matrícula estatal</c:v>
          </c:tx>
          <c:spPr>
            <a:ln w="38100">
              <a:solidFill>
                <a:schemeClr val="accent4">
                  <a:lumMod val="75000"/>
                </a:schemeClr>
              </a:solidFill>
              <a:prstDash val="solid"/>
            </a:ln>
          </c:spPr>
          <c:marker>
            <c:symbol val="diamond"/>
            <c:size val="5"/>
            <c:spPr>
              <a:solidFill>
                <a:schemeClr val="accent4">
                  <a:lumMod val="75000"/>
                </a:schemeClr>
              </a:solidFill>
              <a:ln>
                <a:solidFill>
                  <a:schemeClr val="accent4">
                    <a:lumMod val="75000"/>
                  </a:schemeClr>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MEGC!$T$6:$T$33</c:f>
              <c:numCache>
                <c:formatCode>_ * #,##0_ ;_ * \-#,##0_ ;_ * "-"??_ ;_ @_ </c:formatCode>
                <c:ptCount val="28"/>
                <c:pt idx="0">
                  <c:v>21954</c:v>
                </c:pt>
                <c:pt idx="1">
                  <c:v>26294</c:v>
                </c:pt>
                <c:pt idx="2">
                  <c:v>26728</c:v>
                </c:pt>
                <c:pt idx="3">
                  <c:v>28715</c:v>
                </c:pt>
                <c:pt idx="4">
                  <c:v>29806</c:v>
                </c:pt>
                <c:pt idx="5">
                  <c:v>29941</c:v>
                </c:pt>
                <c:pt idx="6">
                  <c:v>31775</c:v>
                </c:pt>
                <c:pt idx="7">
                  <c:v>34176</c:v>
                </c:pt>
                <c:pt idx="8">
                  <c:v>33492</c:v>
                </c:pt>
                <c:pt idx="9">
                  <c:v>32211</c:v>
                </c:pt>
                <c:pt idx="10">
                  <c:v>30811</c:v>
                </c:pt>
                <c:pt idx="11">
                  <c:v>30157</c:v>
                </c:pt>
                <c:pt idx="12">
                  <c:v>27652</c:v>
                </c:pt>
                <c:pt idx="13">
                  <c:v>29354</c:v>
                </c:pt>
                <c:pt idx="14">
                  <c:v>34139</c:v>
                </c:pt>
                <c:pt idx="15">
                  <c:v>33862</c:v>
                </c:pt>
                <c:pt idx="16">
                  <c:v>38371</c:v>
                </c:pt>
                <c:pt idx="17">
                  <c:v>40985</c:v>
                </c:pt>
                <c:pt idx="18">
                  <c:v>40603</c:v>
                </c:pt>
                <c:pt idx="19">
                  <c:v>41219.000000000007</c:v>
                </c:pt>
                <c:pt idx="20">
                  <c:v>42047</c:v>
                </c:pt>
                <c:pt idx="21">
                  <c:v>44162.000000000007</c:v>
                </c:pt>
                <c:pt idx="22">
                  <c:v>43936.000000000007</c:v>
                </c:pt>
                <c:pt idx="23">
                  <c:v>43299.999999999993</c:v>
                </c:pt>
                <c:pt idx="24">
                  <c:v>44776.000000000007</c:v>
                </c:pt>
                <c:pt idx="25">
                  <c:v>47084.000000000007</c:v>
                </c:pt>
                <c:pt idx="26">
                  <c:v>44102.000000000007</c:v>
                </c:pt>
                <c:pt idx="27">
                  <c:v>41615</c:v>
                </c:pt>
              </c:numCache>
            </c:numRef>
          </c:val>
          <c:smooth val="1"/>
          <c:extLst>
            <c:ext xmlns:c16="http://schemas.microsoft.com/office/drawing/2014/chart" uri="{C3380CC4-5D6E-409C-BE32-E72D297353CC}">
              <c16:uniqueId val="{00000002-7B62-4FE4-94E7-24F2A39C83C0}"/>
            </c:ext>
          </c:extLst>
        </c:ser>
        <c:ser>
          <c:idx val="3"/>
          <c:order val="3"/>
          <c:tx>
            <c:v>Matrícula privada</c:v>
          </c:tx>
          <c:spPr>
            <a:ln w="38100">
              <a:solidFill>
                <a:schemeClr val="accent6">
                  <a:lumMod val="50000"/>
                </a:schemeClr>
              </a:solidFill>
              <a:prstDash val="solid"/>
            </a:ln>
          </c:spPr>
          <c:marker>
            <c:symbol val="diamond"/>
            <c:size val="5"/>
            <c:spPr>
              <a:solidFill>
                <a:schemeClr val="accent6">
                  <a:lumMod val="50000"/>
                </a:schemeClr>
              </a:solidFill>
              <a:ln>
                <a:solidFill>
                  <a:schemeClr val="accent6">
                    <a:lumMod val="50000"/>
                  </a:schemeClr>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MEGC!$U$6:$U$33</c:f>
              <c:numCache>
                <c:formatCode>_ * #,##0_ ;_ * \-#,##0_ ;_ * "-"??_ ;_ @_ </c:formatCode>
                <c:ptCount val="28"/>
                <c:pt idx="0">
                  <c:v>28024</c:v>
                </c:pt>
                <c:pt idx="1">
                  <c:v>27314</c:v>
                </c:pt>
                <c:pt idx="2">
                  <c:v>38488</c:v>
                </c:pt>
                <c:pt idx="3">
                  <c:v>39393</c:v>
                </c:pt>
                <c:pt idx="4">
                  <c:v>42014</c:v>
                </c:pt>
                <c:pt idx="5">
                  <c:v>42426</c:v>
                </c:pt>
                <c:pt idx="6">
                  <c:v>43742</c:v>
                </c:pt>
                <c:pt idx="7">
                  <c:v>49077</c:v>
                </c:pt>
                <c:pt idx="8">
                  <c:v>56361</c:v>
                </c:pt>
                <c:pt idx="9">
                  <c:v>56586</c:v>
                </c:pt>
                <c:pt idx="10">
                  <c:v>60032</c:v>
                </c:pt>
                <c:pt idx="11">
                  <c:v>60996</c:v>
                </c:pt>
                <c:pt idx="12">
                  <c:v>61992</c:v>
                </c:pt>
                <c:pt idx="13">
                  <c:v>65683</c:v>
                </c:pt>
                <c:pt idx="14">
                  <c:v>63068</c:v>
                </c:pt>
                <c:pt idx="15">
                  <c:v>62408.000000000007</c:v>
                </c:pt>
                <c:pt idx="16">
                  <c:v>65439</c:v>
                </c:pt>
                <c:pt idx="17">
                  <c:v>63840</c:v>
                </c:pt>
                <c:pt idx="18">
                  <c:v>63887</c:v>
                </c:pt>
                <c:pt idx="19">
                  <c:v>62922</c:v>
                </c:pt>
                <c:pt idx="20">
                  <c:v>59701</c:v>
                </c:pt>
                <c:pt idx="21">
                  <c:v>58417</c:v>
                </c:pt>
                <c:pt idx="22">
                  <c:v>61259</c:v>
                </c:pt>
                <c:pt idx="23">
                  <c:v>62217.000000000007</c:v>
                </c:pt>
                <c:pt idx="24">
                  <c:v>64166.999999999993</c:v>
                </c:pt>
                <c:pt idx="25">
                  <c:v>64982.999999999985</c:v>
                </c:pt>
                <c:pt idx="26">
                  <c:v>71243</c:v>
                </c:pt>
                <c:pt idx="27">
                  <c:v>73624</c:v>
                </c:pt>
              </c:numCache>
            </c:numRef>
          </c:val>
          <c:smooth val="1"/>
          <c:extLst>
            <c:ext xmlns:c16="http://schemas.microsoft.com/office/drawing/2014/chart" uri="{C3380CC4-5D6E-409C-BE32-E72D297353CC}">
              <c16:uniqueId val="{00000003-7B62-4FE4-94E7-24F2A39C83C0}"/>
            </c:ext>
          </c:extLst>
        </c:ser>
        <c:dLbls>
          <c:showLegendKey val="0"/>
          <c:showVal val="0"/>
          <c:showCatName val="0"/>
          <c:showSerName val="0"/>
          <c:showPercent val="0"/>
          <c:showBubbleSize val="0"/>
        </c:dLbls>
        <c:marker val="1"/>
        <c:smooth val="0"/>
        <c:axId val="105640320"/>
        <c:axId val="105641856"/>
      </c:lineChart>
      <c:catAx>
        <c:axId val="105635840"/>
        <c:scaling>
          <c:orientation val="minMax"/>
        </c:scaling>
        <c:delete val="0"/>
        <c:axPos val="b"/>
        <c:title>
          <c:tx>
            <c:rich>
              <a:bodyPr/>
              <a:lstStyle/>
              <a:p>
                <a:pPr>
                  <a:defRPr lang="es-ES" sz="800" b="1" i="0" u="none" strike="noStrike" baseline="0">
                    <a:solidFill>
                      <a:srgbClr val="000000"/>
                    </a:solidFill>
                    <a:latin typeface="Arial"/>
                    <a:ea typeface="Arial"/>
                    <a:cs typeface="Arial"/>
                  </a:defRPr>
                </a:pPr>
                <a:r>
                  <a:rPr lang="es-ES" sz="1000"/>
                  <a:t>Años</a:t>
                </a:r>
              </a:p>
            </c:rich>
          </c:tx>
          <c:layout>
            <c:manualLayout>
              <c:xMode val="edge"/>
              <c:yMode val="edge"/>
              <c:x val="0.48780505464571344"/>
              <c:y val="0.8698113207547170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638144"/>
        <c:crossesAt val="0"/>
        <c:auto val="0"/>
        <c:lblAlgn val="ctr"/>
        <c:lblOffset val="100"/>
        <c:tickLblSkip val="1"/>
        <c:tickMarkSkip val="1"/>
        <c:noMultiLvlLbl val="0"/>
      </c:catAx>
      <c:valAx>
        <c:axId val="105638144"/>
        <c:scaling>
          <c:orientation val="minMax"/>
          <c:max val="525"/>
          <c:min val="0"/>
        </c:scaling>
        <c:delete val="0"/>
        <c:axPos val="l"/>
        <c:title>
          <c:tx>
            <c:rich>
              <a:bodyPr/>
              <a:lstStyle/>
              <a:p>
                <a:pPr>
                  <a:defRPr lang="es-ES" sz="1000" b="1" i="0" u="none" strike="noStrike" baseline="0">
                    <a:solidFill>
                      <a:srgbClr val="000000"/>
                    </a:solidFill>
                    <a:latin typeface="Arial"/>
                    <a:ea typeface="Arial"/>
                    <a:cs typeface="Arial"/>
                  </a:defRPr>
                </a:pPr>
                <a:r>
                  <a:rPr lang="es-ES" sz="1000"/>
                  <a:t>Unidades educativas</a:t>
                </a:r>
              </a:p>
            </c:rich>
          </c:tx>
          <c:layout>
            <c:manualLayout>
              <c:xMode val="edge"/>
              <c:yMode val="edge"/>
              <c:x val="2.4390243902439025E-2"/>
              <c:y val="0.35660377358490908"/>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635840"/>
        <c:crosses val="autoZero"/>
        <c:crossBetween val="between"/>
        <c:majorUnit val="100"/>
        <c:minorUnit val="1.05"/>
      </c:valAx>
      <c:catAx>
        <c:axId val="105640320"/>
        <c:scaling>
          <c:orientation val="minMax"/>
        </c:scaling>
        <c:delete val="1"/>
        <c:axPos val="b"/>
        <c:numFmt formatCode="General" sourceLinked="1"/>
        <c:majorTickMark val="out"/>
        <c:minorTickMark val="none"/>
        <c:tickLblPos val="none"/>
        <c:crossAx val="105641856"/>
        <c:crossesAt val="20000"/>
        <c:auto val="0"/>
        <c:lblAlgn val="ctr"/>
        <c:lblOffset val="100"/>
        <c:noMultiLvlLbl val="0"/>
      </c:catAx>
      <c:valAx>
        <c:axId val="105641856"/>
        <c:scaling>
          <c:orientation val="minMax"/>
          <c:max val="80000"/>
          <c:min val="20000"/>
        </c:scaling>
        <c:delete val="0"/>
        <c:axPos val="r"/>
        <c:title>
          <c:tx>
            <c:rich>
              <a:bodyPr/>
              <a:lstStyle/>
              <a:p>
                <a:pPr>
                  <a:defRPr lang="es-ES" sz="1000" b="1" i="0" u="none" strike="noStrike" baseline="0">
                    <a:solidFill>
                      <a:srgbClr val="000000"/>
                    </a:solidFill>
                    <a:latin typeface="Arial"/>
                    <a:ea typeface="Arial"/>
                    <a:cs typeface="Arial"/>
                  </a:defRPr>
                </a:pPr>
                <a:r>
                  <a:rPr lang="es-ES" sz="1000"/>
                  <a:t>Matrícula</a:t>
                </a:r>
              </a:p>
            </c:rich>
          </c:tx>
          <c:layout>
            <c:manualLayout>
              <c:xMode val="edge"/>
              <c:yMode val="edge"/>
              <c:x val="0.96888185444440456"/>
              <c:y val="0.4150943396226454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5640320"/>
        <c:crosses val="max"/>
        <c:crossBetween val="between"/>
        <c:majorUnit val="10000"/>
        <c:minorUnit val="100"/>
      </c:valAx>
      <c:spPr>
        <a:solidFill>
          <a:srgbClr val="FFFFFF"/>
        </a:solidFill>
        <a:ln w="12700">
          <a:solidFill>
            <a:srgbClr val="000000"/>
          </a:solidFill>
          <a:prstDash val="solid"/>
        </a:ln>
      </c:spPr>
    </c:plotArea>
    <c:legend>
      <c:legendPos val="b"/>
      <c:layout>
        <c:manualLayout>
          <c:xMode val="edge"/>
          <c:yMode val="edge"/>
          <c:x val="0.21530706895447993"/>
          <c:y val="0.94528301886791888"/>
          <c:w val="0.55340648861280906"/>
          <c:h val="4.1509433962264086E-2"/>
        </c:manualLayout>
      </c:layout>
      <c:overlay val="0"/>
      <c:spPr>
        <a:solidFill>
          <a:srgbClr val="FFFFFF"/>
        </a:solidFill>
        <a:ln w="3175">
          <a:solidFill>
            <a:srgbClr val="000000"/>
          </a:solidFill>
          <a:prstDash val="solid"/>
        </a:ln>
      </c:spPr>
      <c:txPr>
        <a:bodyPr/>
        <a:lstStyle/>
        <a:p>
          <a:pPr>
            <a:defRPr lang="es-ES" sz="800" b="1"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Bookman Old Style"/>
          <a:ea typeface="Bookman Old Style"/>
          <a:cs typeface="Bookman Old Style"/>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n-US"/>
              <a:t>Educación Común. Nivel Inicial, Primario, Secundario</a:t>
            </a:r>
            <a:r>
              <a:rPr lang="en-US" baseline="0"/>
              <a:t> y Superior no Universitario por sector de gestión. Matrícula y Unidades educativas dependientes del MEGCBA. Años 1996 a 2023</a:t>
            </a:r>
            <a:endParaRPr lang="en-US"/>
          </a:p>
        </c:rich>
      </c:tx>
      <c:layout>
        <c:manualLayout>
          <c:xMode val="edge"/>
          <c:yMode val="edge"/>
          <c:x val="0.13019061431450479"/>
          <c:y val="2.7972032079295724E-2"/>
        </c:manualLayout>
      </c:layout>
      <c:overlay val="1"/>
    </c:title>
    <c:autoTitleDeleted val="0"/>
    <c:plotArea>
      <c:layout>
        <c:manualLayout>
          <c:layoutTarget val="inner"/>
          <c:xMode val="edge"/>
          <c:yMode val="edge"/>
          <c:x val="7.3170761756022717E-2"/>
          <c:y val="0.14150943396226706"/>
          <c:w val="0.85449993039218275"/>
          <c:h val="0.64905660377359431"/>
        </c:manualLayout>
      </c:layout>
      <c:barChart>
        <c:barDir val="col"/>
        <c:grouping val="clustered"/>
        <c:varyColors val="0"/>
        <c:ser>
          <c:idx val="1"/>
          <c:order val="0"/>
          <c:tx>
            <c:v>Unidades educativas estatales</c:v>
          </c:tx>
          <c:spPr>
            <a:solidFill>
              <a:srgbClr val="604A7B"/>
            </a:solidFill>
            <a:ln w="12700">
              <a:solidFill>
                <a:srgbClr val="99CCFF"/>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MEGC!$Z$42:$Z$69</c:f>
              <c:numCache>
                <c:formatCode>_ * #,##0_ ;_ * \-#,##0_ ;_ * "-"??_ ;_ @_ </c:formatCode>
                <c:ptCount val="28"/>
                <c:pt idx="0">
                  <c:v>799</c:v>
                </c:pt>
                <c:pt idx="1">
                  <c:v>802</c:v>
                </c:pt>
                <c:pt idx="2">
                  <c:v>809</c:v>
                </c:pt>
                <c:pt idx="3">
                  <c:v>810</c:v>
                </c:pt>
                <c:pt idx="4">
                  <c:v>813</c:v>
                </c:pt>
                <c:pt idx="5">
                  <c:v>824</c:v>
                </c:pt>
                <c:pt idx="6">
                  <c:v>824</c:v>
                </c:pt>
                <c:pt idx="7">
                  <c:v>834</c:v>
                </c:pt>
                <c:pt idx="8">
                  <c:v>837</c:v>
                </c:pt>
                <c:pt idx="9">
                  <c:v>842</c:v>
                </c:pt>
                <c:pt idx="10">
                  <c:v>844</c:v>
                </c:pt>
                <c:pt idx="11">
                  <c:v>852</c:v>
                </c:pt>
                <c:pt idx="12">
                  <c:v>856</c:v>
                </c:pt>
                <c:pt idx="13">
                  <c:v>861</c:v>
                </c:pt>
                <c:pt idx="14">
                  <c:v>864</c:v>
                </c:pt>
                <c:pt idx="15">
                  <c:v>869.00000000000023</c:v>
                </c:pt>
                <c:pt idx="16">
                  <c:v>877</c:v>
                </c:pt>
                <c:pt idx="17">
                  <c:v>883</c:v>
                </c:pt>
                <c:pt idx="18">
                  <c:v>891</c:v>
                </c:pt>
                <c:pt idx="19">
                  <c:v>904</c:v>
                </c:pt>
                <c:pt idx="20">
                  <c:v>912</c:v>
                </c:pt>
                <c:pt idx="21">
                  <c:v>914</c:v>
                </c:pt>
                <c:pt idx="22">
                  <c:v>919</c:v>
                </c:pt>
                <c:pt idx="23">
                  <c:v>932</c:v>
                </c:pt>
                <c:pt idx="24">
                  <c:v>947</c:v>
                </c:pt>
                <c:pt idx="25">
                  <c:v>952</c:v>
                </c:pt>
                <c:pt idx="26">
                  <c:v>953</c:v>
                </c:pt>
                <c:pt idx="27">
                  <c:v>960</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99CCFF"/>
                    </a:solidFill>
                    <a:prstDash val="solid"/>
                  </a:ln>
                </c14:spPr>
              </c14:invertSolidFillFmt>
            </c:ext>
            <c:ext xmlns:c16="http://schemas.microsoft.com/office/drawing/2014/chart" uri="{C3380CC4-5D6E-409C-BE32-E72D297353CC}">
              <c16:uniqueId val="{00000000-AD35-4DEE-8B03-D13A5E269FD8}"/>
            </c:ext>
          </c:extLst>
        </c:ser>
        <c:ser>
          <c:idx val="0"/>
          <c:order val="1"/>
          <c:tx>
            <c:v>Unidades educativas privadas</c:v>
          </c:tx>
          <c:spPr>
            <a:solidFill>
              <a:schemeClr val="accent6"/>
            </a:solidFill>
            <a:ln w="12700">
              <a:solidFill>
                <a:srgbClr val="FFCC99"/>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MEGC!$AA$42:$AA$69</c:f>
              <c:numCache>
                <c:formatCode>_ * #,##0_ ;_ * \-#,##0_ ;_ * "-"??_ ;_ @_ </c:formatCode>
                <c:ptCount val="28"/>
                <c:pt idx="0">
                  <c:v>1442</c:v>
                </c:pt>
                <c:pt idx="1">
                  <c:v>1402</c:v>
                </c:pt>
                <c:pt idx="2">
                  <c:v>1500</c:v>
                </c:pt>
                <c:pt idx="3">
                  <c:v>1476</c:v>
                </c:pt>
                <c:pt idx="4">
                  <c:v>1491</c:v>
                </c:pt>
                <c:pt idx="5">
                  <c:v>1462</c:v>
                </c:pt>
                <c:pt idx="6">
                  <c:v>1486</c:v>
                </c:pt>
                <c:pt idx="7">
                  <c:v>1483</c:v>
                </c:pt>
                <c:pt idx="8">
                  <c:v>1480</c:v>
                </c:pt>
                <c:pt idx="9">
                  <c:v>1459</c:v>
                </c:pt>
                <c:pt idx="10">
                  <c:v>1458</c:v>
                </c:pt>
                <c:pt idx="11">
                  <c:v>1436</c:v>
                </c:pt>
                <c:pt idx="12">
                  <c:v>1426</c:v>
                </c:pt>
                <c:pt idx="13">
                  <c:v>1430</c:v>
                </c:pt>
                <c:pt idx="14">
                  <c:v>1418</c:v>
                </c:pt>
                <c:pt idx="15">
                  <c:v>1418.0000000000002</c:v>
                </c:pt>
                <c:pt idx="16">
                  <c:v>1448</c:v>
                </c:pt>
                <c:pt idx="17">
                  <c:v>1446</c:v>
                </c:pt>
                <c:pt idx="18">
                  <c:v>1425</c:v>
                </c:pt>
                <c:pt idx="19">
                  <c:v>1433</c:v>
                </c:pt>
                <c:pt idx="20">
                  <c:v>1435</c:v>
                </c:pt>
                <c:pt idx="21">
                  <c:v>1436</c:v>
                </c:pt>
                <c:pt idx="22">
                  <c:v>1432</c:v>
                </c:pt>
                <c:pt idx="23">
                  <c:v>1428</c:v>
                </c:pt>
                <c:pt idx="24">
                  <c:v>1422</c:v>
                </c:pt>
                <c:pt idx="25">
                  <c:v>1409</c:v>
                </c:pt>
                <c:pt idx="26">
                  <c:v>1407</c:v>
                </c:pt>
                <c:pt idx="27">
                  <c:v>1407</c:v>
                </c:pt>
              </c:numCache>
            </c:numRef>
          </c:val>
          <c:extLst>
            <c:ext xmlns:c16="http://schemas.microsoft.com/office/drawing/2014/chart" uri="{C3380CC4-5D6E-409C-BE32-E72D297353CC}">
              <c16:uniqueId val="{00000001-AD35-4DEE-8B03-D13A5E269FD8}"/>
            </c:ext>
          </c:extLst>
        </c:ser>
        <c:dLbls>
          <c:showLegendKey val="0"/>
          <c:showVal val="0"/>
          <c:showCatName val="0"/>
          <c:showSerName val="0"/>
          <c:showPercent val="0"/>
          <c:showBubbleSize val="0"/>
        </c:dLbls>
        <c:gapWidth val="20"/>
        <c:axId val="106406656"/>
        <c:axId val="106408960"/>
      </c:barChart>
      <c:lineChart>
        <c:grouping val="standard"/>
        <c:varyColors val="0"/>
        <c:ser>
          <c:idx val="2"/>
          <c:order val="2"/>
          <c:tx>
            <c:v>Matrícula estatal</c:v>
          </c:tx>
          <c:spPr>
            <a:ln w="38100">
              <a:solidFill>
                <a:schemeClr val="accent4">
                  <a:lumMod val="75000"/>
                </a:schemeClr>
              </a:solidFill>
              <a:prstDash val="solid"/>
            </a:ln>
          </c:spPr>
          <c:marker>
            <c:symbol val="diamond"/>
            <c:size val="5"/>
            <c:spPr>
              <a:solidFill>
                <a:schemeClr val="accent4">
                  <a:lumMod val="50000"/>
                </a:schemeClr>
              </a:solidFill>
              <a:ln>
                <a:solidFill>
                  <a:srgbClr val="0000FF"/>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MEGC!$Z$6:$Z$33</c:f>
              <c:numCache>
                <c:formatCode>_ * #,##0_ ;_ * \-#,##0_ ;_ * "-"??_ ;_ @_ </c:formatCode>
                <c:ptCount val="28"/>
                <c:pt idx="0">
                  <c:v>323078</c:v>
                </c:pt>
                <c:pt idx="1">
                  <c:v>325664</c:v>
                </c:pt>
                <c:pt idx="2">
                  <c:v>320776</c:v>
                </c:pt>
                <c:pt idx="3">
                  <c:v>321600</c:v>
                </c:pt>
                <c:pt idx="4">
                  <c:v>323898</c:v>
                </c:pt>
                <c:pt idx="5">
                  <c:v>327002</c:v>
                </c:pt>
                <c:pt idx="6">
                  <c:v>332572</c:v>
                </c:pt>
                <c:pt idx="7">
                  <c:v>335240</c:v>
                </c:pt>
                <c:pt idx="8">
                  <c:v>334272</c:v>
                </c:pt>
                <c:pt idx="9">
                  <c:v>329266</c:v>
                </c:pt>
                <c:pt idx="10">
                  <c:v>324294</c:v>
                </c:pt>
                <c:pt idx="11">
                  <c:v>322015</c:v>
                </c:pt>
                <c:pt idx="12">
                  <c:v>315270</c:v>
                </c:pt>
                <c:pt idx="13">
                  <c:v>312192</c:v>
                </c:pt>
                <c:pt idx="14">
                  <c:v>316634</c:v>
                </c:pt>
                <c:pt idx="15">
                  <c:v>316685</c:v>
                </c:pt>
                <c:pt idx="16">
                  <c:v>325610</c:v>
                </c:pt>
                <c:pt idx="17">
                  <c:v>329724</c:v>
                </c:pt>
                <c:pt idx="18">
                  <c:v>328585</c:v>
                </c:pt>
                <c:pt idx="19">
                  <c:v>330778</c:v>
                </c:pt>
                <c:pt idx="20">
                  <c:v>332315</c:v>
                </c:pt>
                <c:pt idx="21">
                  <c:v>335835</c:v>
                </c:pt>
                <c:pt idx="22">
                  <c:v>336960</c:v>
                </c:pt>
                <c:pt idx="23">
                  <c:v>338251</c:v>
                </c:pt>
                <c:pt idx="24">
                  <c:v>341406</c:v>
                </c:pt>
                <c:pt idx="25">
                  <c:v>345698</c:v>
                </c:pt>
                <c:pt idx="26">
                  <c:v>335686</c:v>
                </c:pt>
                <c:pt idx="27">
                  <c:v>326072</c:v>
                </c:pt>
              </c:numCache>
            </c:numRef>
          </c:val>
          <c:smooth val="1"/>
          <c:extLst>
            <c:ext xmlns:c16="http://schemas.microsoft.com/office/drawing/2014/chart" uri="{C3380CC4-5D6E-409C-BE32-E72D297353CC}">
              <c16:uniqueId val="{00000002-AD35-4DEE-8B03-D13A5E269FD8}"/>
            </c:ext>
          </c:extLst>
        </c:ser>
        <c:ser>
          <c:idx val="3"/>
          <c:order val="3"/>
          <c:tx>
            <c:v>Matrícula privada</c:v>
          </c:tx>
          <c:spPr>
            <a:ln w="38100">
              <a:solidFill>
                <a:schemeClr val="accent6">
                  <a:lumMod val="50000"/>
                </a:schemeClr>
              </a:solidFill>
              <a:prstDash val="solid"/>
            </a:ln>
          </c:spPr>
          <c:marker>
            <c:symbol val="diamond"/>
            <c:size val="5"/>
            <c:spPr>
              <a:solidFill>
                <a:schemeClr val="accent6">
                  <a:lumMod val="50000"/>
                </a:schemeClr>
              </a:solidFill>
              <a:ln>
                <a:solidFill>
                  <a:srgbClr val="FF6600"/>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MEGC!$AA$6:$AA$33</c:f>
              <c:numCache>
                <c:formatCode>_ * #,##0_ ;_ * \-#,##0_ ;_ * "-"??_ ;_ @_ </c:formatCode>
                <c:ptCount val="28"/>
                <c:pt idx="0">
                  <c:v>285869</c:v>
                </c:pt>
                <c:pt idx="1">
                  <c:v>278878</c:v>
                </c:pt>
                <c:pt idx="2">
                  <c:v>291998</c:v>
                </c:pt>
                <c:pt idx="3">
                  <c:v>290945</c:v>
                </c:pt>
                <c:pt idx="4">
                  <c:v>295419</c:v>
                </c:pt>
                <c:pt idx="5">
                  <c:v>291436</c:v>
                </c:pt>
                <c:pt idx="6">
                  <c:v>287094</c:v>
                </c:pt>
                <c:pt idx="7">
                  <c:v>293394</c:v>
                </c:pt>
                <c:pt idx="8">
                  <c:v>305345</c:v>
                </c:pt>
                <c:pt idx="9">
                  <c:v>310753</c:v>
                </c:pt>
                <c:pt idx="10">
                  <c:v>319839</c:v>
                </c:pt>
                <c:pt idx="11">
                  <c:v>326717</c:v>
                </c:pt>
                <c:pt idx="12">
                  <c:v>332721</c:v>
                </c:pt>
                <c:pt idx="13">
                  <c:v>342493</c:v>
                </c:pt>
                <c:pt idx="14">
                  <c:v>343611</c:v>
                </c:pt>
                <c:pt idx="15">
                  <c:v>347099.99999999994</c:v>
                </c:pt>
                <c:pt idx="16">
                  <c:v>353445</c:v>
                </c:pt>
                <c:pt idx="17">
                  <c:v>355449</c:v>
                </c:pt>
                <c:pt idx="18">
                  <c:v>359066</c:v>
                </c:pt>
                <c:pt idx="19">
                  <c:v>361973</c:v>
                </c:pt>
                <c:pt idx="20">
                  <c:v>361276</c:v>
                </c:pt>
                <c:pt idx="21">
                  <c:v>363586</c:v>
                </c:pt>
                <c:pt idx="22">
                  <c:v>368726</c:v>
                </c:pt>
                <c:pt idx="23">
                  <c:v>369280</c:v>
                </c:pt>
                <c:pt idx="24">
                  <c:v>366768</c:v>
                </c:pt>
                <c:pt idx="25">
                  <c:v>354924.00000000006</c:v>
                </c:pt>
                <c:pt idx="26">
                  <c:v>359122</c:v>
                </c:pt>
                <c:pt idx="27">
                  <c:v>355970</c:v>
                </c:pt>
              </c:numCache>
            </c:numRef>
          </c:val>
          <c:smooth val="1"/>
          <c:extLst>
            <c:ext xmlns:c16="http://schemas.microsoft.com/office/drawing/2014/chart" uri="{C3380CC4-5D6E-409C-BE32-E72D297353CC}">
              <c16:uniqueId val="{00000003-AD35-4DEE-8B03-D13A5E269FD8}"/>
            </c:ext>
          </c:extLst>
        </c:ser>
        <c:dLbls>
          <c:showLegendKey val="0"/>
          <c:showVal val="0"/>
          <c:showCatName val="0"/>
          <c:showSerName val="0"/>
          <c:showPercent val="0"/>
          <c:showBubbleSize val="0"/>
        </c:dLbls>
        <c:marker val="1"/>
        <c:smooth val="0"/>
        <c:axId val="106415232"/>
        <c:axId val="106416768"/>
      </c:lineChart>
      <c:catAx>
        <c:axId val="106406656"/>
        <c:scaling>
          <c:orientation val="minMax"/>
        </c:scaling>
        <c:delete val="0"/>
        <c:axPos val="b"/>
        <c:title>
          <c:tx>
            <c:rich>
              <a:bodyPr/>
              <a:lstStyle/>
              <a:p>
                <a:pPr>
                  <a:defRPr lang="es-ES"/>
                </a:pPr>
                <a:r>
                  <a:rPr lang="es-ES"/>
                  <a:t>Años</a:t>
                </a:r>
              </a:p>
            </c:rich>
          </c:tx>
          <c:layout>
            <c:manualLayout>
              <c:xMode val="edge"/>
              <c:yMode val="edge"/>
              <c:x val="0.48948714043208852"/>
              <c:y val="0.8371973545115880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a:pPr>
            <a:endParaRPr lang="es-ES"/>
          </a:p>
        </c:txPr>
        <c:crossAx val="106408960"/>
        <c:crossesAt val="0"/>
        <c:auto val="0"/>
        <c:lblAlgn val="ctr"/>
        <c:lblOffset val="100"/>
        <c:tickLblSkip val="1"/>
        <c:tickMarkSkip val="1"/>
        <c:noMultiLvlLbl val="0"/>
      </c:catAx>
      <c:valAx>
        <c:axId val="106408960"/>
        <c:scaling>
          <c:orientation val="minMax"/>
          <c:max val="1525"/>
          <c:min val="0"/>
        </c:scaling>
        <c:delete val="0"/>
        <c:axPos val="l"/>
        <c:title>
          <c:tx>
            <c:rich>
              <a:bodyPr/>
              <a:lstStyle/>
              <a:p>
                <a:pPr>
                  <a:defRPr lang="es-ES" sz="1100"/>
                </a:pPr>
                <a:r>
                  <a:rPr lang="es-ES" sz="1100"/>
                  <a:t>Unidades educativas</a:t>
                </a:r>
              </a:p>
            </c:rich>
          </c:tx>
          <c:layout>
            <c:manualLayout>
              <c:xMode val="edge"/>
              <c:yMode val="edge"/>
              <c:x val="1.6540510232688786E-2"/>
              <c:y val="0.3585222316920260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a:pPr>
            <a:endParaRPr lang="es-ES"/>
          </a:p>
        </c:txPr>
        <c:crossAx val="106406656"/>
        <c:crosses val="autoZero"/>
        <c:crossBetween val="between"/>
        <c:majorUnit val="200"/>
        <c:minorUnit val="3.05"/>
      </c:valAx>
      <c:catAx>
        <c:axId val="106415232"/>
        <c:scaling>
          <c:orientation val="minMax"/>
        </c:scaling>
        <c:delete val="1"/>
        <c:axPos val="b"/>
        <c:numFmt formatCode="General" sourceLinked="1"/>
        <c:majorTickMark val="out"/>
        <c:minorTickMark val="none"/>
        <c:tickLblPos val="none"/>
        <c:crossAx val="106416768"/>
        <c:crossesAt val="275000"/>
        <c:auto val="0"/>
        <c:lblAlgn val="ctr"/>
        <c:lblOffset val="100"/>
        <c:noMultiLvlLbl val="0"/>
      </c:catAx>
      <c:valAx>
        <c:axId val="106416768"/>
        <c:scaling>
          <c:orientation val="minMax"/>
          <c:max val="370000"/>
          <c:min val="275000"/>
        </c:scaling>
        <c:delete val="0"/>
        <c:axPos val="r"/>
        <c:title>
          <c:tx>
            <c:rich>
              <a:bodyPr/>
              <a:lstStyle/>
              <a:p>
                <a:pPr>
                  <a:defRPr lang="es-ES" sz="1100"/>
                </a:pPr>
                <a:r>
                  <a:rPr lang="es-ES" sz="1100"/>
                  <a:t>Matrícula</a:t>
                </a:r>
              </a:p>
            </c:rich>
          </c:tx>
          <c:layout>
            <c:manualLayout>
              <c:xMode val="edge"/>
              <c:yMode val="edge"/>
              <c:x val="0.98345993125964359"/>
              <c:y val="0.41313831132407908"/>
            </c:manualLayout>
          </c:layout>
          <c:overlay val="0"/>
          <c:spPr>
            <a:noFill/>
            <a:ln w="25400">
              <a:noFill/>
            </a:ln>
          </c:spPr>
        </c:title>
        <c:numFmt formatCode="_ * #,##0_ ;_ * \-#,##0_ ;_ * &quot;-&quot;??_ ;_ @_ " sourceLinked="1"/>
        <c:majorTickMark val="cross"/>
        <c:minorTickMark val="none"/>
        <c:tickLblPos val="nextTo"/>
        <c:txPr>
          <a:bodyPr rot="0" vert="horz"/>
          <a:lstStyle/>
          <a:p>
            <a:pPr>
              <a:defRPr lang="es-ES"/>
            </a:pPr>
            <a:endParaRPr lang="es-ES"/>
          </a:p>
        </c:txPr>
        <c:crossAx val="106415232"/>
        <c:crosses val="max"/>
        <c:crossBetween val="between"/>
        <c:majorUnit val="10000"/>
        <c:minorUnit val="160"/>
      </c:valAx>
      <c:spPr>
        <a:solidFill>
          <a:srgbClr val="FFFFFF"/>
        </a:solidFill>
        <a:ln w="12700">
          <a:solidFill>
            <a:srgbClr val="000000"/>
          </a:solidFill>
          <a:prstDash val="solid"/>
        </a:ln>
      </c:spPr>
    </c:plotArea>
    <c:legend>
      <c:legendPos val="b"/>
      <c:layout>
        <c:manualLayout>
          <c:xMode val="edge"/>
          <c:yMode val="edge"/>
          <c:x val="0.13624903699485041"/>
          <c:y val="0.90499517060294499"/>
          <c:w val="0.70927977148357779"/>
          <c:h val="4.1509433962264086E-2"/>
        </c:manualLayout>
      </c:layout>
      <c:overlay val="0"/>
      <c:spPr>
        <a:solidFill>
          <a:srgbClr val="FFFFFF"/>
        </a:solidFill>
        <a:ln w="3175">
          <a:solidFill>
            <a:srgbClr val="000000"/>
          </a:solidFill>
          <a:prstDash val="solid"/>
        </a:ln>
      </c:spPr>
      <c:txPr>
        <a:bodyPr/>
        <a:lstStyle/>
        <a:p>
          <a:pPr>
            <a:defRPr lang="es-ES" sz="800"/>
          </a:pPr>
          <a:endParaRPr lang="es-ES"/>
        </a:p>
      </c:txPr>
    </c:legend>
    <c:plotVisOnly val="1"/>
    <c:dispBlanksAs val="gap"/>
    <c:showDLblsOverMax val="0"/>
  </c:chart>
  <c:spPr>
    <a:noFill/>
    <a:ln w="9525">
      <a:noFill/>
    </a:ln>
  </c:spPr>
  <c:txPr>
    <a:bodyPr/>
    <a:lstStyle/>
    <a:p>
      <a:pPr>
        <a:defRPr sz="1000" b="1" i="0" u="none" strike="noStrike" baseline="0">
          <a:solidFill>
            <a:srgbClr val="000000"/>
          </a:solidFill>
          <a:latin typeface="Arial" pitchFamily="34" charset="0"/>
          <a:ea typeface="Bookman Old Style"/>
          <a:cs typeface="Arial" pitchFamily="34" charset="0"/>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b="1" i="0" u="none" strike="noStrike" baseline="0">
                <a:solidFill>
                  <a:srgbClr val="000000"/>
                </a:solidFill>
                <a:latin typeface="Arial"/>
                <a:ea typeface="Arial"/>
                <a:cs typeface="Arial"/>
              </a:defRPr>
            </a:pPr>
            <a:r>
              <a:rPr lang="es-ES" baseline="0"/>
              <a:t>Nivel secundario para adultos. Unidades educativas y matrícula por sector de gestión dependientes del Ministerio de Educación del Gobierno de la Ciudad de Buenos Aires. Años 1996/2023</a:t>
            </a:r>
          </a:p>
        </c:rich>
      </c:tx>
      <c:layout>
        <c:manualLayout>
          <c:xMode val="edge"/>
          <c:yMode val="edge"/>
          <c:x val="0.11157844546134844"/>
          <c:y val="4.3396226415094434E-2"/>
        </c:manualLayout>
      </c:layout>
      <c:overlay val="0"/>
      <c:spPr>
        <a:noFill/>
        <a:ln w="25400">
          <a:noFill/>
        </a:ln>
      </c:spPr>
    </c:title>
    <c:autoTitleDeleted val="0"/>
    <c:plotArea>
      <c:layout>
        <c:manualLayout>
          <c:layoutTarget val="inner"/>
          <c:xMode val="edge"/>
          <c:yMode val="edge"/>
          <c:x val="6.5601379035541404E-2"/>
          <c:y val="0.14905660377358487"/>
          <c:w val="0.86711557897079794"/>
          <c:h val="0.64905660377359431"/>
        </c:manualLayout>
      </c:layout>
      <c:barChart>
        <c:barDir val="col"/>
        <c:grouping val="clustered"/>
        <c:varyColors val="0"/>
        <c:ser>
          <c:idx val="1"/>
          <c:order val="0"/>
          <c:tx>
            <c:v>Unidades educativas estatales</c:v>
          </c:tx>
          <c:spPr>
            <a:solidFill>
              <a:srgbClr val="604A7B"/>
            </a:solidFill>
            <a:ln w="12700">
              <a:solidFill>
                <a:srgbClr val="99CCFF"/>
              </a:solidFill>
              <a:prstDash val="solid"/>
            </a:ln>
          </c:spPr>
          <c:invertIfNegative val="1"/>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MEGC!$P$42:$P$69</c:f>
              <c:numCache>
                <c:formatCode>_ * #,##0_ ;_ * \-#,##0_ ;_ * "-"??_ ;_ @_ </c:formatCode>
                <c:ptCount val="28"/>
                <c:pt idx="0">
                  <c:v>70</c:v>
                </c:pt>
                <c:pt idx="1">
                  <c:v>71</c:v>
                </c:pt>
                <c:pt idx="2">
                  <c:v>85</c:v>
                </c:pt>
                <c:pt idx="3">
                  <c:v>85</c:v>
                </c:pt>
                <c:pt idx="4">
                  <c:v>87</c:v>
                </c:pt>
                <c:pt idx="5">
                  <c:v>88</c:v>
                </c:pt>
                <c:pt idx="6">
                  <c:v>88</c:v>
                </c:pt>
                <c:pt idx="7">
                  <c:v>89</c:v>
                </c:pt>
                <c:pt idx="8">
                  <c:v>97</c:v>
                </c:pt>
                <c:pt idx="9">
                  <c:v>103</c:v>
                </c:pt>
                <c:pt idx="10">
                  <c:v>110</c:v>
                </c:pt>
                <c:pt idx="11">
                  <c:v>115</c:v>
                </c:pt>
                <c:pt idx="12">
                  <c:v>115</c:v>
                </c:pt>
                <c:pt idx="13">
                  <c:v>116</c:v>
                </c:pt>
                <c:pt idx="14">
                  <c:v>118</c:v>
                </c:pt>
                <c:pt idx="15">
                  <c:v>121.00000000000001</c:v>
                </c:pt>
                <c:pt idx="16">
                  <c:v>131</c:v>
                </c:pt>
                <c:pt idx="17">
                  <c:v>135</c:v>
                </c:pt>
                <c:pt idx="18">
                  <c:v>137</c:v>
                </c:pt>
                <c:pt idx="19">
                  <c:v>137</c:v>
                </c:pt>
                <c:pt idx="20">
                  <c:v>143</c:v>
                </c:pt>
                <c:pt idx="21">
                  <c:v>145</c:v>
                </c:pt>
                <c:pt idx="22">
                  <c:v>152</c:v>
                </c:pt>
                <c:pt idx="23">
                  <c:v>152</c:v>
                </c:pt>
                <c:pt idx="24">
                  <c:v>150</c:v>
                </c:pt>
                <c:pt idx="25">
                  <c:v>151</c:v>
                </c:pt>
                <c:pt idx="26">
                  <c:v>151</c:v>
                </c:pt>
                <c:pt idx="27">
                  <c:v>148</c:v>
                </c:pt>
              </c:numCache>
            </c:numRef>
          </c:val>
          <c:extLst>
            <c:ext xmlns:c14="http://schemas.microsoft.com/office/drawing/2007/8/2/chart" uri="{6F2FDCE9-48DA-4B69-8628-5D25D57E5C99}">
              <c14:invertSolidFillFmt>
                <c14:spPr xmlns:c14="http://schemas.microsoft.com/office/drawing/2007/8/2/chart">
                  <a:solidFill>
                    <a:srgbClr val="FFFFFF"/>
                  </a:solidFill>
                  <a:ln w="12700">
                    <a:solidFill>
                      <a:srgbClr val="99CCFF"/>
                    </a:solidFill>
                    <a:prstDash val="solid"/>
                  </a:ln>
                </c14:spPr>
              </c14:invertSolidFillFmt>
            </c:ext>
            <c:ext xmlns:c16="http://schemas.microsoft.com/office/drawing/2014/chart" uri="{C3380CC4-5D6E-409C-BE32-E72D297353CC}">
              <c16:uniqueId val="{00000000-A39E-4707-B89E-9A3BA20C461D}"/>
            </c:ext>
          </c:extLst>
        </c:ser>
        <c:ser>
          <c:idx val="0"/>
          <c:order val="1"/>
          <c:tx>
            <c:v>Unidades educativas privadas</c:v>
          </c:tx>
          <c:spPr>
            <a:solidFill>
              <a:schemeClr val="accent6">
                <a:lumMod val="75000"/>
              </a:schemeClr>
            </a:solidFill>
            <a:ln w="12700">
              <a:solidFill>
                <a:srgbClr val="FFCC99"/>
              </a:solidFill>
              <a:prstDash val="solid"/>
            </a:ln>
          </c:spPr>
          <c:invertIfNegative val="0"/>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MEGC!$Q$42:$Q$69</c:f>
              <c:numCache>
                <c:formatCode>_ * #,##0_ ;_ * \-#,##0_ ;_ * "-"??_ ;_ @_ </c:formatCode>
                <c:ptCount val="28"/>
                <c:pt idx="0">
                  <c:v>25</c:v>
                </c:pt>
                <c:pt idx="1">
                  <c:v>25</c:v>
                </c:pt>
                <c:pt idx="2">
                  <c:v>37</c:v>
                </c:pt>
                <c:pt idx="3">
                  <c:v>45</c:v>
                </c:pt>
                <c:pt idx="4">
                  <c:v>39</c:v>
                </c:pt>
                <c:pt idx="5">
                  <c:v>41</c:v>
                </c:pt>
                <c:pt idx="6">
                  <c:v>38</c:v>
                </c:pt>
                <c:pt idx="7">
                  <c:v>34</c:v>
                </c:pt>
                <c:pt idx="8">
                  <c:v>33</c:v>
                </c:pt>
                <c:pt idx="9">
                  <c:v>30</c:v>
                </c:pt>
                <c:pt idx="10">
                  <c:v>31</c:v>
                </c:pt>
                <c:pt idx="11">
                  <c:v>29</c:v>
                </c:pt>
                <c:pt idx="12">
                  <c:v>31</c:v>
                </c:pt>
                <c:pt idx="13">
                  <c:v>38</c:v>
                </c:pt>
                <c:pt idx="14">
                  <c:v>38</c:v>
                </c:pt>
                <c:pt idx="15">
                  <c:v>34</c:v>
                </c:pt>
                <c:pt idx="16">
                  <c:v>47</c:v>
                </c:pt>
                <c:pt idx="17">
                  <c:v>46</c:v>
                </c:pt>
                <c:pt idx="18">
                  <c:v>43</c:v>
                </c:pt>
                <c:pt idx="19">
                  <c:v>42</c:v>
                </c:pt>
                <c:pt idx="20">
                  <c:v>42</c:v>
                </c:pt>
                <c:pt idx="21">
                  <c:v>41</c:v>
                </c:pt>
                <c:pt idx="22">
                  <c:v>39</c:v>
                </c:pt>
                <c:pt idx="23">
                  <c:v>36</c:v>
                </c:pt>
                <c:pt idx="24">
                  <c:v>36</c:v>
                </c:pt>
                <c:pt idx="25">
                  <c:v>34</c:v>
                </c:pt>
                <c:pt idx="26">
                  <c:v>31</c:v>
                </c:pt>
                <c:pt idx="27">
                  <c:v>30</c:v>
                </c:pt>
              </c:numCache>
            </c:numRef>
          </c:val>
          <c:extLst>
            <c:ext xmlns:c16="http://schemas.microsoft.com/office/drawing/2014/chart" uri="{C3380CC4-5D6E-409C-BE32-E72D297353CC}">
              <c16:uniqueId val="{00000001-A39E-4707-B89E-9A3BA20C461D}"/>
            </c:ext>
          </c:extLst>
        </c:ser>
        <c:dLbls>
          <c:showLegendKey val="0"/>
          <c:showVal val="0"/>
          <c:showCatName val="0"/>
          <c:showSerName val="0"/>
          <c:showPercent val="0"/>
          <c:showBubbleSize val="0"/>
        </c:dLbls>
        <c:gapWidth val="35"/>
        <c:overlap val="1"/>
        <c:axId val="107692416"/>
        <c:axId val="107694720"/>
      </c:barChart>
      <c:lineChart>
        <c:grouping val="standard"/>
        <c:varyColors val="0"/>
        <c:ser>
          <c:idx val="2"/>
          <c:order val="2"/>
          <c:tx>
            <c:v>Matrícula estatal</c:v>
          </c:tx>
          <c:spPr>
            <a:ln w="38100">
              <a:solidFill>
                <a:schemeClr val="accent4">
                  <a:lumMod val="75000"/>
                </a:schemeClr>
              </a:solidFill>
              <a:prstDash val="solid"/>
            </a:ln>
          </c:spPr>
          <c:marker>
            <c:symbol val="diamond"/>
            <c:size val="5"/>
            <c:spPr>
              <a:solidFill>
                <a:schemeClr val="accent4">
                  <a:lumMod val="75000"/>
                </a:schemeClr>
              </a:solidFill>
              <a:ln>
                <a:solidFill>
                  <a:srgbClr val="7030A0"/>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MEGC!$P$6:$P$33</c:f>
              <c:numCache>
                <c:formatCode>_ * #,##0_ ;_ * \-#,##0_ ;_ * "-"??_ ;_ @_ </c:formatCode>
                <c:ptCount val="28"/>
                <c:pt idx="0">
                  <c:v>13819</c:v>
                </c:pt>
                <c:pt idx="1">
                  <c:v>14245</c:v>
                </c:pt>
                <c:pt idx="2">
                  <c:v>19389</c:v>
                </c:pt>
                <c:pt idx="3">
                  <c:v>19636</c:v>
                </c:pt>
                <c:pt idx="4">
                  <c:v>18738</c:v>
                </c:pt>
                <c:pt idx="5">
                  <c:v>18328</c:v>
                </c:pt>
                <c:pt idx="6">
                  <c:v>18666</c:v>
                </c:pt>
                <c:pt idx="7">
                  <c:v>19101</c:v>
                </c:pt>
                <c:pt idx="8">
                  <c:v>19149</c:v>
                </c:pt>
                <c:pt idx="9">
                  <c:v>19071</c:v>
                </c:pt>
                <c:pt idx="10">
                  <c:v>19022</c:v>
                </c:pt>
                <c:pt idx="11">
                  <c:v>20437</c:v>
                </c:pt>
                <c:pt idx="12">
                  <c:v>19696</c:v>
                </c:pt>
                <c:pt idx="13">
                  <c:v>21315</c:v>
                </c:pt>
                <c:pt idx="14">
                  <c:v>21541</c:v>
                </c:pt>
                <c:pt idx="15">
                  <c:v>20689.000000000004</c:v>
                </c:pt>
                <c:pt idx="16">
                  <c:v>21579</c:v>
                </c:pt>
                <c:pt idx="17">
                  <c:v>21849</c:v>
                </c:pt>
                <c:pt idx="18">
                  <c:v>22281</c:v>
                </c:pt>
                <c:pt idx="19">
                  <c:v>21885</c:v>
                </c:pt>
                <c:pt idx="20">
                  <c:v>21188</c:v>
                </c:pt>
                <c:pt idx="21">
                  <c:v>20508</c:v>
                </c:pt>
                <c:pt idx="22">
                  <c:v>22024</c:v>
                </c:pt>
                <c:pt idx="23">
                  <c:v>22621</c:v>
                </c:pt>
                <c:pt idx="24">
                  <c:v>19612</c:v>
                </c:pt>
                <c:pt idx="25">
                  <c:v>19757</c:v>
                </c:pt>
                <c:pt idx="26">
                  <c:v>17751</c:v>
                </c:pt>
                <c:pt idx="27">
                  <c:v>15874</c:v>
                </c:pt>
              </c:numCache>
            </c:numRef>
          </c:val>
          <c:smooth val="1"/>
          <c:extLst>
            <c:ext xmlns:c16="http://schemas.microsoft.com/office/drawing/2014/chart" uri="{C3380CC4-5D6E-409C-BE32-E72D297353CC}">
              <c16:uniqueId val="{00000002-A39E-4707-B89E-9A3BA20C461D}"/>
            </c:ext>
          </c:extLst>
        </c:ser>
        <c:ser>
          <c:idx val="3"/>
          <c:order val="3"/>
          <c:tx>
            <c:v>Matrícula privada</c:v>
          </c:tx>
          <c:spPr>
            <a:ln w="38100">
              <a:solidFill>
                <a:schemeClr val="accent6">
                  <a:lumMod val="50000"/>
                </a:schemeClr>
              </a:solidFill>
              <a:prstDash val="solid"/>
            </a:ln>
          </c:spPr>
          <c:marker>
            <c:symbol val="diamond"/>
            <c:size val="5"/>
            <c:spPr>
              <a:solidFill>
                <a:schemeClr val="accent6">
                  <a:lumMod val="50000"/>
                </a:schemeClr>
              </a:solidFill>
              <a:ln>
                <a:solidFill>
                  <a:schemeClr val="accent6">
                    <a:lumMod val="50000"/>
                  </a:schemeClr>
                </a:solidFill>
                <a:prstDash val="solid"/>
              </a:ln>
            </c:spPr>
          </c:marker>
          <c:cat>
            <c:numRef>
              <c:f>MEGC!$A$6:$A$33</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MEGC!$Q$6:$Q$33</c:f>
              <c:numCache>
                <c:formatCode>_ * #,##0_ ;_ * \-#,##0_ ;_ * "-"??_ ;_ @_ </c:formatCode>
                <c:ptCount val="28"/>
                <c:pt idx="0">
                  <c:v>8327</c:v>
                </c:pt>
                <c:pt idx="1">
                  <c:v>9105</c:v>
                </c:pt>
                <c:pt idx="2">
                  <c:v>11676</c:v>
                </c:pt>
                <c:pt idx="3">
                  <c:v>11442</c:v>
                </c:pt>
                <c:pt idx="4">
                  <c:v>9340</c:v>
                </c:pt>
                <c:pt idx="5">
                  <c:v>8440</c:v>
                </c:pt>
                <c:pt idx="6">
                  <c:v>5730</c:v>
                </c:pt>
                <c:pt idx="7">
                  <c:v>4951</c:v>
                </c:pt>
                <c:pt idx="8">
                  <c:v>4774</c:v>
                </c:pt>
                <c:pt idx="9">
                  <c:v>4634</c:v>
                </c:pt>
                <c:pt idx="10">
                  <c:v>4775</c:v>
                </c:pt>
                <c:pt idx="11">
                  <c:v>4957</c:v>
                </c:pt>
                <c:pt idx="12">
                  <c:v>5440</c:v>
                </c:pt>
                <c:pt idx="13">
                  <c:v>6203</c:v>
                </c:pt>
                <c:pt idx="14">
                  <c:v>6094</c:v>
                </c:pt>
                <c:pt idx="15">
                  <c:v>7572</c:v>
                </c:pt>
                <c:pt idx="16">
                  <c:v>7289.9999999999991</c:v>
                </c:pt>
                <c:pt idx="17">
                  <c:v>8131</c:v>
                </c:pt>
                <c:pt idx="18">
                  <c:v>6727</c:v>
                </c:pt>
                <c:pt idx="19">
                  <c:v>6600</c:v>
                </c:pt>
                <c:pt idx="20">
                  <c:v>4557</c:v>
                </c:pt>
                <c:pt idx="21">
                  <c:v>4212</c:v>
                </c:pt>
                <c:pt idx="22">
                  <c:v>4301</c:v>
                </c:pt>
                <c:pt idx="23">
                  <c:v>4158</c:v>
                </c:pt>
                <c:pt idx="24">
                  <c:v>4145</c:v>
                </c:pt>
                <c:pt idx="25">
                  <c:v>4065</c:v>
                </c:pt>
                <c:pt idx="26">
                  <c:v>3582</c:v>
                </c:pt>
                <c:pt idx="27">
                  <c:v>3409</c:v>
                </c:pt>
              </c:numCache>
            </c:numRef>
          </c:val>
          <c:smooth val="1"/>
          <c:extLst>
            <c:ext xmlns:c16="http://schemas.microsoft.com/office/drawing/2014/chart" uri="{C3380CC4-5D6E-409C-BE32-E72D297353CC}">
              <c16:uniqueId val="{00000003-A39E-4707-B89E-9A3BA20C461D}"/>
            </c:ext>
          </c:extLst>
        </c:ser>
        <c:dLbls>
          <c:showLegendKey val="0"/>
          <c:showVal val="0"/>
          <c:showCatName val="0"/>
          <c:showSerName val="0"/>
          <c:showPercent val="0"/>
          <c:showBubbleSize val="0"/>
        </c:dLbls>
        <c:marker val="1"/>
        <c:smooth val="0"/>
        <c:axId val="107696896"/>
        <c:axId val="107698432"/>
      </c:lineChart>
      <c:catAx>
        <c:axId val="107692416"/>
        <c:scaling>
          <c:orientation val="minMax"/>
        </c:scaling>
        <c:delete val="0"/>
        <c:axPos val="b"/>
        <c:title>
          <c:tx>
            <c:rich>
              <a:bodyPr/>
              <a:lstStyle/>
              <a:p>
                <a:pPr>
                  <a:defRPr lang="es-ES" sz="1000" b="1" i="0" u="none" strike="noStrike" baseline="0">
                    <a:solidFill>
                      <a:srgbClr val="000000"/>
                    </a:solidFill>
                    <a:latin typeface="Arial"/>
                    <a:ea typeface="Arial"/>
                    <a:cs typeface="Arial"/>
                  </a:defRPr>
                </a:pPr>
                <a:r>
                  <a:rPr lang="es-ES" sz="1000"/>
                  <a:t>Años</a:t>
                </a:r>
              </a:p>
            </c:rich>
          </c:tx>
          <c:layout>
            <c:manualLayout>
              <c:xMode val="edge"/>
              <c:yMode val="edge"/>
              <c:x val="0.48780505464571344"/>
              <c:y val="0.8698113207547170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694720"/>
        <c:crossesAt val="0"/>
        <c:auto val="0"/>
        <c:lblAlgn val="ctr"/>
        <c:lblOffset val="100"/>
        <c:tickLblSkip val="1"/>
        <c:tickMarkSkip val="1"/>
        <c:noMultiLvlLbl val="0"/>
      </c:catAx>
      <c:valAx>
        <c:axId val="107694720"/>
        <c:scaling>
          <c:orientation val="minMax"/>
          <c:max val="525"/>
          <c:min val="0"/>
        </c:scaling>
        <c:delete val="0"/>
        <c:axPos val="l"/>
        <c:title>
          <c:tx>
            <c:rich>
              <a:bodyPr/>
              <a:lstStyle/>
              <a:p>
                <a:pPr>
                  <a:defRPr lang="es-ES" sz="1000" b="1" i="0" u="none" strike="noStrike" baseline="0">
                    <a:solidFill>
                      <a:srgbClr val="000000"/>
                    </a:solidFill>
                    <a:latin typeface="Arial"/>
                    <a:ea typeface="Arial"/>
                    <a:cs typeface="Arial"/>
                  </a:defRPr>
                </a:pPr>
                <a:r>
                  <a:rPr lang="es-ES" sz="1000"/>
                  <a:t>Unidades educativas</a:t>
                </a:r>
              </a:p>
            </c:rich>
          </c:tx>
          <c:layout>
            <c:manualLayout>
              <c:xMode val="edge"/>
              <c:yMode val="edge"/>
              <c:x val="2.4390243902439025E-2"/>
              <c:y val="0.35660377358490908"/>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692416"/>
        <c:crosses val="autoZero"/>
        <c:crossBetween val="between"/>
        <c:majorUnit val="100"/>
        <c:minorUnit val="1.05"/>
      </c:valAx>
      <c:catAx>
        <c:axId val="107696896"/>
        <c:scaling>
          <c:orientation val="minMax"/>
        </c:scaling>
        <c:delete val="1"/>
        <c:axPos val="b"/>
        <c:numFmt formatCode="General" sourceLinked="1"/>
        <c:majorTickMark val="out"/>
        <c:minorTickMark val="none"/>
        <c:tickLblPos val="none"/>
        <c:crossAx val="107698432"/>
        <c:crossesAt val="0"/>
        <c:auto val="0"/>
        <c:lblAlgn val="ctr"/>
        <c:lblOffset val="100"/>
        <c:noMultiLvlLbl val="0"/>
      </c:catAx>
      <c:valAx>
        <c:axId val="107698432"/>
        <c:scaling>
          <c:orientation val="minMax"/>
          <c:max val="60000"/>
          <c:min val="0"/>
        </c:scaling>
        <c:delete val="0"/>
        <c:axPos val="r"/>
        <c:title>
          <c:tx>
            <c:rich>
              <a:bodyPr/>
              <a:lstStyle/>
              <a:p>
                <a:pPr>
                  <a:defRPr lang="es-ES" sz="1000" b="1" i="0" u="none" strike="noStrike" baseline="0">
                    <a:solidFill>
                      <a:srgbClr val="000000"/>
                    </a:solidFill>
                    <a:latin typeface="Arial"/>
                    <a:ea typeface="Arial"/>
                    <a:cs typeface="Arial"/>
                  </a:defRPr>
                </a:pPr>
                <a:r>
                  <a:rPr lang="es-ES" sz="1000"/>
                  <a:t>Matrícula</a:t>
                </a:r>
              </a:p>
            </c:rich>
          </c:tx>
          <c:layout>
            <c:manualLayout>
              <c:xMode val="edge"/>
              <c:yMode val="edge"/>
              <c:x val="0.96888185444440456"/>
              <c:y val="0.41509433962264547"/>
            </c:manualLayout>
          </c:layout>
          <c:overlay val="0"/>
          <c:spPr>
            <a:noFill/>
            <a:ln w="25400">
              <a:noFill/>
            </a:ln>
          </c:spPr>
        </c:title>
        <c:numFmt formatCode="_ * #,##0_ ;_ * \-#,##0_ ;_ * &quot;-&quot;??_ ;_ @_ " sourceLinked="1"/>
        <c:majorTickMark val="cross"/>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ES"/>
          </a:p>
        </c:txPr>
        <c:crossAx val="107696896"/>
        <c:crosses val="max"/>
        <c:crossBetween val="between"/>
        <c:majorUnit val="10000"/>
        <c:minorUnit val="100"/>
      </c:valAx>
      <c:spPr>
        <a:solidFill>
          <a:srgbClr val="FFFFFF"/>
        </a:solidFill>
        <a:ln w="12700">
          <a:solidFill>
            <a:srgbClr val="000000"/>
          </a:solidFill>
          <a:prstDash val="solid"/>
        </a:ln>
      </c:spPr>
    </c:plotArea>
    <c:legend>
      <c:legendPos val="b"/>
      <c:layout>
        <c:manualLayout>
          <c:xMode val="edge"/>
          <c:yMode val="edge"/>
          <c:x val="0.21530706895447993"/>
          <c:y val="0.94528301886791888"/>
          <c:w val="0.55340648861280906"/>
          <c:h val="4.1509433962264086E-2"/>
        </c:manualLayout>
      </c:layout>
      <c:overlay val="0"/>
      <c:spPr>
        <a:solidFill>
          <a:srgbClr val="FFFFFF"/>
        </a:solidFill>
        <a:ln w="3175">
          <a:solidFill>
            <a:srgbClr val="000000"/>
          </a:solidFill>
          <a:prstDash val="solid"/>
        </a:ln>
      </c:spPr>
      <c:txPr>
        <a:bodyPr/>
        <a:lstStyle/>
        <a:p>
          <a:pPr>
            <a:defRPr lang="es-ES" sz="800" b="1" i="0" u="none" strike="noStrike" baseline="0">
              <a:solidFill>
                <a:srgbClr val="000000"/>
              </a:solidFill>
              <a:latin typeface="Arial"/>
              <a:ea typeface="Arial"/>
              <a:cs typeface="Arial"/>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Bookman Old Style"/>
          <a:ea typeface="Bookman Old Style"/>
          <a:cs typeface="Bookman Old Style"/>
        </a:defRPr>
      </a:pPr>
      <a:endParaRPr lang="es-ES"/>
    </a:p>
  </c:txPr>
  <c:printSettings>
    <c:headerFooter alignWithMargins="0"/>
    <c:pageMargins b="0.78740157480314954" l="0.39370078740157488" r="0.39370078740157488" t="0.78740157480314954" header="0" footer="0"/>
    <c:pageSetup paperSize="9" orientation="landscape" horizontalDpi="2400" verticalDpi="2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9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xdr:col>
      <xdr:colOff>57150</xdr:colOff>
      <xdr:row>0</xdr:row>
      <xdr:rowOff>619125</xdr:rowOff>
    </xdr:to>
    <xdr:pic>
      <xdr:nvPicPr>
        <xdr:cNvPr id="2" name="1 Imagen" descr="logo_BAcolor-01.jpg">
          <a:extLst>
            <a:ext uri="{FF2B5EF4-FFF2-40B4-BE49-F238E27FC236}">
              <a16:creationId xmlns:a16="http://schemas.microsoft.com/office/drawing/2014/main" id="{56AE8321-D31C-4241-8503-BDE9B3E3C02D}"/>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5"/>
          <a:ext cx="1000125" cy="5715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2" name="Picture 15" descr="BA-goie-anuario">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2" name="Picture 15" descr="BA-goie-anuario">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2" name="Picture 15" descr="BA-goie-anuario">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3" name="2 Imagen" descr="logo_BAcolor-01.jpg">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3" name="2 Imagen" descr="logo_BAcolor-01.jpg">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1000125" cy="57150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3" name="2 Imagen" descr="logo_BAcolor-01.jpg">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24890" cy="571500"/>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1019847" cy="57150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24890" cy="571500"/>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0</xdr:row>
      <xdr:rowOff>571500</xdr:rowOff>
    </xdr:to>
    <xdr:pic>
      <xdr:nvPicPr>
        <xdr:cNvPr id="2" name="1 Imagen" descr="logo_BAcolor-01.jpg">
          <a:extLst>
            <a:ext uri="{FF2B5EF4-FFF2-40B4-BE49-F238E27FC236}">
              <a16:creationId xmlns:a16="http://schemas.microsoft.com/office/drawing/2014/main" id="{E3E32811-9AB4-4F59-B9ED-9E6A26FEA524}"/>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00125" cy="5715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22411</xdr:colOff>
      <xdr:row>0</xdr:row>
      <xdr:rowOff>89647</xdr:rowOff>
    </xdr:from>
    <xdr:to>
      <xdr:col>1</xdr:col>
      <xdr:colOff>36418</xdr:colOff>
      <xdr:row>0</xdr:row>
      <xdr:rowOff>661147</xdr:rowOff>
    </xdr:to>
    <xdr:pic>
      <xdr:nvPicPr>
        <xdr:cNvPr id="2" name="1 Imagen" descr="logo_BAcolor-01.jpg">
          <a:extLst>
            <a:ext uri="{FF2B5EF4-FFF2-40B4-BE49-F238E27FC236}">
              <a16:creationId xmlns:a16="http://schemas.microsoft.com/office/drawing/2014/main" id="{22A96A1B-0FC3-4298-A1D2-CB405631FBEC}"/>
            </a:ext>
          </a:extLst>
        </xdr:cNvPr>
        <xdr:cNvPicPr>
          <a:picLocks noChangeAspect="1"/>
        </xdr:cNvPicPr>
      </xdr:nvPicPr>
      <xdr:blipFill>
        <a:blip xmlns:r="http://schemas.openxmlformats.org/officeDocument/2006/relationships" r:embed="rId1" cstate="print"/>
        <a:srcRect/>
        <a:stretch>
          <a:fillRect/>
        </a:stretch>
      </xdr:blipFill>
      <xdr:spPr bwMode="auto">
        <a:xfrm>
          <a:off x="22411" y="89647"/>
          <a:ext cx="995082" cy="57150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28575</xdr:colOff>
      <xdr:row>0</xdr:row>
      <xdr:rowOff>676275</xdr:rowOff>
    </xdr:to>
    <xdr:pic>
      <xdr:nvPicPr>
        <xdr:cNvPr id="2" name="1 Imagen" descr="logo_BAcolor-01.jpg">
          <a:extLst>
            <a:ext uri="{FF2B5EF4-FFF2-40B4-BE49-F238E27FC236}">
              <a16:creationId xmlns:a16="http://schemas.microsoft.com/office/drawing/2014/main" id="{164ECFA5-BD4F-42D5-B9EF-3C1865F76040}"/>
            </a:ext>
          </a:extLst>
        </xdr:cNvPr>
        <xdr:cNvPicPr>
          <a:picLocks noChangeAspect="1"/>
        </xdr:cNvPicPr>
      </xdr:nvPicPr>
      <xdr:blipFill>
        <a:blip xmlns:r="http://schemas.openxmlformats.org/officeDocument/2006/relationships" r:embed="rId1" cstate="print"/>
        <a:srcRect/>
        <a:stretch>
          <a:fillRect/>
        </a:stretch>
      </xdr:blipFill>
      <xdr:spPr bwMode="auto">
        <a:xfrm>
          <a:off x="9525" y="104775"/>
          <a:ext cx="1000125" cy="57150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33618</xdr:colOff>
      <xdr:row>0</xdr:row>
      <xdr:rowOff>100853</xdr:rowOff>
    </xdr:from>
    <xdr:to>
      <xdr:col>0</xdr:col>
      <xdr:colOff>1033743</xdr:colOff>
      <xdr:row>0</xdr:row>
      <xdr:rowOff>672353</xdr:rowOff>
    </xdr:to>
    <xdr:pic>
      <xdr:nvPicPr>
        <xdr:cNvPr id="4" name="2 Imagen" descr="logo_BAcolor-01.jpg">
          <a:extLst>
            <a:ext uri="{FF2B5EF4-FFF2-40B4-BE49-F238E27FC236}">
              <a16:creationId xmlns:a16="http://schemas.microsoft.com/office/drawing/2014/main" id="{00000000-0008-0000-5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33618" y="100853"/>
          <a:ext cx="1000125" cy="57150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12701</xdr:colOff>
      <xdr:row>0</xdr:row>
      <xdr:rowOff>228600</xdr:rowOff>
    </xdr:from>
    <xdr:to>
      <xdr:col>0</xdr:col>
      <xdr:colOff>990601</xdr:colOff>
      <xdr:row>0</xdr:row>
      <xdr:rowOff>787400</xdr:rowOff>
    </xdr:to>
    <xdr:pic>
      <xdr:nvPicPr>
        <xdr:cNvPr id="4" name="2 Imagen" descr="logo_BAcolor-01.jpg">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2701" y="228600"/>
          <a:ext cx="977900" cy="55880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12701</xdr:colOff>
      <xdr:row>0</xdr:row>
      <xdr:rowOff>228600</xdr:rowOff>
    </xdr:from>
    <xdr:to>
      <xdr:col>0</xdr:col>
      <xdr:colOff>990601</xdr:colOff>
      <xdr:row>0</xdr:row>
      <xdr:rowOff>787400</xdr:rowOff>
    </xdr:to>
    <xdr:pic>
      <xdr:nvPicPr>
        <xdr:cNvPr id="2" name="2 Imagen" descr="logo_BAcolor-01.jpg">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2701" y="228600"/>
          <a:ext cx="977900" cy="55880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28575</xdr:colOff>
      <xdr:row>0</xdr:row>
      <xdr:rowOff>85725</xdr:rowOff>
    </xdr:from>
    <xdr:to>
      <xdr:col>1</xdr:col>
      <xdr:colOff>47625</xdr:colOff>
      <xdr:row>0</xdr:row>
      <xdr:rowOff>657225</xdr:rowOff>
    </xdr:to>
    <xdr:pic>
      <xdr:nvPicPr>
        <xdr:cNvPr id="5" name="2 Imagen" descr="logo_BAcolor-01.jpg">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575" y="85725"/>
          <a:ext cx="1000125" cy="5715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971550</xdr:colOff>
      <xdr:row>0</xdr:row>
      <xdr:rowOff>733425</xdr:rowOff>
    </xdr:to>
    <xdr:pic>
      <xdr:nvPicPr>
        <xdr:cNvPr id="3" name="Picture 15" descr="BA-goie-anuario">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8575"/>
          <a:ext cx="933450" cy="704850"/>
        </a:xfrm>
        <a:prstGeom prst="rect">
          <a:avLst/>
        </a:prstGeom>
        <a:noFill/>
        <a:ln w="9525">
          <a:noFill/>
          <a:miter lim="800000"/>
          <a:headEnd/>
          <a:tailEnd/>
        </a:ln>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47626</xdr:colOff>
      <xdr:row>2</xdr:row>
      <xdr:rowOff>1</xdr:rowOff>
    </xdr:from>
    <xdr:to>
      <xdr:col>14</xdr:col>
      <xdr:colOff>649605</xdr:colOff>
      <xdr:row>32</xdr:row>
      <xdr:rowOff>45721</xdr:rowOff>
    </xdr:to>
    <xdr:graphicFrame macro="">
      <xdr:nvGraphicFramePr>
        <xdr:cNvPr id="30789" name="Chart 1">
          <a:extLst>
            <a:ext uri="{FF2B5EF4-FFF2-40B4-BE49-F238E27FC236}">
              <a16:creationId xmlns:a16="http://schemas.microsoft.com/office/drawing/2014/main" id="{00000000-0008-0000-5500-000045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33618</xdr:colOff>
      <xdr:row>0</xdr:row>
      <xdr:rowOff>100853</xdr:rowOff>
    </xdr:from>
    <xdr:to>
      <xdr:col>1</xdr:col>
      <xdr:colOff>47625</xdr:colOff>
      <xdr:row>0</xdr:row>
      <xdr:rowOff>672353</xdr:rowOff>
    </xdr:to>
    <xdr:pic>
      <xdr:nvPicPr>
        <xdr:cNvPr id="5" name="2 Imagen" descr="logo_BAcolor-01.jpg">
          <a:extLst>
            <a:ext uri="{FF2B5EF4-FFF2-40B4-BE49-F238E27FC236}">
              <a16:creationId xmlns:a16="http://schemas.microsoft.com/office/drawing/2014/main" id="{00000000-0008-0000-5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33618" y="100853"/>
          <a:ext cx="1000125" cy="57150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44451</xdr:colOff>
      <xdr:row>2</xdr:row>
      <xdr:rowOff>9525</xdr:rowOff>
    </xdr:from>
    <xdr:to>
      <xdr:col>14</xdr:col>
      <xdr:colOff>205067</xdr:colOff>
      <xdr:row>33</xdr:row>
      <xdr:rowOff>152399</xdr:rowOff>
    </xdr:to>
    <xdr:graphicFrame macro="">
      <xdr:nvGraphicFramePr>
        <xdr:cNvPr id="32837" name="Chart 1">
          <a:extLst>
            <a:ext uri="{FF2B5EF4-FFF2-40B4-BE49-F238E27FC236}">
              <a16:creationId xmlns:a16="http://schemas.microsoft.com/office/drawing/2014/main" id="{00000000-0008-0000-5600-000045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33618</xdr:colOff>
      <xdr:row>0</xdr:row>
      <xdr:rowOff>89647</xdr:rowOff>
    </xdr:from>
    <xdr:to>
      <xdr:col>1</xdr:col>
      <xdr:colOff>47625</xdr:colOff>
      <xdr:row>0</xdr:row>
      <xdr:rowOff>661147</xdr:rowOff>
    </xdr:to>
    <xdr:pic>
      <xdr:nvPicPr>
        <xdr:cNvPr id="4" name="2 Imagen" descr="logo_BAcolor-01.jpg">
          <a:extLst>
            <a:ext uri="{FF2B5EF4-FFF2-40B4-BE49-F238E27FC236}">
              <a16:creationId xmlns:a16="http://schemas.microsoft.com/office/drawing/2014/main" id="{00000000-0008-0000-56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33618" y="89647"/>
          <a:ext cx="1000125" cy="57150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2</xdr:row>
      <xdr:rowOff>28576</xdr:rowOff>
    </xdr:from>
    <xdr:to>
      <xdr:col>14</xdr:col>
      <xdr:colOff>657225</xdr:colOff>
      <xdr:row>32</xdr:row>
      <xdr:rowOff>28575</xdr:rowOff>
    </xdr:to>
    <xdr:graphicFrame macro="">
      <xdr:nvGraphicFramePr>
        <xdr:cNvPr id="34885" name="Chart 1">
          <a:extLst>
            <a:ext uri="{FF2B5EF4-FFF2-40B4-BE49-F238E27FC236}">
              <a16:creationId xmlns:a16="http://schemas.microsoft.com/office/drawing/2014/main" id="{00000000-0008-0000-5700-0000458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1</xdr:col>
      <xdr:colOff>36419</xdr:colOff>
      <xdr:row>0</xdr:row>
      <xdr:rowOff>627529</xdr:rowOff>
    </xdr:to>
    <xdr:pic>
      <xdr:nvPicPr>
        <xdr:cNvPr id="4" name="2 Imagen" descr="logo_BAcolor-01.jpg">
          <a:extLst>
            <a:ext uri="{FF2B5EF4-FFF2-40B4-BE49-F238E27FC236}">
              <a16:creationId xmlns:a16="http://schemas.microsoft.com/office/drawing/2014/main" id="{00000000-0008-0000-57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22412" y="56029"/>
          <a:ext cx="1000125" cy="57150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28575</xdr:colOff>
      <xdr:row>2</xdr:row>
      <xdr:rowOff>19050</xdr:rowOff>
    </xdr:from>
    <xdr:to>
      <xdr:col>14</xdr:col>
      <xdr:colOff>685800</xdr:colOff>
      <xdr:row>32</xdr:row>
      <xdr:rowOff>38100</xdr:rowOff>
    </xdr:to>
    <xdr:graphicFrame macro="">
      <xdr:nvGraphicFramePr>
        <xdr:cNvPr id="36933" name="Chart 1">
          <a:extLst>
            <a:ext uri="{FF2B5EF4-FFF2-40B4-BE49-F238E27FC236}">
              <a16:creationId xmlns:a16="http://schemas.microsoft.com/office/drawing/2014/main" id="{00000000-0008-0000-5800-000045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89647</xdr:rowOff>
    </xdr:from>
    <xdr:to>
      <xdr:col>1</xdr:col>
      <xdr:colOff>14007</xdr:colOff>
      <xdr:row>0</xdr:row>
      <xdr:rowOff>661147</xdr:rowOff>
    </xdr:to>
    <xdr:pic>
      <xdr:nvPicPr>
        <xdr:cNvPr id="4" name="2 Imagen" descr="logo_BAcolor-01.jpg">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89647"/>
          <a:ext cx="1000125" cy="571500"/>
        </a:xfrm>
        <a:prstGeom prst="rect">
          <a:avLst/>
        </a:prstGeom>
        <a:noFill/>
        <a:ln w="9525">
          <a:noFill/>
          <a:miter lim="800000"/>
          <a:headEnd/>
          <a:tailEnd/>
        </a:ln>
      </xdr:spPr>
    </xdr:pic>
    <xdr:clientData/>
  </xdr:twoCellAnchor>
</xdr:wsDr>
</file>

<file path=xl/drawings/drawing94.xml><?xml version="1.0" encoding="utf-8"?>
<c:userShapes xmlns:c="http://schemas.openxmlformats.org/drawingml/2006/chart">
  <cdr:relSizeAnchor xmlns:cdr="http://schemas.openxmlformats.org/drawingml/2006/chartDrawing">
    <cdr:from>
      <cdr:x>0.0042</cdr:x>
      <cdr:y>0.00942</cdr:y>
    </cdr:from>
    <cdr:to>
      <cdr:x>0.06295</cdr:x>
      <cdr:y>0.10582</cdr:y>
    </cdr:to>
    <cdr:sp macro="" textlink="">
      <cdr:nvSpPr>
        <cdr:cNvPr id="37889" name="Text Box 1"/>
        <cdr:cNvSpPr txBox="1">
          <a:spLocks xmlns:a="http://schemas.openxmlformats.org/drawingml/2006/main" noChangeArrowheads="1"/>
        </cdr:cNvSpPr>
      </cdr:nvSpPr>
      <cdr:spPr bwMode="auto">
        <a:xfrm xmlns:a="http://schemas.openxmlformats.org/drawingml/2006/main">
          <a:off x="50800" y="50800"/>
          <a:ext cx="665940" cy="487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0">
            <a:defRPr sz="1000"/>
          </a:pPr>
          <a:endParaRPr lang="es-ES" sz="1000" b="0" i="0" u="none" strike="noStrike" baseline="0">
            <a:solidFill>
              <a:srgbClr val="000000"/>
            </a:solidFill>
            <a:latin typeface="Bookman Old Style"/>
          </a:endParaRPr>
        </a:p>
        <a:p xmlns:a="http://schemas.openxmlformats.org/drawingml/2006/main">
          <a:pPr algn="l" rtl="0">
            <a:defRPr sz="1000"/>
          </a:pPr>
          <a:endParaRPr lang="es-ES" sz="1000" b="0" i="0" u="none" strike="noStrike" baseline="0">
            <a:solidFill>
              <a:srgbClr val="000000"/>
            </a:solidFill>
            <a:latin typeface="Bookman Old Style"/>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xdr:row>
      <xdr:rowOff>9525</xdr:rowOff>
    </xdr:from>
    <xdr:to>
      <xdr:col>16</xdr:col>
      <xdr:colOff>0</xdr:colOff>
      <xdr:row>41</xdr:row>
      <xdr:rowOff>142874</xdr:rowOff>
    </xdr:to>
    <xdr:graphicFrame macro="">
      <xdr:nvGraphicFramePr>
        <xdr:cNvPr id="20549" name="Chart 1">
          <a:extLst>
            <a:ext uri="{FF2B5EF4-FFF2-40B4-BE49-F238E27FC236}">
              <a16:creationId xmlns:a16="http://schemas.microsoft.com/office/drawing/2014/main" id="{00000000-0008-0000-5900-00004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63500</xdr:rowOff>
    </xdr:from>
    <xdr:to>
      <xdr:col>1</xdr:col>
      <xdr:colOff>22225</xdr:colOff>
      <xdr:row>0</xdr:row>
      <xdr:rowOff>635000</xdr:rowOff>
    </xdr:to>
    <xdr:pic>
      <xdr:nvPicPr>
        <xdr:cNvPr id="4" name="2 Imagen" descr="logo_BAcolor-01.jpg">
          <a:extLst>
            <a:ext uri="{FF2B5EF4-FFF2-40B4-BE49-F238E27FC236}">
              <a16:creationId xmlns:a16="http://schemas.microsoft.com/office/drawing/2014/main" id="{00000000-0008-0000-5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63500"/>
          <a:ext cx="1000125" cy="571500"/>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38100</xdr:colOff>
      <xdr:row>2</xdr:row>
      <xdr:rowOff>9525</xdr:rowOff>
    </xdr:from>
    <xdr:to>
      <xdr:col>14</xdr:col>
      <xdr:colOff>127747</xdr:colOff>
      <xdr:row>32</xdr:row>
      <xdr:rowOff>28575</xdr:rowOff>
    </xdr:to>
    <xdr:graphicFrame macro="">
      <xdr:nvGraphicFramePr>
        <xdr:cNvPr id="47173" name="Chart 1">
          <a:extLst>
            <a:ext uri="{FF2B5EF4-FFF2-40B4-BE49-F238E27FC236}">
              <a16:creationId xmlns:a16="http://schemas.microsoft.com/office/drawing/2014/main" id="{00000000-0008-0000-5A00-000045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33618</xdr:colOff>
      <xdr:row>0</xdr:row>
      <xdr:rowOff>78441</xdr:rowOff>
    </xdr:from>
    <xdr:to>
      <xdr:col>1</xdr:col>
      <xdr:colOff>47625</xdr:colOff>
      <xdr:row>0</xdr:row>
      <xdr:rowOff>649941</xdr:rowOff>
    </xdr:to>
    <xdr:pic>
      <xdr:nvPicPr>
        <xdr:cNvPr id="4" name="2 Imagen" descr="logo_BAcolor-01.jpg">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33618" y="78441"/>
          <a:ext cx="1000125" cy="5715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Z96"/>
  <sheetViews>
    <sheetView topLeftCell="A27" workbookViewId="0">
      <selection activeCell="N10" sqref="N10"/>
    </sheetView>
  </sheetViews>
  <sheetFormatPr baseColWidth="10" defaultRowHeight="13.2" x14ac:dyDescent="0.25"/>
  <cols>
    <col min="1" max="1" width="3.44140625" style="311" customWidth="1"/>
  </cols>
  <sheetData>
    <row r="1" spans="1:26" s="312" customFormat="1" ht="53.25" customHeight="1" thickBot="1" x14ac:dyDescent="0.3">
      <c r="A1" s="388" t="s">
        <v>374</v>
      </c>
      <c r="B1" s="388"/>
      <c r="C1" s="388"/>
      <c r="D1" s="388"/>
      <c r="E1" s="388"/>
      <c r="F1" s="388"/>
      <c r="G1" s="388"/>
      <c r="H1" s="388"/>
      <c r="I1" s="388"/>
      <c r="J1" s="388"/>
      <c r="K1" s="388"/>
      <c r="L1" s="388"/>
      <c r="M1" s="388"/>
      <c r="N1" s="388"/>
      <c r="O1" s="388"/>
      <c r="P1" s="388"/>
      <c r="Q1" s="388"/>
      <c r="R1" s="291"/>
      <c r="S1" s="291"/>
      <c r="T1" s="291"/>
      <c r="U1" s="291"/>
      <c r="V1" s="291"/>
      <c r="W1" s="291"/>
      <c r="X1" s="291"/>
      <c r="Y1" s="291"/>
      <c r="Z1" s="291"/>
    </row>
    <row r="2" spans="1:26" x14ac:dyDescent="0.25">
      <c r="B2" s="201" t="s">
        <v>373</v>
      </c>
    </row>
    <row r="3" spans="1:26" x14ac:dyDescent="0.25">
      <c r="A3" s="311">
        <v>1</v>
      </c>
      <c r="B3" s="307" t="str">
        <f>+MATR96!A3</f>
        <v>Ciudad Autónoma de Buenos Aires: Matrícula por nivel y modalidad de la educación formal y sector de gestión, según distrito escolar; año 1996</v>
      </c>
    </row>
    <row r="4" spans="1:26" x14ac:dyDescent="0.25">
      <c r="A4" s="311">
        <v>2</v>
      </c>
      <c r="B4" s="307" t="str">
        <f>+UNED96!A3</f>
        <v>Ciudad Autónoma de Buenos Aires: Unidades educativas por nivel y modalidad de la educación formal y sector de gestión, según distrito escolar; año 1996</v>
      </c>
    </row>
    <row r="5" spans="1:26" x14ac:dyDescent="0.25">
      <c r="A5" s="311">
        <v>3</v>
      </c>
      <c r="B5" s="307" t="str">
        <f>+SECC96!A3</f>
        <v>Ciudad Autónoma de Buenos Aires: Secciones por nivel y modalidad de la educación formal y sector de gestión, según distrito escolar; año 1996</v>
      </c>
    </row>
    <row r="6" spans="1:26" x14ac:dyDescent="0.25">
      <c r="A6" s="311">
        <v>4</v>
      </c>
      <c r="B6" s="307" t="str">
        <f>+MATR97!A3</f>
        <v>Ciudad Autónoma de Buenos Aires: Matrícula por nivel y modalidad de la educación formal y sector de gestión, según distrito escolar; año 1997</v>
      </c>
    </row>
    <row r="7" spans="1:26" x14ac:dyDescent="0.25">
      <c r="A7" s="311">
        <v>5</v>
      </c>
      <c r="B7" s="307" t="str">
        <f>+UNED97!A3</f>
        <v>Ciudad Autónoma  de Buenos Aires: Unidades educativas por nivel y modalidad de la educación formal y sector de gestión, según distrito escolar; año 1997</v>
      </c>
    </row>
    <row r="8" spans="1:26" x14ac:dyDescent="0.25">
      <c r="A8" s="311">
        <v>6</v>
      </c>
      <c r="B8" s="307" t="str">
        <f>+SECC97!A3</f>
        <v>Ciudad Autónoma de Buenos Aires: Secciones por nivel y modalidad de la educación formal y sector de gestión, según distrito escolar; año 1997</v>
      </c>
    </row>
    <row r="9" spans="1:26" x14ac:dyDescent="0.25">
      <c r="A9" s="311">
        <v>7</v>
      </c>
      <c r="B9" s="307" t="str">
        <f>+MATR98!A3</f>
        <v>Ciudad  Autónoma de Buenos Aires: Matrícula por nivel y modalidad de la educación formal y sector de gestión, según distrito escolar; año 1998</v>
      </c>
    </row>
    <row r="10" spans="1:26" x14ac:dyDescent="0.25">
      <c r="A10" s="311">
        <v>8</v>
      </c>
      <c r="B10" s="307" t="str">
        <f>+UNED98!A3</f>
        <v>Ciudad  Autónoma de Buenos Aires: Unidades educativas por nivel y modalidad de la educación formal y sector de gestión, según distrito escolar; año 1998</v>
      </c>
    </row>
    <row r="11" spans="1:26" x14ac:dyDescent="0.25">
      <c r="A11" s="311">
        <v>9</v>
      </c>
      <c r="B11" s="307" t="str">
        <f>+SECC98!A3</f>
        <v>Ciudad  Autónoma de Buenos Aires: Secciones por nivel y modalidad de la educación formal y sector de gestión, según distrito escolar; año 1998</v>
      </c>
    </row>
    <row r="12" spans="1:26" x14ac:dyDescent="0.25">
      <c r="A12" s="311">
        <v>10</v>
      </c>
      <c r="B12" s="307" t="str">
        <f>+MATR99!A3</f>
        <v>Ciudad Autónoma  de Buenos Aires: Matrícula por nivel y modalidad de la educación formal y sector de gestión, según distrito escolar; año 1999</v>
      </c>
    </row>
    <row r="13" spans="1:26" x14ac:dyDescent="0.25">
      <c r="A13" s="311">
        <v>11</v>
      </c>
      <c r="B13" s="307" t="str">
        <f>+UNED99!A3</f>
        <v>Ciudad Autónoma  de Buenos Aires: Unidades educativas por nivel y modalidad dela educación formal y sector de gestión, según distrito escolar; año 1999</v>
      </c>
    </row>
    <row r="14" spans="1:26" x14ac:dyDescent="0.25">
      <c r="A14" s="311">
        <v>12</v>
      </c>
      <c r="B14" s="307" t="str">
        <f>+SECC99!A3</f>
        <v>Ciudad  Autónoma de Buenos Aires: Secciones por nivel y modalidad de la educación formal y sector de gestión, según distrito escolar; año 1999</v>
      </c>
    </row>
    <row r="15" spans="1:26" x14ac:dyDescent="0.25">
      <c r="A15" s="311">
        <v>13</v>
      </c>
      <c r="B15" s="307" t="str">
        <f>+MATR00!A3</f>
        <v>Ciudad  Autónoma de Buenos Aires: Matrícula por nivel y modalidad de la educación formal y sector de gestión, según distrito escolar; año 2000</v>
      </c>
    </row>
    <row r="16" spans="1:26" x14ac:dyDescent="0.25">
      <c r="A16" s="311">
        <v>14</v>
      </c>
      <c r="B16" s="307" t="str">
        <f>+UNED00!A3</f>
        <v>Ciudad  Autónoma de Buenos Aires: Unidades educativas por nivel y modalidad de la educación formal y sector de gestión, según distrito escolar; año 2000</v>
      </c>
    </row>
    <row r="17" spans="1:2" x14ac:dyDescent="0.25">
      <c r="A17" s="311">
        <v>15</v>
      </c>
      <c r="B17" s="307" t="str">
        <f>+SECC00!A3</f>
        <v>Ciudad Autónoma  de Buenos Aires: Secciones por nivel y modalidad de la educación formal y sector de gestión, según distrito escolar; año 2000</v>
      </c>
    </row>
    <row r="18" spans="1:2" x14ac:dyDescent="0.25">
      <c r="A18" s="311">
        <v>16</v>
      </c>
      <c r="B18" s="307" t="str">
        <f>+MATR01!A3</f>
        <v>Ciudad  Autónoma de Buenos Aires: Matrícula por nivel y modalidad de la educación formal y sector de gestión, según distrito escolar; año 2001</v>
      </c>
    </row>
    <row r="19" spans="1:2" x14ac:dyDescent="0.25">
      <c r="A19" s="311">
        <v>17</v>
      </c>
      <c r="B19" s="307" t="str">
        <f>+UNED01!A3</f>
        <v>Ciudad Autónoma  de Buenos Aires: Unidades educativas por nivel y modalidad de  la educación formal y sector de gestión, según distrito escolar; año 2001</v>
      </c>
    </row>
    <row r="20" spans="1:2" x14ac:dyDescent="0.25">
      <c r="A20" s="311">
        <v>18</v>
      </c>
      <c r="B20" s="307" t="str">
        <f>+SECC01!A3</f>
        <v>Ciudad  Autónoma  de Buenos Aires: Secciones por nivel y modalidad de  la educación formal y sector de gestión, según distrito escolar; año 2001</v>
      </c>
    </row>
    <row r="21" spans="1:2" x14ac:dyDescent="0.25">
      <c r="A21" s="311">
        <v>19</v>
      </c>
      <c r="B21" s="307" t="str">
        <f>+MATR02!A3</f>
        <v>Ciudad  Autónoma  de Buenos Aires: Matrícula por nivel y modalidad de  la educación formal y sector de gestión, según distrito escolar; año 2002</v>
      </c>
    </row>
    <row r="22" spans="1:2" x14ac:dyDescent="0.25">
      <c r="A22" s="311">
        <v>20</v>
      </c>
      <c r="B22" s="307" t="str">
        <f>+UNED02!A3</f>
        <v>Ciudad Autónoma  de Buenos Aires: Unidades educativas por nivel y modalidad de  la educación formal y sector de gestión, según distrito escolar; año 2002</v>
      </c>
    </row>
    <row r="23" spans="1:2" x14ac:dyDescent="0.25">
      <c r="A23" s="311">
        <v>21</v>
      </c>
      <c r="B23" s="307" t="str">
        <f>+SECC02!A3</f>
        <v>Ciudad Autónoma de Buenos Aires: Secciones por nivel y modalidad de  la educación formal y sector de gestión, según distrito escolar; año 2002</v>
      </c>
    </row>
    <row r="24" spans="1:2" x14ac:dyDescent="0.25">
      <c r="A24" s="311">
        <v>22</v>
      </c>
      <c r="B24" s="307" t="str">
        <f>+MATR03!A3</f>
        <v>Ciudad Autónoma de Buenos Aires: Matrícula por nivel y modalidad de  la educación formal y sector de gestión, según distrito escolar; año 2003</v>
      </c>
    </row>
    <row r="25" spans="1:2" x14ac:dyDescent="0.25">
      <c r="A25" s="311">
        <v>23</v>
      </c>
      <c r="B25" s="307" t="str">
        <f>+UNED03!A3</f>
        <v>Ciudad Autónoma  de Buenos Aires: Unidades educativas por nivel y modalidad de la educación formal y sector de gestión, según distrito escolar; año 2003</v>
      </c>
    </row>
    <row r="26" spans="1:2" x14ac:dyDescent="0.25">
      <c r="A26" s="311">
        <v>24</v>
      </c>
      <c r="B26" s="307" t="str">
        <f>+SECC03!A3</f>
        <v>Ciudad Autónoma de Buenos Aires: Secciones por nivel y modalidad de  la educación formal y sector de gestión, según distrito escolar; año 2003</v>
      </c>
    </row>
    <row r="27" spans="1:2" x14ac:dyDescent="0.25">
      <c r="A27" s="311">
        <v>25</v>
      </c>
      <c r="B27" s="307" t="str">
        <f>+MATR04!A3</f>
        <v>Ciudad Autónoma de Buenos Aires: Matrícula por nivel y modalidad de  la educación formal y sector de gestión, según distrito escolar; año 2004</v>
      </c>
    </row>
    <row r="28" spans="1:2" x14ac:dyDescent="0.25">
      <c r="A28" s="311">
        <v>26</v>
      </c>
      <c r="B28" s="307" t="str">
        <f>+UNED04!A3</f>
        <v>Ciudad Autónoma de Buenos Aires: Unidades educativas por nivel y modalidad de  la educación formal y sector de gestión, según distrito escolar; año 2004</v>
      </c>
    </row>
    <row r="29" spans="1:2" x14ac:dyDescent="0.25">
      <c r="A29" s="311">
        <v>27</v>
      </c>
      <c r="B29" s="307" t="str">
        <f>+SECC04!A3</f>
        <v>Ciudad Autónoma de Buenos Aires: Secciones por nivel y modalidad de  la educación formal y sector de gestión, según distrito escolar; año 2004</v>
      </c>
    </row>
    <row r="30" spans="1:2" x14ac:dyDescent="0.25">
      <c r="A30" s="311">
        <v>28</v>
      </c>
      <c r="B30" s="307" t="str">
        <f>+MATR05!A3</f>
        <v>Ciudad Autónoma de Buenos Aires: Matrícula por nivel y modalidad de  la educación formal y sector de gestión, según distrito escolar; año 2005</v>
      </c>
    </row>
    <row r="31" spans="1:2" x14ac:dyDescent="0.25">
      <c r="A31" s="311">
        <v>29</v>
      </c>
      <c r="B31" s="307" t="str">
        <f>+UNED05!A3</f>
        <v>Ciudad Autónoma de Buenos Aires: Unidades educativas por nivel y modalidad de la educación formal y sector de gestión, según distrito escolar; año 2005</v>
      </c>
    </row>
    <row r="32" spans="1:2" x14ac:dyDescent="0.25">
      <c r="A32" s="311">
        <v>30</v>
      </c>
      <c r="B32" s="307" t="str">
        <f>+SECC05!A3</f>
        <v>Ciudad Autónoma de Buenos Aires: Secciones por nivel y modalidad de  la educación formal y sector de gestión, según distrito escolar; año 2005</v>
      </c>
    </row>
    <row r="33" spans="1:2" x14ac:dyDescent="0.25">
      <c r="A33" s="311">
        <v>31</v>
      </c>
      <c r="B33" s="307" t="str">
        <f>+MATR06!A3</f>
        <v>Ciudad Autónoma de Buenos Aires: Matrícula por nivel y modalidad de  la educación formal y sector de gestión, según distrito escolar; año 2006</v>
      </c>
    </row>
    <row r="34" spans="1:2" x14ac:dyDescent="0.25">
      <c r="A34" s="311">
        <v>32</v>
      </c>
      <c r="B34" s="307" t="str">
        <f>+UNED06!A3</f>
        <v>Ciudad Autónoma de Buenos Aires: Unidades educativas por nivel y modalidad de  la educación formal y sector de gestión, según distrito escolar; año 2006</v>
      </c>
    </row>
    <row r="35" spans="1:2" x14ac:dyDescent="0.25">
      <c r="A35" s="311">
        <v>33</v>
      </c>
      <c r="B35" s="307" t="str">
        <f>+SECC06!A3</f>
        <v>Ciudad Autónoma de Buenos Aires: Secciones por nivel y modalidad de  la educación formal y sector de gestión, según distrito escolar; año 2006</v>
      </c>
    </row>
    <row r="36" spans="1:2" x14ac:dyDescent="0.25">
      <c r="A36" s="311">
        <v>34</v>
      </c>
      <c r="B36" s="307" t="str">
        <f>+MATR07!A3</f>
        <v>Ciudad Autónoma de Buenos Aires: Matrícula por nivel y modalidad de  la educación formal y sector de gestión, según distrito escolar; año 2007</v>
      </c>
    </row>
    <row r="37" spans="1:2" x14ac:dyDescent="0.25">
      <c r="A37" s="311">
        <v>35</v>
      </c>
      <c r="B37" s="307" t="str">
        <f>+UNED07!A3</f>
        <v>Ciudad Autónoma de Buenos Aires: Unidades educativas por nivel y modalidad de  la educación formal y sector de gestión, según distrito escolar; año 2007</v>
      </c>
    </row>
    <row r="38" spans="1:2" x14ac:dyDescent="0.25">
      <c r="A38" s="311">
        <v>36</v>
      </c>
      <c r="B38" s="307" t="str">
        <f>+SECC07!A3</f>
        <v>Ciudad Autónoma de Buenos Aires: Secciones por nivel y modalidad de  la educación formal y sector de gestión, según distrito escolar; año 2007</v>
      </c>
    </row>
    <row r="39" spans="1:2" x14ac:dyDescent="0.25">
      <c r="A39" s="311">
        <v>37</v>
      </c>
      <c r="B39" s="307" t="str">
        <f>+MATR08!A3</f>
        <v>Ciudad Autónoma de Buenos Aires: Matrícula por nivel y modalidad de  la educación formal y sector de gestión, según distrito escolar; año 2008</v>
      </c>
    </row>
    <row r="40" spans="1:2" x14ac:dyDescent="0.25">
      <c r="A40" s="311">
        <v>38</v>
      </c>
      <c r="B40" s="307" t="str">
        <f>+UNED08!A3</f>
        <v>Ciudad Autónoma de Buenos Aires: Unidades educativas por nivel y modalidad de  la educación formal y sector de gestión, según distrito escolar; año 2008</v>
      </c>
    </row>
    <row r="41" spans="1:2" x14ac:dyDescent="0.25">
      <c r="A41" s="311">
        <v>39</v>
      </c>
      <c r="B41" s="307" t="str">
        <f>+SECC08!A3</f>
        <v>Ciudad Autónoma de Buenos Aires: Secciones por nivel y modalidad de  la educación formal y sector de gestión, según distrito escolar; año 2008</v>
      </c>
    </row>
    <row r="42" spans="1:2" x14ac:dyDescent="0.25">
      <c r="A42" s="311">
        <v>40</v>
      </c>
      <c r="B42" s="307" t="str">
        <f>+MATR09!A3</f>
        <v>Ciudad Autónoma de Buenos Aires: Matrícula por nivel y modalidad de  la educación formal y sector de gestión, según distrito escolar; año 2009</v>
      </c>
    </row>
    <row r="43" spans="1:2" x14ac:dyDescent="0.25">
      <c r="A43" s="311">
        <v>41</v>
      </c>
      <c r="B43" s="307" t="str">
        <f>+UNED09!A3</f>
        <v>Ciudad Autónoma de Buenos Aires: Unidades educativas por nivel y modalidad de  la educación formal y sector de gestión, según distrito escolar; año 2009</v>
      </c>
    </row>
    <row r="44" spans="1:2" x14ac:dyDescent="0.25">
      <c r="A44" s="311">
        <v>42</v>
      </c>
      <c r="B44" s="307" t="str">
        <f>+SECC09!A3</f>
        <v>Ciudad Autónoma de Buenos Aires: Secciones por nivel y modalidad de  la educación formal y sector de gestión, según distrito escolar; año 2009</v>
      </c>
    </row>
    <row r="45" spans="1:2" x14ac:dyDescent="0.25">
      <c r="A45" s="311">
        <v>43</v>
      </c>
      <c r="B45" s="307" t="str">
        <f>+UNED10!A3</f>
        <v>Ciudad Autónoma de Buenos Aires: Unidades educativas por nivel y modalidad de  la educación formal y sector de gestión, según distrito escolar; año 2010</v>
      </c>
    </row>
    <row r="46" spans="1:2" x14ac:dyDescent="0.25">
      <c r="A46" s="311">
        <v>44</v>
      </c>
      <c r="B46" s="307" t="str">
        <f>+MATR10!A3</f>
        <v>Ciudad Autónoma de Buenos Aires: Matrícula por nivel y modalidad de  la educación formal y sector de gestión, según distrito escolar; año 2010</v>
      </c>
    </row>
    <row r="47" spans="1:2" x14ac:dyDescent="0.25">
      <c r="A47" s="311">
        <v>45</v>
      </c>
      <c r="B47" s="307" t="str">
        <f>+SECC10!A3</f>
        <v>Ciudad Autónoma de Buenos Aires: Secciones por nivel y modalidad de  la educación formal y sector de gestión, según distrito escolar; año 2010</v>
      </c>
    </row>
    <row r="48" spans="1:2" x14ac:dyDescent="0.25">
      <c r="A48" s="311">
        <v>46</v>
      </c>
      <c r="B48" s="307" t="str">
        <f>+MATR11!A3</f>
        <v>Ciudad Autónoma de Buenos Aires: Matrícula por nivel y modalidad de  la educación formal y sector de gestión, según distrito escolar; año 2011</v>
      </c>
    </row>
    <row r="49" spans="1:2" x14ac:dyDescent="0.25">
      <c r="A49" s="311">
        <v>47</v>
      </c>
      <c r="B49" s="307" t="str">
        <f>+UNED11!A3</f>
        <v>Ciudad Autónoma de Buenos Aires: Unidades educativas por nivel y modalidad de  la educación formal y sector de gestión, según distrito escolar; año 2011</v>
      </c>
    </row>
    <row r="50" spans="1:2" x14ac:dyDescent="0.25">
      <c r="A50" s="311">
        <v>48</v>
      </c>
      <c r="B50" s="307" t="str">
        <f>+SECC11!A3</f>
        <v>Ciudad Autónoma de Buenos Aires: Secciones por nivel y modalidad de  la educación formal y sector de gestión, según distrito escolar; año 2011</v>
      </c>
    </row>
    <row r="51" spans="1:2" x14ac:dyDescent="0.25">
      <c r="A51" s="311">
        <v>49</v>
      </c>
      <c r="B51" s="307" t="str">
        <f>+MATR12!A3</f>
        <v xml:space="preserve">Ciudad Autónoma de Buenos Aires. Matrícula por nivel, modalidad y sector de gestión según distrito escolar; año 2012. </v>
      </c>
    </row>
    <row r="52" spans="1:2" x14ac:dyDescent="0.25">
      <c r="A52" s="311">
        <v>50</v>
      </c>
      <c r="B52" s="307" t="str">
        <f>+UNED12!A3</f>
        <v xml:space="preserve">Ciudad Autónoma de Buenos Aires. Unidades educativas por nivel, modalidad y sector de gestión según distrito escolar; año 2012. </v>
      </c>
    </row>
    <row r="53" spans="1:2" x14ac:dyDescent="0.25">
      <c r="A53" s="311">
        <v>51</v>
      </c>
      <c r="B53" s="307" t="str">
        <f>+SECC12!A3</f>
        <v xml:space="preserve">Ciudad Autónoma de Buenos Aires. Secciones por nivel, modalidad y sector de gestión según distrito escolar; año 2012. </v>
      </c>
    </row>
    <row r="54" spans="1:2" x14ac:dyDescent="0.25">
      <c r="A54" s="311">
        <v>52</v>
      </c>
      <c r="B54" s="307" t="str">
        <f>+MATR13!A3</f>
        <v xml:space="preserve">Ciudad Autónoma de Buenos Aires. Matrícula por nivel, modalidad y sector de gestión según distrito escolar; año 2013. </v>
      </c>
    </row>
    <row r="55" spans="1:2" x14ac:dyDescent="0.25">
      <c r="A55" s="311">
        <v>53</v>
      </c>
      <c r="B55" s="307" t="str">
        <f>+UNED13!A3</f>
        <v xml:space="preserve">Ciudad Autónoma de Buenos Aires. Unidades educativas por nivel, modalidad y sector de gestión según distrito escolar; año 2013. </v>
      </c>
    </row>
    <row r="56" spans="1:2" x14ac:dyDescent="0.25">
      <c r="A56" s="311">
        <v>54</v>
      </c>
      <c r="B56" s="307" t="str">
        <f>+SECC13!A3</f>
        <v xml:space="preserve">Ciudad Autónoma de Buenos Aires.  Secciones por nivel, modalidad y sector de gestión según distrito escolar; año 2013. </v>
      </c>
    </row>
    <row r="57" spans="1:2" x14ac:dyDescent="0.25">
      <c r="A57" s="311">
        <v>55</v>
      </c>
      <c r="B57" s="307" t="str">
        <f>+MATR14!A3</f>
        <v xml:space="preserve">Ciudad Autónoma de Buenos Aires. Matrícula por nivel, modalidad y sector de gestión según distrito escolar; año 2014. </v>
      </c>
    </row>
    <row r="58" spans="1:2" x14ac:dyDescent="0.25">
      <c r="A58" s="311">
        <v>56</v>
      </c>
      <c r="B58" s="307" t="str">
        <f>+UNED14!A3</f>
        <v xml:space="preserve">Ciudad Autónoma de Buenos Aires. Unidades educativas por nivel, modalidad y sector de gestión según distrito escolar; año 2014. </v>
      </c>
    </row>
    <row r="59" spans="1:2" x14ac:dyDescent="0.25">
      <c r="A59" s="311">
        <v>57</v>
      </c>
      <c r="B59" s="307" t="str">
        <f>+SECC14!A3</f>
        <v xml:space="preserve">Ciudad Autónoma de Buenos Aires.  Secciones por nivel, modalidad y sector de gestión según distrito escolar; año 2014. </v>
      </c>
    </row>
    <row r="60" spans="1:2" x14ac:dyDescent="0.25">
      <c r="A60" s="311">
        <v>58</v>
      </c>
      <c r="B60" s="307" t="str">
        <f>+MATR15!A3</f>
        <v xml:space="preserve">Ciudad Autónoma de Buenos Aires. Matrícula por nivel, modalidad y sector de gestión según distrito escolar; año 2015. </v>
      </c>
    </row>
    <row r="61" spans="1:2" x14ac:dyDescent="0.25">
      <c r="A61" s="311">
        <v>59</v>
      </c>
      <c r="B61" s="307" t="str">
        <f>+UNED15!A3</f>
        <v xml:space="preserve">Ciudad Autónoma de Buenos Aires. Unidades educativas por nivel, modalidad y sector de gestión según distrito escolar; año 2015. </v>
      </c>
    </row>
    <row r="62" spans="1:2" x14ac:dyDescent="0.25">
      <c r="A62" s="311">
        <v>60</v>
      </c>
      <c r="B62" s="307" t="str">
        <f>+SECC15!A3</f>
        <v xml:space="preserve">Ciudad Autónoma de Buenos Aires.  Secciones por nivel, modalidad y sector de gestión según distrito escolar; año 2015. </v>
      </c>
    </row>
    <row r="63" spans="1:2" x14ac:dyDescent="0.25">
      <c r="A63" s="311">
        <v>61</v>
      </c>
      <c r="B63" s="307" t="str">
        <f>+MATR16!A3</f>
        <v xml:space="preserve">Ciudad Autónoma de Buenos Aires Matrícula por nivel, modalidad y sector de gestión según distrito escolar; año 2016 </v>
      </c>
    </row>
    <row r="64" spans="1:2" x14ac:dyDescent="0.25">
      <c r="A64" s="311">
        <v>62</v>
      </c>
      <c r="B64" s="307" t="str">
        <f>+UNED16!A3</f>
        <v xml:space="preserve">Ciudad Autónoma de Buenos Aires Unidades educativas por nivel, modalidad y sector de gestión según distrito escolar; año 2016 </v>
      </c>
    </row>
    <row r="65" spans="1:2" x14ac:dyDescent="0.25">
      <c r="A65" s="311">
        <v>63</v>
      </c>
      <c r="B65" s="307" t="str">
        <f>+SECC16!A3</f>
        <v>Ciudad Autónoma de Buenos Aires.  Secciones por nivel, modalidad y sector de gestión según distrito escolar; año 2017.</v>
      </c>
    </row>
    <row r="66" spans="1:2" x14ac:dyDescent="0.25">
      <c r="A66" s="311">
        <v>64</v>
      </c>
      <c r="B66" s="307" t="str">
        <f>+MATR17!A3</f>
        <v>Ciudad Autónoma de Buenos Aires Matrícula por nivel, modalidad y sector de gestión según distrito escolar; año 2017</v>
      </c>
    </row>
    <row r="67" spans="1:2" x14ac:dyDescent="0.25">
      <c r="A67" s="311">
        <v>65</v>
      </c>
      <c r="B67" s="307" t="str">
        <f>+UNED17!A3</f>
        <v>Ciudad Autónoma de Buenos Aires Unidades educativas por nivel, modalidad y sector de gestión según distrito escolar; año 2017</v>
      </c>
    </row>
    <row r="68" spans="1:2" x14ac:dyDescent="0.25">
      <c r="A68" s="311">
        <v>66</v>
      </c>
      <c r="B68" s="307" t="str">
        <f>+SECC17!A3</f>
        <v>Ciudad Autónoma de Buenos Aires.  Secciones por nivel, modalidad y sector de gestión según distrito escolar; año 2017.</v>
      </c>
    </row>
    <row r="69" spans="1:2" x14ac:dyDescent="0.25">
      <c r="A69" s="311">
        <v>67</v>
      </c>
      <c r="B69" s="307" t="str">
        <f>+MATR18!A3</f>
        <v>Ciudad Autónoma de Buenos Aires Matrícula por nivel, modalidad y sector de gestión según distrito escolar; año 2018</v>
      </c>
    </row>
    <row r="70" spans="1:2" x14ac:dyDescent="0.25">
      <c r="A70" s="311">
        <v>68</v>
      </c>
      <c r="B70" s="307" t="str">
        <f>+UNED18!A3</f>
        <v>Ciudad Autónoma de Buenos Aires Unidades educativas por nivel, modalidad y sector de gestión según distrito escolar; año 2018</v>
      </c>
    </row>
    <row r="71" spans="1:2" x14ac:dyDescent="0.25">
      <c r="A71" s="311">
        <v>69</v>
      </c>
      <c r="B71" s="307" t="str">
        <f>+SECC18!A3</f>
        <v>Ciudad Autónoma de Buenos Aires.  Secciones por nivel, modalidad y sector de gestión según distrito escolar; año 2018</v>
      </c>
    </row>
    <row r="72" spans="1:2" x14ac:dyDescent="0.25">
      <c r="A72" s="311">
        <v>70</v>
      </c>
      <c r="B72" s="307" t="str">
        <f>+MATR19!A3</f>
        <v>Ciudad Autónoma de Buenos Aires Matrícula por nivel, modalidad y sector de gestión según distrito escolar; año 2019</v>
      </c>
    </row>
    <row r="73" spans="1:2" x14ac:dyDescent="0.25">
      <c r="A73" s="311">
        <v>71</v>
      </c>
      <c r="B73" s="307" t="str">
        <f>+UNED19!A3</f>
        <v>Ciudad Autónoma de Buenos Aires Unidades educativas por nivel, modalidad y sector de gestión según distrito escolar; año 2019</v>
      </c>
    </row>
    <row r="74" spans="1:2" x14ac:dyDescent="0.25">
      <c r="A74" s="311">
        <v>72</v>
      </c>
      <c r="B74" s="307" t="str">
        <f>+SECC19!A3</f>
        <v>Ciudad Autónoma de Buenos Aires.  Secciones por nivel, modalidad y sector de gestión según distrito escolar; año 2019</v>
      </c>
    </row>
    <row r="75" spans="1:2" x14ac:dyDescent="0.25">
      <c r="A75" s="311">
        <v>73</v>
      </c>
      <c r="B75" s="307" t="str">
        <f>+MATR20!A3</f>
        <v>Ciudad Autónoma de Buenos Aires Matrícula por nivel, modalidad y sector de gestión según distrito escolar; año 2020</v>
      </c>
    </row>
    <row r="76" spans="1:2" x14ac:dyDescent="0.25">
      <c r="A76" s="311">
        <v>74</v>
      </c>
      <c r="B76" s="307" t="str">
        <f>+UNED20!A3</f>
        <v>Ciudad Autónoma de Buenos Aires Unidades educativas por nivel, modalidad y sector de gestión según distrito escolar; año 2020</v>
      </c>
    </row>
    <row r="77" spans="1:2" x14ac:dyDescent="0.25">
      <c r="A77" s="311">
        <v>75</v>
      </c>
      <c r="B77" s="307" t="str">
        <f>+SECC20!A3</f>
        <v>Ciudad Autónoma de Buenos Aires.  Secciones por nivel, modalidad y sector de gestión según distrito escolar; año 2020</v>
      </c>
    </row>
    <row r="78" spans="1:2" x14ac:dyDescent="0.25">
      <c r="A78" s="311">
        <v>76</v>
      </c>
      <c r="B78" s="307" t="str">
        <f>+MATR21!A3</f>
        <v>Ciudad Autónoma de Buenos Aires Matrícula por nivel, modalidad y sector de gestión según distrito escolar; año 2021</v>
      </c>
    </row>
    <row r="79" spans="1:2" x14ac:dyDescent="0.25">
      <c r="A79" s="311">
        <v>77</v>
      </c>
      <c r="B79" s="307" t="str">
        <f>+UNED21!A3</f>
        <v>Ciudad Autónoma de Buenos Aires Unidades educativas por nivel, modalidad y sector de gestión según distrito escolar; año 2021</v>
      </c>
    </row>
    <row r="80" spans="1:2" x14ac:dyDescent="0.25">
      <c r="A80" s="311">
        <v>78</v>
      </c>
      <c r="B80" s="307" t="str">
        <f>+SECC21!A3</f>
        <v>Ciudad Autónoma de Buenos Aires.  Secciones por nivel, modalidad y sector de gestión según distrito escolar; año 2021</v>
      </c>
    </row>
    <row r="81" spans="1:2" x14ac:dyDescent="0.25">
      <c r="A81" s="311">
        <v>79</v>
      </c>
      <c r="B81" s="307" t="str">
        <f>+MATR22!A3</f>
        <v>Ciudad Autónoma de Buenos Aires Matrícula por nivel, modalidad y sector de gestión según distrito escolar; año 2022</v>
      </c>
    </row>
    <row r="82" spans="1:2" x14ac:dyDescent="0.25">
      <c r="A82" s="311">
        <v>80</v>
      </c>
      <c r="B82" s="307" t="str">
        <f>+UNED22!A3</f>
        <v>Ciudad Autónoma de Buenos Aires Unidades educativas por nivel, modalidad y sector de gestión según distrito escolar; año 2022</v>
      </c>
    </row>
    <row r="83" spans="1:2" x14ac:dyDescent="0.25">
      <c r="A83" s="311">
        <v>81</v>
      </c>
      <c r="B83" s="307" t="str">
        <f>+SECC22!A3</f>
        <v>Ciudad Autónoma de Buenos Aires.  Secciones por nivel, modalidad y sector de gestión según distrito escolar; año 2022</v>
      </c>
    </row>
    <row r="84" spans="1:2" x14ac:dyDescent="0.25">
      <c r="A84" s="311">
        <v>82</v>
      </c>
      <c r="B84" s="307" t="str">
        <f>MATR23!A3</f>
        <v>Ciudad Autónoma de Buenos Aires Matrícula por nivel, modalidad y sector de gestión según distrito escolar; año 2023</v>
      </c>
    </row>
    <row r="85" spans="1:2" x14ac:dyDescent="0.25">
      <c r="A85" s="311">
        <v>83</v>
      </c>
      <c r="B85" s="307" t="str">
        <f>+UNED23!A3</f>
        <v>Ciudad Autónoma de Buenos Aires Unidades educativas por nivel, modalidad y sector de gestión según distrito escolar; año 2023</v>
      </c>
    </row>
    <row r="86" spans="1:2" x14ac:dyDescent="0.25">
      <c r="A86" s="311">
        <v>84</v>
      </c>
      <c r="B86" s="307" t="str">
        <f>+SECC23!A3</f>
        <v>Ciudad Autónoma de Buenos Aires.  Secciones por nivel, modalidad y sector de gestión según distrito escolar; año 2023</v>
      </c>
    </row>
    <row r="87" spans="1:2" x14ac:dyDescent="0.25">
      <c r="A87" s="311">
        <v>82</v>
      </c>
      <c r="B87" s="307" t="str">
        <f>+MEGC!A3</f>
        <v>Ministerio de Educación del GCBA: Matrícula por nivel, modalidad  y sector de gestión, según año; años 1996/2023</v>
      </c>
    </row>
    <row r="88" spans="1:2" x14ac:dyDescent="0.25">
      <c r="A88" s="311">
        <v>83</v>
      </c>
      <c r="B88" s="307" t="str">
        <f>+BASE02!A3</f>
        <v>Ministerio de Educación del GCBA: Matrícula por nivel, modalidad  y sector de gestión, según año; años 1996-2001/2023; base 2002 = 100</v>
      </c>
    </row>
    <row r="89" spans="1:2" x14ac:dyDescent="0.25">
      <c r="A89" s="311">
        <v>84</v>
      </c>
      <c r="B89" s="307" t="str">
        <f>+BASE08!A3</f>
        <v>Ministerio de Educación del GCBA: Matrícula por nivel, modalidad  y sector de gestión, según año; años 1996-2001/2023; base 2008 = 100</v>
      </c>
    </row>
    <row r="90" spans="1:2" x14ac:dyDescent="0.25">
      <c r="A90" s="311">
        <v>85</v>
      </c>
      <c r="B90" s="307" t="str">
        <f>+TCBA!A3</f>
        <v>Ciudad Autónoma de Buenos Aires: Matrícula por nivel, modalidad  y sector de gestión, según año; años 1996/2023</v>
      </c>
    </row>
    <row r="91" spans="1:2" x14ac:dyDescent="0.25">
      <c r="A91" s="311" t="s">
        <v>367</v>
      </c>
      <c r="B91" s="307" t="str">
        <f>+'G-ICOM'!A3</f>
        <v>Educación común. Nivel inicial. Unidades educativas y matrícula por sector de gestión dependientes del Ministerio de Educación del Gobierno de la Ciudad de Buenos Aires. Años 1996/2023</v>
      </c>
    </row>
    <row r="92" spans="1:2" x14ac:dyDescent="0.25">
      <c r="A92" s="311" t="s">
        <v>368</v>
      </c>
      <c r="B92" s="307" t="str">
        <f>+'G-PCOM'!A3</f>
        <v>Educación común. Nivel primario. Unidades educativas y matrícula por sector de gestión dependientes del Ministerio de Educación del Gobierno de la Ciudad de Buenos Aires. Años 1996/2023</v>
      </c>
    </row>
    <row r="93" spans="1:2" x14ac:dyDescent="0.25">
      <c r="A93" s="311" t="s">
        <v>369</v>
      </c>
      <c r="B93" s="307" t="str">
        <f>+'G-MCOM'!A3</f>
        <v>Educación común. Nivel medio. Unidades educativas y matrícula por sector de gestión dependientes del Ministerio de Educación del Gobierno de la Ciudad de Buenos Aires. Años 1996/2022</v>
      </c>
    </row>
    <row r="94" spans="1:2" x14ac:dyDescent="0.25">
      <c r="A94" s="311" t="s">
        <v>370</v>
      </c>
      <c r="B94" s="307" t="str">
        <f>+'G-SCOM'!A3</f>
        <v>Educación común. Nivel Superior. Unidades educativas y matrícula por sector de gestión dependientes del Ministerio de Educación del Gobierno de la Ciudad de Buenos Aires. Años 1996/2023</v>
      </c>
    </row>
    <row r="95" spans="1:2" x14ac:dyDescent="0.25">
      <c r="A95" s="311" t="s">
        <v>371</v>
      </c>
      <c r="B95" s="307" t="str">
        <f>+'G-TCOM'!A3</f>
        <v>Educación Común. Nivel Inicial, Primario, Secundario y Superior no Universitario por sector de gestión. Matrícula y Unidades educativas dependientes del MEGCBA. Años 1996 a 2023.</v>
      </c>
    </row>
    <row r="96" spans="1:2" x14ac:dyDescent="0.25">
      <c r="A96" s="311" t="s">
        <v>372</v>
      </c>
      <c r="B96" s="307" t="str">
        <f>+'G-MADU'!A3</f>
        <v>Nivel secundario para adultos. Unidades educativas y matrícula por sector de gestión dependientes del Ministerio de Educación del Gobierno de la Ciudad de Buenos Aires. Años 1996/2023.</v>
      </c>
    </row>
  </sheetData>
  <mergeCells count="1">
    <mergeCell ref="A1:Q1"/>
  </mergeCells>
  <hyperlinks>
    <hyperlink ref="B3" location="'MATR96'!A1" display="+'MATR96'!A3"/>
    <hyperlink ref="B4" location="'UNED96'!A1" display="+'UNED96'!A3"/>
    <hyperlink ref="B5" location="'SECC96'!A1" display="+'SECC96'!A3"/>
    <hyperlink ref="B6" location="'MATR97'!A1" display="+'MATR97'!A3"/>
    <hyperlink ref="B7" location="'UNED97'!A1" display="+'UNED97'!A3"/>
    <hyperlink ref="B8" location="'SECC97'!A1" display="+'SECC97'!A3"/>
    <hyperlink ref="B9" location="'MATR98'!A1" display="+'MATR98'!A3"/>
    <hyperlink ref="B10" location="'UNED98'!A1" display="+'UNED98'!A3"/>
    <hyperlink ref="B11" location="'SECC98'!A1" display="+'SECC98'!A3"/>
    <hyperlink ref="B12" location="'MATR99'!A1" display="+'MATR99'!A3"/>
    <hyperlink ref="B13" location="'UNED99'!A1" display="+'UNED99'!A3"/>
    <hyperlink ref="B14" location="'SECC99'!A1" display="+'SECC99'!A3"/>
    <hyperlink ref="B15" location="'MATR00'!A1" display="+'MATR00'!A3"/>
    <hyperlink ref="B16" location="'UNED00'!A1" display="+'UNED00'!A3"/>
    <hyperlink ref="B17" location="'SECC00'!A1" display="+'SECC00'!A3"/>
    <hyperlink ref="B18" location="'MATR01'!A1" display="+'MATR01'!A3"/>
    <hyperlink ref="B19" location="'UNED01'!A1" display="+'UNED01'!A3"/>
    <hyperlink ref="B20" location="'SECC01'!A1" display="+'SECC01'!A3"/>
    <hyperlink ref="B21" location="'MATR02'!A1" display="+'MATR02'!A3"/>
    <hyperlink ref="B22" location="'UNED02'!A1" display="+'UNED02'!A3"/>
    <hyperlink ref="B23" location="'SECC02'!A1" display="+'SECC02'!A3"/>
    <hyperlink ref="B24" location="'MATR03'!A1" display="+'MATR03'!A3"/>
    <hyperlink ref="B25" location="'UNED03'!A1" display="+'UNED03'!A3"/>
    <hyperlink ref="B26" location="'SECC03'!A1" display="+'SECC03'!A3"/>
    <hyperlink ref="B27" location="'MATR04'!A1" display="+'MATR04'!A3"/>
    <hyperlink ref="B28" location="'UNED04'!A1" display="+'UNED04'!A3"/>
    <hyperlink ref="B29" location="'SECC04'!A1" display="+'SECC04'!A3"/>
    <hyperlink ref="B30" location="'MATR05'!A1" display="+'MATR05'!A3"/>
    <hyperlink ref="B31" location="'UNED05'!A1" display="+'UNED05'!A3"/>
    <hyperlink ref="B32" location="'SECC05'!A1" display="+'SECC05'!A3"/>
    <hyperlink ref="B33" location="'MATR06'!A1" display="+'MATR06'!A3"/>
    <hyperlink ref="B34" location="'UNED06'!A1" display="+'UNED06'!A3"/>
    <hyperlink ref="B35" location="'SECC06'!A1" display="+'SECC06'!A3"/>
    <hyperlink ref="B36" location="'MATR07'!A1" display="+'MATR07'!A3"/>
    <hyperlink ref="B37" location="'UNED07'!A1" display="+'UNED07'!A3"/>
    <hyperlink ref="B38" location="'SECC07'!A1" display="+'SECC07'!A3"/>
    <hyperlink ref="B39" location="'MATR08'!A1" display="+'MATR08'!A3"/>
    <hyperlink ref="B40" location="'UNED08'!A1" display="+'UNED08'!A3"/>
    <hyperlink ref="B41" location="'SECC08'!A1" display="+'SECC08'!A3"/>
    <hyperlink ref="B42" location="'MATR09'!A1" display="+'MATR09'!A3"/>
    <hyperlink ref="B43" location="'UNED09'!A1" display="+'UNED09'!A3"/>
    <hyperlink ref="B44" location="'SECC09'!A1" display="+'SECC09'!A3"/>
    <hyperlink ref="B45" location="'UNED10'!A1" display="+'UNED10'!A3"/>
    <hyperlink ref="B46" location="'MATR10'!A1" display="+'MATR10'!A3"/>
    <hyperlink ref="B47" location="'SECC10'!A1" display="+'SECC10'!A3"/>
    <hyperlink ref="B48" location="'MATR11'!A1" display="+'MATR11'!A3"/>
    <hyperlink ref="B49" location="'UNED11'!A1" display="+'UNED11'!A3"/>
    <hyperlink ref="B50" location="'SECC11'!A1" display="+'SECC11'!A3"/>
    <hyperlink ref="B51" location="'MATR12'!A1" display="+'MATR12'!A3"/>
    <hyperlink ref="B52" location="'UNED12'!A1" display="+'UNED12'!A3"/>
    <hyperlink ref="B53" location="'SECC12'!A1" display="+'SECC12'!A3"/>
    <hyperlink ref="B54" location="'MATR13'!A1" display="+'MATR13'!A3"/>
    <hyperlink ref="B55" location="'UNED13'!A1" display="+'UNED13'!A3"/>
    <hyperlink ref="B56" location="'SECC13'!A1" display="+'SECC13'!A3"/>
    <hyperlink ref="B57" location="'MATR14'!A1" display="+'MATR14'!A3"/>
    <hyperlink ref="B58" location="'UNED14'!A1" display="+'UNED14'!A3"/>
    <hyperlink ref="B59" location="'SECC14'!A1" display="+'SECC14'!A3"/>
    <hyperlink ref="B60" location="'MATR15'!A1" display="+'MATR15'!A3"/>
    <hyperlink ref="B61" location="'UNED15'!A1" display="+'UNED15'!A3"/>
    <hyperlink ref="B62" location="'SECC15'!A1" display="+'SECC15'!A3"/>
    <hyperlink ref="B63" location="'MATR16'!A1" display="+'MATR16'!A3"/>
    <hyperlink ref="B64" location="'UNED16'!A1" display="+'UNED16'!A3"/>
    <hyperlink ref="B65" location="'SECC16'!A1" display="+'SECC16'!A3"/>
    <hyperlink ref="B66" location="'MATR17'!A1" display="+'MATR17'!A3"/>
    <hyperlink ref="B67" location="'UNED17'!A1" display="+'UNED17'!A3"/>
    <hyperlink ref="B68" location="'SECC17'!A1" display="+'SECC17'!A3"/>
    <hyperlink ref="B69" location="'MATR18'!A1" display="+'MATR18'!A3"/>
    <hyperlink ref="B70" location="'UNED18'!A1" display="+'UNED18'!A3"/>
    <hyperlink ref="B71" location="'SECC18'!A1" display="+'SECC18'!A3"/>
    <hyperlink ref="B72" location="'MATR19'!A1" display="+'MATR19'!A3"/>
    <hyperlink ref="B73" location="'UNED19'!A1" display="+'UNED19'!A3"/>
    <hyperlink ref="B74" location="'SECC19'!A1" display="+'SECC19'!A3"/>
    <hyperlink ref="B75" location="'MATR20'!A1" display="+'MATR20'!A3"/>
    <hyperlink ref="B76" location="'UNED20'!A1" display="+'UNED20'!A3"/>
    <hyperlink ref="B77" location="'SECC20'!A1" display="+'SECC20'!A3"/>
    <hyperlink ref="B78" location="'MATR21'!A1" display="+'MATR21'!A3"/>
    <hyperlink ref="B79" location="'UNED21'!A1" display="+'UNED21'!A3"/>
    <hyperlink ref="B80" location="'SECC21'!A1" display="+'SECC21'!A3"/>
    <hyperlink ref="B81" location="'MATR22'!A1" display="+'MATR22'!A3"/>
    <hyperlink ref="B82" location="'UNED22'!A1" display="+'UNED22'!A3"/>
    <hyperlink ref="B83" location="'SECC22'!A1" display="+'SECC22'!A3"/>
    <hyperlink ref="B87" location="'MEGC'!A1" display="+'MEGC'!A3"/>
    <hyperlink ref="B88" location="'BASE02'!A1" display="+'BASE02'!A3"/>
    <hyperlink ref="B89" location="'BASE08'!A1" display="+'BASE08'!A3"/>
    <hyperlink ref="B90" location="'TCBA'!A1" display="+'TCBA'!A3"/>
    <hyperlink ref="B91" location="'G-ICOM'!A1" display="'G-ICOM'!A1"/>
    <hyperlink ref="B92" location="'G-PCOM'!A1" display="+'G-PCOM'!A3"/>
    <hyperlink ref="B93" location="'G-MCOM'!A1" display="+'G-MCOM'!A3"/>
    <hyperlink ref="B94" location="'G-SCOM'!A1" display="+'G-SCOM'!A3"/>
    <hyperlink ref="B95" location="'G-TCOM'!A1" display="+'G-TCOM'!A3"/>
    <hyperlink ref="B96" location="'G-MADU'!A1" display="+'G-MADU'!A3"/>
    <hyperlink ref="B85" location="'UNED22'!A1" display="+'UNED22'!A3"/>
    <hyperlink ref="B86" location="'SECC22'!A1" display="+'SECC22'!A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A46"/>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395" t="s">
        <v>44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75" customHeight="1" thickBot="1" x14ac:dyDescent="0.35">
      <c r="A3" s="53" t="s">
        <v>72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108</v>
      </c>
      <c r="C7" s="34">
        <v>188</v>
      </c>
      <c r="D7" s="34">
        <v>0</v>
      </c>
      <c r="E7" s="34">
        <v>0</v>
      </c>
      <c r="F7" s="34">
        <v>443</v>
      </c>
      <c r="G7" s="34">
        <v>518</v>
      </c>
      <c r="H7" s="34">
        <v>0</v>
      </c>
      <c r="I7" s="34">
        <v>0</v>
      </c>
      <c r="J7" s="34">
        <v>40</v>
      </c>
      <c r="K7" s="34">
        <v>0</v>
      </c>
      <c r="L7" s="34">
        <v>335</v>
      </c>
      <c r="M7" s="34">
        <v>380</v>
      </c>
      <c r="N7" s="34">
        <v>0</v>
      </c>
      <c r="O7" s="34">
        <v>0</v>
      </c>
      <c r="P7" s="34">
        <v>169</v>
      </c>
      <c r="Q7" s="34">
        <v>42</v>
      </c>
      <c r="R7" s="34"/>
      <c r="S7" s="34"/>
      <c r="T7" s="34"/>
      <c r="U7" s="34"/>
      <c r="V7" s="115"/>
      <c r="W7" s="103"/>
      <c r="X7" s="102">
        <f t="shared" ref="X7:X30" si="0">SUM(B7,D7,F7,H7,J7,L7,N7,P7,R7,T7,V7)</f>
        <v>1095</v>
      </c>
      <c r="Y7" s="34">
        <f t="shared" ref="Y7:Y30" si="1">SUM(C7,E7,G7,I7,K7,M7,O7,Q7,S7,U7,W7)</f>
        <v>1128</v>
      </c>
      <c r="Z7" s="34">
        <f t="shared" ref="Z7:Z30" si="2">SUM(B7,F7,L7,T7)</f>
        <v>886</v>
      </c>
      <c r="AA7" s="103">
        <f t="shared" ref="AA7:AA30" si="3">SUM(C7,G7,M7,U7)</f>
        <v>1086</v>
      </c>
    </row>
    <row r="8" spans="1:27" ht="12" customHeight="1" x14ac:dyDescent="0.2">
      <c r="A8" s="92">
        <v>2</v>
      </c>
      <c r="B8" s="34">
        <v>95</v>
      </c>
      <c r="C8" s="34">
        <v>154</v>
      </c>
      <c r="D8" s="34">
        <v>0</v>
      </c>
      <c r="E8" s="34">
        <v>0</v>
      </c>
      <c r="F8" s="34">
        <v>385</v>
      </c>
      <c r="G8" s="34">
        <v>366</v>
      </c>
      <c r="H8" s="34">
        <v>0</v>
      </c>
      <c r="I8" s="34">
        <v>0</v>
      </c>
      <c r="J8" s="34">
        <v>30</v>
      </c>
      <c r="K8" s="34">
        <v>0</v>
      </c>
      <c r="L8" s="34">
        <v>313</v>
      </c>
      <c r="M8" s="34">
        <v>245</v>
      </c>
      <c r="N8" s="34">
        <v>0</v>
      </c>
      <c r="O8" s="34">
        <v>0</v>
      </c>
      <c r="P8" s="34">
        <v>17</v>
      </c>
      <c r="Q8" s="34">
        <v>20</v>
      </c>
      <c r="R8" s="34"/>
      <c r="S8" s="34"/>
      <c r="T8" s="34"/>
      <c r="U8" s="34"/>
      <c r="V8" s="115"/>
      <c r="W8" s="103"/>
      <c r="X8" s="102">
        <f t="shared" si="0"/>
        <v>840</v>
      </c>
      <c r="Y8" s="34">
        <f t="shared" si="1"/>
        <v>785</v>
      </c>
      <c r="Z8" s="34">
        <f t="shared" si="2"/>
        <v>793</v>
      </c>
      <c r="AA8" s="103">
        <f t="shared" si="3"/>
        <v>765</v>
      </c>
    </row>
    <row r="9" spans="1:27" ht="12" customHeight="1" x14ac:dyDescent="0.2">
      <c r="A9" s="93">
        <v>3</v>
      </c>
      <c r="B9" s="35">
        <v>62</v>
      </c>
      <c r="C9" s="35">
        <v>85</v>
      </c>
      <c r="D9" s="35">
        <v>0</v>
      </c>
      <c r="E9" s="35">
        <v>0</v>
      </c>
      <c r="F9" s="35">
        <v>267</v>
      </c>
      <c r="G9" s="35">
        <v>228</v>
      </c>
      <c r="H9" s="35">
        <v>0</v>
      </c>
      <c r="I9" s="35">
        <v>0</v>
      </c>
      <c r="J9" s="35">
        <v>28</v>
      </c>
      <c r="K9" s="35">
        <v>0</v>
      </c>
      <c r="L9" s="35">
        <v>164</v>
      </c>
      <c r="M9" s="35">
        <v>156</v>
      </c>
      <c r="N9" s="35">
        <v>0</v>
      </c>
      <c r="O9" s="35">
        <v>0</v>
      </c>
      <c r="P9" s="35">
        <v>95</v>
      </c>
      <c r="Q9" s="35">
        <v>63</v>
      </c>
      <c r="R9" s="35"/>
      <c r="S9" s="35"/>
      <c r="T9" s="35"/>
      <c r="U9" s="35"/>
      <c r="V9" s="116"/>
      <c r="W9" s="105"/>
      <c r="X9" s="104">
        <f t="shared" si="0"/>
        <v>616</v>
      </c>
      <c r="Y9" s="35">
        <f t="shared" si="1"/>
        <v>532</v>
      </c>
      <c r="Z9" s="35">
        <f t="shared" si="2"/>
        <v>493</v>
      </c>
      <c r="AA9" s="105">
        <f t="shared" si="3"/>
        <v>469</v>
      </c>
    </row>
    <row r="10" spans="1:27" ht="12" customHeight="1" x14ac:dyDescent="0.2">
      <c r="A10" s="94">
        <v>4</v>
      </c>
      <c r="B10" s="36">
        <v>68</v>
      </c>
      <c r="C10" s="36">
        <v>34</v>
      </c>
      <c r="D10" s="36">
        <v>0</v>
      </c>
      <c r="E10" s="36">
        <v>0</v>
      </c>
      <c r="F10" s="36">
        <v>279</v>
      </c>
      <c r="G10" s="36">
        <v>99</v>
      </c>
      <c r="H10" s="36">
        <v>0</v>
      </c>
      <c r="I10" s="36">
        <v>0</v>
      </c>
      <c r="J10" s="36">
        <v>17</v>
      </c>
      <c r="K10" s="36">
        <v>0</v>
      </c>
      <c r="L10" s="36">
        <v>249</v>
      </c>
      <c r="M10" s="36">
        <v>68</v>
      </c>
      <c r="N10" s="36">
        <v>0</v>
      </c>
      <c r="O10" s="36">
        <v>0</v>
      </c>
      <c r="P10" s="36">
        <v>38</v>
      </c>
      <c r="Q10" s="36">
        <v>0</v>
      </c>
      <c r="R10" s="36"/>
      <c r="S10" s="36"/>
      <c r="T10" s="36"/>
      <c r="U10" s="36"/>
      <c r="V10" s="117"/>
      <c r="W10" s="107"/>
      <c r="X10" s="106">
        <f t="shared" si="0"/>
        <v>651</v>
      </c>
      <c r="Y10" s="36">
        <f t="shared" si="1"/>
        <v>201</v>
      </c>
      <c r="Z10" s="36">
        <f t="shared" si="2"/>
        <v>596</v>
      </c>
      <c r="AA10" s="107">
        <f t="shared" si="3"/>
        <v>201</v>
      </c>
    </row>
    <row r="11" spans="1:27" ht="12" customHeight="1" x14ac:dyDescent="0.2">
      <c r="A11" s="92">
        <v>5</v>
      </c>
      <c r="B11" s="34">
        <v>106</v>
      </c>
      <c r="C11" s="34">
        <v>54</v>
      </c>
      <c r="D11" s="34">
        <v>0</v>
      </c>
      <c r="E11" s="34">
        <v>0</v>
      </c>
      <c r="F11" s="34">
        <v>355</v>
      </c>
      <c r="G11" s="34">
        <v>121</v>
      </c>
      <c r="H11" s="34">
        <v>0</v>
      </c>
      <c r="I11" s="34">
        <v>0</v>
      </c>
      <c r="J11" s="34">
        <v>23</v>
      </c>
      <c r="K11" s="34">
        <v>0</v>
      </c>
      <c r="L11" s="34">
        <v>202</v>
      </c>
      <c r="M11" s="34">
        <v>78</v>
      </c>
      <c r="N11" s="34">
        <v>0</v>
      </c>
      <c r="O11" s="34">
        <v>0</v>
      </c>
      <c r="P11" s="34">
        <v>9</v>
      </c>
      <c r="Q11" s="34">
        <v>0</v>
      </c>
      <c r="R11" s="34"/>
      <c r="S11" s="34"/>
      <c r="T11" s="34"/>
      <c r="U11" s="34"/>
      <c r="V11" s="115"/>
      <c r="W11" s="103"/>
      <c r="X11" s="102">
        <f t="shared" si="0"/>
        <v>695</v>
      </c>
      <c r="Y11" s="34">
        <f t="shared" si="1"/>
        <v>253</v>
      </c>
      <c r="Z11" s="34">
        <f t="shared" si="2"/>
        <v>663</v>
      </c>
      <c r="AA11" s="103">
        <f t="shared" si="3"/>
        <v>253</v>
      </c>
    </row>
    <row r="12" spans="1:27" ht="12" customHeight="1" x14ac:dyDescent="0.2">
      <c r="A12" s="93">
        <v>6</v>
      </c>
      <c r="B12" s="35">
        <v>110</v>
      </c>
      <c r="C12" s="35">
        <v>54</v>
      </c>
      <c r="D12" s="35">
        <v>0</v>
      </c>
      <c r="E12" s="35">
        <v>0</v>
      </c>
      <c r="F12" s="35">
        <v>455</v>
      </c>
      <c r="G12" s="35">
        <v>137</v>
      </c>
      <c r="H12" s="35">
        <v>0</v>
      </c>
      <c r="I12" s="35">
        <v>0</v>
      </c>
      <c r="J12" s="35">
        <v>23</v>
      </c>
      <c r="K12" s="35">
        <v>0</v>
      </c>
      <c r="L12" s="35">
        <v>280</v>
      </c>
      <c r="M12" s="35">
        <v>140</v>
      </c>
      <c r="N12" s="35">
        <v>0</v>
      </c>
      <c r="O12" s="35">
        <v>0</v>
      </c>
      <c r="P12" s="35">
        <v>43</v>
      </c>
      <c r="Q12" s="35">
        <v>15</v>
      </c>
      <c r="R12" s="35"/>
      <c r="S12" s="35"/>
      <c r="T12" s="35"/>
      <c r="U12" s="35"/>
      <c r="V12" s="116"/>
      <c r="W12" s="105"/>
      <c r="X12" s="104">
        <f t="shared" si="0"/>
        <v>911</v>
      </c>
      <c r="Y12" s="35">
        <f t="shared" si="1"/>
        <v>346</v>
      </c>
      <c r="Z12" s="35">
        <f t="shared" si="2"/>
        <v>845</v>
      </c>
      <c r="AA12" s="105">
        <f t="shared" si="3"/>
        <v>331</v>
      </c>
    </row>
    <row r="13" spans="1:27" ht="12" customHeight="1" x14ac:dyDescent="0.2">
      <c r="A13" s="94">
        <v>7</v>
      </c>
      <c r="B13" s="36">
        <v>115</v>
      </c>
      <c r="C13" s="36">
        <v>113</v>
      </c>
      <c r="D13" s="36">
        <v>0</v>
      </c>
      <c r="E13" s="36">
        <v>0</v>
      </c>
      <c r="F13" s="36">
        <v>373</v>
      </c>
      <c r="G13" s="36">
        <v>291</v>
      </c>
      <c r="H13" s="36">
        <v>0</v>
      </c>
      <c r="I13" s="36">
        <v>0</v>
      </c>
      <c r="J13" s="36">
        <v>22</v>
      </c>
      <c r="K13" s="36">
        <v>0</v>
      </c>
      <c r="L13" s="36">
        <v>249</v>
      </c>
      <c r="M13" s="36">
        <v>272</v>
      </c>
      <c r="N13" s="36">
        <v>0</v>
      </c>
      <c r="O13" s="36">
        <v>0</v>
      </c>
      <c r="P13" s="36">
        <v>53</v>
      </c>
      <c r="Q13" s="36">
        <v>35</v>
      </c>
      <c r="R13" s="36"/>
      <c r="S13" s="36"/>
      <c r="T13" s="36"/>
      <c r="U13" s="36"/>
      <c r="V13" s="117"/>
      <c r="W13" s="107"/>
      <c r="X13" s="106">
        <f t="shared" si="0"/>
        <v>812</v>
      </c>
      <c r="Y13" s="36">
        <f t="shared" si="1"/>
        <v>711</v>
      </c>
      <c r="Z13" s="36">
        <f t="shared" si="2"/>
        <v>737</v>
      </c>
      <c r="AA13" s="107">
        <f t="shared" si="3"/>
        <v>676</v>
      </c>
    </row>
    <row r="14" spans="1:27" ht="12" customHeight="1" x14ac:dyDescent="0.2">
      <c r="A14" s="92">
        <v>8</v>
      </c>
      <c r="B14" s="34">
        <v>122</v>
      </c>
      <c r="C14" s="34">
        <v>95</v>
      </c>
      <c r="D14" s="34">
        <v>0</v>
      </c>
      <c r="E14" s="34">
        <v>0</v>
      </c>
      <c r="F14" s="34">
        <v>340</v>
      </c>
      <c r="G14" s="34">
        <v>223</v>
      </c>
      <c r="H14" s="34">
        <v>0</v>
      </c>
      <c r="I14" s="34">
        <v>0</v>
      </c>
      <c r="J14" s="34">
        <v>12</v>
      </c>
      <c r="K14" s="34">
        <v>0</v>
      </c>
      <c r="L14" s="34">
        <v>174</v>
      </c>
      <c r="M14" s="34">
        <v>166</v>
      </c>
      <c r="N14" s="34">
        <v>0</v>
      </c>
      <c r="O14" s="34">
        <v>0</v>
      </c>
      <c r="P14" s="34">
        <v>38</v>
      </c>
      <c r="Q14" s="34">
        <v>5</v>
      </c>
      <c r="R14" s="34"/>
      <c r="S14" s="34"/>
      <c r="T14" s="34"/>
      <c r="U14" s="34"/>
      <c r="V14" s="115"/>
      <c r="W14" s="103"/>
      <c r="X14" s="102">
        <f t="shared" si="0"/>
        <v>686</v>
      </c>
      <c r="Y14" s="34">
        <f t="shared" si="1"/>
        <v>489</v>
      </c>
      <c r="Z14" s="34">
        <f t="shared" si="2"/>
        <v>636</v>
      </c>
      <c r="AA14" s="103">
        <f t="shared" si="3"/>
        <v>484</v>
      </c>
    </row>
    <row r="15" spans="1:27" ht="12" customHeight="1" x14ac:dyDescent="0.2">
      <c r="A15" s="93">
        <v>9</v>
      </c>
      <c r="B15" s="35">
        <v>112</v>
      </c>
      <c r="C15" s="35">
        <v>225</v>
      </c>
      <c r="D15" s="35">
        <v>0</v>
      </c>
      <c r="E15" s="35">
        <v>0</v>
      </c>
      <c r="F15" s="35">
        <v>396</v>
      </c>
      <c r="G15" s="35">
        <v>483</v>
      </c>
      <c r="H15" s="35">
        <v>0</v>
      </c>
      <c r="I15" s="35">
        <v>0</v>
      </c>
      <c r="J15" s="35">
        <v>27</v>
      </c>
      <c r="K15" s="35">
        <v>6</v>
      </c>
      <c r="L15" s="35">
        <v>200</v>
      </c>
      <c r="M15" s="35">
        <v>305</v>
      </c>
      <c r="N15" s="35">
        <v>0</v>
      </c>
      <c r="O15" s="35">
        <v>0</v>
      </c>
      <c r="P15" s="35">
        <v>3</v>
      </c>
      <c r="Q15" s="35">
        <v>46</v>
      </c>
      <c r="R15" s="35"/>
      <c r="S15" s="35"/>
      <c r="T15" s="35"/>
      <c r="U15" s="35"/>
      <c r="V15" s="116"/>
      <c r="W15" s="105"/>
      <c r="X15" s="104">
        <f t="shared" si="0"/>
        <v>738</v>
      </c>
      <c r="Y15" s="35">
        <f t="shared" si="1"/>
        <v>1065</v>
      </c>
      <c r="Z15" s="35">
        <f t="shared" si="2"/>
        <v>708</v>
      </c>
      <c r="AA15" s="105">
        <f t="shared" si="3"/>
        <v>1013</v>
      </c>
    </row>
    <row r="16" spans="1:27" ht="12" customHeight="1" x14ac:dyDescent="0.2">
      <c r="A16" s="94">
        <v>10</v>
      </c>
      <c r="B16" s="36">
        <v>115</v>
      </c>
      <c r="C16" s="36">
        <v>255</v>
      </c>
      <c r="D16" s="36">
        <v>0</v>
      </c>
      <c r="E16" s="36">
        <v>0</v>
      </c>
      <c r="F16" s="36">
        <v>405</v>
      </c>
      <c r="G16" s="36">
        <v>554</v>
      </c>
      <c r="H16" s="36">
        <v>0</v>
      </c>
      <c r="I16" s="36">
        <v>0</v>
      </c>
      <c r="J16" s="36">
        <v>23</v>
      </c>
      <c r="K16" s="36">
        <v>3</v>
      </c>
      <c r="L16" s="36">
        <v>327</v>
      </c>
      <c r="M16" s="36">
        <v>506</v>
      </c>
      <c r="N16" s="36">
        <v>0</v>
      </c>
      <c r="O16" s="36">
        <v>0</v>
      </c>
      <c r="P16" s="36">
        <v>9</v>
      </c>
      <c r="Q16" s="36">
        <v>9</v>
      </c>
      <c r="R16" s="36"/>
      <c r="S16" s="36"/>
      <c r="T16" s="36"/>
      <c r="U16" s="36"/>
      <c r="V16" s="117"/>
      <c r="W16" s="107"/>
      <c r="X16" s="106">
        <f t="shared" si="0"/>
        <v>879</v>
      </c>
      <c r="Y16" s="36">
        <f t="shared" si="1"/>
        <v>1327</v>
      </c>
      <c r="Z16" s="36">
        <f t="shared" si="2"/>
        <v>847</v>
      </c>
      <c r="AA16" s="107">
        <f t="shared" si="3"/>
        <v>1315</v>
      </c>
    </row>
    <row r="17" spans="1:27" ht="12" customHeight="1" x14ac:dyDescent="0.2">
      <c r="A17" s="92">
        <v>11</v>
      </c>
      <c r="B17" s="34">
        <v>60</v>
      </c>
      <c r="C17" s="34">
        <v>105</v>
      </c>
      <c r="D17" s="34">
        <v>0</v>
      </c>
      <c r="E17" s="34">
        <v>0</v>
      </c>
      <c r="F17" s="34">
        <v>303</v>
      </c>
      <c r="G17" s="34">
        <v>253</v>
      </c>
      <c r="H17" s="34">
        <v>0</v>
      </c>
      <c r="I17" s="34">
        <v>0</v>
      </c>
      <c r="J17" s="34">
        <v>10</v>
      </c>
      <c r="K17" s="34">
        <v>3</v>
      </c>
      <c r="L17" s="34">
        <v>164</v>
      </c>
      <c r="M17" s="34">
        <v>154</v>
      </c>
      <c r="N17" s="34">
        <v>0</v>
      </c>
      <c r="O17" s="34">
        <v>0</v>
      </c>
      <c r="P17" s="34">
        <v>27</v>
      </c>
      <c r="Q17" s="34">
        <v>14</v>
      </c>
      <c r="R17" s="34"/>
      <c r="S17" s="34"/>
      <c r="T17" s="34"/>
      <c r="U17" s="34"/>
      <c r="V17" s="115"/>
      <c r="W17" s="103"/>
      <c r="X17" s="102">
        <f t="shared" si="0"/>
        <v>564</v>
      </c>
      <c r="Y17" s="34">
        <f t="shared" si="1"/>
        <v>529</v>
      </c>
      <c r="Z17" s="34">
        <f t="shared" si="2"/>
        <v>527</v>
      </c>
      <c r="AA17" s="103">
        <f t="shared" si="3"/>
        <v>512</v>
      </c>
    </row>
    <row r="18" spans="1:27" ht="12" customHeight="1" x14ac:dyDescent="0.2">
      <c r="A18" s="93">
        <v>12</v>
      </c>
      <c r="B18" s="35">
        <v>93</v>
      </c>
      <c r="C18" s="35">
        <v>72</v>
      </c>
      <c r="D18" s="35">
        <v>0</v>
      </c>
      <c r="E18" s="35">
        <v>0</v>
      </c>
      <c r="F18" s="35">
        <v>295</v>
      </c>
      <c r="G18" s="35">
        <v>170</v>
      </c>
      <c r="H18" s="35">
        <v>0</v>
      </c>
      <c r="I18" s="35">
        <v>0</v>
      </c>
      <c r="J18" s="35">
        <v>12</v>
      </c>
      <c r="K18" s="35">
        <v>0</v>
      </c>
      <c r="L18" s="35">
        <v>101</v>
      </c>
      <c r="M18" s="35">
        <v>115</v>
      </c>
      <c r="N18" s="35">
        <v>0</v>
      </c>
      <c r="O18" s="35">
        <v>0</v>
      </c>
      <c r="P18" s="35">
        <v>0</v>
      </c>
      <c r="Q18" s="35">
        <v>30</v>
      </c>
      <c r="R18" s="35"/>
      <c r="S18" s="35"/>
      <c r="T18" s="35"/>
      <c r="U18" s="35"/>
      <c r="V18" s="116"/>
      <c r="W18" s="105"/>
      <c r="X18" s="104">
        <f t="shared" si="0"/>
        <v>501</v>
      </c>
      <c r="Y18" s="35">
        <f t="shared" si="1"/>
        <v>387</v>
      </c>
      <c r="Z18" s="35">
        <f t="shared" si="2"/>
        <v>489</v>
      </c>
      <c r="AA18" s="105">
        <f t="shared" si="3"/>
        <v>357</v>
      </c>
    </row>
    <row r="19" spans="1:27" ht="12" customHeight="1" x14ac:dyDescent="0.2">
      <c r="A19" s="94">
        <v>13</v>
      </c>
      <c r="B19" s="36">
        <v>66</v>
      </c>
      <c r="C19" s="36">
        <v>41</v>
      </c>
      <c r="D19" s="36">
        <v>0</v>
      </c>
      <c r="E19" s="36">
        <v>0</v>
      </c>
      <c r="F19" s="36">
        <v>307</v>
      </c>
      <c r="G19" s="36">
        <v>113</v>
      </c>
      <c r="H19" s="36">
        <v>0</v>
      </c>
      <c r="I19" s="36">
        <v>0</v>
      </c>
      <c r="J19" s="36">
        <v>14</v>
      </c>
      <c r="K19" s="36">
        <v>0</v>
      </c>
      <c r="L19" s="36">
        <v>216</v>
      </c>
      <c r="M19" s="36">
        <v>76</v>
      </c>
      <c r="N19" s="36">
        <v>0</v>
      </c>
      <c r="O19" s="36">
        <v>0</v>
      </c>
      <c r="P19" s="36">
        <v>7</v>
      </c>
      <c r="Q19" s="36">
        <v>0</v>
      </c>
      <c r="R19" s="36"/>
      <c r="S19" s="36"/>
      <c r="T19" s="36"/>
      <c r="U19" s="36"/>
      <c r="V19" s="117"/>
      <c r="W19" s="107"/>
      <c r="X19" s="106">
        <f t="shared" si="0"/>
        <v>610</v>
      </c>
      <c r="Y19" s="36">
        <f t="shared" si="1"/>
        <v>230</v>
      </c>
      <c r="Z19" s="36">
        <f t="shared" si="2"/>
        <v>589</v>
      </c>
      <c r="AA19" s="107">
        <f t="shared" si="3"/>
        <v>230</v>
      </c>
    </row>
    <row r="20" spans="1:27" ht="12" customHeight="1" x14ac:dyDescent="0.2">
      <c r="A20" s="92">
        <v>14</v>
      </c>
      <c r="B20" s="34">
        <v>62</v>
      </c>
      <c r="C20" s="34">
        <v>57</v>
      </c>
      <c r="D20" s="34">
        <v>0</v>
      </c>
      <c r="E20" s="34">
        <v>0</v>
      </c>
      <c r="F20" s="34">
        <v>244</v>
      </c>
      <c r="G20" s="34">
        <v>153</v>
      </c>
      <c r="H20" s="34">
        <v>0</v>
      </c>
      <c r="I20" s="34">
        <v>0</v>
      </c>
      <c r="J20" s="34">
        <v>13</v>
      </c>
      <c r="K20" s="34">
        <v>0</v>
      </c>
      <c r="L20" s="34">
        <v>85</v>
      </c>
      <c r="M20" s="34">
        <v>71</v>
      </c>
      <c r="N20" s="34">
        <v>0</v>
      </c>
      <c r="O20" s="34">
        <v>0</v>
      </c>
      <c r="P20" s="34">
        <v>0</v>
      </c>
      <c r="Q20" s="34">
        <v>4</v>
      </c>
      <c r="R20" s="34"/>
      <c r="S20" s="34"/>
      <c r="T20" s="34"/>
      <c r="U20" s="34"/>
      <c r="V20" s="115"/>
      <c r="W20" s="103"/>
      <c r="X20" s="102">
        <f t="shared" si="0"/>
        <v>404</v>
      </c>
      <c r="Y20" s="34">
        <f t="shared" si="1"/>
        <v>285</v>
      </c>
      <c r="Z20" s="34">
        <f t="shared" si="2"/>
        <v>391</v>
      </c>
      <c r="AA20" s="103">
        <f t="shared" si="3"/>
        <v>281</v>
      </c>
    </row>
    <row r="21" spans="1:27" ht="12" customHeight="1" x14ac:dyDescent="0.2">
      <c r="A21" s="93">
        <v>15</v>
      </c>
      <c r="B21" s="35">
        <v>60</v>
      </c>
      <c r="C21" s="35">
        <v>76</v>
      </c>
      <c r="D21" s="35">
        <v>0</v>
      </c>
      <c r="E21" s="35">
        <v>0</v>
      </c>
      <c r="F21" s="35">
        <v>299</v>
      </c>
      <c r="G21" s="35">
        <v>213</v>
      </c>
      <c r="H21" s="35">
        <v>0</v>
      </c>
      <c r="I21" s="35">
        <v>0</v>
      </c>
      <c r="J21" s="35">
        <v>13</v>
      </c>
      <c r="K21" s="35">
        <v>0</v>
      </c>
      <c r="L21" s="35">
        <v>124</v>
      </c>
      <c r="M21" s="35">
        <v>128</v>
      </c>
      <c r="N21" s="35">
        <v>0</v>
      </c>
      <c r="O21" s="35">
        <v>0</v>
      </c>
      <c r="P21" s="35">
        <v>6</v>
      </c>
      <c r="Q21" s="35">
        <v>36</v>
      </c>
      <c r="R21" s="35"/>
      <c r="S21" s="35"/>
      <c r="T21" s="35"/>
      <c r="U21" s="35"/>
      <c r="V21" s="116"/>
      <c r="W21" s="105"/>
      <c r="X21" s="104">
        <f t="shared" si="0"/>
        <v>502</v>
      </c>
      <c r="Y21" s="35">
        <f t="shared" si="1"/>
        <v>453</v>
      </c>
      <c r="Z21" s="35">
        <f t="shared" si="2"/>
        <v>483</v>
      </c>
      <c r="AA21" s="105">
        <f t="shared" si="3"/>
        <v>417</v>
      </c>
    </row>
    <row r="22" spans="1:27" ht="12" customHeight="1" x14ac:dyDescent="0.2">
      <c r="A22" s="94">
        <v>16</v>
      </c>
      <c r="B22" s="36">
        <v>58</v>
      </c>
      <c r="C22" s="36">
        <v>48</v>
      </c>
      <c r="D22" s="36">
        <v>0</v>
      </c>
      <c r="E22" s="36">
        <v>0</v>
      </c>
      <c r="F22" s="36">
        <v>262</v>
      </c>
      <c r="G22" s="36">
        <v>121</v>
      </c>
      <c r="H22" s="36">
        <v>0</v>
      </c>
      <c r="I22" s="36">
        <v>0</v>
      </c>
      <c r="J22" s="36">
        <v>7</v>
      </c>
      <c r="K22" s="36">
        <v>0</v>
      </c>
      <c r="L22" s="36">
        <v>15</v>
      </c>
      <c r="M22" s="36">
        <v>99</v>
      </c>
      <c r="N22" s="36">
        <v>0</v>
      </c>
      <c r="O22" s="36">
        <v>0</v>
      </c>
      <c r="P22" s="36">
        <v>0</v>
      </c>
      <c r="Q22" s="36">
        <v>0</v>
      </c>
      <c r="R22" s="36"/>
      <c r="S22" s="36"/>
      <c r="T22" s="36"/>
      <c r="U22" s="36"/>
      <c r="V22" s="117"/>
      <c r="W22" s="107"/>
      <c r="X22" s="106">
        <f t="shared" si="0"/>
        <v>342</v>
      </c>
      <c r="Y22" s="36">
        <f t="shared" si="1"/>
        <v>268</v>
      </c>
      <c r="Z22" s="36">
        <f t="shared" si="2"/>
        <v>335</v>
      </c>
      <c r="AA22" s="107">
        <f t="shared" si="3"/>
        <v>268</v>
      </c>
    </row>
    <row r="23" spans="1:27" ht="12" customHeight="1" x14ac:dyDescent="0.2">
      <c r="A23" s="92">
        <v>17</v>
      </c>
      <c r="B23" s="34">
        <v>75</v>
      </c>
      <c r="C23" s="34">
        <v>93</v>
      </c>
      <c r="D23" s="34">
        <v>0</v>
      </c>
      <c r="E23" s="34">
        <v>0</v>
      </c>
      <c r="F23" s="34">
        <v>324</v>
      </c>
      <c r="G23" s="34">
        <v>241</v>
      </c>
      <c r="H23" s="34">
        <v>0</v>
      </c>
      <c r="I23" s="34">
        <v>0</v>
      </c>
      <c r="J23" s="34">
        <v>12</v>
      </c>
      <c r="K23" s="34">
        <v>3</v>
      </c>
      <c r="L23" s="34">
        <v>177</v>
      </c>
      <c r="M23" s="34">
        <v>166</v>
      </c>
      <c r="N23" s="34">
        <v>0</v>
      </c>
      <c r="O23" s="34">
        <v>0</v>
      </c>
      <c r="P23" s="34">
        <v>17</v>
      </c>
      <c r="Q23" s="34">
        <v>3</v>
      </c>
      <c r="R23" s="34"/>
      <c r="S23" s="34"/>
      <c r="T23" s="34"/>
      <c r="U23" s="34"/>
      <c r="V23" s="115"/>
      <c r="W23" s="103"/>
      <c r="X23" s="102">
        <f t="shared" si="0"/>
        <v>605</v>
      </c>
      <c r="Y23" s="34">
        <f t="shared" si="1"/>
        <v>506</v>
      </c>
      <c r="Z23" s="34">
        <f t="shared" si="2"/>
        <v>576</v>
      </c>
      <c r="AA23" s="103">
        <f t="shared" si="3"/>
        <v>500</v>
      </c>
    </row>
    <row r="24" spans="1:27" ht="12" customHeight="1" x14ac:dyDescent="0.2">
      <c r="A24" s="93">
        <v>18</v>
      </c>
      <c r="B24" s="35">
        <v>71</v>
      </c>
      <c r="C24" s="35">
        <v>75</v>
      </c>
      <c r="D24" s="35">
        <v>0</v>
      </c>
      <c r="E24" s="35">
        <v>0</v>
      </c>
      <c r="F24" s="35">
        <v>317</v>
      </c>
      <c r="G24" s="35">
        <v>214</v>
      </c>
      <c r="H24" s="35">
        <v>0</v>
      </c>
      <c r="I24" s="35">
        <v>0</v>
      </c>
      <c r="J24" s="35">
        <v>22</v>
      </c>
      <c r="K24" s="35">
        <v>0</v>
      </c>
      <c r="L24" s="35">
        <v>206</v>
      </c>
      <c r="M24" s="35">
        <v>152</v>
      </c>
      <c r="N24" s="35">
        <v>0</v>
      </c>
      <c r="O24" s="35">
        <v>0</v>
      </c>
      <c r="P24" s="35">
        <v>0</v>
      </c>
      <c r="Q24" s="35">
        <v>3</v>
      </c>
      <c r="R24" s="35"/>
      <c r="S24" s="35"/>
      <c r="T24" s="35"/>
      <c r="U24" s="35"/>
      <c r="V24" s="116"/>
      <c r="W24" s="105"/>
      <c r="X24" s="104">
        <f t="shared" si="0"/>
        <v>616</v>
      </c>
      <c r="Y24" s="35">
        <f t="shared" si="1"/>
        <v>444</v>
      </c>
      <c r="Z24" s="35">
        <f t="shared" si="2"/>
        <v>594</v>
      </c>
      <c r="AA24" s="105">
        <f t="shared" si="3"/>
        <v>441</v>
      </c>
    </row>
    <row r="25" spans="1:27" ht="12" customHeight="1" x14ac:dyDescent="0.2">
      <c r="A25" s="94">
        <v>19</v>
      </c>
      <c r="B25" s="36">
        <v>87</v>
      </c>
      <c r="C25" s="36">
        <v>47</v>
      </c>
      <c r="D25" s="36">
        <v>0</v>
      </c>
      <c r="E25" s="36">
        <v>0</v>
      </c>
      <c r="F25" s="36">
        <v>309</v>
      </c>
      <c r="G25" s="36">
        <v>131</v>
      </c>
      <c r="H25" s="36">
        <v>0</v>
      </c>
      <c r="I25" s="36">
        <v>0</v>
      </c>
      <c r="J25" s="36">
        <v>13</v>
      </c>
      <c r="K25" s="36">
        <v>7</v>
      </c>
      <c r="L25" s="36">
        <v>54</v>
      </c>
      <c r="M25" s="36">
        <v>59</v>
      </c>
      <c r="N25" s="36">
        <v>0</v>
      </c>
      <c r="O25" s="36">
        <v>0</v>
      </c>
      <c r="P25" s="36">
        <v>0</v>
      </c>
      <c r="Q25" s="36">
        <v>0</v>
      </c>
      <c r="R25" s="36"/>
      <c r="S25" s="36"/>
      <c r="T25" s="36"/>
      <c r="U25" s="36"/>
      <c r="V25" s="117"/>
      <c r="W25" s="107"/>
      <c r="X25" s="106">
        <f t="shared" si="0"/>
        <v>463</v>
      </c>
      <c r="Y25" s="36">
        <f t="shared" si="1"/>
        <v>244</v>
      </c>
      <c r="Z25" s="36">
        <f t="shared" si="2"/>
        <v>450</v>
      </c>
      <c r="AA25" s="107">
        <f t="shared" si="3"/>
        <v>237</v>
      </c>
    </row>
    <row r="26" spans="1:27" ht="12" customHeight="1" x14ac:dyDescent="0.2">
      <c r="A26" s="92">
        <v>20</v>
      </c>
      <c r="B26" s="34">
        <v>62</v>
      </c>
      <c r="C26" s="34">
        <v>74</v>
      </c>
      <c r="D26" s="34">
        <v>0</v>
      </c>
      <c r="E26" s="34">
        <v>0</v>
      </c>
      <c r="F26" s="34">
        <v>352</v>
      </c>
      <c r="G26" s="34">
        <v>212</v>
      </c>
      <c r="H26" s="34">
        <v>0</v>
      </c>
      <c r="I26" s="34">
        <v>0</v>
      </c>
      <c r="J26" s="34">
        <v>16</v>
      </c>
      <c r="K26" s="34">
        <v>0</v>
      </c>
      <c r="L26" s="34">
        <v>23</v>
      </c>
      <c r="M26" s="34">
        <v>173</v>
      </c>
      <c r="N26" s="34">
        <v>0</v>
      </c>
      <c r="O26" s="34">
        <v>0</v>
      </c>
      <c r="P26" s="34">
        <v>6</v>
      </c>
      <c r="Q26" s="34">
        <v>31</v>
      </c>
      <c r="R26" s="34"/>
      <c r="S26" s="34"/>
      <c r="T26" s="34"/>
      <c r="U26" s="34"/>
      <c r="V26" s="115"/>
      <c r="W26" s="103"/>
      <c r="X26" s="102">
        <f t="shared" si="0"/>
        <v>459</v>
      </c>
      <c r="Y26" s="34">
        <f t="shared" si="1"/>
        <v>490</v>
      </c>
      <c r="Z26" s="34">
        <f t="shared" si="2"/>
        <v>437</v>
      </c>
      <c r="AA26" s="103">
        <f t="shared" si="3"/>
        <v>459</v>
      </c>
    </row>
    <row r="27" spans="1:27" ht="12" customHeight="1" x14ac:dyDescent="0.2">
      <c r="A27" s="93">
        <v>21</v>
      </c>
      <c r="B27" s="35">
        <v>87</v>
      </c>
      <c r="C27" s="35">
        <v>36</v>
      </c>
      <c r="D27" s="35">
        <v>0</v>
      </c>
      <c r="E27" s="35">
        <v>0</v>
      </c>
      <c r="F27" s="35">
        <v>301</v>
      </c>
      <c r="G27" s="35">
        <v>73</v>
      </c>
      <c r="H27" s="35">
        <v>0</v>
      </c>
      <c r="I27" s="35">
        <v>0</v>
      </c>
      <c r="J27" s="35">
        <v>17</v>
      </c>
      <c r="K27" s="35">
        <v>0</v>
      </c>
      <c r="L27" s="35">
        <v>126</v>
      </c>
      <c r="M27" s="35">
        <v>28</v>
      </c>
      <c r="N27" s="35">
        <v>0</v>
      </c>
      <c r="O27" s="35">
        <v>0</v>
      </c>
      <c r="P27" s="35">
        <v>12</v>
      </c>
      <c r="Q27" s="35">
        <v>20</v>
      </c>
      <c r="R27" s="35"/>
      <c r="S27" s="35"/>
      <c r="T27" s="35"/>
      <c r="U27" s="35"/>
      <c r="V27" s="116"/>
      <c r="W27" s="105"/>
      <c r="X27" s="104">
        <f t="shared" si="0"/>
        <v>543</v>
      </c>
      <c r="Y27" s="35">
        <f t="shared" si="1"/>
        <v>157</v>
      </c>
      <c r="Z27" s="35">
        <f t="shared" si="2"/>
        <v>514</v>
      </c>
      <c r="AA27" s="105">
        <f t="shared" si="3"/>
        <v>137</v>
      </c>
    </row>
    <row r="28" spans="1:27" ht="12" customHeight="1" thickBot="1" x14ac:dyDescent="0.25">
      <c r="A28" s="95" t="s">
        <v>17</v>
      </c>
      <c r="B28" s="28">
        <f t="shared" ref="B28:W28" si="4">SUM(B7:B27)</f>
        <v>1794</v>
      </c>
      <c r="C28" s="28">
        <f t="shared" si="4"/>
        <v>1981</v>
      </c>
      <c r="D28" s="28">
        <f t="shared" si="4"/>
        <v>0</v>
      </c>
      <c r="E28" s="28">
        <f t="shared" si="4"/>
        <v>0</v>
      </c>
      <c r="F28" s="28">
        <f t="shared" si="4"/>
        <v>7011</v>
      </c>
      <c r="G28" s="28">
        <f t="shared" si="4"/>
        <v>4914</v>
      </c>
      <c r="H28" s="28">
        <f t="shared" si="4"/>
        <v>0</v>
      </c>
      <c r="I28" s="28">
        <f t="shared" si="4"/>
        <v>0</v>
      </c>
      <c r="J28" s="28">
        <f t="shared" si="4"/>
        <v>394</v>
      </c>
      <c r="K28" s="28">
        <f t="shared" si="4"/>
        <v>22</v>
      </c>
      <c r="L28" s="28">
        <f t="shared" si="4"/>
        <v>3784</v>
      </c>
      <c r="M28" s="28">
        <f t="shared" si="4"/>
        <v>3537</v>
      </c>
      <c r="N28" s="28">
        <f t="shared" si="4"/>
        <v>0</v>
      </c>
      <c r="O28" s="28">
        <f t="shared" si="4"/>
        <v>0</v>
      </c>
      <c r="P28" s="28">
        <f t="shared" si="4"/>
        <v>549</v>
      </c>
      <c r="Q28" s="28">
        <f t="shared" si="4"/>
        <v>376</v>
      </c>
      <c r="R28" s="28">
        <f t="shared" si="4"/>
        <v>0</v>
      </c>
      <c r="S28" s="28">
        <f t="shared" si="4"/>
        <v>0</v>
      </c>
      <c r="T28" s="28">
        <f t="shared" si="4"/>
        <v>0</v>
      </c>
      <c r="U28" s="28">
        <f t="shared" si="4"/>
        <v>0</v>
      </c>
      <c r="V28" s="28">
        <f t="shared" si="4"/>
        <v>0</v>
      </c>
      <c r="W28" s="29">
        <f t="shared" si="4"/>
        <v>0</v>
      </c>
      <c r="X28" s="96">
        <f t="shared" si="0"/>
        <v>13532</v>
      </c>
      <c r="Y28" s="28">
        <f t="shared" si="1"/>
        <v>10830</v>
      </c>
      <c r="Z28" s="28">
        <f t="shared" si="2"/>
        <v>12589</v>
      </c>
      <c r="AA28" s="29">
        <f t="shared" si="3"/>
        <v>10432</v>
      </c>
    </row>
    <row r="29" spans="1:27" ht="12" customHeight="1" x14ac:dyDescent="0.2">
      <c r="A29" s="97" t="s">
        <v>18</v>
      </c>
      <c r="B29" s="63">
        <v>17</v>
      </c>
      <c r="C29" s="63">
        <v>0</v>
      </c>
      <c r="D29" s="63">
        <v>0</v>
      </c>
      <c r="E29" s="63">
        <v>0</v>
      </c>
      <c r="F29" s="63">
        <v>18</v>
      </c>
      <c r="G29" s="63">
        <v>0</v>
      </c>
      <c r="H29" s="63">
        <v>0</v>
      </c>
      <c r="I29" s="63">
        <v>0</v>
      </c>
      <c r="J29" s="63">
        <v>14</v>
      </c>
      <c r="K29" s="63">
        <v>0</v>
      </c>
      <c r="L29" s="63">
        <v>184</v>
      </c>
      <c r="M29" s="63">
        <v>32</v>
      </c>
      <c r="N29" s="63">
        <v>0</v>
      </c>
      <c r="O29" s="63">
        <v>0</v>
      </c>
      <c r="P29" s="63">
        <v>0</v>
      </c>
      <c r="Q29" s="63">
        <v>0</v>
      </c>
      <c r="R29" s="63"/>
      <c r="S29" s="63"/>
      <c r="T29" s="63"/>
      <c r="U29" s="63"/>
      <c r="V29" s="63"/>
      <c r="W29" s="64"/>
      <c r="X29" s="98">
        <f t="shared" si="0"/>
        <v>233</v>
      </c>
      <c r="Y29" s="37">
        <f t="shared" si="1"/>
        <v>32</v>
      </c>
      <c r="Z29" s="37">
        <f t="shared" si="2"/>
        <v>219</v>
      </c>
      <c r="AA29" s="99">
        <f t="shared" si="3"/>
        <v>32</v>
      </c>
    </row>
    <row r="30" spans="1:27" ht="12" customHeight="1" thickBot="1" x14ac:dyDescent="0.25">
      <c r="A30" s="95" t="s">
        <v>19</v>
      </c>
      <c r="B30" s="28">
        <f t="shared" ref="B30:W30" si="5">SUM(B28:B29)</f>
        <v>1811</v>
      </c>
      <c r="C30" s="28">
        <f t="shared" si="5"/>
        <v>1981</v>
      </c>
      <c r="D30" s="28">
        <f t="shared" si="5"/>
        <v>0</v>
      </c>
      <c r="E30" s="28">
        <f t="shared" si="5"/>
        <v>0</v>
      </c>
      <c r="F30" s="28">
        <f t="shared" si="5"/>
        <v>7029</v>
      </c>
      <c r="G30" s="28">
        <f t="shared" si="5"/>
        <v>4914</v>
      </c>
      <c r="H30" s="28">
        <f t="shared" si="5"/>
        <v>0</v>
      </c>
      <c r="I30" s="28">
        <f t="shared" si="5"/>
        <v>0</v>
      </c>
      <c r="J30" s="28">
        <f t="shared" si="5"/>
        <v>408</v>
      </c>
      <c r="K30" s="28">
        <f t="shared" si="5"/>
        <v>22</v>
      </c>
      <c r="L30" s="28">
        <f t="shared" si="5"/>
        <v>3968</v>
      </c>
      <c r="M30" s="28">
        <f t="shared" si="5"/>
        <v>3569</v>
      </c>
      <c r="N30" s="28">
        <f t="shared" si="5"/>
        <v>0</v>
      </c>
      <c r="O30" s="28">
        <f t="shared" si="5"/>
        <v>0</v>
      </c>
      <c r="P30" s="28">
        <f t="shared" si="5"/>
        <v>549</v>
      </c>
      <c r="Q30" s="28">
        <f t="shared" si="5"/>
        <v>376</v>
      </c>
      <c r="R30" s="28">
        <f t="shared" si="5"/>
        <v>0</v>
      </c>
      <c r="S30" s="28">
        <f t="shared" si="5"/>
        <v>0</v>
      </c>
      <c r="T30" s="28">
        <f t="shared" si="5"/>
        <v>0</v>
      </c>
      <c r="U30" s="28">
        <f t="shared" si="5"/>
        <v>0</v>
      </c>
      <c r="V30" s="28">
        <f t="shared" si="5"/>
        <v>0</v>
      </c>
      <c r="W30" s="29">
        <f t="shared" si="5"/>
        <v>0</v>
      </c>
      <c r="X30" s="96">
        <f t="shared" si="0"/>
        <v>13765</v>
      </c>
      <c r="Y30" s="28">
        <f t="shared" si="1"/>
        <v>10862</v>
      </c>
      <c r="Z30" s="28">
        <f t="shared" si="2"/>
        <v>12808</v>
      </c>
      <c r="AA30" s="29">
        <f t="shared" si="3"/>
        <v>10464</v>
      </c>
    </row>
    <row r="31" spans="1:27" ht="12" customHeight="1" x14ac:dyDescent="0.2">
      <c r="A31" s="79" t="s">
        <v>39</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276</v>
      </c>
      <c r="D32" s="100"/>
    </row>
    <row r="35" spans="1:27" ht="19.5" customHeight="1" thickBot="1" x14ac:dyDescent="0.35">
      <c r="A35" s="53" t="s">
        <v>73</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15">
        <f>SUM(B15:B16,B20:B23)</f>
        <v>482</v>
      </c>
      <c r="C39" s="15">
        <f t="shared" ref="C39:AA39" si="6">SUM(C15:C16,C20:C23)</f>
        <v>754</v>
      </c>
      <c r="D39" s="15">
        <f t="shared" si="6"/>
        <v>0</v>
      </c>
      <c r="E39" s="15">
        <f t="shared" si="6"/>
        <v>0</v>
      </c>
      <c r="F39" s="15">
        <f t="shared" si="6"/>
        <v>1930</v>
      </c>
      <c r="G39" s="15">
        <f t="shared" si="6"/>
        <v>1765</v>
      </c>
      <c r="H39" s="15">
        <f t="shared" si="6"/>
        <v>0</v>
      </c>
      <c r="I39" s="15">
        <f t="shared" si="6"/>
        <v>0</v>
      </c>
      <c r="J39" s="15">
        <f t="shared" si="6"/>
        <v>95</v>
      </c>
      <c r="K39" s="15">
        <f t="shared" si="6"/>
        <v>12</v>
      </c>
      <c r="L39" s="15">
        <f t="shared" si="6"/>
        <v>928</v>
      </c>
      <c r="M39" s="15">
        <f t="shared" si="6"/>
        <v>1275</v>
      </c>
      <c r="N39" s="15">
        <f t="shared" si="6"/>
        <v>0</v>
      </c>
      <c r="O39" s="15">
        <f t="shared" si="6"/>
        <v>0</v>
      </c>
      <c r="P39" s="15">
        <f t="shared" si="6"/>
        <v>35</v>
      </c>
      <c r="Q39" s="15">
        <f t="shared" si="6"/>
        <v>98</v>
      </c>
      <c r="R39" s="15">
        <f t="shared" si="6"/>
        <v>0</v>
      </c>
      <c r="S39" s="15">
        <f t="shared" si="6"/>
        <v>0</v>
      </c>
      <c r="T39" s="18">
        <f t="shared" si="6"/>
        <v>0</v>
      </c>
      <c r="U39" s="18">
        <f t="shared" si="6"/>
        <v>0</v>
      </c>
      <c r="V39" s="18">
        <f t="shared" si="6"/>
        <v>0</v>
      </c>
      <c r="W39" s="136">
        <f t="shared" si="6"/>
        <v>0</v>
      </c>
      <c r="X39" s="137">
        <f t="shared" si="6"/>
        <v>3470</v>
      </c>
      <c r="Y39" s="15">
        <f t="shared" si="6"/>
        <v>3904</v>
      </c>
      <c r="Z39" s="15">
        <f t="shared" si="6"/>
        <v>3340</v>
      </c>
      <c r="AA39" s="138">
        <f t="shared" si="6"/>
        <v>3794</v>
      </c>
    </row>
    <row r="40" spans="1:27" ht="12" customHeight="1" x14ac:dyDescent="0.2">
      <c r="A40" s="92" t="s">
        <v>26</v>
      </c>
      <c r="B40" s="15">
        <f>SUM(B7:B9,B12:B14,B17:B18,B24)</f>
        <v>836</v>
      </c>
      <c r="C40" s="15">
        <f t="shared" ref="C40:AA40" si="7">SUM(C7:C9,C12:C14,C17:C18,C24)</f>
        <v>941</v>
      </c>
      <c r="D40" s="15">
        <f t="shared" si="7"/>
        <v>0</v>
      </c>
      <c r="E40" s="15">
        <f t="shared" si="7"/>
        <v>0</v>
      </c>
      <c r="F40" s="15">
        <f t="shared" si="7"/>
        <v>3178</v>
      </c>
      <c r="G40" s="15">
        <f t="shared" si="7"/>
        <v>2400</v>
      </c>
      <c r="H40" s="15">
        <f t="shared" si="7"/>
        <v>0</v>
      </c>
      <c r="I40" s="15">
        <f t="shared" si="7"/>
        <v>0</v>
      </c>
      <c r="J40" s="15">
        <f t="shared" si="7"/>
        <v>199</v>
      </c>
      <c r="K40" s="15">
        <f t="shared" si="7"/>
        <v>3</v>
      </c>
      <c r="L40" s="15">
        <f t="shared" si="7"/>
        <v>1986</v>
      </c>
      <c r="M40" s="15">
        <f t="shared" si="7"/>
        <v>1780</v>
      </c>
      <c r="N40" s="15">
        <f t="shared" si="7"/>
        <v>0</v>
      </c>
      <c r="O40" s="15">
        <f t="shared" si="7"/>
        <v>0</v>
      </c>
      <c r="P40" s="15">
        <f t="shared" si="7"/>
        <v>442</v>
      </c>
      <c r="Q40" s="15">
        <f t="shared" si="7"/>
        <v>227</v>
      </c>
      <c r="R40" s="15">
        <f t="shared" si="7"/>
        <v>0</v>
      </c>
      <c r="S40" s="15">
        <f t="shared" si="7"/>
        <v>0</v>
      </c>
      <c r="T40" s="18">
        <f t="shared" si="7"/>
        <v>0</v>
      </c>
      <c r="U40" s="18">
        <f t="shared" si="7"/>
        <v>0</v>
      </c>
      <c r="V40" s="18">
        <f t="shared" si="7"/>
        <v>0</v>
      </c>
      <c r="W40" s="136">
        <f t="shared" si="7"/>
        <v>0</v>
      </c>
      <c r="X40" s="137">
        <f t="shared" si="7"/>
        <v>6641</v>
      </c>
      <c r="Y40" s="15">
        <f t="shared" si="7"/>
        <v>5351</v>
      </c>
      <c r="Z40" s="15">
        <f t="shared" si="7"/>
        <v>6000</v>
      </c>
      <c r="AA40" s="138">
        <f t="shared" si="7"/>
        <v>5121</v>
      </c>
    </row>
    <row r="41" spans="1:27" ht="12" customHeight="1" x14ac:dyDescent="0.2">
      <c r="A41" s="93" t="s">
        <v>27</v>
      </c>
      <c r="B41" s="16">
        <f>SUM(B10:B11,B19,B25:B27)</f>
        <v>476</v>
      </c>
      <c r="C41" s="16">
        <f t="shared" ref="C41:AA41" si="8">SUM(C10:C11,C19,C25:C27)</f>
        <v>286</v>
      </c>
      <c r="D41" s="16">
        <f t="shared" si="8"/>
        <v>0</v>
      </c>
      <c r="E41" s="16">
        <f t="shared" si="8"/>
        <v>0</v>
      </c>
      <c r="F41" s="16">
        <f t="shared" si="8"/>
        <v>1903</v>
      </c>
      <c r="G41" s="16">
        <f t="shared" si="8"/>
        <v>749</v>
      </c>
      <c r="H41" s="16">
        <f t="shared" si="8"/>
        <v>0</v>
      </c>
      <c r="I41" s="16">
        <f t="shared" si="8"/>
        <v>0</v>
      </c>
      <c r="J41" s="16">
        <f t="shared" si="8"/>
        <v>100</v>
      </c>
      <c r="K41" s="16">
        <f t="shared" si="8"/>
        <v>7</v>
      </c>
      <c r="L41" s="16">
        <f t="shared" si="8"/>
        <v>870</v>
      </c>
      <c r="M41" s="16">
        <f t="shared" si="8"/>
        <v>482</v>
      </c>
      <c r="N41" s="16">
        <f t="shared" si="8"/>
        <v>0</v>
      </c>
      <c r="O41" s="16">
        <f t="shared" si="8"/>
        <v>0</v>
      </c>
      <c r="P41" s="16">
        <f t="shared" si="8"/>
        <v>72</v>
      </c>
      <c r="Q41" s="16">
        <f t="shared" si="8"/>
        <v>51</v>
      </c>
      <c r="R41" s="16">
        <f t="shared" si="8"/>
        <v>0</v>
      </c>
      <c r="S41" s="16">
        <f t="shared" si="8"/>
        <v>0</v>
      </c>
      <c r="T41" s="139">
        <f t="shared" si="8"/>
        <v>0</v>
      </c>
      <c r="U41" s="139">
        <f t="shared" si="8"/>
        <v>0</v>
      </c>
      <c r="V41" s="139">
        <f t="shared" si="8"/>
        <v>0</v>
      </c>
      <c r="W41" s="140">
        <f t="shared" si="8"/>
        <v>0</v>
      </c>
      <c r="X41" s="141">
        <f t="shared" si="8"/>
        <v>3421</v>
      </c>
      <c r="Y41" s="16">
        <f t="shared" si="8"/>
        <v>1575</v>
      </c>
      <c r="Z41" s="16">
        <f t="shared" si="8"/>
        <v>3249</v>
      </c>
      <c r="AA41" s="142">
        <f t="shared" si="8"/>
        <v>1517</v>
      </c>
    </row>
    <row r="42" spans="1:27" ht="12" customHeight="1" thickBot="1" x14ac:dyDescent="0.25">
      <c r="A42" s="95" t="s">
        <v>17</v>
      </c>
      <c r="B42" s="13">
        <f>SUM(B39:B41)</f>
        <v>1794</v>
      </c>
      <c r="C42" s="13">
        <f t="shared" ref="C42:AA42" si="9">SUM(C39:C41)</f>
        <v>1981</v>
      </c>
      <c r="D42" s="13">
        <f t="shared" si="9"/>
        <v>0</v>
      </c>
      <c r="E42" s="13">
        <f t="shared" si="9"/>
        <v>0</v>
      </c>
      <c r="F42" s="13">
        <f t="shared" si="9"/>
        <v>7011</v>
      </c>
      <c r="G42" s="13">
        <f t="shared" si="9"/>
        <v>4914</v>
      </c>
      <c r="H42" s="13">
        <f t="shared" si="9"/>
        <v>0</v>
      </c>
      <c r="I42" s="13">
        <f t="shared" si="9"/>
        <v>0</v>
      </c>
      <c r="J42" s="13">
        <f t="shared" si="9"/>
        <v>394</v>
      </c>
      <c r="K42" s="13">
        <f t="shared" si="9"/>
        <v>22</v>
      </c>
      <c r="L42" s="13">
        <f t="shared" si="9"/>
        <v>3784</v>
      </c>
      <c r="M42" s="13">
        <f t="shared" si="9"/>
        <v>3537</v>
      </c>
      <c r="N42" s="13">
        <f t="shared" si="9"/>
        <v>0</v>
      </c>
      <c r="O42" s="13">
        <f t="shared" si="9"/>
        <v>0</v>
      </c>
      <c r="P42" s="13">
        <f t="shared" si="9"/>
        <v>549</v>
      </c>
      <c r="Q42" s="13">
        <f t="shared" si="9"/>
        <v>376</v>
      </c>
      <c r="R42" s="13">
        <f t="shared" si="9"/>
        <v>0</v>
      </c>
      <c r="S42" s="13">
        <f t="shared" si="9"/>
        <v>0</v>
      </c>
      <c r="T42" s="13">
        <f t="shared" si="9"/>
        <v>0</v>
      </c>
      <c r="U42" s="13">
        <f t="shared" si="9"/>
        <v>0</v>
      </c>
      <c r="V42" s="13">
        <f t="shared" si="9"/>
        <v>0</v>
      </c>
      <c r="W42" s="14">
        <f t="shared" si="9"/>
        <v>0</v>
      </c>
      <c r="X42" s="143">
        <f t="shared" si="9"/>
        <v>13532</v>
      </c>
      <c r="Y42" s="13">
        <f t="shared" si="9"/>
        <v>10830</v>
      </c>
      <c r="Z42" s="13">
        <f t="shared" si="9"/>
        <v>12589</v>
      </c>
      <c r="AA42" s="14">
        <f t="shared" si="9"/>
        <v>10432</v>
      </c>
    </row>
    <row r="43" spans="1:27" ht="12" customHeight="1" x14ac:dyDescent="0.2">
      <c r="A43" s="97" t="s">
        <v>18</v>
      </c>
      <c r="B43" s="17">
        <f>B29</f>
        <v>17</v>
      </c>
      <c r="C43" s="17">
        <f t="shared" ref="C43:AA43" si="10">C29</f>
        <v>0</v>
      </c>
      <c r="D43" s="17">
        <f t="shared" si="10"/>
        <v>0</v>
      </c>
      <c r="E43" s="17">
        <f t="shared" si="10"/>
        <v>0</v>
      </c>
      <c r="F43" s="17">
        <f t="shared" si="10"/>
        <v>18</v>
      </c>
      <c r="G43" s="17">
        <f t="shared" si="10"/>
        <v>0</v>
      </c>
      <c r="H43" s="17">
        <f t="shared" si="10"/>
        <v>0</v>
      </c>
      <c r="I43" s="17">
        <f t="shared" si="10"/>
        <v>0</v>
      </c>
      <c r="J43" s="17">
        <f t="shared" si="10"/>
        <v>14</v>
      </c>
      <c r="K43" s="17">
        <f t="shared" si="10"/>
        <v>0</v>
      </c>
      <c r="L43" s="17">
        <f t="shared" si="10"/>
        <v>184</v>
      </c>
      <c r="M43" s="17">
        <f t="shared" si="10"/>
        <v>32</v>
      </c>
      <c r="N43" s="17">
        <f t="shared" si="10"/>
        <v>0</v>
      </c>
      <c r="O43" s="17">
        <f t="shared" si="10"/>
        <v>0</v>
      </c>
      <c r="P43" s="17">
        <f t="shared" si="10"/>
        <v>0</v>
      </c>
      <c r="Q43" s="17">
        <f t="shared" si="10"/>
        <v>0</v>
      </c>
      <c r="R43" s="17">
        <f t="shared" si="10"/>
        <v>0</v>
      </c>
      <c r="S43" s="17">
        <f t="shared" si="10"/>
        <v>0</v>
      </c>
      <c r="T43" s="139">
        <f t="shared" si="10"/>
        <v>0</v>
      </c>
      <c r="U43" s="139">
        <f t="shared" si="10"/>
        <v>0</v>
      </c>
      <c r="V43" s="139">
        <f t="shared" si="10"/>
        <v>0</v>
      </c>
      <c r="W43" s="140">
        <f t="shared" si="10"/>
        <v>0</v>
      </c>
      <c r="X43" s="144">
        <f t="shared" si="10"/>
        <v>233</v>
      </c>
      <c r="Y43" s="17">
        <f t="shared" si="10"/>
        <v>32</v>
      </c>
      <c r="Z43" s="17">
        <f t="shared" si="10"/>
        <v>219</v>
      </c>
      <c r="AA43" s="145">
        <f t="shared" si="10"/>
        <v>32</v>
      </c>
    </row>
    <row r="44" spans="1:27" ht="12" customHeight="1" thickBot="1" x14ac:dyDescent="0.25">
      <c r="A44" s="95" t="s">
        <v>19</v>
      </c>
      <c r="B44" s="13">
        <f t="shared" ref="B44:W44" si="11">SUM(B42:B43)</f>
        <v>1811</v>
      </c>
      <c r="C44" s="13">
        <f t="shared" si="11"/>
        <v>1981</v>
      </c>
      <c r="D44" s="13">
        <f t="shared" si="11"/>
        <v>0</v>
      </c>
      <c r="E44" s="13">
        <f t="shared" si="11"/>
        <v>0</v>
      </c>
      <c r="F44" s="13">
        <f t="shared" si="11"/>
        <v>7029</v>
      </c>
      <c r="G44" s="13">
        <f t="shared" si="11"/>
        <v>4914</v>
      </c>
      <c r="H44" s="13">
        <f t="shared" si="11"/>
        <v>0</v>
      </c>
      <c r="I44" s="13">
        <f t="shared" si="11"/>
        <v>0</v>
      </c>
      <c r="J44" s="13">
        <f t="shared" si="11"/>
        <v>408</v>
      </c>
      <c r="K44" s="13">
        <f t="shared" si="11"/>
        <v>22</v>
      </c>
      <c r="L44" s="13">
        <f t="shared" si="11"/>
        <v>3968</v>
      </c>
      <c r="M44" s="13">
        <f t="shared" si="11"/>
        <v>3569</v>
      </c>
      <c r="N44" s="13">
        <f t="shared" si="11"/>
        <v>0</v>
      </c>
      <c r="O44" s="13">
        <f t="shared" si="11"/>
        <v>0</v>
      </c>
      <c r="P44" s="13">
        <f t="shared" si="11"/>
        <v>549</v>
      </c>
      <c r="Q44" s="13">
        <f t="shared" si="11"/>
        <v>376</v>
      </c>
      <c r="R44" s="13">
        <f t="shared" si="11"/>
        <v>0</v>
      </c>
      <c r="S44" s="13">
        <f t="shared" si="11"/>
        <v>0</v>
      </c>
      <c r="T44" s="13">
        <f t="shared" si="11"/>
        <v>0</v>
      </c>
      <c r="U44" s="13">
        <f t="shared" si="11"/>
        <v>0</v>
      </c>
      <c r="V44" s="13">
        <f t="shared" si="11"/>
        <v>0</v>
      </c>
      <c r="W44" s="14">
        <f t="shared" si="11"/>
        <v>0</v>
      </c>
      <c r="X44" s="143">
        <f>SUM(B44,D44,F44,H44,J44,L44,N44,P44,R44,T44,V44)</f>
        <v>13765</v>
      </c>
      <c r="Y44" s="13">
        <f>SUM(C44,E44,G44,I44,K44,M44,O44,Q44,S44,U44,W44)</f>
        <v>10862</v>
      </c>
      <c r="Z44" s="13">
        <f>SUM(B44,F44,L44,T44)</f>
        <v>12808</v>
      </c>
      <c r="AA44" s="14">
        <f>SUM(C44,G44,M44,U44)</f>
        <v>10464</v>
      </c>
    </row>
    <row r="45" spans="1:27" ht="12" customHeight="1" x14ac:dyDescent="0.2">
      <c r="A45" s="79" t="s">
        <v>28</v>
      </c>
    </row>
    <row r="46" spans="1:27" ht="12" customHeight="1" x14ac:dyDescent="0.2">
      <c r="A46" s="77" t="s">
        <v>276</v>
      </c>
    </row>
  </sheetData>
  <mergeCells count="33">
    <mergeCell ref="A4:A6"/>
    <mergeCell ref="T5:U5"/>
    <mergeCell ref="Z5:AA5"/>
    <mergeCell ref="H5:I5"/>
    <mergeCell ref="J5:K5"/>
    <mergeCell ref="L5:M5"/>
    <mergeCell ref="V5:W5"/>
    <mergeCell ref="R5:S5"/>
    <mergeCell ref="N5:O5"/>
    <mergeCell ref="P5:Q5"/>
    <mergeCell ref="B4:W4"/>
    <mergeCell ref="B5:C5"/>
    <mergeCell ref="D5:E5"/>
    <mergeCell ref="F5:G5"/>
    <mergeCell ref="X5:Y5"/>
    <mergeCell ref="A36:A38"/>
    <mergeCell ref="B36:W36"/>
    <mergeCell ref="X36:AA36"/>
    <mergeCell ref="B37:C37"/>
    <mergeCell ref="D37:E37"/>
    <mergeCell ref="F37:G37"/>
    <mergeCell ref="H37:I37"/>
    <mergeCell ref="J37:K37"/>
    <mergeCell ref="L37:M37"/>
    <mergeCell ref="N37:O37"/>
    <mergeCell ref="P37:Q37"/>
    <mergeCell ref="Z37:AA37"/>
    <mergeCell ref="R37:S37"/>
    <mergeCell ref="B1:Y1"/>
    <mergeCell ref="T37:U37"/>
    <mergeCell ref="V37:W37"/>
    <mergeCell ref="X37:Y37"/>
    <mergeCell ref="X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7" width="8.6640625" style="54" bestFit="1" customWidth="1"/>
    <col min="18"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45</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4" customHeight="1" thickBot="1" x14ac:dyDescent="0.35">
      <c r="A3" s="53" t="s">
        <v>74</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2537</v>
      </c>
      <c r="C7" s="34">
        <v>3809</v>
      </c>
      <c r="D7" s="34">
        <v>0</v>
      </c>
      <c r="E7" s="34">
        <v>43</v>
      </c>
      <c r="F7" s="34">
        <v>9576</v>
      </c>
      <c r="G7" s="34">
        <v>11599</v>
      </c>
      <c r="H7" s="34">
        <v>83</v>
      </c>
      <c r="I7" s="34">
        <v>124</v>
      </c>
      <c r="J7" s="34">
        <v>1226</v>
      </c>
      <c r="K7" s="34">
        <v>0</v>
      </c>
      <c r="L7" s="34">
        <v>8173</v>
      </c>
      <c r="M7" s="34">
        <v>9613</v>
      </c>
      <c r="N7" s="34">
        <v>0</v>
      </c>
      <c r="O7" s="34">
        <v>44</v>
      </c>
      <c r="P7" s="34">
        <v>5729</v>
      </c>
      <c r="Q7" s="34">
        <v>1862</v>
      </c>
      <c r="R7" s="34">
        <v>440</v>
      </c>
      <c r="S7" s="34">
        <v>0</v>
      </c>
      <c r="T7" s="34">
        <v>6696</v>
      </c>
      <c r="U7" s="34">
        <v>15289</v>
      </c>
      <c r="V7" s="115">
        <v>0</v>
      </c>
      <c r="W7" s="103">
        <v>0</v>
      </c>
      <c r="X7" s="102">
        <f t="shared" ref="X7:X30" si="0">SUM(B7,D7,F7,H7,J7,L7,N7,P7,R7,T7,V7)</f>
        <v>34460</v>
      </c>
      <c r="Y7" s="34">
        <f t="shared" ref="Y7:Y30" si="1">SUM(C7,E7,G7,I7,K7,M7,O7,Q7,S7,U7,W7)</f>
        <v>42383</v>
      </c>
      <c r="Z7" s="34">
        <f t="shared" ref="Z7:Z30" si="2">SUM(B7,F7,L7,T7)</f>
        <v>26982</v>
      </c>
      <c r="AA7" s="103">
        <f t="shared" ref="AA7:AA30" si="3">SUM(C7,G7,M7,U7)</f>
        <v>40310</v>
      </c>
    </row>
    <row r="8" spans="1:27" ht="12" customHeight="1" x14ac:dyDescent="0.2">
      <c r="A8" s="92">
        <v>2</v>
      </c>
      <c r="B8" s="34">
        <v>2052</v>
      </c>
      <c r="C8" s="34">
        <v>2874</v>
      </c>
      <c r="D8" s="34">
        <v>104</v>
      </c>
      <c r="E8" s="34">
        <v>17</v>
      </c>
      <c r="F8" s="34">
        <v>7853</v>
      </c>
      <c r="G8" s="34">
        <v>8196</v>
      </c>
      <c r="H8" s="34">
        <v>335</v>
      </c>
      <c r="I8" s="34">
        <v>159</v>
      </c>
      <c r="J8" s="34">
        <v>379</v>
      </c>
      <c r="K8" s="34">
        <v>11</v>
      </c>
      <c r="L8" s="34">
        <v>7630</v>
      </c>
      <c r="M8" s="34">
        <v>5660</v>
      </c>
      <c r="N8" s="34">
        <v>0</v>
      </c>
      <c r="O8" s="34">
        <v>0</v>
      </c>
      <c r="P8" s="34">
        <v>732</v>
      </c>
      <c r="Q8" s="34">
        <v>457</v>
      </c>
      <c r="R8" s="34">
        <v>0</v>
      </c>
      <c r="S8" s="34">
        <v>0</v>
      </c>
      <c r="T8" s="34">
        <v>8790</v>
      </c>
      <c r="U8" s="34">
        <v>3530</v>
      </c>
      <c r="V8" s="115">
        <v>0</v>
      </c>
      <c r="W8" s="103">
        <v>0</v>
      </c>
      <c r="X8" s="102">
        <f t="shared" si="0"/>
        <v>27875</v>
      </c>
      <c r="Y8" s="34">
        <f t="shared" si="1"/>
        <v>20904</v>
      </c>
      <c r="Z8" s="34">
        <f t="shared" si="2"/>
        <v>26325</v>
      </c>
      <c r="AA8" s="103">
        <f t="shared" si="3"/>
        <v>20260</v>
      </c>
    </row>
    <row r="9" spans="1:27" ht="12" customHeight="1" x14ac:dyDescent="0.2">
      <c r="A9" s="93">
        <v>3</v>
      </c>
      <c r="B9" s="35">
        <v>1633</v>
      </c>
      <c r="C9" s="35">
        <v>1898</v>
      </c>
      <c r="D9" s="35">
        <v>6</v>
      </c>
      <c r="E9" s="35">
        <v>0</v>
      </c>
      <c r="F9" s="35">
        <v>5364</v>
      </c>
      <c r="G9" s="35">
        <v>5239</v>
      </c>
      <c r="H9" s="35">
        <v>180</v>
      </c>
      <c r="I9" s="35">
        <v>0</v>
      </c>
      <c r="J9" s="35">
        <v>397</v>
      </c>
      <c r="K9" s="35">
        <v>0</v>
      </c>
      <c r="L9" s="35">
        <v>3973</v>
      </c>
      <c r="M9" s="35">
        <v>4114</v>
      </c>
      <c r="N9" s="35">
        <v>0</v>
      </c>
      <c r="O9" s="35">
        <v>0</v>
      </c>
      <c r="P9" s="35">
        <v>3591</v>
      </c>
      <c r="Q9" s="35">
        <v>2014</v>
      </c>
      <c r="R9" s="35">
        <v>0</v>
      </c>
      <c r="S9" s="35">
        <v>66</v>
      </c>
      <c r="T9" s="35">
        <v>1199</v>
      </c>
      <c r="U9" s="35">
        <v>3039</v>
      </c>
      <c r="V9" s="116">
        <v>0</v>
      </c>
      <c r="W9" s="105">
        <v>0</v>
      </c>
      <c r="X9" s="104">
        <f t="shared" si="0"/>
        <v>16343</v>
      </c>
      <c r="Y9" s="35">
        <f t="shared" si="1"/>
        <v>16370</v>
      </c>
      <c r="Z9" s="35">
        <f t="shared" si="2"/>
        <v>12169</v>
      </c>
      <c r="AA9" s="105">
        <f t="shared" si="3"/>
        <v>14290</v>
      </c>
    </row>
    <row r="10" spans="1:27" ht="12" customHeight="1" x14ac:dyDescent="0.2">
      <c r="A10" s="94">
        <v>4</v>
      </c>
      <c r="B10" s="36">
        <v>1808</v>
      </c>
      <c r="C10" s="36">
        <v>1067</v>
      </c>
      <c r="D10" s="36">
        <v>0</v>
      </c>
      <c r="E10" s="36">
        <v>0</v>
      </c>
      <c r="F10" s="36">
        <v>6169</v>
      </c>
      <c r="G10" s="36">
        <v>2578</v>
      </c>
      <c r="H10" s="36">
        <v>91</v>
      </c>
      <c r="I10" s="36">
        <v>0</v>
      </c>
      <c r="J10" s="36">
        <v>231</v>
      </c>
      <c r="K10" s="36">
        <v>0</v>
      </c>
      <c r="L10" s="36">
        <v>6277</v>
      </c>
      <c r="M10" s="36">
        <v>1910</v>
      </c>
      <c r="N10" s="36">
        <v>0</v>
      </c>
      <c r="O10" s="36">
        <v>0</v>
      </c>
      <c r="P10" s="36">
        <v>1397</v>
      </c>
      <c r="Q10" s="36">
        <v>0</v>
      </c>
      <c r="R10" s="36">
        <v>822</v>
      </c>
      <c r="S10" s="36">
        <v>0</v>
      </c>
      <c r="T10" s="36">
        <v>674</v>
      </c>
      <c r="U10" s="36">
        <v>1857</v>
      </c>
      <c r="V10" s="117">
        <v>0</v>
      </c>
      <c r="W10" s="107">
        <v>38</v>
      </c>
      <c r="X10" s="106">
        <f t="shared" si="0"/>
        <v>17469</v>
      </c>
      <c r="Y10" s="36">
        <f t="shared" si="1"/>
        <v>7450</v>
      </c>
      <c r="Z10" s="36">
        <f t="shared" si="2"/>
        <v>14928</v>
      </c>
      <c r="AA10" s="107">
        <f t="shared" si="3"/>
        <v>7412</v>
      </c>
    </row>
    <row r="11" spans="1:27" ht="12" customHeight="1" x14ac:dyDescent="0.2">
      <c r="A11" s="92">
        <v>5</v>
      </c>
      <c r="B11" s="34">
        <v>2716</v>
      </c>
      <c r="C11" s="34">
        <v>999</v>
      </c>
      <c r="D11" s="34">
        <v>113</v>
      </c>
      <c r="E11" s="34">
        <v>1</v>
      </c>
      <c r="F11" s="34">
        <v>8129</v>
      </c>
      <c r="G11" s="34">
        <v>3046</v>
      </c>
      <c r="H11" s="34">
        <v>395</v>
      </c>
      <c r="I11" s="34">
        <v>38</v>
      </c>
      <c r="J11" s="34">
        <v>306</v>
      </c>
      <c r="K11" s="34">
        <v>0</v>
      </c>
      <c r="L11" s="34">
        <v>4987</v>
      </c>
      <c r="M11" s="34">
        <v>2056</v>
      </c>
      <c r="N11" s="34">
        <v>0</v>
      </c>
      <c r="O11" s="34">
        <v>0</v>
      </c>
      <c r="P11" s="34">
        <v>217</v>
      </c>
      <c r="Q11" s="34">
        <v>0</v>
      </c>
      <c r="R11" s="34">
        <v>0</v>
      </c>
      <c r="S11" s="34">
        <v>0</v>
      </c>
      <c r="T11" s="34">
        <v>305</v>
      </c>
      <c r="U11" s="34">
        <v>120</v>
      </c>
      <c r="V11" s="115">
        <v>0</v>
      </c>
      <c r="W11" s="103">
        <v>0</v>
      </c>
      <c r="X11" s="102">
        <f t="shared" si="0"/>
        <v>17168</v>
      </c>
      <c r="Y11" s="34">
        <f t="shared" si="1"/>
        <v>6260</v>
      </c>
      <c r="Z11" s="34">
        <f t="shared" si="2"/>
        <v>16137</v>
      </c>
      <c r="AA11" s="103">
        <f t="shared" si="3"/>
        <v>6221</v>
      </c>
    </row>
    <row r="12" spans="1:27" ht="12" customHeight="1" x14ac:dyDescent="0.2">
      <c r="A12" s="93">
        <v>6</v>
      </c>
      <c r="B12" s="35">
        <v>2909</v>
      </c>
      <c r="C12" s="35">
        <v>1134</v>
      </c>
      <c r="D12" s="35">
        <v>55</v>
      </c>
      <c r="E12" s="35">
        <v>10</v>
      </c>
      <c r="F12" s="35">
        <v>9819</v>
      </c>
      <c r="G12" s="35">
        <v>3419</v>
      </c>
      <c r="H12" s="35">
        <v>231</v>
      </c>
      <c r="I12" s="35">
        <v>12</v>
      </c>
      <c r="J12" s="35">
        <v>298</v>
      </c>
      <c r="K12" s="35">
        <v>0</v>
      </c>
      <c r="L12" s="35">
        <v>7533</v>
      </c>
      <c r="M12" s="35">
        <v>4426</v>
      </c>
      <c r="N12" s="35">
        <v>0</v>
      </c>
      <c r="O12" s="35">
        <v>0</v>
      </c>
      <c r="P12" s="35">
        <v>1511</v>
      </c>
      <c r="Q12" s="35">
        <v>326</v>
      </c>
      <c r="R12" s="35">
        <v>0</v>
      </c>
      <c r="S12" s="35">
        <v>0</v>
      </c>
      <c r="T12" s="35">
        <v>2020</v>
      </c>
      <c r="U12" s="35">
        <v>1882</v>
      </c>
      <c r="V12" s="116">
        <v>0</v>
      </c>
      <c r="W12" s="105">
        <v>0</v>
      </c>
      <c r="X12" s="104">
        <f t="shared" si="0"/>
        <v>24376</v>
      </c>
      <c r="Y12" s="35">
        <f t="shared" si="1"/>
        <v>11209</v>
      </c>
      <c r="Z12" s="35">
        <f t="shared" si="2"/>
        <v>22281</v>
      </c>
      <c r="AA12" s="105">
        <f t="shared" si="3"/>
        <v>10861</v>
      </c>
    </row>
    <row r="13" spans="1:27" ht="12" customHeight="1" x14ac:dyDescent="0.2">
      <c r="A13" s="94">
        <v>7</v>
      </c>
      <c r="B13" s="36">
        <v>2539</v>
      </c>
      <c r="C13" s="36">
        <v>2396</v>
      </c>
      <c r="D13" s="36">
        <v>0</v>
      </c>
      <c r="E13" s="36">
        <v>12</v>
      </c>
      <c r="F13" s="36">
        <v>7579</v>
      </c>
      <c r="G13" s="36">
        <v>6278</v>
      </c>
      <c r="H13" s="36">
        <v>0</v>
      </c>
      <c r="I13" s="36">
        <v>38</v>
      </c>
      <c r="J13" s="36">
        <v>257</v>
      </c>
      <c r="K13" s="36">
        <v>0</v>
      </c>
      <c r="L13" s="36">
        <v>6091</v>
      </c>
      <c r="M13" s="36">
        <v>7090</v>
      </c>
      <c r="N13" s="36">
        <v>0</v>
      </c>
      <c r="O13" s="36">
        <v>0</v>
      </c>
      <c r="P13" s="36">
        <v>1800</v>
      </c>
      <c r="Q13" s="36">
        <v>925</v>
      </c>
      <c r="R13" s="36">
        <v>0</v>
      </c>
      <c r="S13" s="36">
        <v>0</v>
      </c>
      <c r="T13" s="36">
        <v>2347</v>
      </c>
      <c r="U13" s="36">
        <v>3508</v>
      </c>
      <c r="V13" s="117">
        <v>0</v>
      </c>
      <c r="W13" s="107">
        <v>0</v>
      </c>
      <c r="X13" s="106">
        <f t="shared" si="0"/>
        <v>20613</v>
      </c>
      <c r="Y13" s="36">
        <f t="shared" si="1"/>
        <v>20247</v>
      </c>
      <c r="Z13" s="36">
        <f t="shared" si="2"/>
        <v>18556</v>
      </c>
      <c r="AA13" s="107">
        <f t="shared" si="3"/>
        <v>19272</v>
      </c>
    </row>
    <row r="14" spans="1:27" ht="12" customHeight="1" x14ac:dyDescent="0.2">
      <c r="A14" s="92">
        <v>8</v>
      </c>
      <c r="B14" s="34">
        <v>2670</v>
      </c>
      <c r="C14" s="34">
        <v>1939</v>
      </c>
      <c r="D14" s="34">
        <v>74</v>
      </c>
      <c r="E14" s="34">
        <v>50</v>
      </c>
      <c r="F14" s="34">
        <v>7906</v>
      </c>
      <c r="G14" s="34">
        <v>6042</v>
      </c>
      <c r="H14" s="34">
        <v>293</v>
      </c>
      <c r="I14" s="34">
        <v>52</v>
      </c>
      <c r="J14" s="34">
        <v>143</v>
      </c>
      <c r="K14" s="34">
        <v>0</v>
      </c>
      <c r="L14" s="34">
        <v>4724</v>
      </c>
      <c r="M14" s="34">
        <v>4893</v>
      </c>
      <c r="N14" s="34">
        <v>0</v>
      </c>
      <c r="O14" s="34">
        <v>0</v>
      </c>
      <c r="P14" s="34">
        <v>1389</v>
      </c>
      <c r="Q14" s="34">
        <v>107</v>
      </c>
      <c r="R14" s="34">
        <v>0</v>
      </c>
      <c r="S14" s="34">
        <v>0</v>
      </c>
      <c r="T14" s="34">
        <v>2223</v>
      </c>
      <c r="U14" s="34">
        <v>1093</v>
      </c>
      <c r="V14" s="115">
        <v>0</v>
      </c>
      <c r="W14" s="103">
        <v>0</v>
      </c>
      <c r="X14" s="102">
        <f t="shared" si="0"/>
        <v>19422</v>
      </c>
      <c r="Y14" s="34">
        <f t="shared" si="1"/>
        <v>14176</v>
      </c>
      <c r="Z14" s="34">
        <f t="shared" si="2"/>
        <v>17523</v>
      </c>
      <c r="AA14" s="103">
        <f t="shared" si="3"/>
        <v>13967</v>
      </c>
    </row>
    <row r="15" spans="1:27" ht="12" customHeight="1" x14ac:dyDescent="0.2">
      <c r="A15" s="93">
        <v>9</v>
      </c>
      <c r="B15" s="35">
        <v>2567</v>
      </c>
      <c r="C15" s="35">
        <v>4154</v>
      </c>
      <c r="D15" s="35">
        <v>30</v>
      </c>
      <c r="E15" s="35">
        <v>82</v>
      </c>
      <c r="F15" s="35">
        <v>7824</v>
      </c>
      <c r="G15" s="35">
        <v>10695</v>
      </c>
      <c r="H15" s="35">
        <v>330</v>
      </c>
      <c r="I15" s="35">
        <v>308</v>
      </c>
      <c r="J15" s="35">
        <v>276</v>
      </c>
      <c r="K15" s="35">
        <v>67</v>
      </c>
      <c r="L15" s="35">
        <v>4777</v>
      </c>
      <c r="M15" s="35">
        <v>7714</v>
      </c>
      <c r="N15" s="35">
        <v>30</v>
      </c>
      <c r="O15" s="35">
        <v>0</v>
      </c>
      <c r="P15" s="35">
        <v>85</v>
      </c>
      <c r="Q15" s="35">
        <v>1200</v>
      </c>
      <c r="R15" s="35">
        <v>0</v>
      </c>
      <c r="S15" s="35">
        <v>0</v>
      </c>
      <c r="T15" s="35">
        <v>838</v>
      </c>
      <c r="U15" s="35">
        <v>1793</v>
      </c>
      <c r="V15" s="116">
        <v>0</v>
      </c>
      <c r="W15" s="105">
        <v>28</v>
      </c>
      <c r="X15" s="104">
        <f t="shared" si="0"/>
        <v>16757</v>
      </c>
      <c r="Y15" s="35">
        <f t="shared" si="1"/>
        <v>26041</v>
      </c>
      <c r="Z15" s="35">
        <f t="shared" si="2"/>
        <v>16006</v>
      </c>
      <c r="AA15" s="105">
        <f t="shared" si="3"/>
        <v>24356</v>
      </c>
    </row>
    <row r="16" spans="1:27" ht="12" customHeight="1" x14ac:dyDescent="0.2">
      <c r="A16" s="94">
        <v>10</v>
      </c>
      <c r="B16" s="36">
        <v>2393</v>
      </c>
      <c r="C16" s="36">
        <v>4541</v>
      </c>
      <c r="D16" s="36">
        <v>16</v>
      </c>
      <c r="E16" s="36">
        <v>0</v>
      </c>
      <c r="F16" s="36">
        <v>7815</v>
      </c>
      <c r="G16" s="36">
        <v>12281</v>
      </c>
      <c r="H16" s="36">
        <v>144</v>
      </c>
      <c r="I16" s="36">
        <v>49</v>
      </c>
      <c r="J16" s="36">
        <v>224</v>
      </c>
      <c r="K16" s="36">
        <v>34</v>
      </c>
      <c r="L16" s="36">
        <v>8299</v>
      </c>
      <c r="M16" s="36">
        <v>12744</v>
      </c>
      <c r="N16" s="36">
        <v>0</v>
      </c>
      <c r="O16" s="36">
        <v>0</v>
      </c>
      <c r="P16" s="36">
        <v>456</v>
      </c>
      <c r="Q16" s="36">
        <v>245</v>
      </c>
      <c r="R16" s="36">
        <v>0</v>
      </c>
      <c r="S16" s="36">
        <v>0</v>
      </c>
      <c r="T16" s="36">
        <v>3184</v>
      </c>
      <c r="U16" s="36">
        <v>3755</v>
      </c>
      <c r="V16" s="117">
        <v>0</v>
      </c>
      <c r="W16" s="107">
        <v>304</v>
      </c>
      <c r="X16" s="106">
        <f t="shared" si="0"/>
        <v>22531</v>
      </c>
      <c r="Y16" s="36">
        <f t="shared" si="1"/>
        <v>33953</v>
      </c>
      <c r="Z16" s="36">
        <f t="shared" si="2"/>
        <v>21691</v>
      </c>
      <c r="AA16" s="107">
        <f t="shared" si="3"/>
        <v>33321</v>
      </c>
    </row>
    <row r="17" spans="1:27" ht="12" customHeight="1" x14ac:dyDescent="0.2">
      <c r="A17" s="92">
        <v>11</v>
      </c>
      <c r="B17" s="34">
        <v>1728</v>
      </c>
      <c r="C17" s="34">
        <v>1996</v>
      </c>
      <c r="D17" s="34">
        <v>0</v>
      </c>
      <c r="E17" s="34">
        <v>0</v>
      </c>
      <c r="F17" s="34">
        <v>6767</v>
      </c>
      <c r="G17" s="34">
        <v>6215</v>
      </c>
      <c r="H17" s="34">
        <v>0</v>
      </c>
      <c r="I17" s="34">
        <v>0</v>
      </c>
      <c r="J17" s="34">
        <v>137</v>
      </c>
      <c r="K17" s="34">
        <v>50</v>
      </c>
      <c r="L17" s="34">
        <v>4660</v>
      </c>
      <c r="M17" s="34">
        <v>4513</v>
      </c>
      <c r="N17" s="34">
        <v>0</v>
      </c>
      <c r="O17" s="34">
        <v>0</v>
      </c>
      <c r="P17" s="34">
        <v>950</v>
      </c>
      <c r="Q17" s="34">
        <v>608</v>
      </c>
      <c r="R17" s="34">
        <v>0</v>
      </c>
      <c r="S17" s="34">
        <v>0</v>
      </c>
      <c r="T17" s="34">
        <v>0</v>
      </c>
      <c r="U17" s="34">
        <v>365</v>
      </c>
      <c r="V17" s="115">
        <v>0</v>
      </c>
      <c r="W17" s="103">
        <v>0</v>
      </c>
      <c r="X17" s="102">
        <f t="shared" si="0"/>
        <v>14242</v>
      </c>
      <c r="Y17" s="34">
        <f t="shared" si="1"/>
        <v>13747</v>
      </c>
      <c r="Z17" s="34">
        <f t="shared" si="2"/>
        <v>13155</v>
      </c>
      <c r="AA17" s="103">
        <f t="shared" si="3"/>
        <v>13089</v>
      </c>
    </row>
    <row r="18" spans="1:27" ht="12" customHeight="1" x14ac:dyDescent="0.2">
      <c r="A18" s="93">
        <v>12</v>
      </c>
      <c r="B18" s="35">
        <v>2027</v>
      </c>
      <c r="C18" s="35">
        <v>1217</v>
      </c>
      <c r="D18" s="35">
        <v>74</v>
      </c>
      <c r="E18" s="35">
        <v>0</v>
      </c>
      <c r="F18" s="35">
        <v>6087</v>
      </c>
      <c r="G18" s="35">
        <v>3394</v>
      </c>
      <c r="H18" s="35">
        <v>600</v>
      </c>
      <c r="I18" s="35">
        <v>39</v>
      </c>
      <c r="J18" s="35">
        <v>856</v>
      </c>
      <c r="K18" s="35">
        <v>0</v>
      </c>
      <c r="L18" s="35">
        <v>2987</v>
      </c>
      <c r="M18" s="35">
        <v>2839</v>
      </c>
      <c r="N18" s="35">
        <v>0</v>
      </c>
      <c r="O18" s="35">
        <v>0</v>
      </c>
      <c r="P18" s="35">
        <v>0</v>
      </c>
      <c r="Q18" s="35">
        <v>436</v>
      </c>
      <c r="R18" s="35">
        <v>0</v>
      </c>
      <c r="S18" s="35">
        <v>0</v>
      </c>
      <c r="T18" s="35">
        <v>0</v>
      </c>
      <c r="U18" s="35">
        <v>544</v>
      </c>
      <c r="V18" s="116">
        <v>0</v>
      </c>
      <c r="W18" s="105">
        <v>0</v>
      </c>
      <c r="X18" s="104">
        <f t="shared" si="0"/>
        <v>12631</v>
      </c>
      <c r="Y18" s="35">
        <f t="shared" si="1"/>
        <v>8469</v>
      </c>
      <c r="Z18" s="35">
        <f t="shared" si="2"/>
        <v>11101</v>
      </c>
      <c r="AA18" s="105">
        <f t="shared" si="3"/>
        <v>7994</v>
      </c>
    </row>
    <row r="19" spans="1:27" ht="12" customHeight="1" x14ac:dyDescent="0.2">
      <c r="A19" s="94">
        <v>13</v>
      </c>
      <c r="B19" s="36">
        <v>1659</v>
      </c>
      <c r="C19" s="36">
        <v>920</v>
      </c>
      <c r="D19" s="36">
        <v>0</v>
      </c>
      <c r="E19" s="36">
        <v>0</v>
      </c>
      <c r="F19" s="36">
        <v>6996</v>
      </c>
      <c r="G19" s="36">
        <v>2864</v>
      </c>
      <c r="H19" s="36">
        <v>0</v>
      </c>
      <c r="I19" s="36">
        <v>0</v>
      </c>
      <c r="J19" s="36">
        <v>205</v>
      </c>
      <c r="K19" s="36">
        <v>0</v>
      </c>
      <c r="L19" s="36">
        <v>6084</v>
      </c>
      <c r="M19" s="36">
        <v>2465</v>
      </c>
      <c r="N19" s="36">
        <v>0</v>
      </c>
      <c r="O19" s="36">
        <v>0</v>
      </c>
      <c r="P19" s="36">
        <v>200</v>
      </c>
      <c r="Q19" s="36">
        <v>0</v>
      </c>
      <c r="R19" s="36">
        <v>490</v>
      </c>
      <c r="S19" s="36">
        <v>0</v>
      </c>
      <c r="T19" s="36">
        <v>0</v>
      </c>
      <c r="U19" s="36">
        <v>215</v>
      </c>
      <c r="V19" s="117">
        <v>0</v>
      </c>
      <c r="W19" s="107">
        <v>0</v>
      </c>
      <c r="X19" s="106">
        <f t="shared" si="0"/>
        <v>15634</v>
      </c>
      <c r="Y19" s="36">
        <f t="shared" si="1"/>
        <v>6464</v>
      </c>
      <c r="Z19" s="36">
        <f t="shared" si="2"/>
        <v>14739</v>
      </c>
      <c r="AA19" s="107">
        <f t="shared" si="3"/>
        <v>6464</v>
      </c>
    </row>
    <row r="20" spans="1:27" ht="12" customHeight="1" x14ac:dyDescent="0.2">
      <c r="A20" s="92">
        <v>14</v>
      </c>
      <c r="B20" s="34">
        <v>1463</v>
      </c>
      <c r="C20" s="34">
        <v>1209</v>
      </c>
      <c r="D20" s="34">
        <v>0</v>
      </c>
      <c r="E20" s="34">
        <v>0</v>
      </c>
      <c r="F20" s="34">
        <v>4605</v>
      </c>
      <c r="G20" s="34">
        <v>3368</v>
      </c>
      <c r="H20" s="34">
        <v>85</v>
      </c>
      <c r="I20" s="34">
        <v>12</v>
      </c>
      <c r="J20" s="34">
        <v>139</v>
      </c>
      <c r="K20" s="34">
        <v>0</v>
      </c>
      <c r="L20" s="34">
        <v>2110</v>
      </c>
      <c r="M20" s="34">
        <v>2083</v>
      </c>
      <c r="N20" s="34">
        <v>0</v>
      </c>
      <c r="O20" s="34">
        <v>0</v>
      </c>
      <c r="P20" s="34">
        <v>0</v>
      </c>
      <c r="Q20" s="34">
        <v>106</v>
      </c>
      <c r="R20" s="34">
        <v>398</v>
      </c>
      <c r="S20" s="34">
        <v>0</v>
      </c>
      <c r="T20" s="34">
        <v>0</v>
      </c>
      <c r="U20" s="34">
        <v>43</v>
      </c>
      <c r="V20" s="115">
        <v>0</v>
      </c>
      <c r="W20" s="103">
        <v>0</v>
      </c>
      <c r="X20" s="102">
        <f t="shared" si="0"/>
        <v>8800</v>
      </c>
      <c r="Y20" s="34">
        <f t="shared" si="1"/>
        <v>6821</v>
      </c>
      <c r="Z20" s="34">
        <f t="shared" si="2"/>
        <v>8178</v>
      </c>
      <c r="AA20" s="103">
        <f t="shared" si="3"/>
        <v>6703</v>
      </c>
    </row>
    <row r="21" spans="1:27" ht="12" customHeight="1" x14ac:dyDescent="0.2">
      <c r="A21" s="93">
        <v>15</v>
      </c>
      <c r="B21" s="35">
        <v>1553</v>
      </c>
      <c r="C21" s="35">
        <v>1538</v>
      </c>
      <c r="D21" s="35">
        <v>13</v>
      </c>
      <c r="E21" s="35">
        <v>16</v>
      </c>
      <c r="F21" s="35">
        <v>5201</v>
      </c>
      <c r="G21" s="35">
        <v>4642</v>
      </c>
      <c r="H21" s="35">
        <v>46</v>
      </c>
      <c r="I21" s="35">
        <v>72</v>
      </c>
      <c r="J21" s="35">
        <v>172</v>
      </c>
      <c r="K21" s="35">
        <v>0</v>
      </c>
      <c r="L21" s="35">
        <v>3489</v>
      </c>
      <c r="M21" s="35">
        <v>3983</v>
      </c>
      <c r="N21" s="35">
        <v>0</v>
      </c>
      <c r="O21" s="35">
        <v>0</v>
      </c>
      <c r="P21" s="35">
        <v>180</v>
      </c>
      <c r="Q21" s="35">
        <v>1535</v>
      </c>
      <c r="R21" s="35">
        <v>0</v>
      </c>
      <c r="S21" s="35">
        <v>0</v>
      </c>
      <c r="T21" s="35">
        <v>0</v>
      </c>
      <c r="U21" s="35">
        <v>959</v>
      </c>
      <c r="V21" s="116">
        <v>0</v>
      </c>
      <c r="W21" s="105">
        <v>0</v>
      </c>
      <c r="X21" s="104">
        <f t="shared" si="0"/>
        <v>10654</v>
      </c>
      <c r="Y21" s="35">
        <f t="shared" si="1"/>
        <v>12745</v>
      </c>
      <c r="Z21" s="35">
        <f t="shared" si="2"/>
        <v>10243</v>
      </c>
      <c r="AA21" s="105">
        <f t="shared" si="3"/>
        <v>11122</v>
      </c>
    </row>
    <row r="22" spans="1:27" ht="12" customHeight="1" x14ac:dyDescent="0.2">
      <c r="A22" s="94">
        <v>16</v>
      </c>
      <c r="B22" s="36">
        <v>1714</v>
      </c>
      <c r="C22" s="36">
        <v>1067</v>
      </c>
      <c r="D22" s="36">
        <v>16</v>
      </c>
      <c r="E22" s="36">
        <v>0</v>
      </c>
      <c r="F22" s="36">
        <v>5977</v>
      </c>
      <c r="G22" s="36">
        <v>3137</v>
      </c>
      <c r="H22" s="36">
        <v>188</v>
      </c>
      <c r="I22" s="36">
        <v>0</v>
      </c>
      <c r="J22" s="36">
        <v>54</v>
      </c>
      <c r="K22" s="36">
        <v>0</v>
      </c>
      <c r="L22" s="36">
        <v>445</v>
      </c>
      <c r="M22" s="36">
        <v>3005</v>
      </c>
      <c r="N22" s="36">
        <v>0</v>
      </c>
      <c r="O22" s="36">
        <v>0</v>
      </c>
      <c r="P22" s="36">
        <v>0</v>
      </c>
      <c r="Q22" s="36">
        <v>0</v>
      </c>
      <c r="R22" s="36">
        <v>0</v>
      </c>
      <c r="S22" s="36">
        <v>0</v>
      </c>
      <c r="T22" s="36">
        <v>0</v>
      </c>
      <c r="U22" s="36">
        <v>72</v>
      </c>
      <c r="V22" s="117">
        <v>0</v>
      </c>
      <c r="W22" s="107">
        <v>0</v>
      </c>
      <c r="X22" s="106">
        <f t="shared" si="0"/>
        <v>8394</v>
      </c>
      <c r="Y22" s="36">
        <f t="shared" si="1"/>
        <v>7281</v>
      </c>
      <c r="Z22" s="36">
        <f t="shared" si="2"/>
        <v>8136</v>
      </c>
      <c r="AA22" s="107">
        <f t="shared" si="3"/>
        <v>7281</v>
      </c>
    </row>
    <row r="23" spans="1:27" ht="12" customHeight="1" x14ac:dyDescent="0.2">
      <c r="A23" s="92">
        <v>17</v>
      </c>
      <c r="B23" s="34">
        <v>1968</v>
      </c>
      <c r="C23" s="34">
        <v>1719</v>
      </c>
      <c r="D23" s="34">
        <v>6</v>
      </c>
      <c r="E23" s="34">
        <v>0</v>
      </c>
      <c r="F23" s="34">
        <v>7095</v>
      </c>
      <c r="G23" s="34">
        <v>5164</v>
      </c>
      <c r="H23" s="34">
        <v>189</v>
      </c>
      <c r="I23" s="34">
        <v>0</v>
      </c>
      <c r="J23" s="34">
        <v>127</v>
      </c>
      <c r="K23" s="34">
        <v>40</v>
      </c>
      <c r="L23" s="34">
        <v>4953</v>
      </c>
      <c r="M23" s="34">
        <v>4486</v>
      </c>
      <c r="N23" s="34">
        <v>0</v>
      </c>
      <c r="O23" s="34">
        <v>0</v>
      </c>
      <c r="P23" s="34">
        <v>625</v>
      </c>
      <c r="Q23" s="34">
        <v>49</v>
      </c>
      <c r="R23" s="34">
        <v>0</v>
      </c>
      <c r="S23" s="34">
        <v>0</v>
      </c>
      <c r="T23" s="34">
        <v>439</v>
      </c>
      <c r="U23" s="34">
        <v>141</v>
      </c>
      <c r="V23" s="115">
        <v>0</v>
      </c>
      <c r="W23" s="103">
        <v>0</v>
      </c>
      <c r="X23" s="102">
        <f t="shared" si="0"/>
        <v>15402</v>
      </c>
      <c r="Y23" s="34">
        <f t="shared" si="1"/>
        <v>11599</v>
      </c>
      <c r="Z23" s="34">
        <f t="shared" si="2"/>
        <v>14455</v>
      </c>
      <c r="AA23" s="103">
        <f t="shared" si="3"/>
        <v>11510</v>
      </c>
    </row>
    <row r="24" spans="1:27" ht="12" customHeight="1" x14ac:dyDescent="0.2">
      <c r="A24" s="93">
        <v>18</v>
      </c>
      <c r="B24" s="35">
        <v>2103</v>
      </c>
      <c r="C24" s="35">
        <v>1520</v>
      </c>
      <c r="D24" s="35">
        <v>137</v>
      </c>
      <c r="E24" s="35">
        <v>0</v>
      </c>
      <c r="F24" s="35">
        <v>6547</v>
      </c>
      <c r="G24" s="35">
        <v>5253</v>
      </c>
      <c r="H24" s="35">
        <v>306</v>
      </c>
      <c r="I24" s="35">
        <v>0</v>
      </c>
      <c r="J24" s="35">
        <v>249</v>
      </c>
      <c r="K24" s="35">
        <v>0</v>
      </c>
      <c r="L24" s="35">
        <v>5636</v>
      </c>
      <c r="M24" s="35">
        <v>4778</v>
      </c>
      <c r="N24" s="35">
        <v>0</v>
      </c>
      <c r="O24" s="35">
        <v>0</v>
      </c>
      <c r="P24" s="35">
        <v>0</v>
      </c>
      <c r="Q24" s="35">
        <v>111</v>
      </c>
      <c r="R24" s="35">
        <v>422</v>
      </c>
      <c r="S24" s="35">
        <v>0</v>
      </c>
      <c r="T24" s="35">
        <v>0</v>
      </c>
      <c r="U24" s="35">
        <v>416</v>
      </c>
      <c r="V24" s="116">
        <v>0</v>
      </c>
      <c r="W24" s="105">
        <v>0</v>
      </c>
      <c r="X24" s="104">
        <f t="shared" si="0"/>
        <v>15400</v>
      </c>
      <c r="Y24" s="35">
        <f t="shared" si="1"/>
        <v>12078</v>
      </c>
      <c r="Z24" s="35">
        <f t="shared" si="2"/>
        <v>14286</v>
      </c>
      <c r="AA24" s="105">
        <f t="shared" si="3"/>
        <v>11967</v>
      </c>
    </row>
    <row r="25" spans="1:27" ht="12" customHeight="1" x14ac:dyDescent="0.2">
      <c r="A25" s="94">
        <v>19</v>
      </c>
      <c r="B25" s="36">
        <v>2192</v>
      </c>
      <c r="C25" s="36">
        <v>1182</v>
      </c>
      <c r="D25" s="36">
        <v>9</v>
      </c>
      <c r="E25" s="36">
        <v>0</v>
      </c>
      <c r="F25" s="36">
        <v>7452</v>
      </c>
      <c r="G25" s="36">
        <v>3674</v>
      </c>
      <c r="H25" s="36">
        <v>142</v>
      </c>
      <c r="I25" s="36">
        <v>0</v>
      </c>
      <c r="J25" s="36">
        <v>204</v>
      </c>
      <c r="K25" s="36">
        <v>142</v>
      </c>
      <c r="L25" s="36">
        <v>1587</v>
      </c>
      <c r="M25" s="36">
        <v>2163</v>
      </c>
      <c r="N25" s="36">
        <v>0</v>
      </c>
      <c r="O25" s="36">
        <v>0</v>
      </c>
      <c r="P25" s="36">
        <v>0</v>
      </c>
      <c r="Q25" s="36">
        <v>0</v>
      </c>
      <c r="R25" s="36">
        <v>0</v>
      </c>
      <c r="S25" s="36">
        <v>0</v>
      </c>
      <c r="T25" s="36">
        <v>0</v>
      </c>
      <c r="U25" s="36">
        <v>0</v>
      </c>
      <c r="V25" s="117">
        <v>0</v>
      </c>
      <c r="W25" s="107">
        <v>0</v>
      </c>
      <c r="X25" s="106">
        <f t="shared" si="0"/>
        <v>11586</v>
      </c>
      <c r="Y25" s="36">
        <f t="shared" si="1"/>
        <v>7161</v>
      </c>
      <c r="Z25" s="36">
        <f t="shared" si="2"/>
        <v>11231</v>
      </c>
      <c r="AA25" s="107">
        <f t="shared" si="3"/>
        <v>7019</v>
      </c>
    </row>
    <row r="26" spans="1:27" ht="12" customHeight="1" x14ac:dyDescent="0.2">
      <c r="A26" s="92">
        <v>20</v>
      </c>
      <c r="B26" s="34">
        <v>1480</v>
      </c>
      <c r="C26" s="34">
        <v>1990</v>
      </c>
      <c r="D26" s="34">
        <v>0</v>
      </c>
      <c r="E26" s="34">
        <v>0</v>
      </c>
      <c r="F26" s="34">
        <v>7401</v>
      </c>
      <c r="G26" s="34">
        <v>5746</v>
      </c>
      <c r="H26" s="34">
        <v>91</v>
      </c>
      <c r="I26" s="34">
        <v>0</v>
      </c>
      <c r="J26" s="34">
        <v>156</v>
      </c>
      <c r="K26" s="34">
        <v>0</v>
      </c>
      <c r="L26" s="34">
        <v>554</v>
      </c>
      <c r="M26" s="34">
        <v>5216</v>
      </c>
      <c r="N26" s="34">
        <v>0</v>
      </c>
      <c r="O26" s="34">
        <v>0</v>
      </c>
      <c r="P26" s="34">
        <v>231</v>
      </c>
      <c r="Q26" s="34">
        <v>1003</v>
      </c>
      <c r="R26" s="34">
        <v>293</v>
      </c>
      <c r="S26" s="34">
        <v>0</v>
      </c>
      <c r="T26" s="34">
        <v>0</v>
      </c>
      <c r="U26" s="34">
        <v>569</v>
      </c>
      <c r="V26" s="115">
        <v>0</v>
      </c>
      <c r="W26" s="103">
        <v>0</v>
      </c>
      <c r="X26" s="102">
        <f t="shared" si="0"/>
        <v>10206</v>
      </c>
      <c r="Y26" s="34">
        <f t="shared" si="1"/>
        <v>14524</v>
      </c>
      <c r="Z26" s="34">
        <f t="shared" si="2"/>
        <v>9435</v>
      </c>
      <c r="AA26" s="103">
        <f t="shared" si="3"/>
        <v>13521</v>
      </c>
    </row>
    <row r="27" spans="1:27" ht="12" customHeight="1" x14ac:dyDescent="0.2">
      <c r="A27" s="93">
        <v>21</v>
      </c>
      <c r="B27" s="35">
        <v>2342</v>
      </c>
      <c r="C27" s="35">
        <v>766</v>
      </c>
      <c r="D27" s="35">
        <v>0</v>
      </c>
      <c r="E27" s="35">
        <v>0</v>
      </c>
      <c r="F27" s="35">
        <v>8006</v>
      </c>
      <c r="G27" s="35">
        <v>2035</v>
      </c>
      <c r="H27" s="35">
        <v>122</v>
      </c>
      <c r="I27" s="35">
        <v>0</v>
      </c>
      <c r="J27" s="35">
        <v>194</v>
      </c>
      <c r="K27" s="35">
        <v>0</v>
      </c>
      <c r="L27" s="35">
        <v>3695</v>
      </c>
      <c r="M27" s="35">
        <v>1001</v>
      </c>
      <c r="N27" s="35">
        <v>0</v>
      </c>
      <c r="O27" s="35">
        <v>0</v>
      </c>
      <c r="P27" s="35">
        <v>543</v>
      </c>
      <c r="Q27" s="35">
        <v>458</v>
      </c>
      <c r="R27" s="35">
        <v>441</v>
      </c>
      <c r="S27" s="35">
        <v>0</v>
      </c>
      <c r="T27" s="35">
        <v>0</v>
      </c>
      <c r="U27" s="35">
        <v>203</v>
      </c>
      <c r="V27" s="116">
        <v>0</v>
      </c>
      <c r="W27" s="105">
        <v>0</v>
      </c>
      <c r="X27" s="104">
        <f t="shared" si="0"/>
        <v>15343</v>
      </c>
      <c r="Y27" s="35">
        <f t="shared" si="1"/>
        <v>4463</v>
      </c>
      <c r="Z27" s="35">
        <f t="shared" si="2"/>
        <v>14043</v>
      </c>
      <c r="AA27" s="105">
        <f t="shared" si="3"/>
        <v>4005</v>
      </c>
    </row>
    <row r="28" spans="1:27" ht="12" customHeight="1" thickBot="1" x14ac:dyDescent="0.25">
      <c r="A28" s="95" t="s">
        <v>17</v>
      </c>
      <c r="B28" s="28">
        <f t="shared" ref="B28:W28" si="4">SUM(B7:B27)</f>
        <v>44053</v>
      </c>
      <c r="C28" s="28">
        <f t="shared" si="4"/>
        <v>39935</v>
      </c>
      <c r="D28" s="28">
        <f t="shared" si="4"/>
        <v>653</v>
      </c>
      <c r="E28" s="28">
        <f t="shared" si="4"/>
        <v>231</v>
      </c>
      <c r="F28" s="28">
        <f t="shared" si="4"/>
        <v>150168</v>
      </c>
      <c r="G28" s="28">
        <f t="shared" si="4"/>
        <v>114865</v>
      </c>
      <c r="H28" s="28">
        <f t="shared" si="4"/>
        <v>3851</v>
      </c>
      <c r="I28" s="28">
        <f t="shared" si="4"/>
        <v>903</v>
      </c>
      <c r="J28" s="28">
        <f t="shared" si="4"/>
        <v>6230</v>
      </c>
      <c r="K28" s="28">
        <f t="shared" si="4"/>
        <v>344</v>
      </c>
      <c r="L28" s="28">
        <f t="shared" si="4"/>
        <v>98664</v>
      </c>
      <c r="M28" s="28">
        <f t="shared" si="4"/>
        <v>96752</v>
      </c>
      <c r="N28" s="28">
        <f t="shared" si="4"/>
        <v>30</v>
      </c>
      <c r="O28" s="28">
        <f t="shared" si="4"/>
        <v>44</v>
      </c>
      <c r="P28" s="28">
        <f t="shared" si="4"/>
        <v>19636</v>
      </c>
      <c r="Q28" s="28">
        <f t="shared" si="4"/>
        <v>11442</v>
      </c>
      <c r="R28" s="28">
        <f t="shared" si="4"/>
        <v>3306</v>
      </c>
      <c r="S28" s="28">
        <f t="shared" si="4"/>
        <v>66</v>
      </c>
      <c r="T28" s="28">
        <f t="shared" si="4"/>
        <v>28715</v>
      </c>
      <c r="U28" s="28">
        <f t="shared" si="4"/>
        <v>39393</v>
      </c>
      <c r="V28" s="28">
        <f t="shared" si="4"/>
        <v>0</v>
      </c>
      <c r="W28" s="29">
        <f t="shared" si="4"/>
        <v>370</v>
      </c>
      <c r="X28" s="96">
        <f t="shared" si="0"/>
        <v>355306</v>
      </c>
      <c r="Y28" s="28">
        <f t="shared" si="1"/>
        <v>304345</v>
      </c>
      <c r="Z28" s="28">
        <f t="shared" si="2"/>
        <v>321600</v>
      </c>
      <c r="AA28" s="29">
        <f t="shared" si="3"/>
        <v>290945</v>
      </c>
    </row>
    <row r="29" spans="1:27" ht="12" customHeight="1" x14ac:dyDescent="0.2">
      <c r="A29" s="97" t="s">
        <v>18</v>
      </c>
      <c r="B29" s="63">
        <v>294</v>
      </c>
      <c r="C29" s="63">
        <v>0</v>
      </c>
      <c r="D29" s="63">
        <v>73</v>
      </c>
      <c r="E29" s="63">
        <v>0</v>
      </c>
      <c r="F29" s="63">
        <v>433</v>
      </c>
      <c r="G29" s="63">
        <v>0</v>
      </c>
      <c r="H29" s="63">
        <v>36</v>
      </c>
      <c r="I29" s="63">
        <v>0</v>
      </c>
      <c r="J29" s="63">
        <v>564</v>
      </c>
      <c r="K29" s="63">
        <v>0</v>
      </c>
      <c r="L29" s="63">
        <v>5600</v>
      </c>
      <c r="M29" s="63">
        <v>980</v>
      </c>
      <c r="N29" s="63">
        <v>0</v>
      </c>
      <c r="O29" s="63">
        <v>0</v>
      </c>
      <c r="P29" s="63">
        <v>0</v>
      </c>
      <c r="Q29" s="63">
        <v>0</v>
      </c>
      <c r="R29" s="63">
        <v>1073</v>
      </c>
      <c r="S29" s="63">
        <v>0</v>
      </c>
      <c r="T29" s="63">
        <v>1569</v>
      </c>
      <c r="U29" s="63">
        <v>394</v>
      </c>
      <c r="V29" s="63">
        <v>281</v>
      </c>
      <c r="W29" s="64">
        <v>0</v>
      </c>
      <c r="X29" s="98">
        <f t="shared" si="0"/>
        <v>9923</v>
      </c>
      <c r="Y29" s="37">
        <f t="shared" si="1"/>
        <v>1374</v>
      </c>
      <c r="Z29" s="37">
        <f t="shared" si="2"/>
        <v>7896</v>
      </c>
      <c r="AA29" s="99">
        <f t="shared" si="3"/>
        <v>1374</v>
      </c>
    </row>
    <row r="30" spans="1:27" ht="12" customHeight="1" thickBot="1" x14ac:dyDescent="0.25">
      <c r="A30" s="95" t="s">
        <v>19</v>
      </c>
      <c r="B30" s="28">
        <f t="shared" ref="B30:W30" si="5">SUM(B28:B29)</f>
        <v>44347</v>
      </c>
      <c r="C30" s="28">
        <f t="shared" si="5"/>
        <v>39935</v>
      </c>
      <c r="D30" s="28">
        <f t="shared" si="5"/>
        <v>726</v>
      </c>
      <c r="E30" s="28">
        <f t="shared" si="5"/>
        <v>231</v>
      </c>
      <c r="F30" s="28">
        <f t="shared" si="5"/>
        <v>150601</v>
      </c>
      <c r="G30" s="28">
        <f t="shared" si="5"/>
        <v>114865</v>
      </c>
      <c r="H30" s="28">
        <f t="shared" si="5"/>
        <v>3887</v>
      </c>
      <c r="I30" s="28">
        <f t="shared" si="5"/>
        <v>903</v>
      </c>
      <c r="J30" s="28">
        <f t="shared" si="5"/>
        <v>6794</v>
      </c>
      <c r="K30" s="28">
        <f t="shared" si="5"/>
        <v>344</v>
      </c>
      <c r="L30" s="28">
        <f t="shared" si="5"/>
        <v>104264</v>
      </c>
      <c r="M30" s="28">
        <f t="shared" si="5"/>
        <v>97732</v>
      </c>
      <c r="N30" s="28">
        <f t="shared" si="5"/>
        <v>30</v>
      </c>
      <c r="O30" s="28">
        <f t="shared" si="5"/>
        <v>44</v>
      </c>
      <c r="P30" s="28">
        <f t="shared" si="5"/>
        <v>19636</v>
      </c>
      <c r="Q30" s="28">
        <f t="shared" si="5"/>
        <v>11442</v>
      </c>
      <c r="R30" s="28">
        <f t="shared" si="5"/>
        <v>4379</v>
      </c>
      <c r="S30" s="28">
        <f t="shared" si="5"/>
        <v>66</v>
      </c>
      <c r="T30" s="28">
        <f t="shared" si="5"/>
        <v>30284</v>
      </c>
      <c r="U30" s="28">
        <f t="shared" si="5"/>
        <v>39787</v>
      </c>
      <c r="V30" s="28">
        <f t="shared" si="5"/>
        <v>281</v>
      </c>
      <c r="W30" s="29">
        <f t="shared" si="5"/>
        <v>370</v>
      </c>
      <c r="X30" s="96">
        <f t="shared" si="0"/>
        <v>365229</v>
      </c>
      <c r="Y30" s="28">
        <f t="shared" si="1"/>
        <v>305719</v>
      </c>
      <c r="Z30" s="28">
        <f t="shared" si="2"/>
        <v>329496</v>
      </c>
      <c r="AA30" s="29">
        <f t="shared" si="3"/>
        <v>292319</v>
      </c>
    </row>
    <row r="31" spans="1:27" ht="12" customHeight="1" x14ac:dyDescent="0.2">
      <c r="A31" s="79" t="s">
        <v>38</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277</v>
      </c>
      <c r="D32" s="100"/>
    </row>
    <row r="35" spans="1:27" ht="20.25" customHeight="1" thickBot="1" x14ac:dyDescent="0.35">
      <c r="A35" s="53" t="s">
        <v>75</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11658</v>
      </c>
      <c r="C39" s="34">
        <f t="shared" ref="C39:AA39" si="6">SUM(C15:C16,C20:C23)</f>
        <v>14228</v>
      </c>
      <c r="D39" s="34">
        <f t="shared" si="6"/>
        <v>81</v>
      </c>
      <c r="E39" s="34">
        <f t="shared" si="6"/>
        <v>98</v>
      </c>
      <c r="F39" s="34">
        <f t="shared" si="6"/>
        <v>38517</v>
      </c>
      <c r="G39" s="34">
        <f t="shared" si="6"/>
        <v>39287</v>
      </c>
      <c r="H39" s="34">
        <f t="shared" si="6"/>
        <v>982</v>
      </c>
      <c r="I39" s="34">
        <f t="shared" si="6"/>
        <v>441</v>
      </c>
      <c r="J39" s="34">
        <f t="shared" si="6"/>
        <v>992</v>
      </c>
      <c r="K39" s="34">
        <f t="shared" si="6"/>
        <v>141</v>
      </c>
      <c r="L39" s="34">
        <f t="shared" si="6"/>
        <v>24073</v>
      </c>
      <c r="M39" s="34">
        <f t="shared" si="6"/>
        <v>34015</v>
      </c>
      <c r="N39" s="34">
        <f t="shared" si="6"/>
        <v>30</v>
      </c>
      <c r="O39" s="34">
        <f t="shared" si="6"/>
        <v>0</v>
      </c>
      <c r="P39" s="34">
        <f t="shared" si="6"/>
        <v>1346</v>
      </c>
      <c r="Q39" s="34">
        <f t="shared" si="6"/>
        <v>3135</v>
      </c>
      <c r="R39" s="34">
        <f t="shared" si="6"/>
        <v>398</v>
      </c>
      <c r="S39" s="34">
        <f t="shared" si="6"/>
        <v>0</v>
      </c>
      <c r="T39" s="33">
        <f t="shared" si="6"/>
        <v>4461</v>
      </c>
      <c r="U39" s="33">
        <f t="shared" si="6"/>
        <v>6763</v>
      </c>
      <c r="V39" s="33">
        <f t="shared" si="6"/>
        <v>0</v>
      </c>
      <c r="W39" s="59">
        <f t="shared" si="6"/>
        <v>332</v>
      </c>
      <c r="X39" s="102">
        <f t="shared" si="6"/>
        <v>82538</v>
      </c>
      <c r="Y39" s="34">
        <f t="shared" si="6"/>
        <v>98440</v>
      </c>
      <c r="Z39" s="34">
        <f t="shared" si="6"/>
        <v>78709</v>
      </c>
      <c r="AA39" s="103">
        <f t="shared" si="6"/>
        <v>94293</v>
      </c>
    </row>
    <row r="40" spans="1:27" ht="12" customHeight="1" x14ac:dyDescent="0.2">
      <c r="A40" s="92" t="s">
        <v>26</v>
      </c>
      <c r="B40" s="34">
        <f>SUM(B7:B9,B12:B14,B17:B18,B24)</f>
        <v>20198</v>
      </c>
      <c r="C40" s="34">
        <f t="shared" ref="C40:AA40" si="7">SUM(C7:C9,C12:C14,C17:C18,C24)</f>
        <v>18783</v>
      </c>
      <c r="D40" s="34">
        <f t="shared" si="7"/>
        <v>450</v>
      </c>
      <c r="E40" s="34">
        <f t="shared" si="7"/>
        <v>132</v>
      </c>
      <c r="F40" s="34">
        <f t="shared" si="7"/>
        <v>67498</v>
      </c>
      <c r="G40" s="34">
        <f t="shared" si="7"/>
        <v>55635</v>
      </c>
      <c r="H40" s="34">
        <f t="shared" si="7"/>
        <v>2028</v>
      </c>
      <c r="I40" s="34">
        <f t="shared" si="7"/>
        <v>424</v>
      </c>
      <c r="J40" s="34">
        <f t="shared" si="7"/>
        <v>3942</v>
      </c>
      <c r="K40" s="34">
        <f t="shared" si="7"/>
        <v>61</v>
      </c>
      <c r="L40" s="34">
        <f t="shared" si="7"/>
        <v>51407</v>
      </c>
      <c r="M40" s="34">
        <f t="shared" si="7"/>
        <v>47926</v>
      </c>
      <c r="N40" s="34">
        <f t="shared" si="7"/>
        <v>0</v>
      </c>
      <c r="O40" s="34">
        <f t="shared" si="7"/>
        <v>44</v>
      </c>
      <c r="P40" s="34">
        <f t="shared" si="7"/>
        <v>15702</v>
      </c>
      <c r="Q40" s="34">
        <f t="shared" si="7"/>
        <v>6846</v>
      </c>
      <c r="R40" s="34">
        <f t="shared" si="7"/>
        <v>862</v>
      </c>
      <c r="S40" s="34">
        <f t="shared" si="7"/>
        <v>66</v>
      </c>
      <c r="T40" s="33">
        <f t="shared" si="7"/>
        <v>23275</v>
      </c>
      <c r="U40" s="33">
        <f t="shared" si="7"/>
        <v>29666</v>
      </c>
      <c r="V40" s="33">
        <f t="shared" si="7"/>
        <v>0</v>
      </c>
      <c r="W40" s="59">
        <f t="shared" si="7"/>
        <v>0</v>
      </c>
      <c r="X40" s="102">
        <f t="shared" si="7"/>
        <v>185362</v>
      </c>
      <c r="Y40" s="34">
        <f t="shared" si="7"/>
        <v>159583</v>
      </c>
      <c r="Z40" s="34">
        <f t="shared" si="7"/>
        <v>162378</v>
      </c>
      <c r="AA40" s="103">
        <f t="shared" si="7"/>
        <v>152010</v>
      </c>
    </row>
    <row r="41" spans="1:27" ht="12" customHeight="1" x14ac:dyDescent="0.2">
      <c r="A41" s="93" t="s">
        <v>27</v>
      </c>
      <c r="B41" s="35">
        <f>SUM(B10:B11,B19,B25:B27)</f>
        <v>12197</v>
      </c>
      <c r="C41" s="35">
        <f t="shared" ref="C41:AA41" si="8">SUM(C10:C11,C19,C25:C27)</f>
        <v>6924</v>
      </c>
      <c r="D41" s="35">
        <f t="shared" si="8"/>
        <v>122</v>
      </c>
      <c r="E41" s="35">
        <f t="shared" si="8"/>
        <v>1</v>
      </c>
      <c r="F41" s="35">
        <f t="shared" si="8"/>
        <v>44153</v>
      </c>
      <c r="G41" s="35">
        <f t="shared" si="8"/>
        <v>19943</v>
      </c>
      <c r="H41" s="35">
        <f t="shared" si="8"/>
        <v>841</v>
      </c>
      <c r="I41" s="35">
        <f t="shared" si="8"/>
        <v>38</v>
      </c>
      <c r="J41" s="35">
        <f t="shared" si="8"/>
        <v>1296</v>
      </c>
      <c r="K41" s="35">
        <f t="shared" si="8"/>
        <v>142</v>
      </c>
      <c r="L41" s="35">
        <f t="shared" si="8"/>
        <v>23184</v>
      </c>
      <c r="M41" s="35">
        <f t="shared" si="8"/>
        <v>14811</v>
      </c>
      <c r="N41" s="35">
        <f t="shared" si="8"/>
        <v>0</v>
      </c>
      <c r="O41" s="35">
        <f t="shared" si="8"/>
        <v>0</v>
      </c>
      <c r="P41" s="35">
        <f t="shared" si="8"/>
        <v>2588</v>
      </c>
      <c r="Q41" s="35">
        <f t="shared" si="8"/>
        <v>1461</v>
      </c>
      <c r="R41" s="35">
        <f t="shared" si="8"/>
        <v>2046</v>
      </c>
      <c r="S41" s="35">
        <f t="shared" si="8"/>
        <v>0</v>
      </c>
      <c r="T41" s="63">
        <f t="shared" si="8"/>
        <v>979</v>
      </c>
      <c r="U41" s="63">
        <f t="shared" si="8"/>
        <v>2964</v>
      </c>
      <c r="V41" s="63">
        <f t="shared" si="8"/>
        <v>0</v>
      </c>
      <c r="W41" s="64">
        <f t="shared" si="8"/>
        <v>38</v>
      </c>
      <c r="X41" s="104">
        <f t="shared" si="8"/>
        <v>87406</v>
      </c>
      <c r="Y41" s="35">
        <f t="shared" si="8"/>
        <v>46322</v>
      </c>
      <c r="Z41" s="35">
        <f t="shared" si="8"/>
        <v>80513</v>
      </c>
      <c r="AA41" s="105">
        <f t="shared" si="8"/>
        <v>44642</v>
      </c>
    </row>
    <row r="42" spans="1:27" ht="12" customHeight="1" thickBot="1" x14ac:dyDescent="0.25">
      <c r="A42" s="95" t="s">
        <v>17</v>
      </c>
      <c r="B42" s="28">
        <f>SUM(B39:B41)</f>
        <v>44053</v>
      </c>
      <c r="C42" s="28">
        <f t="shared" ref="C42:AA42" si="9">SUM(C39:C41)</f>
        <v>39935</v>
      </c>
      <c r="D42" s="28">
        <f t="shared" si="9"/>
        <v>653</v>
      </c>
      <c r="E42" s="28">
        <f t="shared" si="9"/>
        <v>231</v>
      </c>
      <c r="F42" s="28">
        <f t="shared" si="9"/>
        <v>150168</v>
      </c>
      <c r="G42" s="28">
        <f t="shared" si="9"/>
        <v>114865</v>
      </c>
      <c r="H42" s="28">
        <f t="shared" si="9"/>
        <v>3851</v>
      </c>
      <c r="I42" s="28">
        <f t="shared" si="9"/>
        <v>903</v>
      </c>
      <c r="J42" s="28">
        <f t="shared" si="9"/>
        <v>6230</v>
      </c>
      <c r="K42" s="28">
        <f t="shared" si="9"/>
        <v>344</v>
      </c>
      <c r="L42" s="28">
        <f t="shared" si="9"/>
        <v>98664</v>
      </c>
      <c r="M42" s="28">
        <f t="shared" si="9"/>
        <v>96752</v>
      </c>
      <c r="N42" s="28">
        <f t="shared" si="9"/>
        <v>30</v>
      </c>
      <c r="O42" s="28">
        <f t="shared" si="9"/>
        <v>44</v>
      </c>
      <c r="P42" s="28">
        <f t="shared" si="9"/>
        <v>19636</v>
      </c>
      <c r="Q42" s="28">
        <f t="shared" si="9"/>
        <v>11442</v>
      </c>
      <c r="R42" s="28">
        <f t="shared" si="9"/>
        <v>3306</v>
      </c>
      <c r="S42" s="28">
        <f t="shared" si="9"/>
        <v>66</v>
      </c>
      <c r="T42" s="28">
        <f t="shared" si="9"/>
        <v>28715</v>
      </c>
      <c r="U42" s="28">
        <f t="shared" si="9"/>
        <v>39393</v>
      </c>
      <c r="V42" s="28">
        <f t="shared" si="9"/>
        <v>0</v>
      </c>
      <c r="W42" s="29">
        <f t="shared" si="9"/>
        <v>370</v>
      </c>
      <c r="X42" s="96">
        <f t="shared" si="9"/>
        <v>355306</v>
      </c>
      <c r="Y42" s="28">
        <f t="shared" si="9"/>
        <v>304345</v>
      </c>
      <c r="Z42" s="28">
        <f t="shared" si="9"/>
        <v>321600</v>
      </c>
      <c r="AA42" s="29">
        <f t="shared" si="9"/>
        <v>290945</v>
      </c>
    </row>
    <row r="43" spans="1:27" ht="12" customHeight="1" x14ac:dyDescent="0.2">
      <c r="A43" s="97" t="s">
        <v>18</v>
      </c>
      <c r="B43" s="37">
        <f>B29</f>
        <v>294</v>
      </c>
      <c r="C43" s="37">
        <f t="shared" ref="C43:AA43" si="10">C29</f>
        <v>0</v>
      </c>
      <c r="D43" s="37">
        <f t="shared" si="10"/>
        <v>73</v>
      </c>
      <c r="E43" s="37">
        <f t="shared" si="10"/>
        <v>0</v>
      </c>
      <c r="F43" s="37">
        <f t="shared" si="10"/>
        <v>433</v>
      </c>
      <c r="G43" s="37">
        <f t="shared" si="10"/>
        <v>0</v>
      </c>
      <c r="H43" s="37">
        <f t="shared" si="10"/>
        <v>36</v>
      </c>
      <c r="I43" s="37">
        <f t="shared" si="10"/>
        <v>0</v>
      </c>
      <c r="J43" s="37">
        <f t="shared" si="10"/>
        <v>564</v>
      </c>
      <c r="K43" s="37">
        <f t="shared" si="10"/>
        <v>0</v>
      </c>
      <c r="L43" s="37">
        <f t="shared" si="10"/>
        <v>5600</v>
      </c>
      <c r="M43" s="37">
        <f t="shared" si="10"/>
        <v>980</v>
      </c>
      <c r="N43" s="37">
        <f t="shared" si="10"/>
        <v>0</v>
      </c>
      <c r="O43" s="37">
        <f t="shared" si="10"/>
        <v>0</v>
      </c>
      <c r="P43" s="37">
        <f t="shared" si="10"/>
        <v>0</v>
      </c>
      <c r="Q43" s="37">
        <f t="shared" si="10"/>
        <v>0</v>
      </c>
      <c r="R43" s="37">
        <f t="shared" si="10"/>
        <v>1073</v>
      </c>
      <c r="S43" s="37">
        <f t="shared" si="10"/>
        <v>0</v>
      </c>
      <c r="T43" s="63">
        <f t="shared" si="10"/>
        <v>1569</v>
      </c>
      <c r="U43" s="63">
        <f t="shared" si="10"/>
        <v>394</v>
      </c>
      <c r="V43" s="63">
        <f t="shared" si="10"/>
        <v>281</v>
      </c>
      <c r="W43" s="64">
        <f t="shared" si="10"/>
        <v>0</v>
      </c>
      <c r="X43" s="98">
        <f t="shared" si="10"/>
        <v>9923</v>
      </c>
      <c r="Y43" s="37">
        <f t="shared" si="10"/>
        <v>1374</v>
      </c>
      <c r="Z43" s="37">
        <f t="shared" si="10"/>
        <v>7896</v>
      </c>
      <c r="AA43" s="99">
        <f t="shared" si="10"/>
        <v>1374</v>
      </c>
    </row>
    <row r="44" spans="1:27" ht="12" customHeight="1" thickBot="1" x14ac:dyDescent="0.25">
      <c r="A44" s="95" t="s">
        <v>19</v>
      </c>
      <c r="B44" s="28">
        <f t="shared" ref="B44:W44" si="11">SUM(B42:B43)</f>
        <v>44347</v>
      </c>
      <c r="C44" s="28">
        <f t="shared" si="11"/>
        <v>39935</v>
      </c>
      <c r="D44" s="28">
        <f t="shared" si="11"/>
        <v>726</v>
      </c>
      <c r="E44" s="28">
        <f t="shared" si="11"/>
        <v>231</v>
      </c>
      <c r="F44" s="28">
        <f t="shared" si="11"/>
        <v>150601</v>
      </c>
      <c r="G44" s="28">
        <f t="shared" si="11"/>
        <v>114865</v>
      </c>
      <c r="H44" s="28">
        <f t="shared" si="11"/>
        <v>3887</v>
      </c>
      <c r="I44" s="28">
        <f t="shared" si="11"/>
        <v>903</v>
      </c>
      <c r="J44" s="28">
        <f t="shared" si="11"/>
        <v>6794</v>
      </c>
      <c r="K44" s="28">
        <f t="shared" si="11"/>
        <v>344</v>
      </c>
      <c r="L44" s="28">
        <f t="shared" si="11"/>
        <v>104264</v>
      </c>
      <c r="M44" s="28">
        <f t="shared" si="11"/>
        <v>97732</v>
      </c>
      <c r="N44" s="28">
        <f t="shared" si="11"/>
        <v>30</v>
      </c>
      <c r="O44" s="28">
        <f t="shared" si="11"/>
        <v>44</v>
      </c>
      <c r="P44" s="28">
        <f t="shared" si="11"/>
        <v>19636</v>
      </c>
      <c r="Q44" s="28">
        <f t="shared" si="11"/>
        <v>11442</v>
      </c>
      <c r="R44" s="28">
        <f t="shared" si="11"/>
        <v>4379</v>
      </c>
      <c r="S44" s="28">
        <f t="shared" si="11"/>
        <v>66</v>
      </c>
      <c r="T44" s="28">
        <f t="shared" si="11"/>
        <v>30284</v>
      </c>
      <c r="U44" s="28">
        <f t="shared" si="11"/>
        <v>39787</v>
      </c>
      <c r="V44" s="28">
        <f t="shared" si="11"/>
        <v>281</v>
      </c>
      <c r="W44" s="29">
        <f t="shared" si="11"/>
        <v>370</v>
      </c>
      <c r="X44" s="96">
        <f>SUM(B44,D44,F44,H44,J44,L44,N44,P44,R44,T44,V44)</f>
        <v>365229</v>
      </c>
      <c r="Y44" s="28">
        <f>SUM(C44,E44,G44,I44,K44,M44,O44,Q44,S44,U44,W44)</f>
        <v>305719</v>
      </c>
      <c r="Z44" s="28">
        <f>SUM(B44,F44,L44,T44)</f>
        <v>329496</v>
      </c>
      <c r="AA44" s="29">
        <f>SUM(C44,G44,M44,U44)</f>
        <v>292319</v>
      </c>
    </row>
    <row r="45" spans="1:27" ht="12" customHeight="1" x14ac:dyDescent="0.2">
      <c r="A45" s="79" t="s">
        <v>28</v>
      </c>
    </row>
    <row r="46" spans="1:27" ht="12" customHeight="1" x14ac:dyDescent="0.2">
      <c r="A46" s="77" t="s">
        <v>277</v>
      </c>
    </row>
  </sheetData>
  <mergeCells count="33">
    <mergeCell ref="Z5:AA5"/>
    <mergeCell ref="V5:W5"/>
    <mergeCell ref="X4:AA4"/>
    <mergeCell ref="Z37:AA37"/>
    <mergeCell ref="T37:U37"/>
    <mergeCell ref="V37:W37"/>
    <mergeCell ref="X5:Y5"/>
    <mergeCell ref="L5:M5"/>
    <mergeCell ref="B4:W4"/>
    <mergeCell ref="B5:C5"/>
    <mergeCell ref="D5:E5"/>
    <mergeCell ref="F5:G5"/>
    <mergeCell ref="N5:O5"/>
    <mergeCell ref="P5:Q5"/>
    <mergeCell ref="H5:I5"/>
    <mergeCell ref="R5:S5"/>
    <mergeCell ref="T5:U5"/>
    <mergeCell ref="B1:Y1"/>
    <mergeCell ref="X37:Y37"/>
    <mergeCell ref="A36:A38"/>
    <mergeCell ref="B36:W36"/>
    <mergeCell ref="X36:AA36"/>
    <mergeCell ref="B37:C37"/>
    <mergeCell ref="D37:E37"/>
    <mergeCell ref="F37:G37"/>
    <mergeCell ref="H37:I37"/>
    <mergeCell ref="J37:K37"/>
    <mergeCell ref="L37:M37"/>
    <mergeCell ref="N37:O37"/>
    <mergeCell ref="P37:Q37"/>
    <mergeCell ref="R37:S37"/>
    <mergeCell ref="A4:A6"/>
    <mergeCell ref="J5:K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A46"/>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395" t="s">
        <v>45</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 customHeight="1" thickBot="1" x14ac:dyDescent="0.35">
      <c r="A3" s="53" t="s">
        <v>76</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50</v>
      </c>
      <c r="D7" s="34">
        <v>0</v>
      </c>
      <c r="E7" s="34">
        <v>2</v>
      </c>
      <c r="F7" s="34">
        <v>24</v>
      </c>
      <c r="G7" s="34">
        <v>46</v>
      </c>
      <c r="H7" s="34">
        <v>1</v>
      </c>
      <c r="I7" s="34">
        <v>3</v>
      </c>
      <c r="J7" s="34">
        <v>9</v>
      </c>
      <c r="K7" s="34">
        <v>0</v>
      </c>
      <c r="L7" s="34">
        <v>12</v>
      </c>
      <c r="M7" s="34">
        <v>42</v>
      </c>
      <c r="N7" s="34">
        <v>0</v>
      </c>
      <c r="O7" s="34">
        <v>1</v>
      </c>
      <c r="P7" s="34">
        <v>25</v>
      </c>
      <c r="Q7" s="34">
        <v>4</v>
      </c>
      <c r="R7" s="34">
        <v>1</v>
      </c>
      <c r="S7" s="34">
        <v>0</v>
      </c>
      <c r="T7" s="34">
        <v>15</v>
      </c>
      <c r="U7" s="34">
        <v>39</v>
      </c>
      <c r="V7" s="115">
        <v>0</v>
      </c>
      <c r="W7" s="103">
        <v>0</v>
      </c>
      <c r="X7" s="102">
        <f t="shared" ref="X7:X30" si="0">SUM(B7,D7,F7,H7,J7,L7,N7,P7,R7,T7,V7)</f>
        <v>98</v>
      </c>
      <c r="Y7" s="34">
        <f t="shared" ref="Y7:Y30" si="1">SUM(C7,E7,G7,I7,K7,M7,O7,Q7,S7,U7,W7)</f>
        <v>187</v>
      </c>
      <c r="Z7" s="34">
        <f t="shared" ref="Z7:Z30" si="2">SUM(B7,F7,L7,T7)</f>
        <v>62</v>
      </c>
      <c r="AA7" s="103">
        <f t="shared" ref="AA7:AA30" si="3">SUM(C7,G7,M7,U7)</f>
        <v>177</v>
      </c>
    </row>
    <row r="8" spans="1:27" ht="12" customHeight="1" x14ac:dyDescent="0.2">
      <c r="A8" s="92">
        <v>2</v>
      </c>
      <c r="B8" s="34">
        <v>8</v>
      </c>
      <c r="C8" s="34">
        <v>41</v>
      </c>
      <c r="D8" s="34">
        <v>1</v>
      </c>
      <c r="E8" s="34">
        <v>3</v>
      </c>
      <c r="F8" s="34">
        <v>22</v>
      </c>
      <c r="G8" s="34">
        <v>36</v>
      </c>
      <c r="H8" s="34">
        <v>2</v>
      </c>
      <c r="I8" s="34">
        <v>7</v>
      </c>
      <c r="J8" s="34">
        <v>5</v>
      </c>
      <c r="K8" s="34">
        <v>1</v>
      </c>
      <c r="L8" s="34">
        <v>12</v>
      </c>
      <c r="M8" s="34">
        <v>29</v>
      </c>
      <c r="N8" s="34">
        <v>0</v>
      </c>
      <c r="O8" s="34">
        <v>0</v>
      </c>
      <c r="P8" s="34">
        <v>4</v>
      </c>
      <c r="Q8" s="34">
        <v>5</v>
      </c>
      <c r="R8" s="34">
        <v>0</v>
      </c>
      <c r="S8" s="34">
        <v>0</v>
      </c>
      <c r="T8" s="34">
        <v>6</v>
      </c>
      <c r="U8" s="34">
        <v>18</v>
      </c>
      <c r="V8" s="115">
        <v>0</v>
      </c>
      <c r="W8" s="103">
        <v>0</v>
      </c>
      <c r="X8" s="102">
        <f t="shared" si="0"/>
        <v>60</v>
      </c>
      <c r="Y8" s="34">
        <f t="shared" si="1"/>
        <v>140</v>
      </c>
      <c r="Z8" s="34">
        <f t="shared" si="2"/>
        <v>48</v>
      </c>
      <c r="AA8" s="103">
        <f t="shared" si="3"/>
        <v>124</v>
      </c>
    </row>
    <row r="9" spans="1:27" ht="12" customHeight="1" x14ac:dyDescent="0.2">
      <c r="A9" s="93">
        <v>3</v>
      </c>
      <c r="B9" s="35">
        <v>6</v>
      </c>
      <c r="C9" s="35">
        <v>23</v>
      </c>
      <c r="D9" s="35">
        <v>1</v>
      </c>
      <c r="E9" s="35">
        <v>0</v>
      </c>
      <c r="F9" s="35">
        <v>16</v>
      </c>
      <c r="G9" s="35">
        <v>22</v>
      </c>
      <c r="H9" s="35">
        <v>2</v>
      </c>
      <c r="I9" s="35">
        <v>0</v>
      </c>
      <c r="J9" s="35">
        <v>5</v>
      </c>
      <c r="K9" s="35">
        <v>0</v>
      </c>
      <c r="L9" s="35">
        <v>6</v>
      </c>
      <c r="M9" s="35">
        <v>13</v>
      </c>
      <c r="N9" s="35">
        <v>0</v>
      </c>
      <c r="O9" s="35">
        <v>0</v>
      </c>
      <c r="P9" s="35">
        <v>17</v>
      </c>
      <c r="Q9" s="35">
        <v>7</v>
      </c>
      <c r="R9" s="35">
        <v>0</v>
      </c>
      <c r="S9" s="35">
        <v>1</v>
      </c>
      <c r="T9" s="35">
        <v>6</v>
      </c>
      <c r="U9" s="35">
        <v>14</v>
      </c>
      <c r="V9" s="116">
        <v>0</v>
      </c>
      <c r="W9" s="105">
        <v>0</v>
      </c>
      <c r="X9" s="104">
        <f t="shared" si="0"/>
        <v>59</v>
      </c>
      <c r="Y9" s="35">
        <f t="shared" si="1"/>
        <v>80</v>
      </c>
      <c r="Z9" s="35">
        <f t="shared" si="2"/>
        <v>34</v>
      </c>
      <c r="AA9" s="105">
        <f t="shared" si="3"/>
        <v>72</v>
      </c>
    </row>
    <row r="10" spans="1:27" ht="12" customHeight="1" x14ac:dyDescent="0.2">
      <c r="A10" s="94">
        <v>4</v>
      </c>
      <c r="B10" s="36">
        <v>7</v>
      </c>
      <c r="C10" s="36">
        <v>14</v>
      </c>
      <c r="D10" s="36">
        <v>0</v>
      </c>
      <c r="E10" s="36">
        <v>0</v>
      </c>
      <c r="F10" s="36">
        <v>19</v>
      </c>
      <c r="G10" s="36">
        <v>12</v>
      </c>
      <c r="H10" s="36">
        <v>1</v>
      </c>
      <c r="I10" s="36">
        <v>0</v>
      </c>
      <c r="J10" s="36">
        <v>3</v>
      </c>
      <c r="K10" s="36">
        <v>0</v>
      </c>
      <c r="L10" s="36">
        <v>10</v>
      </c>
      <c r="M10" s="36">
        <v>8</v>
      </c>
      <c r="N10" s="36">
        <v>0</v>
      </c>
      <c r="O10" s="36">
        <v>0</v>
      </c>
      <c r="P10" s="36">
        <v>7</v>
      </c>
      <c r="Q10" s="36">
        <v>0</v>
      </c>
      <c r="R10" s="36">
        <v>1</v>
      </c>
      <c r="S10" s="36">
        <v>0</v>
      </c>
      <c r="T10" s="36">
        <v>2</v>
      </c>
      <c r="U10" s="36">
        <v>4</v>
      </c>
      <c r="V10" s="117">
        <v>0</v>
      </c>
      <c r="W10" s="107">
        <v>1</v>
      </c>
      <c r="X10" s="106">
        <f t="shared" si="0"/>
        <v>50</v>
      </c>
      <c r="Y10" s="36">
        <f t="shared" si="1"/>
        <v>39</v>
      </c>
      <c r="Z10" s="36">
        <f t="shared" si="2"/>
        <v>38</v>
      </c>
      <c r="AA10" s="107">
        <f t="shared" si="3"/>
        <v>38</v>
      </c>
    </row>
    <row r="11" spans="1:27" ht="12" customHeight="1" x14ac:dyDescent="0.2">
      <c r="A11" s="92">
        <v>5</v>
      </c>
      <c r="B11" s="34">
        <v>11</v>
      </c>
      <c r="C11" s="34">
        <v>14</v>
      </c>
      <c r="D11" s="34">
        <v>1</v>
      </c>
      <c r="E11" s="34">
        <v>1</v>
      </c>
      <c r="F11" s="34">
        <v>24</v>
      </c>
      <c r="G11" s="34">
        <v>13</v>
      </c>
      <c r="H11" s="34">
        <v>3</v>
      </c>
      <c r="I11" s="34">
        <v>1</v>
      </c>
      <c r="J11" s="34">
        <v>4</v>
      </c>
      <c r="K11" s="34">
        <v>0</v>
      </c>
      <c r="L11" s="34">
        <v>7</v>
      </c>
      <c r="M11" s="34">
        <v>9</v>
      </c>
      <c r="N11" s="34">
        <v>0</v>
      </c>
      <c r="O11" s="34">
        <v>0</v>
      </c>
      <c r="P11" s="34">
        <v>2</v>
      </c>
      <c r="Q11" s="34">
        <v>0</v>
      </c>
      <c r="R11" s="34">
        <v>0</v>
      </c>
      <c r="S11" s="34">
        <v>0</v>
      </c>
      <c r="T11" s="34">
        <v>1</v>
      </c>
      <c r="U11" s="34">
        <v>1</v>
      </c>
      <c r="V11" s="115">
        <v>0</v>
      </c>
      <c r="W11" s="103">
        <v>0</v>
      </c>
      <c r="X11" s="102">
        <f t="shared" si="0"/>
        <v>53</v>
      </c>
      <c r="Y11" s="34">
        <f t="shared" si="1"/>
        <v>39</v>
      </c>
      <c r="Z11" s="34">
        <f t="shared" si="2"/>
        <v>43</v>
      </c>
      <c r="AA11" s="103">
        <f t="shared" si="3"/>
        <v>37</v>
      </c>
    </row>
    <row r="12" spans="1:27" ht="12" customHeight="1" x14ac:dyDescent="0.2">
      <c r="A12" s="93">
        <v>6</v>
      </c>
      <c r="B12" s="35">
        <v>13</v>
      </c>
      <c r="C12" s="35">
        <v>17</v>
      </c>
      <c r="D12" s="35">
        <v>1</v>
      </c>
      <c r="E12" s="35">
        <v>1</v>
      </c>
      <c r="F12" s="35">
        <v>27</v>
      </c>
      <c r="G12" s="35">
        <v>15</v>
      </c>
      <c r="H12" s="35">
        <v>3</v>
      </c>
      <c r="I12" s="35">
        <v>1</v>
      </c>
      <c r="J12" s="35">
        <v>5</v>
      </c>
      <c r="K12" s="35">
        <v>0</v>
      </c>
      <c r="L12" s="35">
        <v>9</v>
      </c>
      <c r="M12" s="35">
        <v>12</v>
      </c>
      <c r="N12" s="35">
        <v>0</v>
      </c>
      <c r="O12" s="35">
        <v>0</v>
      </c>
      <c r="P12" s="35">
        <v>8</v>
      </c>
      <c r="Q12" s="35">
        <v>3</v>
      </c>
      <c r="R12" s="35">
        <v>0</v>
      </c>
      <c r="S12" s="35">
        <v>0</v>
      </c>
      <c r="T12" s="35">
        <v>4</v>
      </c>
      <c r="U12" s="35">
        <v>11</v>
      </c>
      <c r="V12" s="116">
        <v>0</v>
      </c>
      <c r="W12" s="105">
        <v>0</v>
      </c>
      <c r="X12" s="104">
        <f t="shared" si="0"/>
        <v>70</v>
      </c>
      <c r="Y12" s="35">
        <f t="shared" si="1"/>
        <v>60</v>
      </c>
      <c r="Z12" s="35">
        <f t="shared" si="2"/>
        <v>53</v>
      </c>
      <c r="AA12" s="105">
        <f t="shared" si="3"/>
        <v>55</v>
      </c>
    </row>
    <row r="13" spans="1:27" ht="12" customHeight="1" x14ac:dyDescent="0.2">
      <c r="A13" s="94">
        <v>7</v>
      </c>
      <c r="B13" s="36">
        <v>9</v>
      </c>
      <c r="C13" s="36">
        <v>27</v>
      </c>
      <c r="D13" s="36">
        <v>0</v>
      </c>
      <c r="E13" s="36">
        <v>1</v>
      </c>
      <c r="F13" s="36">
        <v>24</v>
      </c>
      <c r="G13" s="36">
        <v>25</v>
      </c>
      <c r="H13" s="36">
        <v>0</v>
      </c>
      <c r="I13" s="36">
        <v>2</v>
      </c>
      <c r="J13" s="36">
        <v>4</v>
      </c>
      <c r="K13" s="36">
        <v>0</v>
      </c>
      <c r="L13" s="36">
        <v>6</v>
      </c>
      <c r="M13" s="36">
        <v>23</v>
      </c>
      <c r="N13" s="36">
        <v>0</v>
      </c>
      <c r="O13" s="36">
        <v>0</v>
      </c>
      <c r="P13" s="36">
        <v>5</v>
      </c>
      <c r="Q13" s="36">
        <v>2</v>
      </c>
      <c r="R13" s="36">
        <v>0</v>
      </c>
      <c r="S13" s="36">
        <v>0</v>
      </c>
      <c r="T13" s="36">
        <v>4</v>
      </c>
      <c r="U13" s="36">
        <v>12</v>
      </c>
      <c r="V13" s="117">
        <v>0</v>
      </c>
      <c r="W13" s="107">
        <v>0</v>
      </c>
      <c r="X13" s="106">
        <f t="shared" si="0"/>
        <v>52</v>
      </c>
      <c r="Y13" s="36">
        <f t="shared" si="1"/>
        <v>92</v>
      </c>
      <c r="Z13" s="36">
        <f t="shared" si="2"/>
        <v>43</v>
      </c>
      <c r="AA13" s="107">
        <f t="shared" si="3"/>
        <v>87</v>
      </c>
    </row>
    <row r="14" spans="1:27" ht="12" customHeight="1" x14ac:dyDescent="0.2">
      <c r="A14" s="92">
        <v>8</v>
      </c>
      <c r="B14" s="34">
        <v>10</v>
      </c>
      <c r="C14" s="34">
        <v>26</v>
      </c>
      <c r="D14" s="34">
        <v>2</v>
      </c>
      <c r="E14" s="34">
        <v>1</v>
      </c>
      <c r="F14" s="34">
        <v>20</v>
      </c>
      <c r="G14" s="34">
        <v>20</v>
      </c>
      <c r="H14" s="34">
        <v>4</v>
      </c>
      <c r="I14" s="34">
        <v>1</v>
      </c>
      <c r="J14" s="34">
        <v>3</v>
      </c>
      <c r="K14" s="34">
        <v>0</v>
      </c>
      <c r="L14" s="34">
        <v>5</v>
      </c>
      <c r="M14" s="34">
        <v>15</v>
      </c>
      <c r="N14" s="34">
        <v>0</v>
      </c>
      <c r="O14" s="34">
        <v>0</v>
      </c>
      <c r="P14" s="34">
        <v>5</v>
      </c>
      <c r="Q14" s="34">
        <v>1</v>
      </c>
      <c r="R14" s="34">
        <v>0</v>
      </c>
      <c r="S14" s="34">
        <v>0</v>
      </c>
      <c r="T14" s="34">
        <v>4</v>
      </c>
      <c r="U14" s="34">
        <v>3</v>
      </c>
      <c r="V14" s="115">
        <v>0</v>
      </c>
      <c r="W14" s="103">
        <v>0</v>
      </c>
      <c r="X14" s="102">
        <f t="shared" si="0"/>
        <v>53</v>
      </c>
      <c r="Y14" s="34">
        <f t="shared" si="1"/>
        <v>67</v>
      </c>
      <c r="Z14" s="34">
        <f t="shared" si="2"/>
        <v>39</v>
      </c>
      <c r="AA14" s="103">
        <f t="shared" si="3"/>
        <v>64</v>
      </c>
    </row>
    <row r="15" spans="1:27" ht="12" customHeight="1" x14ac:dyDescent="0.2">
      <c r="A15" s="93">
        <v>9</v>
      </c>
      <c r="B15" s="35">
        <v>12</v>
      </c>
      <c r="C15" s="35">
        <v>55</v>
      </c>
      <c r="D15" s="35">
        <v>2</v>
      </c>
      <c r="E15" s="35">
        <v>5</v>
      </c>
      <c r="F15" s="35">
        <v>22</v>
      </c>
      <c r="G15" s="35">
        <v>51</v>
      </c>
      <c r="H15" s="35">
        <v>7</v>
      </c>
      <c r="I15" s="35">
        <v>10</v>
      </c>
      <c r="J15" s="35">
        <v>5</v>
      </c>
      <c r="K15" s="35">
        <v>2</v>
      </c>
      <c r="L15" s="35">
        <v>7</v>
      </c>
      <c r="M15" s="35">
        <v>39</v>
      </c>
      <c r="N15" s="35">
        <v>1</v>
      </c>
      <c r="O15" s="35">
        <v>0</v>
      </c>
      <c r="P15" s="35">
        <v>1</v>
      </c>
      <c r="Q15" s="35">
        <v>3</v>
      </c>
      <c r="R15" s="35">
        <v>0</v>
      </c>
      <c r="S15" s="35">
        <v>0</v>
      </c>
      <c r="T15" s="35">
        <v>1</v>
      </c>
      <c r="U15" s="35">
        <v>12</v>
      </c>
      <c r="V15" s="116">
        <v>0</v>
      </c>
      <c r="W15" s="105">
        <v>1</v>
      </c>
      <c r="X15" s="104">
        <f t="shared" si="0"/>
        <v>58</v>
      </c>
      <c r="Y15" s="35">
        <f t="shared" si="1"/>
        <v>178</v>
      </c>
      <c r="Z15" s="35">
        <f t="shared" si="2"/>
        <v>42</v>
      </c>
      <c r="AA15" s="105">
        <f t="shared" si="3"/>
        <v>157</v>
      </c>
    </row>
    <row r="16" spans="1:27" ht="12" customHeight="1" x14ac:dyDescent="0.2">
      <c r="A16" s="94">
        <v>10</v>
      </c>
      <c r="B16" s="36">
        <v>12</v>
      </c>
      <c r="C16" s="36">
        <v>55</v>
      </c>
      <c r="D16" s="36">
        <v>1</v>
      </c>
      <c r="E16" s="36">
        <v>0</v>
      </c>
      <c r="F16" s="36">
        <v>24</v>
      </c>
      <c r="G16" s="36">
        <v>53</v>
      </c>
      <c r="H16" s="36">
        <v>2</v>
      </c>
      <c r="I16" s="36">
        <v>2</v>
      </c>
      <c r="J16" s="36">
        <v>5</v>
      </c>
      <c r="K16" s="36">
        <v>1</v>
      </c>
      <c r="L16" s="36">
        <v>8</v>
      </c>
      <c r="M16" s="36">
        <v>48</v>
      </c>
      <c r="N16" s="36">
        <v>0</v>
      </c>
      <c r="O16" s="36">
        <v>0</v>
      </c>
      <c r="P16" s="36">
        <v>1</v>
      </c>
      <c r="Q16" s="36">
        <v>3</v>
      </c>
      <c r="R16" s="36">
        <v>0</v>
      </c>
      <c r="S16" s="36">
        <v>0</v>
      </c>
      <c r="T16" s="36">
        <v>3</v>
      </c>
      <c r="U16" s="36">
        <v>19</v>
      </c>
      <c r="V16" s="117">
        <v>0</v>
      </c>
      <c r="W16" s="107">
        <v>2</v>
      </c>
      <c r="X16" s="106">
        <f t="shared" si="0"/>
        <v>56</v>
      </c>
      <c r="Y16" s="36">
        <f t="shared" si="1"/>
        <v>183</v>
      </c>
      <c r="Z16" s="36">
        <f t="shared" si="2"/>
        <v>47</v>
      </c>
      <c r="AA16" s="107">
        <f t="shared" si="3"/>
        <v>175</v>
      </c>
    </row>
    <row r="17" spans="1:27" ht="12" customHeight="1" x14ac:dyDescent="0.2">
      <c r="A17" s="92">
        <v>11</v>
      </c>
      <c r="B17" s="34">
        <v>8</v>
      </c>
      <c r="C17" s="34">
        <v>22</v>
      </c>
      <c r="D17" s="34">
        <v>0</v>
      </c>
      <c r="E17" s="34">
        <v>0</v>
      </c>
      <c r="F17" s="34">
        <v>23</v>
      </c>
      <c r="G17" s="34">
        <v>22</v>
      </c>
      <c r="H17" s="34">
        <v>0</v>
      </c>
      <c r="I17" s="34">
        <v>0</v>
      </c>
      <c r="J17" s="34">
        <v>3</v>
      </c>
      <c r="K17" s="34">
        <v>2</v>
      </c>
      <c r="L17" s="34">
        <v>7</v>
      </c>
      <c r="M17" s="34">
        <v>16</v>
      </c>
      <c r="N17" s="34">
        <v>0</v>
      </c>
      <c r="O17" s="34">
        <v>0</v>
      </c>
      <c r="P17" s="34">
        <v>3</v>
      </c>
      <c r="Q17" s="34">
        <v>3</v>
      </c>
      <c r="R17" s="34">
        <v>0</v>
      </c>
      <c r="S17" s="34">
        <v>0</v>
      </c>
      <c r="T17" s="34">
        <v>0</v>
      </c>
      <c r="U17" s="34">
        <v>3</v>
      </c>
      <c r="V17" s="115">
        <v>0</v>
      </c>
      <c r="W17" s="103">
        <v>0</v>
      </c>
      <c r="X17" s="102">
        <f t="shared" si="0"/>
        <v>44</v>
      </c>
      <c r="Y17" s="34">
        <f t="shared" si="1"/>
        <v>68</v>
      </c>
      <c r="Z17" s="34">
        <f t="shared" si="2"/>
        <v>38</v>
      </c>
      <c r="AA17" s="103">
        <f t="shared" si="3"/>
        <v>63</v>
      </c>
    </row>
    <row r="18" spans="1:27" ht="12" customHeight="1" x14ac:dyDescent="0.2">
      <c r="A18" s="93">
        <v>12</v>
      </c>
      <c r="B18" s="35">
        <v>9</v>
      </c>
      <c r="C18" s="35">
        <v>18</v>
      </c>
      <c r="D18" s="35">
        <v>2</v>
      </c>
      <c r="E18" s="35">
        <v>0</v>
      </c>
      <c r="F18" s="35">
        <v>20</v>
      </c>
      <c r="G18" s="35">
        <v>17</v>
      </c>
      <c r="H18" s="35">
        <v>3</v>
      </c>
      <c r="I18" s="35">
        <v>1</v>
      </c>
      <c r="J18" s="35">
        <v>4</v>
      </c>
      <c r="K18" s="35">
        <v>0</v>
      </c>
      <c r="L18" s="35">
        <v>3</v>
      </c>
      <c r="M18" s="35">
        <v>13</v>
      </c>
      <c r="N18" s="35">
        <v>0</v>
      </c>
      <c r="O18" s="35">
        <v>0</v>
      </c>
      <c r="P18" s="35">
        <v>0</v>
      </c>
      <c r="Q18" s="35">
        <v>3</v>
      </c>
      <c r="R18" s="35">
        <v>0</v>
      </c>
      <c r="S18" s="35">
        <v>0</v>
      </c>
      <c r="T18" s="35">
        <v>0</v>
      </c>
      <c r="U18" s="35">
        <v>4</v>
      </c>
      <c r="V18" s="116">
        <v>0</v>
      </c>
      <c r="W18" s="105">
        <v>0</v>
      </c>
      <c r="X18" s="104">
        <f t="shared" si="0"/>
        <v>41</v>
      </c>
      <c r="Y18" s="35">
        <f t="shared" si="1"/>
        <v>56</v>
      </c>
      <c r="Z18" s="35">
        <f t="shared" si="2"/>
        <v>32</v>
      </c>
      <c r="AA18" s="105">
        <f t="shared" si="3"/>
        <v>52</v>
      </c>
    </row>
    <row r="19" spans="1:27" ht="12" customHeight="1" x14ac:dyDescent="0.2">
      <c r="A19" s="94">
        <v>13</v>
      </c>
      <c r="B19" s="36">
        <v>7</v>
      </c>
      <c r="C19" s="36">
        <v>10</v>
      </c>
      <c r="D19" s="36">
        <v>0</v>
      </c>
      <c r="E19" s="36">
        <v>0</v>
      </c>
      <c r="F19" s="36">
        <v>22</v>
      </c>
      <c r="G19" s="36">
        <v>9</v>
      </c>
      <c r="H19" s="36">
        <v>0</v>
      </c>
      <c r="I19" s="36">
        <v>0</v>
      </c>
      <c r="J19" s="36">
        <v>3</v>
      </c>
      <c r="K19" s="36">
        <v>0</v>
      </c>
      <c r="L19" s="36">
        <v>7</v>
      </c>
      <c r="M19" s="36">
        <v>7</v>
      </c>
      <c r="N19" s="36">
        <v>0</v>
      </c>
      <c r="O19" s="36">
        <v>0</v>
      </c>
      <c r="P19" s="36">
        <v>1</v>
      </c>
      <c r="Q19" s="36">
        <v>0</v>
      </c>
      <c r="R19" s="36">
        <v>1</v>
      </c>
      <c r="S19" s="36">
        <v>0</v>
      </c>
      <c r="T19" s="36">
        <v>0</v>
      </c>
      <c r="U19" s="36">
        <v>1</v>
      </c>
      <c r="V19" s="117">
        <v>0</v>
      </c>
      <c r="W19" s="107">
        <v>0</v>
      </c>
      <c r="X19" s="106">
        <f t="shared" si="0"/>
        <v>41</v>
      </c>
      <c r="Y19" s="36">
        <f t="shared" si="1"/>
        <v>27</v>
      </c>
      <c r="Z19" s="36">
        <f t="shared" si="2"/>
        <v>36</v>
      </c>
      <c r="AA19" s="107">
        <f t="shared" si="3"/>
        <v>27</v>
      </c>
    </row>
    <row r="20" spans="1:27" ht="12" customHeight="1" x14ac:dyDescent="0.2">
      <c r="A20" s="92">
        <v>14</v>
      </c>
      <c r="B20" s="34">
        <v>6</v>
      </c>
      <c r="C20" s="34">
        <v>15</v>
      </c>
      <c r="D20" s="34">
        <v>0</v>
      </c>
      <c r="E20" s="34">
        <v>0</v>
      </c>
      <c r="F20" s="34">
        <v>22</v>
      </c>
      <c r="G20" s="34">
        <v>15</v>
      </c>
      <c r="H20" s="34">
        <v>1</v>
      </c>
      <c r="I20" s="34">
        <v>1</v>
      </c>
      <c r="J20" s="34">
        <v>3</v>
      </c>
      <c r="K20" s="34">
        <v>0</v>
      </c>
      <c r="L20" s="34">
        <v>5</v>
      </c>
      <c r="M20" s="34">
        <v>7</v>
      </c>
      <c r="N20" s="34">
        <v>0</v>
      </c>
      <c r="O20" s="34">
        <v>0</v>
      </c>
      <c r="P20" s="34">
        <v>0</v>
      </c>
      <c r="Q20" s="34">
        <v>2</v>
      </c>
      <c r="R20" s="34">
        <v>1</v>
      </c>
      <c r="S20" s="34">
        <v>0</v>
      </c>
      <c r="T20" s="34">
        <v>0</v>
      </c>
      <c r="U20" s="34">
        <v>1</v>
      </c>
      <c r="V20" s="115">
        <v>0</v>
      </c>
      <c r="W20" s="103">
        <v>0</v>
      </c>
      <c r="X20" s="102">
        <f t="shared" si="0"/>
        <v>38</v>
      </c>
      <c r="Y20" s="34">
        <f t="shared" si="1"/>
        <v>41</v>
      </c>
      <c r="Z20" s="34">
        <f t="shared" si="2"/>
        <v>33</v>
      </c>
      <c r="AA20" s="103">
        <f t="shared" si="3"/>
        <v>38</v>
      </c>
    </row>
    <row r="21" spans="1:27" ht="12" customHeight="1" x14ac:dyDescent="0.2">
      <c r="A21" s="93">
        <v>15</v>
      </c>
      <c r="B21" s="35">
        <v>7</v>
      </c>
      <c r="C21" s="35">
        <v>25</v>
      </c>
      <c r="D21" s="35">
        <v>1</v>
      </c>
      <c r="E21" s="35">
        <v>2</v>
      </c>
      <c r="F21" s="35">
        <v>21</v>
      </c>
      <c r="G21" s="35">
        <v>24</v>
      </c>
      <c r="H21" s="35">
        <v>1</v>
      </c>
      <c r="I21" s="35">
        <v>2</v>
      </c>
      <c r="J21" s="35">
        <v>3</v>
      </c>
      <c r="K21" s="35">
        <v>0</v>
      </c>
      <c r="L21" s="35">
        <v>7</v>
      </c>
      <c r="M21" s="35">
        <v>15</v>
      </c>
      <c r="N21" s="35">
        <v>0</v>
      </c>
      <c r="O21" s="35">
        <v>0</v>
      </c>
      <c r="P21" s="35">
        <v>1</v>
      </c>
      <c r="Q21" s="35">
        <v>2</v>
      </c>
      <c r="R21" s="35">
        <v>0</v>
      </c>
      <c r="S21" s="35">
        <v>0</v>
      </c>
      <c r="T21" s="35">
        <v>0</v>
      </c>
      <c r="U21" s="35">
        <v>4</v>
      </c>
      <c r="V21" s="116">
        <v>0</v>
      </c>
      <c r="W21" s="105">
        <v>0</v>
      </c>
      <c r="X21" s="104">
        <f t="shared" si="0"/>
        <v>41</v>
      </c>
      <c r="Y21" s="35">
        <f t="shared" si="1"/>
        <v>74</v>
      </c>
      <c r="Z21" s="35">
        <f t="shared" si="2"/>
        <v>35</v>
      </c>
      <c r="AA21" s="105">
        <f t="shared" si="3"/>
        <v>68</v>
      </c>
    </row>
    <row r="22" spans="1:27" ht="12" customHeight="1" x14ac:dyDescent="0.2">
      <c r="A22" s="94">
        <v>16</v>
      </c>
      <c r="B22" s="36">
        <v>6</v>
      </c>
      <c r="C22" s="36">
        <v>16</v>
      </c>
      <c r="D22" s="36">
        <v>1</v>
      </c>
      <c r="E22" s="36">
        <v>0</v>
      </c>
      <c r="F22" s="36">
        <v>21</v>
      </c>
      <c r="G22" s="36">
        <v>13</v>
      </c>
      <c r="H22" s="36">
        <v>3</v>
      </c>
      <c r="I22" s="36">
        <v>0</v>
      </c>
      <c r="J22" s="36">
        <v>2</v>
      </c>
      <c r="K22" s="36">
        <v>0</v>
      </c>
      <c r="L22" s="36">
        <v>1</v>
      </c>
      <c r="M22" s="36">
        <v>11</v>
      </c>
      <c r="N22" s="36">
        <v>0</v>
      </c>
      <c r="O22" s="36">
        <v>0</v>
      </c>
      <c r="P22" s="36">
        <v>0</v>
      </c>
      <c r="Q22" s="36">
        <v>0</v>
      </c>
      <c r="R22" s="36">
        <v>0</v>
      </c>
      <c r="S22" s="36">
        <v>0</v>
      </c>
      <c r="T22" s="36">
        <v>0</v>
      </c>
      <c r="U22" s="36">
        <v>1</v>
      </c>
      <c r="V22" s="117">
        <v>0</v>
      </c>
      <c r="W22" s="107">
        <v>0</v>
      </c>
      <c r="X22" s="106">
        <f t="shared" si="0"/>
        <v>34</v>
      </c>
      <c r="Y22" s="36">
        <f t="shared" si="1"/>
        <v>41</v>
      </c>
      <c r="Z22" s="36">
        <f t="shared" si="2"/>
        <v>28</v>
      </c>
      <c r="AA22" s="107">
        <f t="shared" si="3"/>
        <v>41</v>
      </c>
    </row>
    <row r="23" spans="1:27" ht="12" customHeight="1" x14ac:dyDescent="0.2">
      <c r="A23" s="92">
        <v>17</v>
      </c>
      <c r="B23" s="34">
        <v>7</v>
      </c>
      <c r="C23" s="34">
        <v>21</v>
      </c>
      <c r="D23" s="34">
        <v>1</v>
      </c>
      <c r="E23" s="34">
        <v>0</v>
      </c>
      <c r="F23" s="34">
        <v>23</v>
      </c>
      <c r="G23" s="34">
        <v>18</v>
      </c>
      <c r="H23" s="34">
        <v>3</v>
      </c>
      <c r="I23" s="34">
        <v>0</v>
      </c>
      <c r="J23" s="34">
        <v>3</v>
      </c>
      <c r="K23" s="34">
        <v>1</v>
      </c>
      <c r="L23" s="34">
        <v>7</v>
      </c>
      <c r="M23" s="34">
        <v>15</v>
      </c>
      <c r="N23" s="34">
        <v>0</v>
      </c>
      <c r="O23" s="34">
        <v>0</v>
      </c>
      <c r="P23" s="34">
        <v>2</v>
      </c>
      <c r="Q23" s="34">
        <v>1</v>
      </c>
      <c r="R23" s="34">
        <v>0</v>
      </c>
      <c r="S23" s="34">
        <v>0</v>
      </c>
      <c r="T23" s="34">
        <v>1</v>
      </c>
      <c r="U23" s="34">
        <v>1</v>
      </c>
      <c r="V23" s="115">
        <v>0</v>
      </c>
      <c r="W23" s="103">
        <v>0</v>
      </c>
      <c r="X23" s="102">
        <f t="shared" si="0"/>
        <v>47</v>
      </c>
      <c r="Y23" s="34">
        <f t="shared" si="1"/>
        <v>57</v>
      </c>
      <c r="Z23" s="34">
        <f t="shared" si="2"/>
        <v>38</v>
      </c>
      <c r="AA23" s="103">
        <f t="shared" si="3"/>
        <v>55</v>
      </c>
    </row>
    <row r="24" spans="1:27" ht="12" customHeight="1" x14ac:dyDescent="0.2">
      <c r="A24" s="93">
        <v>18</v>
      </c>
      <c r="B24" s="35">
        <v>9</v>
      </c>
      <c r="C24" s="35">
        <v>20</v>
      </c>
      <c r="D24" s="35">
        <v>3</v>
      </c>
      <c r="E24" s="35">
        <v>0</v>
      </c>
      <c r="F24" s="35">
        <v>20</v>
      </c>
      <c r="G24" s="35">
        <v>20</v>
      </c>
      <c r="H24" s="35">
        <v>3</v>
      </c>
      <c r="I24" s="35">
        <v>0</v>
      </c>
      <c r="J24" s="35">
        <v>4</v>
      </c>
      <c r="K24" s="35">
        <v>0</v>
      </c>
      <c r="L24" s="35">
        <v>7</v>
      </c>
      <c r="M24" s="35">
        <v>13</v>
      </c>
      <c r="N24" s="35">
        <v>0</v>
      </c>
      <c r="O24" s="35">
        <v>0</v>
      </c>
      <c r="P24" s="35">
        <v>0</v>
      </c>
      <c r="Q24" s="35">
        <v>2</v>
      </c>
      <c r="R24" s="35">
        <v>2</v>
      </c>
      <c r="S24" s="35">
        <v>0</v>
      </c>
      <c r="T24" s="35">
        <v>0</v>
      </c>
      <c r="U24" s="35">
        <v>3</v>
      </c>
      <c r="V24" s="116">
        <v>0</v>
      </c>
      <c r="W24" s="105">
        <v>0</v>
      </c>
      <c r="X24" s="104">
        <f t="shared" si="0"/>
        <v>48</v>
      </c>
      <c r="Y24" s="35">
        <f t="shared" si="1"/>
        <v>58</v>
      </c>
      <c r="Z24" s="35">
        <f t="shared" si="2"/>
        <v>36</v>
      </c>
      <c r="AA24" s="105">
        <f t="shared" si="3"/>
        <v>56</v>
      </c>
    </row>
    <row r="25" spans="1:27" ht="12" customHeight="1" x14ac:dyDescent="0.2">
      <c r="A25" s="94">
        <v>19</v>
      </c>
      <c r="B25" s="36">
        <v>8</v>
      </c>
      <c r="C25" s="36">
        <v>9</v>
      </c>
      <c r="D25" s="36">
        <v>1</v>
      </c>
      <c r="E25" s="36">
        <v>0</v>
      </c>
      <c r="F25" s="36">
        <v>19</v>
      </c>
      <c r="G25" s="36">
        <v>9</v>
      </c>
      <c r="H25" s="36">
        <v>2</v>
      </c>
      <c r="I25" s="36">
        <v>0</v>
      </c>
      <c r="J25" s="36">
        <v>2</v>
      </c>
      <c r="K25" s="36">
        <v>1</v>
      </c>
      <c r="L25" s="36">
        <v>3</v>
      </c>
      <c r="M25" s="36">
        <v>6</v>
      </c>
      <c r="N25" s="36">
        <v>0</v>
      </c>
      <c r="O25" s="36">
        <v>0</v>
      </c>
      <c r="P25" s="36">
        <v>0</v>
      </c>
      <c r="Q25" s="36">
        <v>0</v>
      </c>
      <c r="R25" s="36">
        <v>0</v>
      </c>
      <c r="S25" s="36">
        <v>0</v>
      </c>
      <c r="T25" s="36">
        <v>0</v>
      </c>
      <c r="U25" s="36">
        <v>0</v>
      </c>
      <c r="V25" s="117">
        <v>0</v>
      </c>
      <c r="W25" s="107">
        <v>0</v>
      </c>
      <c r="X25" s="106">
        <f t="shared" si="0"/>
        <v>35</v>
      </c>
      <c r="Y25" s="36">
        <f t="shared" si="1"/>
        <v>25</v>
      </c>
      <c r="Z25" s="36">
        <f t="shared" si="2"/>
        <v>30</v>
      </c>
      <c r="AA25" s="107">
        <f t="shared" si="3"/>
        <v>24</v>
      </c>
    </row>
    <row r="26" spans="1:27" ht="12" customHeight="1" x14ac:dyDescent="0.2">
      <c r="A26" s="92">
        <v>20</v>
      </c>
      <c r="B26" s="34">
        <v>4</v>
      </c>
      <c r="C26" s="34">
        <v>18</v>
      </c>
      <c r="D26" s="34">
        <v>0</v>
      </c>
      <c r="E26" s="34">
        <v>0</v>
      </c>
      <c r="F26" s="34">
        <v>22</v>
      </c>
      <c r="G26" s="34">
        <v>17</v>
      </c>
      <c r="H26" s="34">
        <v>1</v>
      </c>
      <c r="I26" s="34">
        <v>0</v>
      </c>
      <c r="J26" s="34">
        <v>4</v>
      </c>
      <c r="K26" s="34">
        <v>0</v>
      </c>
      <c r="L26" s="34">
        <v>2</v>
      </c>
      <c r="M26" s="34">
        <v>13</v>
      </c>
      <c r="N26" s="34">
        <v>0</v>
      </c>
      <c r="O26" s="34">
        <v>0</v>
      </c>
      <c r="P26" s="34">
        <v>1</v>
      </c>
      <c r="Q26" s="34">
        <v>3</v>
      </c>
      <c r="R26" s="34">
        <v>1</v>
      </c>
      <c r="S26" s="34">
        <v>0</v>
      </c>
      <c r="T26" s="34">
        <v>0</v>
      </c>
      <c r="U26" s="34">
        <v>3</v>
      </c>
      <c r="V26" s="115">
        <v>0</v>
      </c>
      <c r="W26" s="103">
        <v>0</v>
      </c>
      <c r="X26" s="102">
        <f t="shared" si="0"/>
        <v>35</v>
      </c>
      <c r="Y26" s="34">
        <f t="shared" si="1"/>
        <v>54</v>
      </c>
      <c r="Z26" s="34">
        <f t="shared" si="2"/>
        <v>28</v>
      </c>
      <c r="AA26" s="103">
        <f t="shared" si="3"/>
        <v>51</v>
      </c>
    </row>
    <row r="27" spans="1:27" ht="12" customHeight="1" x14ac:dyDescent="0.2">
      <c r="A27" s="93">
        <v>21</v>
      </c>
      <c r="B27" s="35">
        <v>8</v>
      </c>
      <c r="C27" s="35">
        <v>6</v>
      </c>
      <c r="D27" s="35">
        <v>0</v>
      </c>
      <c r="E27" s="35">
        <v>0</v>
      </c>
      <c r="F27" s="35">
        <v>13</v>
      </c>
      <c r="G27" s="35">
        <v>5</v>
      </c>
      <c r="H27" s="35">
        <v>1</v>
      </c>
      <c r="I27" s="35">
        <v>0</v>
      </c>
      <c r="J27" s="35">
        <v>4</v>
      </c>
      <c r="K27" s="35">
        <v>0</v>
      </c>
      <c r="L27" s="35">
        <v>6</v>
      </c>
      <c r="M27" s="35">
        <v>3</v>
      </c>
      <c r="N27" s="35">
        <v>0</v>
      </c>
      <c r="O27" s="35">
        <v>0</v>
      </c>
      <c r="P27" s="35">
        <v>2</v>
      </c>
      <c r="Q27" s="35">
        <v>1</v>
      </c>
      <c r="R27" s="35">
        <v>1</v>
      </c>
      <c r="S27" s="35">
        <v>0</v>
      </c>
      <c r="T27" s="35">
        <v>0</v>
      </c>
      <c r="U27" s="35">
        <v>1</v>
      </c>
      <c r="V27" s="116">
        <v>0</v>
      </c>
      <c r="W27" s="105">
        <v>0</v>
      </c>
      <c r="X27" s="104">
        <f t="shared" si="0"/>
        <v>35</v>
      </c>
      <c r="Y27" s="35">
        <f t="shared" si="1"/>
        <v>16</v>
      </c>
      <c r="Z27" s="35">
        <f t="shared" si="2"/>
        <v>27</v>
      </c>
      <c r="AA27" s="105">
        <f t="shared" si="3"/>
        <v>15</v>
      </c>
    </row>
    <row r="28" spans="1:27" ht="12" customHeight="1" thickBot="1" x14ac:dyDescent="0.25">
      <c r="A28" s="95" t="s">
        <v>17</v>
      </c>
      <c r="B28" s="28">
        <f t="shared" ref="B28:W28" si="4">SUM(B7:B27)</f>
        <v>178</v>
      </c>
      <c r="C28" s="28">
        <f t="shared" si="4"/>
        <v>502</v>
      </c>
      <c r="D28" s="28">
        <f t="shared" si="4"/>
        <v>18</v>
      </c>
      <c r="E28" s="28">
        <f t="shared" si="4"/>
        <v>16</v>
      </c>
      <c r="F28" s="28">
        <f t="shared" si="4"/>
        <v>448</v>
      </c>
      <c r="G28" s="28">
        <f t="shared" si="4"/>
        <v>462</v>
      </c>
      <c r="H28" s="28">
        <f t="shared" si="4"/>
        <v>43</v>
      </c>
      <c r="I28" s="28">
        <f t="shared" si="4"/>
        <v>31</v>
      </c>
      <c r="J28" s="28">
        <f t="shared" si="4"/>
        <v>83</v>
      </c>
      <c r="K28" s="28">
        <f t="shared" si="4"/>
        <v>8</v>
      </c>
      <c r="L28" s="28">
        <f t="shared" si="4"/>
        <v>137</v>
      </c>
      <c r="M28" s="28">
        <f t="shared" si="4"/>
        <v>357</v>
      </c>
      <c r="N28" s="28">
        <f t="shared" si="4"/>
        <v>1</v>
      </c>
      <c r="O28" s="28">
        <f t="shared" si="4"/>
        <v>1</v>
      </c>
      <c r="P28" s="28">
        <f t="shared" si="4"/>
        <v>85</v>
      </c>
      <c r="Q28" s="28">
        <f t="shared" si="4"/>
        <v>45</v>
      </c>
      <c r="R28" s="28">
        <f t="shared" si="4"/>
        <v>8</v>
      </c>
      <c r="S28" s="28">
        <f t="shared" si="4"/>
        <v>1</v>
      </c>
      <c r="T28" s="28">
        <f t="shared" si="4"/>
        <v>47</v>
      </c>
      <c r="U28" s="28">
        <f t="shared" si="4"/>
        <v>155</v>
      </c>
      <c r="V28" s="28">
        <f t="shared" si="4"/>
        <v>0</v>
      </c>
      <c r="W28" s="29">
        <f t="shared" si="4"/>
        <v>4</v>
      </c>
      <c r="X28" s="96">
        <f t="shared" si="0"/>
        <v>1048</v>
      </c>
      <c r="Y28" s="28">
        <f t="shared" si="1"/>
        <v>1582</v>
      </c>
      <c r="Z28" s="28">
        <f t="shared" si="2"/>
        <v>810</v>
      </c>
      <c r="AA28" s="29">
        <f t="shared" si="3"/>
        <v>1476</v>
      </c>
    </row>
    <row r="29" spans="1:27" ht="12" customHeight="1" x14ac:dyDescent="0.2">
      <c r="A29" s="97" t="s">
        <v>18</v>
      </c>
      <c r="B29" s="63">
        <v>3</v>
      </c>
      <c r="C29" s="63">
        <v>0</v>
      </c>
      <c r="D29" s="63">
        <v>1</v>
      </c>
      <c r="E29" s="63">
        <v>0</v>
      </c>
      <c r="F29" s="63">
        <v>2</v>
      </c>
      <c r="G29" s="63">
        <v>0</v>
      </c>
      <c r="H29" s="63">
        <v>2</v>
      </c>
      <c r="I29" s="63">
        <v>0</v>
      </c>
      <c r="J29" s="63">
        <v>8</v>
      </c>
      <c r="K29" s="63">
        <v>0</v>
      </c>
      <c r="L29" s="63">
        <v>4</v>
      </c>
      <c r="M29" s="63">
        <v>1</v>
      </c>
      <c r="N29" s="63">
        <v>0</v>
      </c>
      <c r="O29" s="63">
        <v>0</v>
      </c>
      <c r="P29" s="63">
        <v>0</v>
      </c>
      <c r="Q29" s="63">
        <v>0</v>
      </c>
      <c r="R29" s="63">
        <v>2</v>
      </c>
      <c r="S29" s="63">
        <v>0</v>
      </c>
      <c r="T29" s="63">
        <v>7</v>
      </c>
      <c r="U29" s="63">
        <v>2</v>
      </c>
      <c r="V29" s="63">
        <v>2</v>
      </c>
      <c r="W29" s="64">
        <v>0</v>
      </c>
      <c r="X29" s="98">
        <f t="shared" si="0"/>
        <v>31</v>
      </c>
      <c r="Y29" s="37">
        <f t="shared" si="1"/>
        <v>3</v>
      </c>
      <c r="Z29" s="37">
        <f t="shared" si="2"/>
        <v>16</v>
      </c>
      <c r="AA29" s="99">
        <f t="shared" si="3"/>
        <v>3</v>
      </c>
    </row>
    <row r="30" spans="1:27" ht="12" customHeight="1" thickBot="1" x14ac:dyDescent="0.25">
      <c r="A30" s="95" t="s">
        <v>19</v>
      </c>
      <c r="B30" s="28">
        <f t="shared" ref="B30:W30" si="5">SUM(B28:B29)</f>
        <v>181</v>
      </c>
      <c r="C30" s="28">
        <f t="shared" si="5"/>
        <v>502</v>
      </c>
      <c r="D30" s="28">
        <f t="shared" si="5"/>
        <v>19</v>
      </c>
      <c r="E30" s="28">
        <f t="shared" si="5"/>
        <v>16</v>
      </c>
      <c r="F30" s="28">
        <f t="shared" si="5"/>
        <v>450</v>
      </c>
      <c r="G30" s="28">
        <f t="shared" si="5"/>
        <v>462</v>
      </c>
      <c r="H30" s="28">
        <f t="shared" si="5"/>
        <v>45</v>
      </c>
      <c r="I30" s="28">
        <f t="shared" si="5"/>
        <v>31</v>
      </c>
      <c r="J30" s="28">
        <f t="shared" si="5"/>
        <v>91</v>
      </c>
      <c r="K30" s="28">
        <f t="shared" si="5"/>
        <v>8</v>
      </c>
      <c r="L30" s="28">
        <f t="shared" si="5"/>
        <v>141</v>
      </c>
      <c r="M30" s="28">
        <f t="shared" si="5"/>
        <v>358</v>
      </c>
      <c r="N30" s="28">
        <f t="shared" si="5"/>
        <v>1</v>
      </c>
      <c r="O30" s="28">
        <f t="shared" si="5"/>
        <v>1</v>
      </c>
      <c r="P30" s="28">
        <f t="shared" si="5"/>
        <v>85</v>
      </c>
      <c r="Q30" s="28">
        <f t="shared" si="5"/>
        <v>45</v>
      </c>
      <c r="R30" s="28">
        <f t="shared" si="5"/>
        <v>10</v>
      </c>
      <c r="S30" s="28">
        <f t="shared" si="5"/>
        <v>1</v>
      </c>
      <c r="T30" s="28">
        <f t="shared" si="5"/>
        <v>54</v>
      </c>
      <c r="U30" s="28">
        <f t="shared" si="5"/>
        <v>157</v>
      </c>
      <c r="V30" s="28">
        <f t="shared" si="5"/>
        <v>2</v>
      </c>
      <c r="W30" s="29">
        <f t="shared" si="5"/>
        <v>4</v>
      </c>
      <c r="X30" s="96">
        <f t="shared" si="0"/>
        <v>1079</v>
      </c>
      <c r="Y30" s="28">
        <f t="shared" si="1"/>
        <v>1585</v>
      </c>
      <c r="Z30" s="28">
        <f t="shared" si="2"/>
        <v>826</v>
      </c>
      <c r="AA30" s="29">
        <f t="shared" si="3"/>
        <v>1479</v>
      </c>
    </row>
    <row r="31" spans="1:27" ht="12" customHeight="1" x14ac:dyDescent="0.2">
      <c r="A31" s="79" t="s">
        <v>38</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277</v>
      </c>
      <c r="D32" s="100"/>
    </row>
    <row r="35" spans="1:27" ht="18" customHeight="1" thickBot="1" x14ac:dyDescent="0.35">
      <c r="A35" s="53" t="s">
        <v>77</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50</v>
      </c>
      <c r="C39" s="34">
        <f t="shared" ref="C39:AA39" si="6">SUM(C15:C16,C20:C23)</f>
        <v>187</v>
      </c>
      <c r="D39" s="34">
        <f t="shared" si="6"/>
        <v>6</v>
      </c>
      <c r="E39" s="34">
        <f t="shared" si="6"/>
        <v>7</v>
      </c>
      <c r="F39" s="34">
        <f t="shared" si="6"/>
        <v>133</v>
      </c>
      <c r="G39" s="34">
        <f t="shared" si="6"/>
        <v>174</v>
      </c>
      <c r="H39" s="34">
        <f t="shared" si="6"/>
        <v>17</v>
      </c>
      <c r="I39" s="34">
        <f t="shared" si="6"/>
        <v>15</v>
      </c>
      <c r="J39" s="34">
        <f t="shared" si="6"/>
        <v>21</v>
      </c>
      <c r="K39" s="34">
        <f t="shared" si="6"/>
        <v>4</v>
      </c>
      <c r="L39" s="34">
        <f t="shared" si="6"/>
        <v>35</v>
      </c>
      <c r="M39" s="34">
        <f t="shared" si="6"/>
        <v>135</v>
      </c>
      <c r="N39" s="34">
        <f t="shared" si="6"/>
        <v>1</v>
      </c>
      <c r="O39" s="34">
        <f t="shared" si="6"/>
        <v>0</v>
      </c>
      <c r="P39" s="34">
        <f t="shared" si="6"/>
        <v>5</v>
      </c>
      <c r="Q39" s="34">
        <f t="shared" si="6"/>
        <v>11</v>
      </c>
      <c r="R39" s="34">
        <f t="shared" si="6"/>
        <v>1</v>
      </c>
      <c r="S39" s="34">
        <f t="shared" si="6"/>
        <v>0</v>
      </c>
      <c r="T39" s="33">
        <f t="shared" si="6"/>
        <v>5</v>
      </c>
      <c r="U39" s="33">
        <f t="shared" si="6"/>
        <v>38</v>
      </c>
      <c r="V39" s="33">
        <f t="shared" si="6"/>
        <v>0</v>
      </c>
      <c r="W39" s="59">
        <f t="shared" si="6"/>
        <v>3</v>
      </c>
      <c r="X39" s="102">
        <f t="shared" si="6"/>
        <v>274</v>
      </c>
      <c r="Y39" s="34">
        <f t="shared" si="6"/>
        <v>574</v>
      </c>
      <c r="Z39" s="34">
        <f t="shared" si="6"/>
        <v>223</v>
      </c>
      <c r="AA39" s="103">
        <f t="shared" si="6"/>
        <v>534</v>
      </c>
    </row>
    <row r="40" spans="1:27" ht="12" customHeight="1" x14ac:dyDescent="0.2">
      <c r="A40" s="92" t="s">
        <v>26</v>
      </c>
      <c r="B40" s="34">
        <f>SUM(B7:B9,B12:B14,B17:B18,B24)</f>
        <v>83</v>
      </c>
      <c r="C40" s="34">
        <f t="shared" ref="C40:AA40" si="7">SUM(C7:C9,C12:C14,C17:C18,C24)</f>
        <v>244</v>
      </c>
      <c r="D40" s="34">
        <f t="shared" si="7"/>
        <v>10</v>
      </c>
      <c r="E40" s="34">
        <f t="shared" si="7"/>
        <v>8</v>
      </c>
      <c r="F40" s="34">
        <f t="shared" si="7"/>
        <v>196</v>
      </c>
      <c r="G40" s="34">
        <f t="shared" si="7"/>
        <v>223</v>
      </c>
      <c r="H40" s="34">
        <f t="shared" si="7"/>
        <v>18</v>
      </c>
      <c r="I40" s="34">
        <f t="shared" si="7"/>
        <v>15</v>
      </c>
      <c r="J40" s="34">
        <f t="shared" si="7"/>
        <v>42</v>
      </c>
      <c r="K40" s="34">
        <f t="shared" si="7"/>
        <v>3</v>
      </c>
      <c r="L40" s="34">
        <f t="shared" si="7"/>
        <v>67</v>
      </c>
      <c r="M40" s="34">
        <f t="shared" si="7"/>
        <v>176</v>
      </c>
      <c r="N40" s="34">
        <f t="shared" si="7"/>
        <v>0</v>
      </c>
      <c r="O40" s="34">
        <f t="shared" si="7"/>
        <v>1</v>
      </c>
      <c r="P40" s="34">
        <f t="shared" si="7"/>
        <v>67</v>
      </c>
      <c r="Q40" s="34">
        <f t="shared" si="7"/>
        <v>30</v>
      </c>
      <c r="R40" s="34">
        <f t="shared" si="7"/>
        <v>3</v>
      </c>
      <c r="S40" s="34">
        <f t="shared" si="7"/>
        <v>1</v>
      </c>
      <c r="T40" s="33">
        <f t="shared" si="7"/>
        <v>39</v>
      </c>
      <c r="U40" s="33">
        <f t="shared" si="7"/>
        <v>107</v>
      </c>
      <c r="V40" s="33">
        <f t="shared" si="7"/>
        <v>0</v>
      </c>
      <c r="W40" s="59">
        <f t="shared" si="7"/>
        <v>0</v>
      </c>
      <c r="X40" s="102">
        <f t="shared" si="7"/>
        <v>525</v>
      </c>
      <c r="Y40" s="34">
        <f t="shared" si="7"/>
        <v>808</v>
      </c>
      <c r="Z40" s="34">
        <f t="shared" si="7"/>
        <v>385</v>
      </c>
      <c r="AA40" s="103">
        <f t="shared" si="7"/>
        <v>750</v>
      </c>
    </row>
    <row r="41" spans="1:27" ht="12" customHeight="1" x14ac:dyDescent="0.2">
      <c r="A41" s="93" t="s">
        <v>27</v>
      </c>
      <c r="B41" s="35">
        <f>SUM(B10:B11,B19,B25:B27)</f>
        <v>45</v>
      </c>
      <c r="C41" s="35">
        <f t="shared" ref="C41:AA41" si="8">SUM(C10:C11,C19,C25:C27)</f>
        <v>71</v>
      </c>
      <c r="D41" s="35">
        <f t="shared" si="8"/>
        <v>2</v>
      </c>
      <c r="E41" s="35">
        <f t="shared" si="8"/>
        <v>1</v>
      </c>
      <c r="F41" s="35">
        <f t="shared" si="8"/>
        <v>119</v>
      </c>
      <c r="G41" s="35">
        <f t="shared" si="8"/>
        <v>65</v>
      </c>
      <c r="H41" s="35">
        <f t="shared" si="8"/>
        <v>8</v>
      </c>
      <c r="I41" s="35">
        <f t="shared" si="8"/>
        <v>1</v>
      </c>
      <c r="J41" s="35">
        <f t="shared" si="8"/>
        <v>20</v>
      </c>
      <c r="K41" s="35">
        <f t="shared" si="8"/>
        <v>1</v>
      </c>
      <c r="L41" s="35">
        <f t="shared" si="8"/>
        <v>35</v>
      </c>
      <c r="M41" s="35">
        <f t="shared" si="8"/>
        <v>46</v>
      </c>
      <c r="N41" s="35">
        <f t="shared" si="8"/>
        <v>0</v>
      </c>
      <c r="O41" s="35">
        <f t="shared" si="8"/>
        <v>0</v>
      </c>
      <c r="P41" s="35">
        <f t="shared" si="8"/>
        <v>13</v>
      </c>
      <c r="Q41" s="35">
        <f t="shared" si="8"/>
        <v>4</v>
      </c>
      <c r="R41" s="35">
        <f t="shared" si="8"/>
        <v>4</v>
      </c>
      <c r="S41" s="35">
        <f t="shared" si="8"/>
        <v>0</v>
      </c>
      <c r="T41" s="63">
        <f t="shared" si="8"/>
        <v>3</v>
      </c>
      <c r="U41" s="63">
        <f t="shared" si="8"/>
        <v>10</v>
      </c>
      <c r="V41" s="63">
        <f t="shared" si="8"/>
        <v>0</v>
      </c>
      <c r="W41" s="64">
        <f t="shared" si="8"/>
        <v>1</v>
      </c>
      <c r="X41" s="104">
        <f t="shared" si="8"/>
        <v>249</v>
      </c>
      <c r="Y41" s="35">
        <f t="shared" si="8"/>
        <v>200</v>
      </c>
      <c r="Z41" s="35">
        <f t="shared" si="8"/>
        <v>202</v>
      </c>
      <c r="AA41" s="105">
        <f t="shared" si="8"/>
        <v>192</v>
      </c>
    </row>
    <row r="42" spans="1:27" ht="12" customHeight="1" thickBot="1" x14ac:dyDescent="0.25">
      <c r="A42" s="95" t="s">
        <v>17</v>
      </c>
      <c r="B42" s="28">
        <f>SUM(B39:B41)</f>
        <v>178</v>
      </c>
      <c r="C42" s="28">
        <f t="shared" ref="C42:AA42" si="9">SUM(C39:C41)</f>
        <v>502</v>
      </c>
      <c r="D42" s="28">
        <f t="shared" si="9"/>
        <v>18</v>
      </c>
      <c r="E42" s="28">
        <f t="shared" si="9"/>
        <v>16</v>
      </c>
      <c r="F42" s="28">
        <f t="shared" si="9"/>
        <v>448</v>
      </c>
      <c r="G42" s="28">
        <f t="shared" si="9"/>
        <v>462</v>
      </c>
      <c r="H42" s="28">
        <f t="shared" si="9"/>
        <v>43</v>
      </c>
      <c r="I42" s="28">
        <f t="shared" si="9"/>
        <v>31</v>
      </c>
      <c r="J42" s="28">
        <f t="shared" si="9"/>
        <v>83</v>
      </c>
      <c r="K42" s="28">
        <f t="shared" si="9"/>
        <v>8</v>
      </c>
      <c r="L42" s="28">
        <f t="shared" si="9"/>
        <v>137</v>
      </c>
      <c r="M42" s="28">
        <f t="shared" si="9"/>
        <v>357</v>
      </c>
      <c r="N42" s="28">
        <f t="shared" si="9"/>
        <v>1</v>
      </c>
      <c r="O42" s="28">
        <f t="shared" si="9"/>
        <v>1</v>
      </c>
      <c r="P42" s="28">
        <f t="shared" si="9"/>
        <v>85</v>
      </c>
      <c r="Q42" s="28">
        <f t="shared" si="9"/>
        <v>45</v>
      </c>
      <c r="R42" s="28">
        <f t="shared" si="9"/>
        <v>8</v>
      </c>
      <c r="S42" s="28">
        <f t="shared" si="9"/>
        <v>1</v>
      </c>
      <c r="T42" s="28">
        <f t="shared" si="9"/>
        <v>47</v>
      </c>
      <c r="U42" s="28">
        <f t="shared" si="9"/>
        <v>155</v>
      </c>
      <c r="V42" s="28">
        <f t="shared" si="9"/>
        <v>0</v>
      </c>
      <c r="W42" s="29">
        <f t="shared" si="9"/>
        <v>4</v>
      </c>
      <c r="X42" s="96">
        <f t="shared" si="9"/>
        <v>1048</v>
      </c>
      <c r="Y42" s="28">
        <f t="shared" si="9"/>
        <v>1582</v>
      </c>
      <c r="Z42" s="28">
        <f t="shared" si="9"/>
        <v>810</v>
      </c>
      <c r="AA42" s="29">
        <f t="shared" si="9"/>
        <v>1476</v>
      </c>
    </row>
    <row r="43" spans="1:27" ht="12" customHeight="1" x14ac:dyDescent="0.2">
      <c r="A43" s="97" t="s">
        <v>18</v>
      </c>
      <c r="B43" s="37">
        <f>B29</f>
        <v>3</v>
      </c>
      <c r="C43" s="37">
        <f t="shared" ref="C43:AA43" si="10">C29</f>
        <v>0</v>
      </c>
      <c r="D43" s="37">
        <f t="shared" si="10"/>
        <v>1</v>
      </c>
      <c r="E43" s="37">
        <f t="shared" si="10"/>
        <v>0</v>
      </c>
      <c r="F43" s="37">
        <f t="shared" si="10"/>
        <v>2</v>
      </c>
      <c r="G43" s="37">
        <f t="shared" si="10"/>
        <v>0</v>
      </c>
      <c r="H43" s="37">
        <f t="shared" si="10"/>
        <v>2</v>
      </c>
      <c r="I43" s="37">
        <f t="shared" si="10"/>
        <v>0</v>
      </c>
      <c r="J43" s="37">
        <f t="shared" si="10"/>
        <v>8</v>
      </c>
      <c r="K43" s="37">
        <f t="shared" si="10"/>
        <v>0</v>
      </c>
      <c r="L43" s="37">
        <f t="shared" si="10"/>
        <v>4</v>
      </c>
      <c r="M43" s="37">
        <f t="shared" si="10"/>
        <v>1</v>
      </c>
      <c r="N43" s="37">
        <f t="shared" si="10"/>
        <v>0</v>
      </c>
      <c r="O43" s="37">
        <f t="shared" si="10"/>
        <v>0</v>
      </c>
      <c r="P43" s="37">
        <f t="shared" si="10"/>
        <v>0</v>
      </c>
      <c r="Q43" s="37">
        <f t="shared" si="10"/>
        <v>0</v>
      </c>
      <c r="R43" s="37">
        <f t="shared" si="10"/>
        <v>2</v>
      </c>
      <c r="S43" s="37">
        <f t="shared" si="10"/>
        <v>0</v>
      </c>
      <c r="T43" s="63">
        <f t="shared" si="10"/>
        <v>7</v>
      </c>
      <c r="U43" s="63">
        <f t="shared" si="10"/>
        <v>2</v>
      </c>
      <c r="V43" s="63">
        <f t="shared" si="10"/>
        <v>2</v>
      </c>
      <c r="W43" s="64">
        <f t="shared" si="10"/>
        <v>0</v>
      </c>
      <c r="X43" s="98">
        <f t="shared" si="10"/>
        <v>31</v>
      </c>
      <c r="Y43" s="37">
        <f t="shared" si="10"/>
        <v>3</v>
      </c>
      <c r="Z43" s="37">
        <f t="shared" si="10"/>
        <v>16</v>
      </c>
      <c r="AA43" s="99">
        <f t="shared" si="10"/>
        <v>3</v>
      </c>
    </row>
    <row r="44" spans="1:27" ht="12" customHeight="1" thickBot="1" x14ac:dyDescent="0.25">
      <c r="A44" s="95" t="s">
        <v>19</v>
      </c>
      <c r="B44" s="28">
        <f t="shared" ref="B44:W44" si="11">SUM(B42:B43)</f>
        <v>181</v>
      </c>
      <c r="C44" s="28">
        <f t="shared" si="11"/>
        <v>502</v>
      </c>
      <c r="D44" s="28">
        <f t="shared" si="11"/>
        <v>19</v>
      </c>
      <c r="E44" s="28">
        <f t="shared" si="11"/>
        <v>16</v>
      </c>
      <c r="F44" s="28">
        <f t="shared" si="11"/>
        <v>450</v>
      </c>
      <c r="G44" s="28">
        <f t="shared" si="11"/>
        <v>462</v>
      </c>
      <c r="H44" s="28">
        <f t="shared" si="11"/>
        <v>45</v>
      </c>
      <c r="I44" s="28">
        <f t="shared" si="11"/>
        <v>31</v>
      </c>
      <c r="J44" s="28">
        <f t="shared" si="11"/>
        <v>91</v>
      </c>
      <c r="K44" s="28">
        <f t="shared" si="11"/>
        <v>8</v>
      </c>
      <c r="L44" s="28">
        <f t="shared" si="11"/>
        <v>141</v>
      </c>
      <c r="M44" s="28">
        <f t="shared" si="11"/>
        <v>358</v>
      </c>
      <c r="N44" s="28">
        <f t="shared" si="11"/>
        <v>1</v>
      </c>
      <c r="O44" s="28">
        <f t="shared" si="11"/>
        <v>1</v>
      </c>
      <c r="P44" s="28">
        <f t="shared" si="11"/>
        <v>85</v>
      </c>
      <c r="Q44" s="28">
        <f t="shared" si="11"/>
        <v>45</v>
      </c>
      <c r="R44" s="28">
        <f t="shared" si="11"/>
        <v>10</v>
      </c>
      <c r="S44" s="28">
        <f t="shared" si="11"/>
        <v>1</v>
      </c>
      <c r="T44" s="28">
        <f t="shared" si="11"/>
        <v>54</v>
      </c>
      <c r="U44" s="28">
        <f t="shared" si="11"/>
        <v>157</v>
      </c>
      <c r="V44" s="28">
        <f t="shared" si="11"/>
        <v>2</v>
      </c>
      <c r="W44" s="29">
        <f t="shared" si="11"/>
        <v>4</v>
      </c>
      <c r="X44" s="96">
        <f>SUM(B44,D44,F44,H44,J44,L44,N44,P44,R44,T44,V44)</f>
        <v>1079</v>
      </c>
      <c r="Y44" s="28">
        <f>SUM(C44,E44,G44,I44,K44,M44,O44,Q44,S44,U44,W44)</f>
        <v>1585</v>
      </c>
      <c r="Z44" s="28">
        <f>SUM(B44,F44,L44,T44)</f>
        <v>826</v>
      </c>
      <c r="AA44" s="29">
        <f>SUM(C44,G44,M44,U44)</f>
        <v>1479</v>
      </c>
    </row>
    <row r="45" spans="1:27" ht="12" customHeight="1" x14ac:dyDescent="0.2">
      <c r="A45" s="79" t="s">
        <v>28</v>
      </c>
    </row>
    <row r="46" spans="1:27" ht="12" customHeight="1" x14ac:dyDescent="0.2">
      <c r="A46" s="77" t="s">
        <v>277</v>
      </c>
    </row>
  </sheetData>
  <mergeCells count="33">
    <mergeCell ref="X5:Y5"/>
    <mergeCell ref="X4:AA4"/>
    <mergeCell ref="Z5:AA5"/>
    <mergeCell ref="H5:I5"/>
    <mergeCell ref="J5:K5"/>
    <mergeCell ref="L5:M5"/>
    <mergeCell ref="V5:W5"/>
    <mergeCell ref="N5:O5"/>
    <mergeCell ref="B4:W4"/>
    <mergeCell ref="T5:U5"/>
    <mergeCell ref="P37:Q37"/>
    <mergeCell ref="R37:S37"/>
    <mergeCell ref="B5:C5"/>
    <mergeCell ref="D5:E5"/>
    <mergeCell ref="F5:G5"/>
    <mergeCell ref="R5:S5"/>
    <mergeCell ref="P5:Q5"/>
    <mergeCell ref="B1:Y1"/>
    <mergeCell ref="A4:A6"/>
    <mergeCell ref="X37:Y37"/>
    <mergeCell ref="Z37:AA37"/>
    <mergeCell ref="X36:AA36"/>
    <mergeCell ref="B37:C37"/>
    <mergeCell ref="D37:E37"/>
    <mergeCell ref="F37:G37"/>
    <mergeCell ref="H37:I37"/>
    <mergeCell ref="J37:K37"/>
    <mergeCell ref="L37:M37"/>
    <mergeCell ref="N37:O37"/>
    <mergeCell ref="A36:A38"/>
    <mergeCell ref="B36:W36"/>
    <mergeCell ref="T37:U37"/>
    <mergeCell ref="V37:W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45</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0.25" customHeight="1" thickBot="1" x14ac:dyDescent="0.35">
      <c r="A3" s="53" t="s">
        <v>78</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116</v>
      </c>
      <c r="C7" s="34">
        <v>214</v>
      </c>
      <c r="D7" s="34">
        <v>0</v>
      </c>
      <c r="E7" s="34">
        <v>7</v>
      </c>
      <c r="F7" s="34">
        <v>441</v>
      </c>
      <c r="G7" s="34">
        <v>493</v>
      </c>
      <c r="H7" s="34">
        <v>9</v>
      </c>
      <c r="I7" s="34">
        <v>19</v>
      </c>
      <c r="J7" s="34">
        <v>75</v>
      </c>
      <c r="K7" s="34">
        <v>0</v>
      </c>
      <c r="L7" s="34">
        <v>385</v>
      </c>
      <c r="M7" s="34">
        <v>365</v>
      </c>
      <c r="N7" s="34">
        <v>0</v>
      </c>
      <c r="O7" s="34">
        <v>5</v>
      </c>
      <c r="P7" s="34">
        <v>120</v>
      </c>
      <c r="Q7" s="34">
        <v>59</v>
      </c>
      <c r="R7" s="34">
        <v>36</v>
      </c>
      <c r="S7" s="34">
        <v>0</v>
      </c>
      <c r="T7" s="34">
        <v>164</v>
      </c>
      <c r="U7" s="34">
        <v>521</v>
      </c>
      <c r="V7" s="115">
        <v>0</v>
      </c>
      <c r="W7" s="103">
        <v>0</v>
      </c>
      <c r="X7" s="102">
        <f t="shared" ref="X7:X30" si="0">SUM(B7,D7,F7,H7,J7,L7,N7,P7,R7,T7,V7)</f>
        <v>1346</v>
      </c>
      <c r="Y7" s="34">
        <f t="shared" ref="Y7:Y30" si="1">SUM(C7,E7,G7,I7,K7,M7,O7,Q7,S7,U7,W7)</f>
        <v>1683</v>
      </c>
      <c r="Z7" s="34">
        <f t="shared" ref="Z7:Z30" si="2">SUM(B7,F7,L7,T7)</f>
        <v>1106</v>
      </c>
      <c r="AA7" s="103">
        <f t="shared" ref="AA7:AA30" si="3">SUM(C7,G7,M7,U7)</f>
        <v>1593</v>
      </c>
    </row>
    <row r="8" spans="1:27" ht="12" customHeight="1" x14ac:dyDescent="0.2">
      <c r="A8" s="92">
        <v>2</v>
      </c>
      <c r="B8" s="34">
        <v>101</v>
      </c>
      <c r="C8" s="34">
        <v>157</v>
      </c>
      <c r="D8" s="34">
        <v>5</v>
      </c>
      <c r="E8" s="34">
        <v>3</v>
      </c>
      <c r="F8" s="34">
        <v>388</v>
      </c>
      <c r="G8" s="34">
        <v>348</v>
      </c>
      <c r="H8" s="34">
        <v>24</v>
      </c>
      <c r="I8" s="34">
        <v>22</v>
      </c>
      <c r="J8" s="34">
        <v>26</v>
      </c>
      <c r="K8" s="34">
        <v>1</v>
      </c>
      <c r="L8" s="34">
        <v>314</v>
      </c>
      <c r="M8" s="34">
        <v>247</v>
      </c>
      <c r="N8" s="34">
        <v>0</v>
      </c>
      <c r="O8" s="34">
        <v>0</v>
      </c>
      <c r="P8" s="34">
        <v>19</v>
      </c>
      <c r="Q8" s="34">
        <v>16</v>
      </c>
      <c r="R8" s="34">
        <v>0</v>
      </c>
      <c r="S8" s="34">
        <v>0</v>
      </c>
      <c r="T8" s="34">
        <v>199</v>
      </c>
      <c r="U8" s="34">
        <v>130</v>
      </c>
      <c r="V8" s="115">
        <v>0</v>
      </c>
      <c r="W8" s="103">
        <v>0</v>
      </c>
      <c r="X8" s="102">
        <f t="shared" si="0"/>
        <v>1076</v>
      </c>
      <c r="Y8" s="34">
        <f t="shared" si="1"/>
        <v>924</v>
      </c>
      <c r="Z8" s="34">
        <f t="shared" si="2"/>
        <v>1002</v>
      </c>
      <c r="AA8" s="103">
        <f t="shared" si="3"/>
        <v>882</v>
      </c>
    </row>
    <row r="9" spans="1:27" ht="12" customHeight="1" x14ac:dyDescent="0.2">
      <c r="A9" s="93">
        <v>3</v>
      </c>
      <c r="B9" s="35">
        <v>71</v>
      </c>
      <c r="C9" s="35">
        <v>100</v>
      </c>
      <c r="D9" s="35">
        <v>1</v>
      </c>
      <c r="E9" s="35">
        <v>0</v>
      </c>
      <c r="F9" s="35">
        <v>265</v>
      </c>
      <c r="G9" s="35">
        <v>224</v>
      </c>
      <c r="H9" s="35">
        <v>25</v>
      </c>
      <c r="I9" s="35">
        <v>0</v>
      </c>
      <c r="J9" s="35">
        <v>28</v>
      </c>
      <c r="K9" s="35">
        <v>0</v>
      </c>
      <c r="L9" s="35">
        <v>177</v>
      </c>
      <c r="M9" s="35">
        <v>160</v>
      </c>
      <c r="N9" s="35">
        <v>0</v>
      </c>
      <c r="O9" s="35">
        <v>0</v>
      </c>
      <c r="P9" s="35">
        <v>81</v>
      </c>
      <c r="Q9" s="35">
        <v>54</v>
      </c>
      <c r="R9" s="35">
        <v>0</v>
      </c>
      <c r="S9" s="35">
        <v>4</v>
      </c>
      <c r="T9" s="35">
        <v>40</v>
      </c>
      <c r="U9" s="35">
        <v>122</v>
      </c>
      <c r="V9" s="116">
        <v>0</v>
      </c>
      <c r="W9" s="105">
        <v>0</v>
      </c>
      <c r="X9" s="104">
        <f t="shared" si="0"/>
        <v>688</v>
      </c>
      <c r="Y9" s="35">
        <f t="shared" si="1"/>
        <v>664</v>
      </c>
      <c r="Z9" s="35">
        <f t="shared" si="2"/>
        <v>553</v>
      </c>
      <c r="AA9" s="105">
        <f t="shared" si="3"/>
        <v>606</v>
      </c>
    </row>
    <row r="10" spans="1:27" ht="12" customHeight="1" x14ac:dyDescent="0.2">
      <c r="A10" s="94">
        <v>4</v>
      </c>
      <c r="B10" s="36">
        <v>80</v>
      </c>
      <c r="C10" s="36">
        <v>47</v>
      </c>
      <c r="D10" s="36">
        <v>0</v>
      </c>
      <c r="E10" s="36">
        <v>0</v>
      </c>
      <c r="F10" s="36">
        <v>283</v>
      </c>
      <c r="G10" s="36">
        <v>99</v>
      </c>
      <c r="H10" s="36">
        <v>11</v>
      </c>
      <c r="I10" s="36">
        <v>0</v>
      </c>
      <c r="J10" s="36">
        <v>15</v>
      </c>
      <c r="K10" s="36">
        <v>0</v>
      </c>
      <c r="L10" s="36">
        <v>261</v>
      </c>
      <c r="M10" s="36">
        <v>73</v>
      </c>
      <c r="N10" s="36">
        <v>0</v>
      </c>
      <c r="O10" s="36">
        <v>0</v>
      </c>
      <c r="P10" s="36">
        <v>26</v>
      </c>
      <c r="Q10" s="36">
        <v>0</v>
      </c>
      <c r="R10" s="36">
        <v>39</v>
      </c>
      <c r="S10" s="36">
        <v>0</v>
      </c>
      <c r="T10" s="36">
        <v>25</v>
      </c>
      <c r="U10" s="36">
        <v>61</v>
      </c>
      <c r="V10" s="117">
        <v>0</v>
      </c>
      <c r="W10" s="107">
        <v>2</v>
      </c>
      <c r="X10" s="106">
        <f t="shared" si="0"/>
        <v>740</v>
      </c>
      <c r="Y10" s="36">
        <f t="shared" si="1"/>
        <v>282</v>
      </c>
      <c r="Z10" s="36">
        <f t="shared" si="2"/>
        <v>649</v>
      </c>
      <c r="AA10" s="107">
        <f t="shared" si="3"/>
        <v>280</v>
      </c>
    </row>
    <row r="11" spans="1:27" ht="12" customHeight="1" x14ac:dyDescent="0.2">
      <c r="A11" s="92">
        <v>5</v>
      </c>
      <c r="B11" s="34">
        <v>136</v>
      </c>
      <c r="C11" s="34">
        <v>51</v>
      </c>
      <c r="D11" s="34">
        <v>8</v>
      </c>
      <c r="E11" s="34">
        <v>1</v>
      </c>
      <c r="F11" s="34">
        <v>357</v>
      </c>
      <c r="G11" s="34">
        <v>115</v>
      </c>
      <c r="H11" s="34">
        <v>48</v>
      </c>
      <c r="I11" s="34">
        <v>8</v>
      </c>
      <c r="J11" s="34">
        <v>21</v>
      </c>
      <c r="K11" s="34">
        <v>0</v>
      </c>
      <c r="L11" s="34">
        <v>201</v>
      </c>
      <c r="M11" s="34">
        <v>69</v>
      </c>
      <c r="N11" s="34">
        <v>0</v>
      </c>
      <c r="O11" s="34">
        <v>0</v>
      </c>
      <c r="P11" s="34">
        <v>6</v>
      </c>
      <c r="Q11" s="34">
        <v>0</v>
      </c>
      <c r="R11" s="34">
        <v>0</v>
      </c>
      <c r="S11" s="34">
        <v>0</v>
      </c>
      <c r="T11" s="34">
        <v>8</v>
      </c>
      <c r="U11" s="34">
        <v>8</v>
      </c>
      <c r="V11" s="115">
        <v>0</v>
      </c>
      <c r="W11" s="103">
        <v>0</v>
      </c>
      <c r="X11" s="102">
        <f t="shared" si="0"/>
        <v>785</v>
      </c>
      <c r="Y11" s="34">
        <f t="shared" si="1"/>
        <v>252</v>
      </c>
      <c r="Z11" s="34">
        <f t="shared" si="2"/>
        <v>702</v>
      </c>
      <c r="AA11" s="103">
        <f t="shared" si="3"/>
        <v>243</v>
      </c>
    </row>
    <row r="12" spans="1:27" ht="12" customHeight="1" x14ac:dyDescent="0.2">
      <c r="A12" s="93">
        <v>6</v>
      </c>
      <c r="B12" s="35">
        <v>134</v>
      </c>
      <c r="C12" s="35">
        <v>64</v>
      </c>
      <c r="D12" s="35">
        <v>6</v>
      </c>
      <c r="E12" s="35">
        <v>2</v>
      </c>
      <c r="F12" s="35">
        <v>458</v>
      </c>
      <c r="G12" s="35">
        <v>130</v>
      </c>
      <c r="H12" s="35">
        <v>32</v>
      </c>
      <c r="I12" s="35">
        <v>2</v>
      </c>
      <c r="J12" s="35">
        <v>22</v>
      </c>
      <c r="K12" s="35">
        <v>0</v>
      </c>
      <c r="L12" s="35">
        <v>280</v>
      </c>
      <c r="M12" s="35">
        <v>142</v>
      </c>
      <c r="N12" s="35">
        <v>0</v>
      </c>
      <c r="O12" s="35">
        <v>0</v>
      </c>
      <c r="P12" s="35">
        <v>44</v>
      </c>
      <c r="Q12" s="35">
        <v>12</v>
      </c>
      <c r="R12" s="35">
        <v>0</v>
      </c>
      <c r="S12" s="35">
        <v>0</v>
      </c>
      <c r="T12" s="35">
        <v>49</v>
      </c>
      <c r="U12" s="35">
        <v>73</v>
      </c>
      <c r="V12" s="116">
        <v>0</v>
      </c>
      <c r="W12" s="105">
        <v>0</v>
      </c>
      <c r="X12" s="104">
        <f t="shared" si="0"/>
        <v>1025</v>
      </c>
      <c r="Y12" s="35">
        <f t="shared" si="1"/>
        <v>425</v>
      </c>
      <c r="Z12" s="35">
        <f t="shared" si="2"/>
        <v>921</v>
      </c>
      <c r="AA12" s="105">
        <f t="shared" si="3"/>
        <v>409</v>
      </c>
    </row>
    <row r="13" spans="1:27" ht="12" customHeight="1" x14ac:dyDescent="0.2">
      <c r="A13" s="94">
        <v>7</v>
      </c>
      <c r="B13" s="36">
        <v>126</v>
      </c>
      <c r="C13" s="36">
        <v>127</v>
      </c>
      <c r="D13" s="36">
        <v>0</v>
      </c>
      <c r="E13" s="36">
        <v>2</v>
      </c>
      <c r="F13" s="36">
        <v>364</v>
      </c>
      <c r="G13" s="36">
        <v>282</v>
      </c>
      <c r="H13" s="36">
        <v>0</v>
      </c>
      <c r="I13" s="36">
        <v>7</v>
      </c>
      <c r="J13" s="36">
        <v>22</v>
      </c>
      <c r="K13" s="36">
        <v>0</v>
      </c>
      <c r="L13" s="36">
        <v>285</v>
      </c>
      <c r="M13" s="36">
        <v>279</v>
      </c>
      <c r="N13" s="36">
        <v>0</v>
      </c>
      <c r="O13" s="36">
        <v>0</v>
      </c>
      <c r="P13" s="36">
        <v>18</v>
      </c>
      <c r="Q13" s="36">
        <v>25</v>
      </c>
      <c r="R13" s="36">
        <v>0</v>
      </c>
      <c r="S13" s="36">
        <v>0</v>
      </c>
      <c r="T13" s="36">
        <v>26</v>
      </c>
      <c r="U13" s="36">
        <v>101</v>
      </c>
      <c r="V13" s="117">
        <v>0</v>
      </c>
      <c r="W13" s="107">
        <v>0</v>
      </c>
      <c r="X13" s="106">
        <f t="shared" si="0"/>
        <v>841</v>
      </c>
      <c r="Y13" s="36">
        <f t="shared" si="1"/>
        <v>823</v>
      </c>
      <c r="Z13" s="36">
        <f t="shared" si="2"/>
        <v>801</v>
      </c>
      <c r="AA13" s="107">
        <f t="shared" si="3"/>
        <v>789</v>
      </c>
    </row>
    <row r="14" spans="1:27" ht="12" customHeight="1" x14ac:dyDescent="0.2">
      <c r="A14" s="92">
        <v>8</v>
      </c>
      <c r="B14" s="34">
        <v>148</v>
      </c>
      <c r="C14" s="34">
        <v>102</v>
      </c>
      <c r="D14" s="34">
        <v>8</v>
      </c>
      <c r="E14" s="34">
        <v>10</v>
      </c>
      <c r="F14" s="34">
        <v>346</v>
      </c>
      <c r="G14" s="34">
        <v>220</v>
      </c>
      <c r="H14" s="34">
        <v>60</v>
      </c>
      <c r="I14" s="34">
        <v>8</v>
      </c>
      <c r="J14" s="34">
        <v>11</v>
      </c>
      <c r="K14" s="34">
        <v>0</v>
      </c>
      <c r="L14" s="34">
        <v>174</v>
      </c>
      <c r="M14" s="34">
        <v>167</v>
      </c>
      <c r="N14" s="34">
        <v>0</v>
      </c>
      <c r="O14" s="34">
        <v>0</v>
      </c>
      <c r="P14" s="34">
        <v>38</v>
      </c>
      <c r="Q14" s="34">
        <v>5</v>
      </c>
      <c r="R14" s="34">
        <v>0</v>
      </c>
      <c r="S14" s="34">
        <v>0</v>
      </c>
      <c r="T14" s="34">
        <v>61</v>
      </c>
      <c r="U14" s="34">
        <v>38</v>
      </c>
      <c r="V14" s="115">
        <v>0</v>
      </c>
      <c r="W14" s="103">
        <v>0</v>
      </c>
      <c r="X14" s="102">
        <f t="shared" si="0"/>
        <v>846</v>
      </c>
      <c r="Y14" s="34">
        <f t="shared" si="1"/>
        <v>550</v>
      </c>
      <c r="Z14" s="34">
        <f t="shared" si="2"/>
        <v>729</v>
      </c>
      <c r="AA14" s="103">
        <f t="shared" si="3"/>
        <v>527</v>
      </c>
    </row>
    <row r="15" spans="1:27" ht="12" customHeight="1" x14ac:dyDescent="0.2">
      <c r="A15" s="93">
        <v>9</v>
      </c>
      <c r="B15" s="35">
        <v>125</v>
      </c>
      <c r="C15" s="35">
        <v>246</v>
      </c>
      <c r="D15" s="35">
        <v>12</v>
      </c>
      <c r="E15" s="35">
        <v>14</v>
      </c>
      <c r="F15" s="35">
        <v>394</v>
      </c>
      <c r="G15" s="35">
        <v>478</v>
      </c>
      <c r="H15" s="35">
        <v>84</v>
      </c>
      <c r="I15" s="35">
        <v>50</v>
      </c>
      <c r="J15" s="35">
        <v>27</v>
      </c>
      <c r="K15" s="35">
        <v>6</v>
      </c>
      <c r="L15" s="35">
        <v>200</v>
      </c>
      <c r="M15" s="35">
        <v>303</v>
      </c>
      <c r="N15" s="35">
        <v>9</v>
      </c>
      <c r="O15" s="35">
        <v>0</v>
      </c>
      <c r="P15" s="35">
        <v>3</v>
      </c>
      <c r="Q15" s="35">
        <v>47</v>
      </c>
      <c r="R15" s="35">
        <v>0</v>
      </c>
      <c r="S15" s="35">
        <v>0</v>
      </c>
      <c r="T15" s="35">
        <v>20</v>
      </c>
      <c r="U15" s="35">
        <v>79</v>
      </c>
      <c r="V15" s="116">
        <v>0</v>
      </c>
      <c r="W15" s="105">
        <v>3</v>
      </c>
      <c r="X15" s="104">
        <f t="shared" si="0"/>
        <v>874</v>
      </c>
      <c r="Y15" s="35">
        <f t="shared" si="1"/>
        <v>1226</v>
      </c>
      <c r="Z15" s="35">
        <f t="shared" si="2"/>
        <v>739</v>
      </c>
      <c r="AA15" s="105">
        <f t="shared" si="3"/>
        <v>1106</v>
      </c>
    </row>
    <row r="16" spans="1:27" ht="12" customHeight="1" x14ac:dyDescent="0.2">
      <c r="A16" s="94">
        <v>10</v>
      </c>
      <c r="B16" s="36">
        <v>122</v>
      </c>
      <c r="C16" s="36">
        <v>254</v>
      </c>
      <c r="D16" s="36">
        <v>3</v>
      </c>
      <c r="E16" s="36">
        <v>0</v>
      </c>
      <c r="F16" s="36">
        <v>392</v>
      </c>
      <c r="G16" s="36">
        <v>522</v>
      </c>
      <c r="H16" s="36">
        <v>22</v>
      </c>
      <c r="I16" s="36">
        <v>7</v>
      </c>
      <c r="J16" s="36">
        <v>23</v>
      </c>
      <c r="K16" s="36">
        <v>3</v>
      </c>
      <c r="L16" s="36">
        <v>328</v>
      </c>
      <c r="M16" s="36">
        <v>500</v>
      </c>
      <c r="N16" s="36">
        <v>0</v>
      </c>
      <c r="O16" s="36">
        <v>0</v>
      </c>
      <c r="P16" s="36">
        <v>9</v>
      </c>
      <c r="Q16" s="36">
        <v>12</v>
      </c>
      <c r="R16" s="36">
        <v>0</v>
      </c>
      <c r="S16" s="36">
        <v>0</v>
      </c>
      <c r="T16" s="36">
        <v>105</v>
      </c>
      <c r="U16" s="36">
        <v>152</v>
      </c>
      <c r="V16" s="117">
        <v>0</v>
      </c>
      <c r="W16" s="107">
        <v>27</v>
      </c>
      <c r="X16" s="106">
        <f t="shared" si="0"/>
        <v>1004</v>
      </c>
      <c r="Y16" s="36">
        <f t="shared" si="1"/>
        <v>1477</v>
      </c>
      <c r="Z16" s="36">
        <f t="shared" si="2"/>
        <v>947</v>
      </c>
      <c r="AA16" s="107">
        <f t="shared" si="3"/>
        <v>1428</v>
      </c>
    </row>
    <row r="17" spans="1:27" ht="12" customHeight="1" x14ac:dyDescent="0.2">
      <c r="A17" s="92">
        <v>11</v>
      </c>
      <c r="B17" s="34">
        <v>82</v>
      </c>
      <c r="C17" s="34">
        <v>99</v>
      </c>
      <c r="D17" s="34">
        <v>0</v>
      </c>
      <c r="E17" s="34">
        <v>0</v>
      </c>
      <c r="F17" s="34">
        <v>306</v>
      </c>
      <c r="G17" s="34">
        <v>251</v>
      </c>
      <c r="H17" s="34">
        <v>0</v>
      </c>
      <c r="I17" s="34">
        <v>0</v>
      </c>
      <c r="J17" s="34">
        <v>10</v>
      </c>
      <c r="K17" s="34">
        <v>4</v>
      </c>
      <c r="L17" s="34">
        <v>180</v>
      </c>
      <c r="M17" s="34">
        <v>157</v>
      </c>
      <c r="N17" s="34">
        <v>0</v>
      </c>
      <c r="O17" s="34">
        <v>0</v>
      </c>
      <c r="P17" s="34">
        <v>9</v>
      </c>
      <c r="Q17" s="34">
        <v>16</v>
      </c>
      <c r="R17" s="34">
        <v>0</v>
      </c>
      <c r="S17" s="34">
        <v>0</v>
      </c>
      <c r="T17" s="34">
        <v>0</v>
      </c>
      <c r="U17" s="34">
        <v>12</v>
      </c>
      <c r="V17" s="115">
        <v>0</v>
      </c>
      <c r="W17" s="103">
        <v>0</v>
      </c>
      <c r="X17" s="102">
        <f t="shared" si="0"/>
        <v>587</v>
      </c>
      <c r="Y17" s="34">
        <f t="shared" si="1"/>
        <v>539</v>
      </c>
      <c r="Z17" s="34">
        <f t="shared" si="2"/>
        <v>568</v>
      </c>
      <c r="AA17" s="103">
        <f t="shared" si="3"/>
        <v>519</v>
      </c>
    </row>
    <row r="18" spans="1:27" ht="12" customHeight="1" x14ac:dyDescent="0.2">
      <c r="A18" s="93">
        <v>12</v>
      </c>
      <c r="B18" s="35">
        <v>99</v>
      </c>
      <c r="C18" s="35">
        <v>68</v>
      </c>
      <c r="D18" s="35">
        <v>3</v>
      </c>
      <c r="E18" s="35">
        <v>0</v>
      </c>
      <c r="F18" s="35">
        <v>296</v>
      </c>
      <c r="G18" s="35">
        <v>146</v>
      </c>
      <c r="H18" s="35">
        <v>109</v>
      </c>
      <c r="I18" s="35">
        <v>6</v>
      </c>
      <c r="J18" s="35">
        <v>68</v>
      </c>
      <c r="K18" s="35">
        <v>0</v>
      </c>
      <c r="L18" s="35">
        <v>101</v>
      </c>
      <c r="M18" s="35">
        <v>116</v>
      </c>
      <c r="N18" s="35">
        <v>0</v>
      </c>
      <c r="O18" s="35">
        <v>0</v>
      </c>
      <c r="P18" s="35">
        <v>0</v>
      </c>
      <c r="Q18" s="35">
        <v>13</v>
      </c>
      <c r="R18" s="35">
        <v>0</v>
      </c>
      <c r="S18" s="35">
        <v>0</v>
      </c>
      <c r="T18" s="35">
        <v>0</v>
      </c>
      <c r="U18" s="35">
        <v>22</v>
      </c>
      <c r="V18" s="116">
        <v>0</v>
      </c>
      <c r="W18" s="105">
        <v>0</v>
      </c>
      <c r="X18" s="104">
        <f t="shared" si="0"/>
        <v>676</v>
      </c>
      <c r="Y18" s="35">
        <f t="shared" si="1"/>
        <v>371</v>
      </c>
      <c r="Z18" s="35">
        <f t="shared" si="2"/>
        <v>496</v>
      </c>
      <c r="AA18" s="105">
        <f t="shared" si="3"/>
        <v>352</v>
      </c>
    </row>
    <row r="19" spans="1:27" ht="12" customHeight="1" x14ac:dyDescent="0.2">
      <c r="A19" s="94">
        <v>13</v>
      </c>
      <c r="B19" s="36">
        <v>71</v>
      </c>
      <c r="C19" s="36">
        <v>45</v>
      </c>
      <c r="D19" s="36">
        <v>0</v>
      </c>
      <c r="E19" s="36">
        <v>0</v>
      </c>
      <c r="F19" s="36">
        <v>307</v>
      </c>
      <c r="G19" s="36">
        <v>111</v>
      </c>
      <c r="H19" s="36">
        <v>0</v>
      </c>
      <c r="I19" s="36">
        <v>0</v>
      </c>
      <c r="J19" s="36">
        <v>13</v>
      </c>
      <c r="K19" s="36">
        <v>0</v>
      </c>
      <c r="L19" s="36">
        <v>229</v>
      </c>
      <c r="M19" s="36">
        <v>78</v>
      </c>
      <c r="N19" s="36">
        <v>0</v>
      </c>
      <c r="O19" s="36">
        <v>0</v>
      </c>
      <c r="P19" s="36">
        <v>0</v>
      </c>
      <c r="Q19" s="36">
        <v>0</v>
      </c>
      <c r="R19" s="36">
        <v>28</v>
      </c>
      <c r="S19" s="36">
        <v>0</v>
      </c>
      <c r="T19" s="36">
        <v>0</v>
      </c>
      <c r="U19" s="36">
        <v>9</v>
      </c>
      <c r="V19" s="117">
        <v>0</v>
      </c>
      <c r="W19" s="107">
        <v>0</v>
      </c>
      <c r="X19" s="106">
        <f t="shared" si="0"/>
        <v>648</v>
      </c>
      <c r="Y19" s="36">
        <f t="shared" si="1"/>
        <v>243</v>
      </c>
      <c r="Z19" s="36">
        <f t="shared" si="2"/>
        <v>607</v>
      </c>
      <c r="AA19" s="107">
        <f t="shared" si="3"/>
        <v>243</v>
      </c>
    </row>
    <row r="20" spans="1:27" ht="12" customHeight="1" x14ac:dyDescent="0.2">
      <c r="A20" s="92">
        <v>14</v>
      </c>
      <c r="B20" s="34">
        <v>80</v>
      </c>
      <c r="C20" s="34">
        <v>67</v>
      </c>
      <c r="D20" s="34">
        <v>0</v>
      </c>
      <c r="E20" s="34">
        <v>0</v>
      </c>
      <c r="F20" s="34">
        <v>231</v>
      </c>
      <c r="G20" s="34">
        <v>152</v>
      </c>
      <c r="H20" s="34">
        <v>11</v>
      </c>
      <c r="I20" s="34">
        <v>1</v>
      </c>
      <c r="J20" s="34">
        <v>12</v>
      </c>
      <c r="K20" s="34">
        <v>0</v>
      </c>
      <c r="L20" s="34">
        <v>85</v>
      </c>
      <c r="M20" s="34">
        <v>68</v>
      </c>
      <c r="N20" s="34">
        <v>0</v>
      </c>
      <c r="O20" s="34">
        <v>0</v>
      </c>
      <c r="P20" s="34">
        <v>0</v>
      </c>
      <c r="Q20" s="34">
        <v>7</v>
      </c>
      <c r="R20" s="34">
        <v>24</v>
      </c>
      <c r="S20" s="34">
        <v>0</v>
      </c>
      <c r="T20" s="34">
        <v>0</v>
      </c>
      <c r="U20" s="34">
        <v>3</v>
      </c>
      <c r="V20" s="115">
        <v>0</v>
      </c>
      <c r="W20" s="103">
        <v>0</v>
      </c>
      <c r="X20" s="102">
        <f t="shared" si="0"/>
        <v>443</v>
      </c>
      <c r="Y20" s="34">
        <f t="shared" si="1"/>
        <v>298</v>
      </c>
      <c r="Z20" s="34">
        <f t="shared" si="2"/>
        <v>396</v>
      </c>
      <c r="AA20" s="103">
        <f t="shared" si="3"/>
        <v>290</v>
      </c>
    </row>
    <row r="21" spans="1:27" ht="12" customHeight="1" x14ac:dyDescent="0.2">
      <c r="A21" s="93">
        <v>15</v>
      </c>
      <c r="B21" s="35">
        <v>78</v>
      </c>
      <c r="C21" s="35">
        <v>98</v>
      </c>
      <c r="D21" s="35">
        <v>2</v>
      </c>
      <c r="E21" s="35">
        <v>3</v>
      </c>
      <c r="F21" s="35">
        <v>299</v>
      </c>
      <c r="G21" s="35">
        <v>213</v>
      </c>
      <c r="H21" s="35">
        <v>14</v>
      </c>
      <c r="I21" s="35">
        <v>11</v>
      </c>
      <c r="J21" s="35">
        <v>13</v>
      </c>
      <c r="K21" s="35">
        <v>0</v>
      </c>
      <c r="L21" s="35">
        <v>130</v>
      </c>
      <c r="M21" s="35">
        <v>128</v>
      </c>
      <c r="N21" s="35">
        <v>0</v>
      </c>
      <c r="O21" s="35">
        <v>0</v>
      </c>
      <c r="P21" s="35">
        <v>0</v>
      </c>
      <c r="Q21" s="35">
        <v>43</v>
      </c>
      <c r="R21" s="35">
        <v>0</v>
      </c>
      <c r="S21" s="35">
        <v>0</v>
      </c>
      <c r="T21" s="35">
        <v>0</v>
      </c>
      <c r="U21" s="35">
        <v>51</v>
      </c>
      <c r="V21" s="116">
        <v>0</v>
      </c>
      <c r="W21" s="105">
        <v>0</v>
      </c>
      <c r="X21" s="104">
        <f t="shared" si="0"/>
        <v>536</v>
      </c>
      <c r="Y21" s="35">
        <f t="shared" si="1"/>
        <v>547</v>
      </c>
      <c r="Z21" s="35">
        <f t="shared" si="2"/>
        <v>507</v>
      </c>
      <c r="AA21" s="105">
        <f t="shared" si="3"/>
        <v>490</v>
      </c>
    </row>
    <row r="22" spans="1:27" ht="12" customHeight="1" x14ac:dyDescent="0.2">
      <c r="A22" s="94">
        <v>16</v>
      </c>
      <c r="B22" s="36">
        <v>79</v>
      </c>
      <c r="C22" s="36">
        <v>56</v>
      </c>
      <c r="D22" s="36">
        <v>3</v>
      </c>
      <c r="E22" s="36">
        <v>0</v>
      </c>
      <c r="F22" s="36">
        <v>262</v>
      </c>
      <c r="G22" s="36">
        <v>129</v>
      </c>
      <c r="H22" s="36">
        <v>28</v>
      </c>
      <c r="I22" s="36">
        <v>0</v>
      </c>
      <c r="J22" s="36">
        <v>7</v>
      </c>
      <c r="K22" s="36">
        <v>0</v>
      </c>
      <c r="L22" s="36">
        <v>16</v>
      </c>
      <c r="M22" s="36">
        <v>100</v>
      </c>
      <c r="N22" s="36">
        <v>0</v>
      </c>
      <c r="O22" s="36">
        <v>0</v>
      </c>
      <c r="P22" s="36">
        <v>0</v>
      </c>
      <c r="Q22" s="36">
        <v>0</v>
      </c>
      <c r="R22" s="36">
        <v>0</v>
      </c>
      <c r="S22" s="36">
        <v>0</v>
      </c>
      <c r="T22" s="36">
        <v>0</v>
      </c>
      <c r="U22" s="36">
        <v>3</v>
      </c>
      <c r="V22" s="117">
        <v>0</v>
      </c>
      <c r="W22" s="107">
        <v>0</v>
      </c>
      <c r="X22" s="106">
        <f t="shared" si="0"/>
        <v>395</v>
      </c>
      <c r="Y22" s="36">
        <f t="shared" si="1"/>
        <v>288</v>
      </c>
      <c r="Z22" s="36">
        <f t="shared" si="2"/>
        <v>357</v>
      </c>
      <c r="AA22" s="107">
        <f t="shared" si="3"/>
        <v>288</v>
      </c>
    </row>
    <row r="23" spans="1:27" ht="12" customHeight="1" x14ac:dyDescent="0.2">
      <c r="A23" s="92">
        <v>17</v>
      </c>
      <c r="B23" s="34">
        <v>90</v>
      </c>
      <c r="C23" s="34">
        <v>100</v>
      </c>
      <c r="D23" s="34">
        <v>1</v>
      </c>
      <c r="E23" s="34">
        <v>0</v>
      </c>
      <c r="F23" s="34">
        <v>330</v>
      </c>
      <c r="G23" s="34">
        <v>223</v>
      </c>
      <c r="H23" s="34">
        <v>27</v>
      </c>
      <c r="I23" s="34">
        <v>0</v>
      </c>
      <c r="J23" s="34">
        <v>12</v>
      </c>
      <c r="K23" s="34">
        <v>3</v>
      </c>
      <c r="L23" s="34">
        <v>187</v>
      </c>
      <c r="M23" s="34">
        <v>159</v>
      </c>
      <c r="N23" s="34">
        <v>0</v>
      </c>
      <c r="O23" s="34">
        <v>0</v>
      </c>
      <c r="P23" s="34">
        <v>9</v>
      </c>
      <c r="Q23" s="34">
        <v>2</v>
      </c>
      <c r="R23" s="34">
        <v>0</v>
      </c>
      <c r="S23" s="34">
        <v>0</v>
      </c>
      <c r="T23" s="34">
        <v>11</v>
      </c>
      <c r="U23" s="34">
        <v>8</v>
      </c>
      <c r="V23" s="115">
        <v>0</v>
      </c>
      <c r="W23" s="103">
        <v>0</v>
      </c>
      <c r="X23" s="102">
        <f t="shared" si="0"/>
        <v>667</v>
      </c>
      <c r="Y23" s="34">
        <f t="shared" si="1"/>
        <v>495</v>
      </c>
      <c r="Z23" s="34">
        <f t="shared" si="2"/>
        <v>618</v>
      </c>
      <c r="AA23" s="103">
        <f t="shared" si="3"/>
        <v>490</v>
      </c>
    </row>
    <row r="24" spans="1:27" ht="12" customHeight="1" x14ac:dyDescent="0.2">
      <c r="A24" s="93">
        <v>18</v>
      </c>
      <c r="B24" s="35">
        <v>110</v>
      </c>
      <c r="C24" s="35">
        <v>80</v>
      </c>
      <c r="D24" s="35">
        <v>27</v>
      </c>
      <c r="E24" s="35">
        <v>0</v>
      </c>
      <c r="F24" s="35">
        <v>316</v>
      </c>
      <c r="G24" s="35">
        <v>213</v>
      </c>
      <c r="H24" s="35">
        <v>51</v>
      </c>
      <c r="I24" s="35">
        <v>0</v>
      </c>
      <c r="J24" s="35">
        <v>20</v>
      </c>
      <c r="K24" s="35">
        <v>0</v>
      </c>
      <c r="L24" s="35">
        <v>207</v>
      </c>
      <c r="M24" s="35">
        <v>153</v>
      </c>
      <c r="N24" s="35">
        <v>0</v>
      </c>
      <c r="O24" s="35">
        <v>0</v>
      </c>
      <c r="P24" s="35">
        <v>0</v>
      </c>
      <c r="Q24" s="35">
        <v>4</v>
      </c>
      <c r="R24" s="35">
        <v>31</v>
      </c>
      <c r="S24" s="35">
        <v>0</v>
      </c>
      <c r="T24" s="35">
        <v>0</v>
      </c>
      <c r="U24" s="35">
        <v>14</v>
      </c>
      <c r="V24" s="116">
        <v>0</v>
      </c>
      <c r="W24" s="105">
        <v>0</v>
      </c>
      <c r="X24" s="104">
        <f t="shared" si="0"/>
        <v>762</v>
      </c>
      <c r="Y24" s="35">
        <f t="shared" si="1"/>
        <v>464</v>
      </c>
      <c r="Z24" s="35">
        <f t="shared" si="2"/>
        <v>633</v>
      </c>
      <c r="AA24" s="105">
        <f t="shared" si="3"/>
        <v>460</v>
      </c>
    </row>
    <row r="25" spans="1:27" ht="12" customHeight="1" x14ac:dyDescent="0.2">
      <c r="A25" s="94">
        <v>19</v>
      </c>
      <c r="B25" s="36">
        <v>94</v>
      </c>
      <c r="C25" s="36">
        <v>47</v>
      </c>
      <c r="D25" s="36">
        <v>1</v>
      </c>
      <c r="E25" s="36">
        <v>0</v>
      </c>
      <c r="F25" s="36">
        <v>311</v>
      </c>
      <c r="G25" s="36">
        <v>128</v>
      </c>
      <c r="H25" s="36">
        <v>19</v>
      </c>
      <c r="I25" s="36">
        <v>0</v>
      </c>
      <c r="J25" s="36">
        <v>14</v>
      </c>
      <c r="K25" s="36">
        <v>6</v>
      </c>
      <c r="L25" s="36">
        <v>59</v>
      </c>
      <c r="M25" s="36">
        <v>58</v>
      </c>
      <c r="N25" s="36">
        <v>0</v>
      </c>
      <c r="O25" s="36">
        <v>0</v>
      </c>
      <c r="P25" s="36">
        <v>0</v>
      </c>
      <c r="Q25" s="36">
        <v>0</v>
      </c>
      <c r="R25" s="36">
        <v>0</v>
      </c>
      <c r="S25" s="36">
        <v>0</v>
      </c>
      <c r="T25" s="36">
        <v>0</v>
      </c>
      <c r="U25" s="36">
        <v>0</v>
      </c>
      <c r="V25" s="117">
        <v>0</v>
      </c>
      <c r="W25" s="107">
        <v>0</v>
      </c>
      <c r="X25" s="106">
        <f t="shared" si="0"/>
        <v>498</v>
      </c>
      <c r="Y25" s="36">
        <f t="shared" si="1"/>
        <v>239</v>
      </c>
      <c r="Z25" s="36">
        <f t="shared" si="2"/>
        <v>464</v>
      </c>
      <c r="AA25" s="107">
        <f t="shared" si="3"/>
        <v>233</v>
      </c>
    </row>
    <row r="26" spans="1:27" ht="12" customHeight="1" x14ac:dyDescent="0.2">
      <c r="A26" s="92">
        <v>20</v>
      </c>
      <c r="B26" s="34">
        <v>64</v>
      </c>
      <c r="C26" s="34">
        <v>88</v>
      </c>
      <c r="D26" s="34">
        <v>0</v>
      </c>
      <c r="E26" s="34">
        <v>0</v>
      </c>
      <c r="F26" s="34">
        <v>351</v>
      </c>
      <c r="G26" s="34">
        <v>212</v>
      </c>
      <c r="H26" s="34">
        <v>18</v>
      </c>
      <c r="I26" s="34">
        <v>0</v>
      </c>
      <c r="J26" s="34">
        <v>15</v>
      </c>
      <c r="K26" s="34">
        <v>0</v>
      </c>
      <c r="L26" s="34">
        <v>23</v>
      </c>
      <c r="M26" s="34">
        <v>173</v>
      </c>
      <c r="N26" s="34">
        <v>0</v>
      </c>
      <c r="O26" s="34">
        <v>0</v>
      </c>
      <c r="P26" s="34">
        <v>6</v>
      </c>
      <c r="Q26" s="34">
        <v>32</v>
      </c>
      <c r="R26" s="34">
        <v>24</v>
      </c>
      <c r="S26" s="34">
        <v>0</v>
      </c>
      <c r="T26" s="34">
        <v>0</v>
      </c>
      <c r="U26" s="34">
        <v>28</v>
      </c>
      <c r="V26" s="115">
        <v>0</v>
      </c>
      <c r="W26" s="103">
        <v>0</v>
      </c>
      <c r="X26" s="102">
        <f t="shared" si="0"/>
        <v>501</v>
      </c>
      <c r="Y26" s="34">
        <f t="shared" si="1"/>
        <v>533</v>
      </c>
      <c r="Z26" s="34">
        <f t="shared" si="2"/>
        <v>438</v>
      </c>
      <c r="AA26" s="103">
        <f t="shared" si="3"/>
        <v>501</v>
      </c>
    </row>
    <row r="27" spans="1:27" ht="12" customHeight="1" x14ac:dyDescent="0.2">
      <c r="A27" s="93">
        <v>21</v>
      </c>
      <c r="B27" s="35">
        <v>99</v>
      </c>
      <c r="C27" s="35">
        <v>36</v>
      </c>
      <c r="D27" s="35">
        <v>0</v>
      </c>
      <c r="E27" s="35">
        <v>0</v>
      </c>
      <c r="F27" s="35">
        <v>306</v>
      </c>
      <c r="G27" s="35">
        <v>72</v>
      </c>
      <c r="H27" s="35">
        <v>14</v>
      </c>
      <c r="I27" s="35">
        <v>0</v>
      </c>
      <c r="J27" s="35">
        <v>16</v>
      </c>
      <c r="K27" s="35">
        <v>0</v>
      </c>
      <c r="L27" s="35">
        <v>133</v>
      </c>
      <c r="M27" s="35">
        <v>29</v>
      </c>
      <c r="N27" s="35">
        <v>0</v>
      </c>
      <c r="O27" s="35">
        <v>0</v>
      </c>
      <c r="P27" s="35">
        <v>6</v>
      </c>
      <c r="Q27" s="35">
        <v>12</v>
      </c>
      <c r="R27" s="35">
        <v>29</v>
      </c>
      <c r="S27" s="35">
        <v>0</v>
      </c>
      <c r="T27" s="35">
        <v>0</v>
      </c>
      <c r="U27" s="35">
        <v>4</v>
      </c>
      <c r="V27" s="116">
        <v>0</v>
      </c>
      <c r="W27" s="105">
        <v>0</v>
      </c>
      <c r="X27" s="104">
        <f t="shared" si="0"/>
        <v>603</v>
      </c>
      <c r="Y27" s="35">
        <f t="shared" si="1"/>
        <v>153</v>
      </c>
      <c r="Z27" s="35">
        <f t="shared" si="2"/>
        <v>538</v>
      </c>
      <c r="AA27" s="105">
        <f t="shared" si="3"/>
        <v>141</v>
      </c>
    </row>
    <row r="28" spans="1:27" ht="12" customHeight="1" thickBot="1" x14ac:dyDescent="0.25">
      <c r="A28" s="95" t="s">
        <v>17</v>
      </c>
      <c r="B28" s="28">
        <f t="shared" ref="B28:W28" si="4">SUM(B7:B27)</f>
        <v>2105</v>
      </c>
      <c r="C28" s="28">
        <f t="shared" si="4"/>
        <v>2146</v>
      </c>
      <c r="D28" s="28">
        <f t="shared" si="4"/>
        <v>80</v>
      </c>
      <c r="E28" s="28">
        <f t="shared" si="4"/>
        <v>42</v>
      </c>
      <c r="F28" s="28">
        <f t="shared" si="4"/>
        <v>7003</v>
      </c>
      <c r="G28" s="28">
        <f t="shared" si="4"/>
        <v>4761</v>
      </c>
      <c r="H28" s="28">
        <f t="shared" si="4"/>
        <v>606</v>
      </c>
      <c r="I28" s="28">
        <f t="shared" si="4"/>
        <v>141</v>
      </c>
      <c r="J28" s="28">
        <f t="shared" si="4"/>
        <v>470</v>
      </c>
      <c r="K28" s="28">
        <f t="shared" si="4"/>
        <v>23</v>
      </c>
      <c r="L28" s="28">
        <f t="shared" si="4"/>
        <v>3955</v>
      </c>
      <c r="M28" s="28">
        <f t="shared" si="4"/>
        <v>3524</v>
      </c>
      <c r="N28" s="28">
        <f t="shared" si="4"/>
        <v>9</v>
      </c>
      <c r="O28" s="28">
        <f t="shared" si="4"/>
        <v>5</v>
      </c>
      <c r="P28" s="28">
        <f t="shared" si="4"/>
        <v>394</v>
      </c>
      <c r="Q28" s="28">
        <f t="shared" si="4"/>
        <v>359</v>
      </c>
      <c r="R28" s="28">
        <f t="shared" si="4"/>
        <v>211</v>
      </c>
      <c r="S28" s="28">
        <f t="shared" si="4"/>
        <v>4</v>
      </c>
      <c r="T28" s="28">
        <f t="shared" si="4"/>
        <v>708</v>
      </c>
      <c r="U28" s="28">
        <f t="shared" si="4"/>
        <v>1439</v>
      </c>
      <c r="V28" s="28">
        <f t="shared" si="4"/>
        <v>0</v>
      </c>
      <c r="W28" s="29">
        <f t="shared" si="4"/>
        <v>32</v>
      </c>
      <c r="X28" s="96">
        <f t="shared" si="0"/>
        <v>15541</v>
      </c>
      <c r="Y28" s="28">
        <f t="shared" si="1"/>
        <v>12476</v>
      </c>
      <c r="Z28" s="28">
        <f t="shared" si="2"/>
        <v>13771</v>
      </c>
      <c r="AA28" s="29">
        <f t="shared" si="3"/>
        <v>11870</v>
      </c>
    </row>
    <row r="29" spans="1:27" ht="12" customHeight="1" x14ac:dyDescent="0.2">
      <c r="A29" s="97" t="s">
        <v>18</v>
      </c>
      <c r="B29" s="63">
        <v>16</v>
      </c>
      <c r="C29" s="63">
        <v>0</v>
      </c>
      <c r="D29" s="63">
        <v>11</v>
      </c>
      <c r="E29" s="63">
        <v>0</v>
      </c>
      <c r="F29" s="63">
        <v>20</v>
      </c>
      <c r="G29" s="63">
        <v>0</v>
      </c>
      <c r="H29" s="63">
        <v>9</v>
      </c>
      <c r="I29" s="63">
        <v>0</v>
      </c>
      <c r="J29" s="63">
        <v>49</v>
      </c>
      <c r="K29" s="63">
        <v>0</v>
      </c>
      <c r="L29" s="63">
        <v>182</v>
      </c>
      <c r="M29" s="63">
        <v>32</v>
      </c>
      <c r="N29" s="63">
        <v>0</v>
      </c>
      <c r="O29" s="63">
        <v>0</v>
      </c>
      <c r="P29" s="63">
        <v>0</v>
      </c>
      <c r="Q29" s="63">
        <v>0</v>
      </c>
      <c r="R29" s="63">
        <v>125</v>
      </c>
      <c r="S29" s="63">
        <v>0</v>
      </c>
      <c r="T29" s="63">
        <v>68</v>
      </c>
      <c r="U29" s="63">
        <v>28</v>
      </c>
      <c r="V29" s="63">
        <v>45</v>
      </c>
      <c r="W29" s="64">
        <v>0</v>
      </c>
      <c r="X29" s="98">
        <f t="shared" si="0"/>
        <v>525</v>
      </c>
      <c r="Y29" s="37">
        <f t="shared" si="1"/>
        <v>60</v>
      </c>
      <c r="Z29" s="37">
        <f t="shared" si="2"/>
        <v>286</v>
      </c>
      <c r="AA29" s="99">
        <f t="shared" si="3"/>
        <v>60</v>
      </c>
    </row>
    <row r="30" spans="1:27" ht="12" customHeight="1" thickBot="1" x14ac:dyDescent="0.25">
      <c r="A30" s="95" t="s">
        <v>19</v>
      </c>
      <c r="B30" s="28">
        <f t="shared" ref="B30:W30" si="5">SUM(B28:B29)</f>
        <v>2121</v>
      </c>
      <c r="C30" s="28">
        <f t="shared" si="5"/>
        <v>2146</v>
      </c>
      <c r="D30" s="28">
        <f t="shared" si="5"/>
        <v>91</v>
      </c>
      <c r="E30" s="28">
        <f t="shared" si="5"/>
        <v>42</v>
      </c>
      <c r="F30" s="28">
        <f t="shared" si="5"/>
        <v>7023</v>
      </c>
      <c r="G30" s="28">
        <f t="shared" si="5"/>
        <v>4761</v>
      </c>
      <c r="H30" s="28">
        <f t="shared" si="5"/>
        <v>615</v>
      </c>
      <c r="I30" s="28">
        <f t="shared" si="5"/>
        <v>141</v>
      </c>
      <c r="J30" s="28">
        <f t="shared" si="5"/>
        <v>519</v>
      </c>
      <c r="K30" s="28">
        <f t="shared" si="5"/>
        <v>23</v>
      </c>
      <c r="L30" s="28">
        <f t="shared" si="5"/>
        <v>4137</v>
      </c>
      <c r="M30" s="28">
        <f t="shared" si="5"/>
        <v>3556</v>
      </c>
      <c r="N30" s="28">
        <f t="shared" si="5"/>
        <v>9</v>
      </c>
      <c r="O30" s="28">
        <f t="shared" si="5"/>
        <v>5</v>
      </c>
      <c r="P30" s="28">
        <f t="shared" si="5"/>
        <v>394</v>
      </c>
      <c r="Q30" s="28">
        <f t="shared" si="5"/>
        <v>359</v>
      </c>
      <c r="R30" s="28">
        <f t="shared" si="5"/>
        <v>336</v>
      </c>
      <c r="S30" s="28">
        <f t="shared" si="5"/>
        <v>4</v>
      </c>
      <c r="T30" s="28">
        <f t="shared" si="5"/>
        <v>776</v>
      </c>
      <c r="U30" s="28">
        <f t="shared" si="5"/>
        <v>1467</v>
      </c>
      <c r="V30" s="28">
        <f t="shared" si="5"/>
        <v>45</v>
      </c>
      <c r="W30" s="29">
        <f t="shared" si="5"/>
        <v>32</v>
      </c>
      <c r="X30" s="96">
        <f t="shared" si="0"/>
        <v>16066</v>
      </c>
      <c r="Y30" s="28">
        <f t="shared" si="1"/>
        <v>12536</v>
      </c>
      <c r="Z30" s="28">
        <f t="shared" si="2"/>
        <v>14057</v>
      </c>
      <c r="AA30" s="29">
        <f t="shared" si="3"/>
        <v>11930</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277</v>
      </c>
      <c r="D32" s="100"/>
    </row>
    <row r="35" spans="1:27" ht="18.75" customHeight="1" thickBot="1" x14ac:dyDescent="0.35">
      <c r="A35" s="53" t="s">
        <v>79</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574</v>
      </c>
      <c r="C39" s="34">
        <f t="shared" ref="C39:AA39" si="6">SUM(C15:C16,C20:C23)</f>
        <v>821</v>
      </c>
      <c r="D39" s="34">
        <f t="shared" si="6"/>
        <v>21</v>
      </c>
      <c r="E39" s="34">
        <f t="shared" si="6"/>
        <v>17</v>
      </c>
      <c r="F39" s="34">
        <f t="shared" si="6"/>
        <v>1908</v>
      </c>
      <c r="G39" s="34">
        <f t="shared" si="6"/>
        <v>1717</v>
      </c>
      <c r="H39" s="34">
        <f t="shared" si="6"/>
        <v>186</v>
      </c>
      <c r="I39" s="34">
        <f t="shared" si="6"/>
        <v>69</v>
      </c>
      <c r="J39" s="34">
        <f t="shared" si="6"/>
        <v>94</v>
      </c>
      <c r="K39" s="34">
        <f t="shared" si="6"/>
        <v>12</v>
      </c>
      <c r="L39" s="34">
        <f t="shared" si="6"/>
        <v>946</v>
      </c>
      <c r="M39" s="34">
        <f t="shared" si="6"/>
        <v>1258</v>
      </c>
      <c r="N39" s="34">
        <f t="shared" si="6"/>
        <v>9</v>
      </c>
      <c r="O39" s="34">
        <f t="shared" si="6"/>
        <v>0</v>
      </c>
      <c r="P39" s="34">
        <f t="shared" si="6"/>
        <v>21</v>
      </c>
      <c r="Q39" s="34">
        <f t="shared" si="6"/>
        <v>111</v>
      </c>
      <c r="R39" s="34">
        <f t="shared" si="6"/>
        <v>24</v>
      </c>
      <c r="S39" s="34">
        <f t="shared" si="6"/>
        <v>0</v>
      </c>
      <c r="T39" s="33">
        <f t="shared" si="6"/>
        <v>136</v>
      </c>
      <c r="U39" s="33">
        <f t="shared" si="6"/>
        <v>296</v>
      </c>
      <c r="V39" s="33">
        <f t="shared" si="6"/>
        <v>0</v>
      </c>
      <c r="W39" s="59">
        <f t="shared" si="6"/>
        <v>30</v>
      </c>
      <c r="X39" s="102">
        <f t="shared" si="6"/>
        <v>3919</v>
      </c>
      <c r="Y39" s="34">
        <f t="shared" si="6"/>
        <v>4331</v>
      </c>
      <c r="Z39" s="34">
        <f t="shared" si="6"/>
        <v>3564</v>
      </c>
      <c r="AA39" s="103">
        <f t="shared" si="6"/>
        <v>4092</v>
      </c>
    </row>
    <row r="40" spans="1:27" ht="12" customHeight="1" x14ac:dyDescent="0.2">
      <c r="A40" s="92" t="s">
        <v>26</v>
      </c>
      <c r="B40" s="34">
        <f>SUM(B7:B9,B12:B14,B17:B18,B24)</f>
        <v>987</v>
      </c>
      <c r="C40" s="34">
        <f t="shared" ref="C40:AA40" si="7">SUM(C7:C9,C12:C14,C17:C18,C24)</f>
        <v>1011</v>
      </c>
      <c r="D40" s="34">
        <f t="shared" si="7"/>
        <v>50</v>
      </c>
      <c r="E40" s="34">
        <f t="shared" si="7"/>
        <v>24</v>
      </c>
      <c r="F40" s="34">
        <f t="shared" si="7"/>
        <v>3180</v>
      </c>
      <c r="G40" s="34">
        <f t="shared" si="7"/>
        <v>2307</v>
      </c>
      <c r="H40" s="34">
        <f t="shared" si="7"/>
        <v>310</v>
      </c>
      <c r="I40" s="34">
        <f t="shared" si="7"/>
        <v>64</v>
      </c>
      <c r="J40" s="34">
        <f t="shared" si="7"/>
        <v>282</v>
      </c>
      <c r="K40" s="34">
        <f t="shared" si="7"/>
        <v>5</v>
      </c>
      <c r="L40" s="34">
        <f t="shared" si="7"/>
        <v>2103</v>
      </c>
      <c r="M40" s="34">
        <f t="shared" si="7"/>
        <v>1786</v>
      </c>
      <c r="N40" s="34">
        <f t="shared" si="7"/>
        <v>0</v>
      </c>
      <c r="O40" s="34">
        <f t="shared" si="7"/>
        <v>5</v>
      </c>
      <c r="P40" s="34">
        <f t="shared" si="7"/>
        <v>329</v>
      </c>
      <c r="Q40" s="34">
        <f t="shared" si="7"/>
        <v>204</v>
      </c>
      <c r="R40" s="34">
        <f t="shared" si="7"/>
        <v>67</v>
      </c>
      <c r="S40" s="34">
        <f t="shared" si="7"/>
        <v>4</v>
      </c>
      <c r="T40" s="33">
        <f t="shared" si="7"/>
        <v>539</v>
      </c>
      <c r="U40" s="33">
        <f t="shared" si="7"/>
        <v>1033</v>
      </c>
      <c r="V40" s="33">
        <f t="shared" si="7"/>
        <v>0</v>
      </c>
      <c r="W40" s="59">
        <f t="shared" si="7"/>
        <v>0</v>
      </c>
      <c r="X40" s="102">
        <f t="shared" si="7"/>
        <v>7847</v>
      </c>
      <c r="Y40" s="34">
        <f t="shared" si="7"/>
        <v>6443</v>
      </c>
      <c r="Z40" s="34">
        <f t="shared" si="7"/>
        <v>6809</v>
      </c>
      <c r="AA40" s="103">
        <f t="shared" si="7"/>
        <v>6137</v>
      </c>
    </row>
    <row r="41" spans="1:27" ht="12" customHeight="1" x14ac:dyDescent="0.2">
      <c r="A41" s="93" t="s">
        <v>27</v>
      </c>
      <c r="B41" s="35">
        <f>SUM(B10:B11,B19,B25:B27)</f>
        <v>544</v>
      </c>
      <c r="C41" s="35">
        <f t="shared" ref="C41:AA41" si="8">SUM(C10:C11,C19,C25:C27)</f>
        <v>314</v>
      </c>
      <c r="D41" s="35">
        <f t="shared" si="8"/>
        <v>9</v>
      </c>
      <c r="E41" s="35">
        <f t="shared" si="8"/>
        <v>1</v>
      </c>
      <c r="F41" s="35">
        <f t="shared" si="8"/>
        <v>1915</v>
      </c>
      <c r="G41" s="35">
        <f t="shared" si="8"/>
        <v>737</v>
      </c>
      <c r="H41" s="35">
        <f t="shared" si="8"/>
        <v>110</v>
      </c>
      <c r="I41" s="35">
        <f t="shared" si="8"/>
        <v>8</v>
      </c>
      <c r="J41" s="35">
        <f t="shared" si="8"/>
        <v>94</v>
      </c>
      <c r="K41" s="35">
        <f t="shared" si="8"/>
        <v>6</v>
      </c>
      <c r="L41" s="35">
        <f t="shared" si="8"/>
        <v>906</v>
      </c>
      <c r="M41" s="35">
        <f t="shared" si="8"/>
        <v>480</v>
      </c>
      <c r="N41" s="35">
        <f t="shared" si="8"/>
        <v>0</v>
      </c>
      <c r="O41" s="35">
        <f t="shared" si="8"/>
        <v>0</v>
      </c>
      <c r="P41" s="35">
        <f t="shared" si="8"/>
        <v>44</v>
      </c>
      <c r="Q41" s="35">
        <f t="shared" si="8"/>
        <v>44</v>
      </c>
      <c r="R41" s="35">
        <f t="shared" si="8"/>
        <v>120</v>
      </c>
      <c r="S41" s="35">
        <f t="shared" si="8"/>
        <v>0</v>
      </c>
      <c r="T41" s="63">
        <f t="shared" si="8"/>
        <v>33</v>
      </c>
      <c r="U41" s="63">
        <f t="shared" si="8"/>
        <v>110</v>
      </c>
      <c r="V41" s="63">
        <f t="shared" si="8"/>
        <v>0</v>
      </c>
      <c r="W41" s="64">
        <f t="shared" si="8"/>
        <v>2</v>
      </c>
      <c r="X41" s="104">
        <f t="shared" si="8"/>
        <v>3775</v>
      </c>
      <c r="Y41" s="35">
        <f t="shared" si="8"/>
        <v>1702</v>
      </c>
      <c r="Z41" s="35">
        <f t="shared" si="8"/>
        <v>3398</v>
      </c>
      <c r="AA41" s="105">
        <f t="shared" si="8"/>
        <v>1641</v>
      </c>
    </row>
    <row r="42" spans="1:27" ht="12" customHeight="1" thickBot="1" x14ac:dyDescent="0.25">
      <c r="A42" s="95" t="s">
        <v>17</v>
      </c>
      <c r="B42" s="28">
        <f>SUM(B39:B41)</f>
        <v>2105</v>
      </c>
      <c r="C42" s="28">
        <f t="shared" ref="C42:AA42" si="9">SUM(C39:C41)</f>
        <v>2146</v>
      </c>
      <c r="D42" s="28">
        <f t="shared" si="9"/>
        <v>80</v>
      </c>
      <c r="E42" s="28">
        <f t="shared" si="9"/>
        <v>42</v>
      </c>
      <c r="F42" s="28">
        <f t="shared" si="9"/>
        <v>7003</v>
      </c>
      <c r="G42" s="28">
        <f t="shared" si="9"/>
        <v>4761</v>
      </c>
      <c r="H42" s="28">
        <f t="shared" si="9"/>
        <v>606</v>
      </c>
      <c r="I42" s="28">
        <f t="shared" si="9"/>
        <v>141</v>
      </c>
      <c r="J42" s="28">
        <f t="shared" si="9"/>
        <v>470</v>
      </c>
      <c r="K42" s="28">
        <f t="shared" si="9"/>
        <v>23</v>
      </c>
      <c r="L42" s="28">
        <f t="shared" si="9"/>
        <v>3955</v>
      </c>
      <c r="M42" s="28">
        <f t="shared" si="9"/>
        <v>3524</v>
      </c>
      <c r="N42" s="28">
        <f t="shared" si="9"/>
        <v>9</v>
      </c>
      <c r="O42" s="28">
        <f t="shared" si="9"/>
        <v>5</v>
      </c>
      <c r="P42" s="28">
        <f t="shared" si="9"/>
        <v>394</v>
      </c>
      <c r="Q42" s="28">
        <f t="shared" si="9"/>
        <v>359</v>
      </c>
      <c r="R42" s="28">
        <f t="shared" si="9"/>
        <v>211</v>
      </c>
      <c r="S42" s="28">
        <f t="shared" si="9"/>
        <v>4</v>
      </c>
      <c r="T42" s="28">
        <f t="shared" si="9"/>
        <v>708</v>
      </c>
      <c r="U42" s="28">
        <f t="shared" si="9"/>
        <v>1439</v>
      </c>
      <c r="V42" s="28">
        <f t="shared" si="9"/>
        <v>0</v>
      </c>
      <c r="W42" s="29">
        <f t="shared" si="9"/>
        <v>32</v>
      </c>
      <c r="X42" s="96">
        <f t="shared" si="9"/>
        <v>15541</v>
      </c>
      <c r="Y42" s="28">
        <f t="shared" si="9"/>
        <v>12476</v>
      </c>
      <c r="Z42" s="28">
        <f t="shared" si="9"/>
        <v>13771</v>
      </c>
      <c r="AA42" s="29">
        <f t="shared" si="9"/>
        <v>11870</v>
      </c>
    </row>
    <row r="43" spans="1:27" ht="12" customHeight="1" x14ac:dyDescent="0.2">
      <c r="A43" s="97" t="s">
        <v>18</v>
      </c>
      <c r="B43" s="37">
        <f>B29</f>
        <v>16</v>
      </c>
      <c r="C43" s="37">
        <f t="shared" ref="C43:AA43" si="10">C29</f>
        <v>0</v>
      </c>
      <c r="D43" s="37">
        <f t="shared" si="10"/>
        <v>11</v>
      </c>
      <c r="E43" s="37">
        <f t="shared" si="10"/>
        <v>0</v>
      </c>
      <c r="F43" s="37">
        <f t="shared" si="10"/>
        <v>20</v>
      </c>
      <c r="G43" s="37">
        <f t="shared" si="10"/>
        <v>0</v>
      </c>
      <c r="H43" s="37">
        <f t="shared" si="10"/>
        <v>9</v>
      </c>
      <c r="I43" s="37">
        <f t="shared" si="10"/>
        <v>0</v>
      </c>
      <c r="J43" s="37">
        <f t="shared" si="10"/>
        <v>49</v>
      </c>
      <c r="K43" s="37">
        <f t="shared" si="10"/>
        <v>0</v>
      </c>
      <c r="L43" s="37">
        <f t="shared" si="10"/>
        <v>182</v>
      </c>
      <c r="M43" s="37">
        <f t="shared" si="10"/>
        <v>32</v>
      </c>
      <c r="N43" s="37">
        <f t="shared" si="10"/>
        <v>0</v>
      </c>
      <c r="O43" s="37">
        <f t="shared" si="10"/>
        <v>0</v>
      </c>
      <c r="P43" s="37">
        <f t="shared" si="10"/>
        <v>0</v>
      </c>
      <c r="Q43" s="37">
        <f t="shared" si="10"/>
        <v>0</v>
      </c>
      <c r="R43" s="37">
        <f t="shared" si="10"/>
        <v>125</v>
      </c>
      <c r="S43" s="37">
        <f t="shared" si="10"/>
        <v>0</v>
      </c>
      <c r="T43" s="63">
        <f t="shared" si="10"/>
        <v>68</v>
      </c>
      <c r="U43" s="63">
        <f t="shared" si="10"/>
        <v>28</v>
      </c>
      <c r="V43" s="63">
        <f t="shared" si="10"/>
        <v>45</v>
      </c>
      <c r="W43" s="64">
        <f t="shared" si="10"/>
        <v>0</v>
      </c>
      <c r="X43" s="98">
        <f t="shared" si="10"/>
        <v>525</v>
      </c>
      <c r="Y43" s="37">
        <f t="shared" si="10"/>
        <v>60</v>
      </c>
      <c r="Z43" s="37">
        <f t="shared" si="10"/>
        <v>286</v>
      </c>
      <c r="AA43" s="99">
        <f t="shared" si="10"/>
        <v>60</v>
      </c>
    </row>
    <row r="44" spans="1:27" ht="12" customHeight="1" thickBot="1" x14ac:dyDescent="0.25">
      <c r="A44" s="95" t="s">
        <v>19</v>
      </c>
      <c r="B44" s="28">
        <f t="shared" ref="B44:W44" si="11">SUM(B42:B43)</f>
        <v>2121</v>
      </c>
      <c r="C44" s="28">
        <f t="shared" si="11"/>
        <v>2146</v>
      </c>
      <c r="D44" s="28">
        <f t="shared" si="11"/>
        <v>91</v>
      </c>
      <c r="E44" s="28">
        <f t="shared" si="11"/>
        <v>42</v>
      </c>
      <c r="F44" s="28">
        <f t="shared" si="11"/>
        <v>7023</v>
      </c>
      <c r="G44" s="28">
        <f t="shared" si="11"/>
        <v>4761</v>
      </c>
      <c r="H44" s="28">
        <f t="shared" si="11"/>
        <v>615</v>
      </c>
      <c r="I44" s="28">
        <f t="shared" si="11"/>
        <v>141</v>
      </c>
      <c r="J44" s="28">
        <f t="shared" si="11"/>
        <v>519</v>
      </c>
      <c r="K44" s="28">
        <f t="shared" si="11"/>
        <v>23</v>
      </c>
      <c r="L44" s="28">
        <f t="shared" si="11"/>
        <v>4137</v>
      </c>
      <c r="M44" s="28">
        <f t="shared" si="11"/>
        <v>3556</v>
      </c>
      <c r="N44" s="28">
        <f t="shared" si="11"/>
        <v>9</v>
      </c>
      <c r="O44" s="28">
        <f t="shared" si="11"/>
        <v>5</v>
      </c>
      <c r="P44" s="28">
        <f t="shared" si="11"/>
        <v>394</v>
      </c>
      <c r="Q44" s="28">
        <f t="shared" si="11"/>
        <v>359</v>
      </c>
      <c r="R44" s="28">
        <f t="shared" si="11"/>
        <v>336</v>
      </c>
      <c r="S44" s="28">
        <f t="shared" si="11"/>
        <v>4</v>
      </c>
      <c r="T44" s="28">
        <f t="shared" si="11"/>
        <v>776</v>
      </c>
      <c r="U44" s="28">
        <f t="shared" si="11"/>
        <v>1467</v>
      </c>
      <c r="V44" s="28">
        <f t="shared" si="11"/>
        <v>45</v>
      </c>
      <c r="W44" s="29">
        <f t="shared" si="11"/>
        <v>32</v>
      </c>
      <c r="X44" s="96">
        <f>SUM(B44,D44,F44,H44,J44,L44,N44,P44,R44,T44,V44)</f>
        <v>16066</v>
      </c>
      <c r="Y44" s="28">
        <f>SUM(C44,E44,G44,I44,K44,M44,O44,Q44,S44,U44,W44)</f>
        <v>12536</v>
      </c>
      <c r="Z44" s="28">
        <f>SUM(B44,F44,L44,T44)</f>
        <v>14057</v>
      </c>
      <c r="AA44" s="29">
        <f>SUM(C44,G44,M44,U44)</f>
        <v>11930</v>
      </c>
    </row>
    <row r="45" spans="1:27" ht="12" customHeight="1" x14ac:dyDescent="0.2">
      <c r="A45" s="79" t="s">
        <v>28</v>
      </c>
    </row>
    <row r="46" spans="1:27" ht="12" customHeight="1" x14ac:dyDescent="0.2">
      <c r="A46" s="77" t="s">
        <v>277</v>
      </c>
    </row>
  </sheetData>
  <mergeCells count="33">
    <mergeCell ref="Z5:AA5"/>
    <mergeCell ref="H5:I5"/>
    <mergeCell ref="J5:K5"/>
    <mergeCell ref="L5:M5"/>
    <mergeCell ref="V5:W5"/>
    <mergeCell ref="X5:Y5"/>
    <mergeCell ref="N5:O5"/>
    <mergeCell ref="P5:Q5"/>
    <mergeCell ref="A36:A38"/>
    <mergeCell ref="B36:W36"/>
    <mergeCell ref="T37:U37"/>
    <mergeCell ref="V37:W37"/>
    <mergeCell ref="B1:Y1"/>
    <mergeCell ref="X37:Y37"/>
    <mergeCell ref="R5:S5"/>
    <mergeCell ref="T5:U5"/>
    <mergeCell ref="A4:A6"/>
    <mergeCell ref="B5:C5"/>
    <mergeCell ref="D5:E5"/>
    <mergeCell ref="F5:G5"/>
    <mergeCell ref="X4:AA4"/>
    <mergeCell ref="B4:W4"/>
    <mergeCell ref="Z37:AA37"/>
    <mergeCell ref="X36:AA36"/>
    <mergeCell ref="L37:M37"/>
    <mergeCell ref="N37:O37"/>
    <mergeCell ref="P37:Q37"/>
    <mergeCell ref="R37:S37"/>
    <mergeCell ref="B37:C37"/>
    <mergeCell ref="D37:E37"/>
    <mergeCell ref="F37:G37"/>
    <mergeCell ref="H37:I37"/>
    <mergeCell ref="J37:K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A46"/>
  <sheetViews>
    <sheetView showGridLines="0" topLeftCell="A4" zoomScaleNormal="100" workbookViewId="0">
      <selection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46</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7.25" customHeight="1" thickBot="1" x14ac:dyDescent="0.35">
      <c r="A3" s="53" t="s">
        <v>81</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2768</v>
      </c>
      <c r="C7" s="34">
        <v>4373</v>
      </c>
      <c r="D7" s="34">
        <v>0</v>
      </c>
      <c r="E7" s="34">
        <v>41</v>
      </c>
      <c r="F7" s="34">
        <v>9503</v>
      </c>
      <c r="G7" s="34">
        <v>10859</v>
      </c>
      <c r="H7" s="34">
        <v>84</v>
      </c>
      <c r="I7" s="34">
        <v>115</v>
      </c>
      <c r="J7" s="34">
        <v>1161</v>
      </c>
      <c r="K7" s="34">
        <v>0</v>
      </c>
      <c r="L7" s="34">
        <v>8259</v>
      </c>
      <c r="M7" s="34">
        <v>9029</v>
      </c>
      <c r="N7" s="34">
        <v>0</v>
      </c>
      <c r="O7" s="34">
        <v>51</v>
      </c>
      <c r="P7" s="34">
        <v>5501</v>
      </c>
      <c r="Q7" s="34">
        <v>1518</v>
      </c>
      <c r="R7" s="34">
        <v>475</v>
      </c>
      <c r="S7" s="34">
        <v>0</v>
      </c>
      <c r="T7" s="34">
        <v>6653</v>
      </c>
      <c r="U7" s="34">
        <v>17681</v>
      </c>
      <c r="V7" s="115">
        <v>0</v>
      </c>
      <c r="W7" s="103">
        <v>178</v>
      </c>
      <c r="X7" s="102">
        <f t="shared" ref="X7:X30" si="0">SUM(B7,D7,F7,H7,J7,L7,N7,P7,R7,T7,V7)</f>
        <v>34404</v>
      </c>
      <c r="Y7" s="34">
        <f t="shared" ref="Y7:Y30" si="1">SUM(C7,E7,G7,I7,K7,M7,O7,Q7,S7,U7,W7)</f>
        <v>43845</v>
      </c>
      <c r="Z7" s="34">
        <f t="shared" ref="Z7:Z30" si="2">SUM(B7,F7,L7,T7)</f>
        <v>27183</v>
      </c>
      <c r="AA7" s="103">
        <f t="shared" ref="AA7:AA30" si="3">SUM(C7,G7,M7,U7)</f>
        <v>41942</v>
      </c>
    </row>
    <row r="8" spans="1:27" ht="12" customHeight="1" x14ac:dyDescent="0.2">
      <c r="A8" s="92">
        <v>2</v>
      </c>
      <c r="B8" s="34">
        <v>2175</v>
      </c>
      <c r="C8" s="34">
        <v>2967</v>
      </c>
      <c r="D8" s="34">
        <v>97</v>
      </c>
      <c r="E8" s="34">
        <v>15</v>
      </c>
      <c r="F8" s="34">
        <v>7861</v>
      </c>
      <c r="G8" s="34">
        <v>8012</v>
      </c>
      <c r="H8" s="34">
        <v>201</v>
      </c>
      <c r="I8" s="34">
        <v>159</v>
      </c>
      <c r="J8" s="34">
        <v>414</v>
      </c>
      <c r="K8" s="34">
        <v>12</v>
      </c>
      <c r="L8" s="34">
        <v>7325</v>
      </c>
      <c r="M8" s="34">
        <v>5489</v>
      </c>
      <c r="N8" s="34">
        <v>0</v>
      </c>
      <c r="O8" s="34">
        <v>0</v>
      </c>
      <c r="P8" s="34">
        <v>537</v>
      </c>
      <c r="Q8" s="34">
        <v>518</v>
      </c>
      <c r="R8" s="34">
        <v>0</v>
      </c>
      <c r="S8" s="34">
        <v>0</v>
      </c>
      <c r="T8" s="34">
        <v>9291</v>
      </c>
      <c r="U8" s="34">
        <v>3549</v>
      </c>
      <c r="V8" s="115">
        <v>0</v>
      </c>
      <c r="W8" s="103">
        <v>0</v>
      </c>
      <c r="X8" s="102">
        <f t="shared" si="0"/>
        <v>27901</v>
      </c>
      <c r="Y8" s="34">
        <f t="shared" si="1"/>
        <v>20721</v>
      </c>
      <c r="Z8" s="34">
        <f t="shared" si="2"/>
        <v>26652</v>
      </c>
      <c r="AA8" s="103">
        <f t="shared" si="3"/>
        <v>20017</v>
      </c>
    </row>
    <row r="9" spans="1:27" ht="12" customHeight="1" x14ac:dyDescent="0.2">
      <c r="A9" s="93">
        <v>3</v>
      </c>
      <c r="B9" s="35">
        <v>1694</v>
      </c>
      <c r="C9" s="35">
        <v>2143</v>
      </c>
      <c r="D9" s="35">
        <v>6</v>
      </c>
      <c r="E9" s="35">
        <v>0</v>
      </c>
      <c r="F9" s="35">
        <v>5353</v>
      </c>
      <c r="G9" s="35">
        <v>5016</v>
      </c>
      <c r="H9" s="35">
        <v>191</v>
      </c>
      <c r="I9" s="35">
        <v>0</v>
      </c>
      <c r="J9" s="35">
        <v>467</v>
      </c>
      <c r="K9" s="35">
        <v>0</v>
      </c>
      <c r="L9" s="35">
        <v>3481</v>
      </c>
      <c r="M9" s="35">
        <v>4202</v>
      </c>
      <c r="N9" s="35">
        <v>0</v>
      </c>
      <c r="O9" s="35">
        <v>0</v>
      </c>
      <c r="P9" s="35">
        <v>3282</v>
      </c>
      <c r="Q9" s="35">
        <v>1982</v>
      </c>
      <c r="R9" s="35">
        <v>0</v>
      </c>
      <c r="S9" s="35">
        <v>29</v>
      </c>
      <c r="T9" s="35">
        <v>1308</v>
      </c>
      <c r="U9" s="35">
        <v>2233</v>
      </c>
      <c r="V9" s="116">
        <v>0</v>
      </c>
      <c r="W9" s="105">
        <v>16</v>
      </c>
      <c r="X9" s="104">
        <f t="shared" si="0"/>
        <v>15782</v>
      </c>
      <c r="Y9" s="35">
        <f t="shared" si="1"/>
        <v>15621</v>
      </c>
      <c r="Z9" s="35">
        <f t="shared" si="2"/>
        <v>11836</v>
      </c>
      <c r="AA9" s="105">
        <f t="shared" si="3"/>
        <v>13594</v>
      </c>
    </row>
    <row r="10" spans="1:27" ht="12" customHeight="1" x14ac:dyDescent="0.2">
      <c r="A10" s="94">
        <v>4</v>
      </c>
      <c r="B10" s="36">
        <v>1786</v>
      </c>
      <c r="C10" s="36">
        <v>1200</v>
      </c>
      <c r="D10" s="36">
        <v>0</v>
      </c>
      <c r="E10" s="36">
        <v>0</v>
      </c>
      <c r="F10" s="36">
        <v>6309</v>
      </c>
      <c r="G10" s="36">
        <v>2509</v>
      </c>
      <c r="H10" s="36">
        <v>79</v>
      </c>
      <c r="I10" s="36">
        <v>0</v>
      </c>
      <c r="J10" s="36">
        <v>282</v>
      </c>
      <c r="K10" s="36">
        <v>0</v>
      </c>
      <c r="L10" s="36">
        <v>6252</v>
      </c>
      <c r="M10" s="36">
        <v>1726</v>
      </c>
      <c r="N10" s="36">
        <v>0</v>
      </c>
      <c r="O10" s="36">
        <v>0</v>
      </c>
      <c r="P10" s="36">
        <v>1325</v>
      </c>
      <c r="Q10" s="36">
        <v>0</v>
      </c>
      <c r="R10" s="36">
        <v>809</v>
      </c>
      <c r="S10" s="36">
        <v>0</v>
      </c>
      <c r="T10" s="36">
        <v>586</v>
      </c>
      <c r="U10" s="36">
        <v>2672</v>
      </c>
      <c r="V10" s="117">
        <v>0</v>
      </c>
      <c r="W10" s="107">
        <v>88</v>
      </c>
      <c r="X10" s="106">
        <f t="shared" si="0"/>
        <v>17428</v>
      </c>
      <c r="Y10" s="36">
        <f t="shared" si="1"/>
        <v>8195</v>
      </c>
      <c r="Z10" s="36">
        <f t="shared" si="2"/>
        <v>14933</v>
      </c>
      <c r="AA10" s="107">
        <f t="shared" si="3"/>
        <v>8107</v>
      </c>
    </row>
    <row r="11" spans="1:27" ht="12" customHeight="1" x14ac:dyDescent="0.2">
      <c r="A11" s="92">
        <v>5</v>
      </c>
      <c r="B11" s="34">
        <v>2836</v>
      </c>
      <c r="C11" s="34">
        <v>1138</v>
      </c>
      <c r="D11" s="34">
        <v>166</v>
      </c>
      <c r="E11" s="34">
        <v>2</v>
      </c>
      <c r="F11" s="34">
        <v>8109</v>
      </c>
      <c r="G11" s="34">
        <v>2983</v>
      </c>
      <c r="H11" s="34">
        <v>377</v>
      </c>
      <c r="I11" s="34">
        <v>31</v>
      </c>
      <c r="J11" s="34">
        <v>350</v>
      </c>
      <c r="K11" s="34">
        <v>0</v>
      </c>
      <c r="L11" s="34">
        <v>5146</v>
      </c>
      <c r="M11" s="34">
        <v>2081</v>
      </c>
      <c r="N11" s="34">
        <v>0</v>
      </c>
      <c r="O11" s="34">
        <v>0</v>
      </c>
      <c r="P11" s="34">
        <v>186</v>
      </c>
      <c r="Q11" s="34">
        <v>0</v>
      </c>
      <c r="R11" s="34">
        <v>0</v>
      </c>
      <c r="S11" s="34">
        <v>0</v>
      </c>
      <c r="T11" s="34">
        <v>342</v>
      </c>
      <c r="U11" s="34">
        <v>82</v>
      </c>
      <c r="V11" s="115">
        <v>0</v>
      </c>
      <c r="W11" s="103">
        <v>0</v>
      </c>
      <c r="X11" s="102">
        <f t="shared" si="0"/>
        <v>17512</v>
      </c>
      <c r="Y11" s="34">
        <f t="shared" si="1"/>
        <v>6317</v>
      </c>
      <c r="Z11" s="34">
        <f t="shared" si="2"/>
        <v>16433</v>
      </c>
      <c r="AA11" s="103">
        <f t="shared" si="3"/>
        <v>6284</v>
      </c>
    </row>
    <row r="12" spans="1:27" ht="12" customHeight="1" x14ac:dyDescent="0.2">
      <c r="A12" s="93">
        <v>6</v>
      </c>
      <c r="B12" s="35">
        <v>2979</v>
      </c>
      <c r="C12" s="35">
        <v>1243</v>
      </c>
      <c r="D12" s="35">
        <v>85</v>
      </c>
      <c r="E12" s="35">
        <v>17</v>
      </c>
      <c r="F12" s="35">
        <v>9921</v>
      </c>
      <c r="G12" s="35">
        <v>3464</v>
      </c>
      <c r="H12" s="35">
        <v>181</v>
      </c>
      <c r="I12" s="35">
        <v>15</v>
      </c>
      <c r="J12" s="35">
        <v>333</v>
      </c>
      <c r="K12" s="35">
        <v>0</v>
      </c>
      <c r="L12" s="35">
        <v>7495</v>
      </c>
      <c r="M12" s="35">
        <v>4663</v>
      </c>
      <c r="N12" s="35">
        <v>0</v>
      </c>
      <c r="O12" s="35">
        <v>0</v>
      </c>
      <c r="P12" s="35">
        <v>1503</v>
      </c>
      <c r="Q12" s="35">
        <v>292</v>
      </c>
      <c r="R12" s="35">
        <v>0</v>
      </c>
      <c r="S12" s="35">
        <v>0</v>
      </c>
      <c r="T12" s="35">
        <v>2118</v>
      </c>
      <c r="U12" s="35">
        <v>1778</v>
      </c>
      <c r="V12" s="116">
        <v>0</v>
      </c>
      <c r="W12" s="105">
        <v>0</v>
      </c>
      <c r="X12" s="104">
        <f t="shared" si="0"/>
        <v>24615</v>
      </c>
      <c r="Y12" s="35">
        <f t="shared" si="1"/>
        <v>11472</v>
      </c>
      <c r="Z12" s="35">
        <f t="shared" si="2"/>
        <v>22513</v>
      </c>
      <c r="AA12" s="105">
        <f t="shared" si="3"/>
        <v>11148</v>
      </c>
    </row>
    <row r="13" spans="1:27" ht="12" customHeight="1" x14ac:dyDescent="0.2">
      <c r="A13" s="94">
        <v>7</v>
      </c>
      <c r="B13" s="36">
        <v>2474</v>
      </c>
      <c r="C13" s="36">
        <v>2659</v>
      </c>
      <c r="D13" s="36">
        <v>0</v>
      </c>
      <c r="E13" s="36">
        <v>12</v>
      </c>
      <c r="F13" s="36">
        <v>7548</v>
      </c>
      <c r="G13" s="36">
        <v>6228</v>
      </c>
      <c r="H13" s="36">
        <v>0</v>
      </c>
      <c r="I13" s="36">
        <v>63</v>
      </c>
      <c r="J13" s="36">
        <v>275</v>
      </c>
      <c r="K13" s="36">
        <v>0</v>
      </c>
      <c r="L13" s="36">
        <v>6297</v>
      </c>
      <c r="M13" s="36">
        <v>6788</v>
      </c>
      <c r="N13" s="36">
        <v>0</v>
      </c>
      <c r="O13" s="36">
        <v>0</v>
      </c>
      <c r="P13" s="36">
        <v>1553</v>
      </c>
      <c r="Q13" s="36">
        <v>813</v>
      </c>
      <c r="R13" s="36">
        <v>0</v>
      </c>
      <c r="S13" s="36">
        <v>0</v>
      </c>
      <c r="T13" s="36">
        <v>2602</v>
      </c>
      <c r="U13" s="36">
        <v>3586</v>
      </c>
      <c r="V13" s="117">
        <v>0</v>
      </c>
      <c r="W13" s="107">
        <v>0</v>
      </c>
      <c r="X13" s="106">
        <f t="shared" si="0"/>
        <v>20749</v>
      </c>
      <c r="Y13" s="36">
        <f t="shared" si="1"/>
        <v>20149</v>
      </c>
      <c r="Z13" s="36">
        <f t="shared" si="2"/>
        <v>18921</v>
      </c>
      <c r="AA13" s="107">
        <f t="shared" si="3"/>
        <v>19261</v>
      </c>
    </row>
    <row r="14" spans="1:27" ht="12" customHeight="1" x14ac:dyDescent="0.2">
      <c r="A14" s="92">
        <v>8</v>
      </c>
      <c r="B14" s="34">
        <v>2752</v>
      </c>
      <c r="C14" s="34">
        <v>2068</v>
      </c>
      <c r="D14" s="34">
        <v>76</v>
      </c>
      <c r="E14" s="34">
        <v>58</v>
      </c>
      <c r="F14" s="34">
        <v>7782</v>
      </c>
      <c r="G14" s="34">
        <v>6126</v>
      </c>
      <c r="H14" s="34">
        <v>299</v>
      </c>
      <c r="I14" s="34">
        <v>57</v>
      </c>
      <c r="J14" s="34">
        <v>154</v>
      </c>
      <c r="K14" s="34">
        <v>0</v>
      </c>
      <c r="L14" s="34">
        <v>4620</v>
      </c>
      <c r="M14" s="34">
        <v>4928</v>
      </c>
      <c r="N14" s="34">
        <v>0</v>
      </c>
      <c r="O14" s="34">
        <v>0</v>
      </c>
      <c r="P14" s="34">
        <v>1305</v>
      </c>
      <c r="Q14" s="34">
        <v>76</v>
      </c>
      <c r="R14" s="34">
        <v>0</v>
      </c>
      <c r="S14" s="34">
        <v>0</v>
      </c>
      <c r="T14" s="34">
        <v>2680</v>
      </c>
      <c r="U14" s="34">
        <v>1107</v>
      </c>
      <c r="V14" s="115">
        <v>0</v>
      </c>
      <c r="W14" s="103">
        <v>0</v>
      </c>
      <c r="X14" s="102">
        <f t="shared" si="0"/>
        <v>19668</v>
      </c>
      <c r="Y14" s="34">
        <f t="shared" si="1"/>
        <v>14420</v>
      </c>
      <c r="Z14" s="34">
        <f t="shared" si="2"/>
        <v>17834</v>
      </c>
      <c r="AA14" s="103">
        <f t="shared" si="3"/>
        <v>14229</v>
      </c>
    </row>
    <row r="15" spans="1:27" ht="12" customHeight="1" x14ac:dyDescent="0.2">
      <c r="A15" s="93">
        <v>9</v>
      </c>
      <c r="B15" s="35">
        <v>2618</v>
      </c>
      <c r="C15" s="35">
        <v>4945</v>
      </c>
      <c r="D15" s="35">
        <v>52</v>
      </c>
      <c r="E15" s="35">
        <v>76</v>
      </c>
      <c r="F15" s="35">
        <v>7657</v>
      </c>
      <c r="G15" s="35">
        <v>10683</v>
      </c>
      <c r="H15" s="35">
        <v>412</v>
      </c>
      <c r="I15" s="35">
        <v>290</v>
      </c>
      <c r="J15" s="35">
        <v>282</v>
      </c>
      <c r="K15" s="35">
        <v>61</v>
      </c>
      <c r="L15" s="35">
        <v>4695</v>
      </c>
      <c r="M15" s="35">
        <v>7725</v>
      </c>
      <c r="N15" s="35">
        <v>31</v>
      </c>
      <c r="O15" s="35">
        <v>0</v>
      </c>
      <c r="P15" s="35">
        <v>123</v>
      </c>
      <c r="Q15" s="35">
        <v>979</v>
      </c>
      <c r="R15" s="35">
        <v>0</v>
      </c>
      <c r="S15" s="35">
        <v>0</v>
      </c>
      <c r="T15" s="35">
        <v>826</v>
      </c>
      <c r="U15" s="35">
        <v>2358</v>
      </c>
      <c r="V15" s="116">
        <v>0</v>
      </c>
      <c r="W15" s="105">
        <v>35</v>
      </c>
      <c r="X15" s="104">
        <f t="shared" si="0"/>
        <v>16696</v>
      </c>
      <c r="Y15" s="35">
        <f t="shared" si="1"/>
        <v>27152</v>
      </c>
      <c r="Z15" s="35">
        <f t="shared" si="2"/>
        <v>15796</v>
      </c>
      <c r="AA15" s="105">
        <f t="shared" si="3"/>
        <v>25711</v>
      </c>
    </row>
    <row r="16" spans="1:27" ht="12" customHeight="1" x14ac:dyDescent="0.2">
      <c r="A16" s="94">
        <v>10</v>
      </c>
      <c r="B16" s="36">
        <v>2425</v>
      </c>
      <c r="C16" s="36">
        <v>5259</v>
      </c>
      <c r="D16" s="36">
        <v>14</v>
      </c>
      <c r="E16" s="36">
        <v>0</v>
      </c>
      <c r="F16" s="36">
        <v>7537</v>
      </c>
      <c r="G16" s="36">
        <v>12376</v>
      </c>
      <c r="H16" s="36">
        <v>137</v>
      </c>
      <c r="I16" s="36">
        <v>52</v>
      </c>
      <c r="J16" s="36">
        <v>226</v>
      </c>
      <c r="K16" s="36">
        <v>33</v>
      </c>
      <c r="L16" s="36">
        <v>8201</v>
      </c>
      <c r="M16" s="36">
        <v>12270</v>
      </c>
      <c r="N16" s="36">
        <v>0</v>
      </c>
      <c r="O16" s="36">
        <v>0</v>
      </c>
      <c r="P16" s="36">
        <v>449</v>
      </c>
      <c r="Q16" s="36">
        <v>363</v>
      </c>
      <c r="R16" s="36">
        <v>0</v>
      </c>
      <c r="S16" s="36">
        <v>0</v>
      </c>
      <c r="T16" s="36">
        <v>2936</v>
      </c>
      <c r="U16" s="36">
        <v>2931</v>
      </c>
      <c r="V16" s="117">
        <v>0</v>
      </c>
      <c r="W16" s="107">
        <v>825</v>
      </c>
      <c r="X16" s="106">
        <f t="shared" si="0"/>
        <v>21925</v>
      </c>
      <c r="Y16" s="36">
        <f t="shared" si="1"/>
        <v>34109</v>
      </c>
      <c r="Z16" s="36">
        <f t="shared" si="2"/>
        <v>21099</v>
      </c>
      <c r="AA16" s="107">
        <f t="shared" si="3"/>
        <v>32836</v>
      </c>
    </row>
    <row r="17" spans="1:27" ht="12" customHeight="1" x14ac:dyDescent="0.2">
      <c r="A17" s="92">
        <v>11</v>
      </c>
      <c r="B17" s="34">
        <v>1750</v>
      </c>
      <c r="C17" s="34">
        <v>2404</v>
      </c>
      <c r="D17" s="34">
        <v>0</v>
      </c>
      <c r="E17" s="34">
        <v>0</v>
      </c>
      <c r="F17" s="34">
        <v>6835</v>
      </c>
      <c r="G17" s="34">
        <v>6054</v>
      </c>
      <c r="H17" s="34">
        <v>0</v>
      </c>
      <c r="I17" s="34">
        <v>0</v>
      </c>
      <c r="J17" s="34">
        <v>119</v>
      </c>
      <c r="K17" s="34">
        <v>56</v>
      </c>
      <c r="L17" s="34">
        <v>4559</v>
      </c>
      <c r="M17" s="34">
        <v>4500</v>
      </c>
      <c r="N17" s="34">
        <v>0</v>
      </c>
      <c r="O17" s="34">
        <v>0</v>
      </c>
      <c r="P17" s="34">
        <v>927</v>
      </c>
      <c r="Q17" s="34">
        <v>831</v>
      </c>
      <c r="R17" s="34">
        <v>0</v>
      </c>
      <c r="S17" s="34">
        <v>0</v>
      </c>
      <c r="T17" s="34">
        <v>0</v>
      </c>
      <c r="U17" s="34">
        <v>413</v>
      </c>
      <c r="V17" s="115">
        <v>0</v>
      </c>
      <c r="W17" s="103">
        <v>0</v>
      </c>
      <c r="X17" s="102">
        <f t="shared" si="0"/>
        <v>14190</v>
      </c>
      <c r="Y17" s="34">
        <f t="shared" si="1"/>
        <v>14258</v>
      </c>
      <c r="Z17" s="34">
        <f t="shared" si="2"/>
        <v>13144</v>
      </c>
      <c r="AA17" s="103">
        <f t="shared" si="3"/>
        <v>13371</v>
      </c>
    </row>
    <row r="18" spans="1:27" ht="12" customHeight="1" x14ac:dyDescent="0.2">
      <c r="A18" s="93">
        <v>12</v>
      </c>
      <c r="B18" s="35">
        <v>2060</v>
      </c>
      <c r="C18" s="35">
        <v>1376</v>
      </c>
      <c r="D18" s="35">
        <v>48</v>
      </c>
      <c r="E18" s="35">
        <v>0</v>
      </c>
      <c r="F18" s="35">
        <v>6004</v>
      </c>
      <c r="G18" s="35">
        <v>3298</v>
      </c>
      <c r="H18" s="35">
        <v>457</v>
      </c>
      <c r="I18" s="35">
        <v>35</v>
      </c>
      <c r="J18" s="35">
        <v>882</v>
      </c>
      <c r="K18" s="35">
        <v>0</v>
      </c>
      <c r="L18" s="35">
        <v>2979</v>
      </c>
      <c r="M18" s="35">
        <v>2791</v>
      </c>
      <c r="N18" s="35">
        <v>0</v>
      </c>
      <c r="O18" s="35">
        <v>0</v>
      </c>
      <c r="P18" s="35">
        <v>0</v>
      </c>
      <c r="Q18" s="35">
        <v>409</v>
      </c>
      <c r="R18" s="35">
        <v>0</v>
      </c>
      <c r="S18" s="35">
        <v>0</v>
      </c>
      <c r="T18" s="35">
        <v>0</v>
      </c>
      <c r="U18" s="35">
        <v>1177</v>
      </c>
      <c r="V18" s="116">
        <v>0</v>
      </c>
      <c r="W18" s="105">
        <v>0</v>
      </c>
      <c r="X18" s="104">
        <f t="shared" si="0"/>
        <v>12430</v>
      </c>
      <c r="Y18" s="35">
        <f t="shared" si="1"/>
        <v>9086</v>
      </c>
      <c r="Z18" s="35">
        <f t="shared" si="2"/>
        <v>11043</v>
      </c>
      <c r="AA18" s="105">
        <f t="shared" si="3"/>
        <v>8642</v>
      </c>
    </row>
    <row r="19" spans="1:27" ht="12" customHeight="1" x14ac:dyDescent="0.2">
      <c r="A19" s="94">
        <v>13</v>
      </c>
      <c r="B19" s="36">
        <v>1768</v>
      </c>
      <c r="C19" s="36">
        <v>990</v>
      </c>
      <c r="D19" s="36">
        <v>0</v>
      </c>
      <c r="E19" s="36">
        <v>0</v>
      </c>
      <c r="F19" s="36">
        <v>6968</v>
      </c>
      <c r="G19" s="36">
        <v>2814</v>
      </c>
      <c r="H19" s="36">
        <v>0</v>
      </c>
      <c r="I19" s="36">
        <v>0</v>
      </c>
      <c r="J19" s="36">
        <v>221</v>
      </c>
      <c r="K19" s="36">
        <v>0</v>
      </c>
      <c r="L19" s="36">
        <v>6774</v>
      </c>
      <c r="M19" s="36">
        <v>2489</v>
      </c>
      <c r="N19" s="36">
        <v>0</v>
      </c>
      <c r="O19" s="36">
        <v>0</v>
      </c>
      <c r="P19" s="36">
        <v>188</v>
      </c>
      <c r="Q19" s="36">
        <v>0</v>
      </c>
      <c r="R19" s="36">
        <v>499</v>
      </c>
      <c r="S19" s="36">
        <v>0</v>
      </c>
      <c r="T19" s="36">
        <v>0</v>
      </c>
      <c r="U19" s="36">
        <v>230</v>
      </c>
      <c r="V19" s="117">
        <v>0</v>
      </c>
      <c r="W19" s="107">
        <v>0</v>
      </c>
      <c r="X19" s="106">
        <f t="shared" si="0"/>
        <v>16418</v>
      </c>
      <c r="Y19" s="36">
        <f t="shared" si="1"/>
        <v>6523</v>
      </c>
      <c r="Z19" s="36">
        <f t="shared" si="2"/>
        <v>15510</v>
      </c>
      <c r="AA19" s="107">
        <f t="shared" si="3"/>
        <v>6523</v>
      </c>
    </row>
    <row r="20" spans="1:27" ht="12" customHeight="1" x14ac:dyDescent="0.2">
      <c r="A20" s="92">
        <v>14</v>
      </c>
      <c r="B20" s="34">
        <v>1445</v>
      </c>
      <c r="C20" s="34">
        <v>1386</v>
      </c>
      <c r="D20" s="34">
        <v>0</v>
      </c>
      <c r="E20" s="34">
        <v>0</v>
      </c>
      <c r="F20" s="34">
        <v>4532</v>
      </c>
      <c r="G20" s="34">
        <v>3227</v>
      </c>
      <c r="H20" s="34">
        <v>66</v>
      </c>
      <c r="I20" s="34">
        <v>12</v>
      </c>
      <c r="J20" s="34">
        <v>174</v>
      </c>
      <c r="K20" s="34">
        <v>0</v>
      </c>
      <c r="L20" s="34">
        <v>2152</v>
      </c>
      <c r="M20" s="34">
        <v>2077</v>
      </c>
      <c r="N20" s="34">
        <v>0</v>
      </c>
      <c r="O20" s="34">
        <v>0</v>
      </c>
      <c r="P20" s="34">
        <v>0</v>
      </c>
      <c r="Q20" s="34">
        <v>56</v>
      </c>
      <c r="R20" s="34">
        <v>478</v>
      </c>
      <c r="S20" s="34">
        <v>0</v>
      </c>
      <c r="T20" s="34">
        <v>0</v>
      </c>
      <c r="U20" s="34">
        <v>42</v>
      </c>
      <c r="V20" s="115">
        <v>0</v>
      </c>
      <c r="W20" s="103">
        <v>0</v>
      </c>
      <c r="X20" s="102">
        <f t="shared" si="0"/>
        <v>8847</v>
      </c>
      <c r="Y20" s="34">
        <f t="shared" si="1"/>
        <v>6800</v>
      </c>
      <c r="Z20" s="34">
        <f t="shared" si="2"/>
        <v>8129</v>
      </c>
      <c r="AA20" s="103">
        <f t="shared" si="3"/>
        <v>6732</v>
      </c>
    </row>
    <row r="21" spans="1:27" ht="12" customHeight="1" x14ac:dyDescent="0.2">
      <c r="A21" s="93">
        <v>15</v>
      </c>
      <c r="B21" s="35">
        <v>1542</v>
      </c>
      <c r="C21" s="35">
        <v>1595</v>
      </c>
      <c r="D21" s="35">
        <v>21</v>
      </c>
      <c r="E21" s="35">
        <v>16</v>
      </c>
      <c r="F21" s="35">
        <v>5202</v>
      </c>
      <c r="G21" s="35">
        <v>4513</v>
      </c>
      <c r="H21" s="35">
        <v>59</v>
      </c>
      <c r="I21" s="35">
        <v>73</v>
      </c>
      <c r="J21" s="35">
        <v>164</v>
      </c>
      <c r="K21" s="35">
        <v>0</v>
      </c>
      <c r="L21" s="35">
        <v>3403</v>
      </c>
      <c r="M21" s="35">
        <v>3919</v>
      </c>
      <c r="N21" s="35">
        <v>0</v>
      </c>
      <c r="O21" s="35">
        <v>0</v>
      </c>
      <c r="P21" s="35">
        <v>163</v>
      </c>
      <c r="Q21" s="35">
        <v>104</v>
      </c>
      <c r="R21" s="35">
        <v>0</v>
      </c>
      <c r="S21" s="35">
        <v>0</v>
      </c>
      <c r="T21" s="35">
        <v>0</v>
      </c>
      <c r="U21" s="35">
        <v>873</v>
      </c>
      <c r="V21" s="116">
        <v>0</v>
      </c>
      <c r="W21" s="105">
        <v>0</v>
      </c>
      <c r="X21" s="104">
        <f t="shared" si="0"/>
        <v>10554</v>
      </c>
      <c r="Y21" s="35">
        <f t="shared" si="1"/>
        <v>11093</v>
      </c>
      <c r="Z21" s="35">
        <f t="shared" si="2"/>
        <v>10147</v>
      </c>
      <c r="AA21" s="105">
        <f t="shared" si="3"/>
        <v>10900</v>
      </c>
    </row>
    <row r="22" spans="1:27" ht="12" customHeight="1" x14ac:dyDescent="0.2">
      <c r="A22" s="94">
        <v>16</v>
      </c>
      <c r="B22" s="36">
        <v>1721</v>
      </c>
      <c r="C22" s="36">
        <v>1237</v>
      </c>
      <c r="D22" s="36">
        <v>24</v>
      </c>
      <c r="E22" s="36">
        <v>0</v>
      </c>
      <c r="F22" s="36">
        <v>5913</v>
      </c>
      <c r="G22" s="36">
        <v>3051</v>
      </c>
      <c r="H22" s="36">
        <v>186</v>
      </c>
      <c r="I22" s="36">
        <v>0</v>
      </c>
      <c r="J22" s="36">
        <v>62</v>
      </c>
      <c r="K22" s="36">
        <v>0</v>
      </c>
      <c r="L22" s="36">
        <v>440</v>
      </c>
      <c r="M22" s="36">
        <v>3002</v>
      </c>
      <c r="N22" s="36">
        <v>0</v>
      </c>
      <c r="O22" s="36">
        <v>0</v>
      </c>
      <c r="P22" s="36">
        <v>0</v>
      </c>
      <c r="Q22" s="36">
        <v>0</v>
      </c>
      <c r="R22" s="36">
        <v>0</v>
      </c>
      <c r="S22" s="36">
        <v>0</v>
      </c>
      <c r="T22" s="36">
        <v>0</v>
      </c>
      <c r="U22" s="36">
        <v>71</v>
      </c>
      <c r="V22" s="117">
        <v>0</v>
      </c>
      <c r="W22" s="107">
        <v>115</v>
      </c>
      <c r="X22" s="106">
        <f t="shared" si="0"/>
        <v>8346</v>
      </c>
      <c r="Y22" s="36">
        <f t="shared" si="1"/>
        <v>7476</v>
      </c>
      <c r="Z22" s="36">
        <f t="shared" si="2"/>
        <v>8074</v>
      </c>
      <c r="AA22" s="107">
        <f t="shared" si="3"/>
        <v>7361</v>
      </c>
    </row>
    <row r="23" spans="1:27" ht="12" customHeight="1" x14ac:dyDescent="0.2">
      <c r="A23" s="92">
        <v>17</v>
      </c>
      <c r="B23" s="34">
        <v>2048</v>
      </c>
      <c r="C23" s="34">
        <v>2068</v>
      </c>
      <c r="D23" s="34">
        <v>23</v>
      </c>
      <c r="E23" s="34">
        <v>0</v>
      </c>
      <c r="F23" s="34">
        <v>7074</v>
      </c>
      <c r="G23" s="34">
        <v>5436</v>
      </c>
      <c r="H23" s="34">
        <v>173</v>
      </c>
      <c r="I23" s="34">
        <v>0</v>
      </c>
      <c r="J23" s="34">
        <v>113</v>
      </c>
      <c r="K23" s="34">
        <v>35</v>
      </c>
      <c r="L23" s="34">
        <v>4958</v>
      </c>
      <c r="M23" s="34">
        <v>4355</v>
      </c>
      <c r="N23" s="34">
        <v>0</v>
      </c>
      <c r="O23" s="34">
        <v>0</v>
      </c>
      <c r="P23" s="34">
        <v>655</v>
      </c>
      <c r="Q23" s="34">
        <v>70</v>
      </c>
      <c r="R23" s="34">
        <v>0</v>
      </c>
      <c r="S23" s="34">
        <v>0</v>
      </c>
      <c r="T23" s="34">
        <v>464</v>
      </c>
      <c r="U23" s="34">
        <v>166</v>
      </c>
      <c r="V23" s="115">
        <v>0</v>
      </c>
      <c r="W23" s="103">
        <v>0</v>
      </c>
      <c r="X23" s="102">
        <f t="shared" si="0"/>
        <v>15508</v>
      </c>
      <c r="Y23" s="34">
        <f t="shared" si="1"/>
        <v>12130</v>
      </c>
      <c r="Z23" s="34">
        <f t="shared" si="2"/>
        <v>14544</v>
      </c>
      <c r="AA23" s="103">
        <f t="shared" si="3"/>
        <v>12025</v>
      </c>
    </row>
    <row r="24" spans="1:27" ht="12" customHeight="1" x14ac:dyDescent="0.2">
      <c r="A24" s="93">
        <v>18</v>
      </c>
      <c r="B24" s="35">
        <v>2100</v>
      </c>
      <c r="C24" s="35">
        <v>1634</v>
      </c>
      <c r="D24" s="35">
        <v>183</v>
      </c>
      <c r="E24" s="35">
        <v>0</v>
      </c>
      <c r="F24" s="35">
        <v>6360</v>
      </c>
      <c r="G24" s="35">
        <v>5235</v>
      </c>
      <c r="H24" s="35">
        <v>273</v>
      </c>
      <c r="I24" s="35">
        <v>0</v>
      </c>
      <c r="J24" s="35">
        <v>234</v>
      </c>
      <c r="K24" s="35">
        <v>0</v>
      </c>
      <c r="L24" s="35">
        <v>5844</v>
      </c>
      <c r="M24" s="35">
        <v>4887</v>
      </c>
      <c r="N24" s="35">
        <v>0</v>
      </c>
      <c r="O24" s="35">
        <v>0</v>
      </c>
      <c r="P24" s="35">
        <v>0</v>
      </c>
      <c r="Q24" s="35">
        <v>130</v>
      </c>
      <c r="R24" s="35">
        <v>491</v>
      </c>
      <c r="S24" s="35">
        <v>0</v>
      </c>
      <c r="T24" s="35">
        <v>0</v>
      </c>
      <c r="U24" s="35">
        <v>437</v>
      </c>
      <c r="V24" s="116">
        <v>0</v>
      </c>
      <c r="W24" s="105">
        <v>0</v>
      </c>
      <c r="X24" s="104">
        <f t="shared" si="0"/>
        <v>15485</v>
      </c>
      <c r="Y24" s="35">
        <f t="shared" si="1"/>
        <v>12323</v>
      </c>
      <c r="Z24" s="35">
        <f t="shared" si="2"/>
        <v>14304</v>
      </c>
      <c r="AA24" s="105">
        <f t="shared" si="3"/>
        <v>12193</v>
      </c>
    </row>
    <row r="25" spans="1:27" ht="12" customHeight="1" x14ac:dyDescent="0.2">
      <c r="A25" s="94">
        <v>19</v>
      </c>
      <c r="B25" s="36">
        <v>2397</v>
      </c>
      <c r="C25" s="36">
        <v>1331</v>
      </c>
      <c r="D25" s="36">
        <v>5</v>
      </c>
      <c r="E25" s="36">
        <v>0</v>
      </c>
      <c r="F25" s="36">
        <v>7753</v>
      </c>
      <c r="G25" s="36">
        <v>3618</v>
      </c>
      <c r="H25" s="36">
        <v>183</v>
      </c>
      <c r="I25" s="36">
        <v>0</v>
      </c>
      <c r="J25" s="36">
        <v>230</v>
      </c>
      <c r="K25" s="36">
        <v>137</v>
      </c>
      <c r="L25" s="36">
        <v>1810</v>
      </c>
      <c r="M25" s="36">
        <v>2237</v>
      </c>
      <c r="N25" s="36">
        <v>0</v>
      </c>
      <c r="O25" s="36">
        <v>0</v>
      </c>
      <c r="P25" s="36">
        <v>161</v>
      </c>
      <c r="Q25" s="36">
        <v>0</v>
      </c>
      <c r="R25" s="36">
        <v>0</v>
      </c>
      <c r="S25" s="36">
        <v>0</v>
      </c>
      <c r="T25" s="36">
        <v>0</v>
      </c>
      <c r="U25" s="36">
        <v>0</v>
      </c>
      <c r="V25" s="117">
        <v>0</v>
      </c>
      <c r="W25" s="107">
        <v>0</v>
      </c>
      <c r="X25" s="106">
        <f t="shared" si="0"/>
        <v>12539</v>
      </c>
      <c r="Y25" s="36">
        <f t="shared" si="1"/>
        <v>7323</v>
      </c>
      <c r="Z25" s="36">
        <f t="shared" si="2"/>
        <v>11960</v>
      </c>
      <c r="AA25" s="107">
        <f t="shared" si="3"/>
        <v>7186</v>
      </c>
    </row>
    <row r="26" spans="1:27" ht="12" customHeight="1" x14ac:dyDescent="0.2">
      <c r="A26" s="92">
        <v>20</v>
      </c>
      <c r="B26" s="34">
        <v>1585</v>
      </c>
      <c r="C26" s="34">
        <v>2115</v>
      </c>
      <c r="D26" s="34">
        <v>0</v>
      </c>
      <c r="E26" s="34">
        <v>0</v>
      </c>
      <c r="F26" s="34">
        <v>7333</v>
      </c>
      <c r="G26" s="34">
        <v>5622</v>
      </c>
      <c r="H26" s="34">
        <v>98</v>
      </c>
      <c r="I26" s="34">
        <v>0</v>
      </c>
      <c r="J26" s="34">
        <v>193</v>
      </c>
      <c r="K26" s="34">
        <v>0</v>
      </c>
      <c r="L26" s="34">
        <v>528</v>
      </c>
      <c r="M26" s="34">
        <v>5042</v>
      </c>
      <c r="N26" s="34">
        <v>0</v>
      </c>
      <c r="O26" s="34">
        <v>0</v>
      </c>
      <c r="P26" s="34">
        <v>238</v>
      </c>
      <c r="Q26" s="34">
        <v>838</v>
      </c>
      <c r="R26" s="34">
        <v>325</v>
      </c>
      <c r="S26" s="34">
        <v>0</v>
      </c>
      <c r="T26" s="34">
        <v>0</v>
      </c>
      <c r="U26" s="34">
        <v>400</v>
      </c>
      <c r="V26" s="115">
        <v>0</v>
      </c>
      <c r="W26" s="103">
        <v>0</v>
      </c>
      <c r="X26" s="102">
        <f t="shared" si="0"/>
        <v>10300</v>
      </c>
      <c r="Y26" s="34">
        <f t="shared" si="1"/>
        <v>14017</v>
      </c>
      <c r="Z26" s="34">
        <f t="shared" si="2"/>
        <v>9446</v>
      </c>
      <c r="AA26" s="103">
        <f t="shared" si="3"/>
        <v>13179</v>
      </c>
    </row>
    <row r="27" spans="1:27" ht="12" customHeight="1" x14ac:dyDescent="0.2">
      <c r="A27" s="93">
        <v>21</v>
      </c>
      <c r="B27" s="35">
        <v>2406</v>
      </c>
      <c r="C27" s="35">
        <v>801</v>
      </c>
      <c r="D27" s="35">
        <v>0</v>
      </c>
      <c r="E27" s="35">
        <v>0</v>
      </c>
      <c r="F27" s="35">
        <v>8141</v>
      </c>
      <c r="G27" s="35">
        <v>2063</v>
      </c>
      <c r="H27" s="35">
        <v>110</v>
      </c>
      <c r="I27" s="35">
        <v>0</v>
      </c>
      <c r="J27" s="35">
        <v>244</v>
      </c>
      <c r="K27" s="35">
        <v>0</v>
      </c>
      <c r="L27" s="35">
        <v>3850</v>
      </c>
      <c r="M27" s="35">
        <v>1086</v>
      </c>
      <c r="N27" s="35">
        <v>0</v>
      </c>
      <c r="O27" s="35">
        <v>0</v>
      </c>
      <c r="P27" s="35">
        <v>642</v>
      </c>
      <c r="Q27" s="35">
        <v>361</v>
      </c>
      <c r="R27" s="35">
        <v>539</v>
      </c>
      <c r="S27" s="35">
        <v>0</v>
      </c>
      <c r="T27" s="35">
        <v>0</v>
      </c>
      <c r="U27" s="35">
        <v>228</v>
      </c>
      <c r="V27" s="116">
        <v>0</v>
      </c>
      <c r="W27" s="105">
        <v>0</v>
      </c>
      <c r="X27" s="104">
        <f t="shared" si="0"/>
        <v>15932</v>
      </c>
      <c r="Y27" s="35">
        <f t="shared" si="1"/>
        <v>4539</v>
      </c>
      <c r="Z27" s="35">
        <f t="shared" si="2"/>
        <v>14397</v>
      </c>
      <c r="AA27" s="105">
        <f t="shared" si="3"/>
        <v>4178</v>
      </c>
    </row>
    <row r="28" spans="1:27" ht="12" customHeight="1" thickBot="1" x14ac:dyDescent="0.25">
      <c r="A28" s="95" t="s">
        <v>17</v>
      </c>
      <c r="B28" s="28">
        <f t="shared" ref="B28:W28" si="4">SUM(B7:B27)</f>
        <v>45329</v>
      </c>
      <c r="C28" s="28">
        <f t="shared" si="4"/>
        <v>44932</v>
      </c>
      <c r="D28" s="28">
        <f t="shared" si="4"/>
        <v>800</v>
      </c>
      <c r="E28" s="28">
        <f t="shared" si="4"/>
        <v>237</v>
      </c>
      <c r="F28" s="28">
        <f t="shared" si="4"/>
        <v>149695</v>
      </c>
      <c r="G28" s="28">
        <f t="shared" si="4"/>
        <v>113187</v>
      </c>
      <c r="H28" s="28">
        <f t="shared" si="4"/>
        <v>3566</v>
      </c>
      <c r="I28" s="28">
        <f t="shared" si="4"/>
        <v>902</v>
      </c>
      <c r="J28" s="28">
        <f t="shared" si="4"/>
        <v>6580</v>
      </c>
      <c r="K28" s="28">
        <f t="shared" si="4"/>
        <v>334</v>
      </c>
      <c r="L28" s="28">
        <f t="shared" si="4"/>
        <v>99068</v>
      </c>
      <c r="M28" s="28">
        <f t="shared" si="4"/>
        <v>95286</v>
      </c>
      <c r="N28" s="28">
        <f t="shared" si="4"/>
        <v>31</v>
      </c>
      <c r="O28" s="28">
        <f t="shared" si="4"/>
        <v>51</v>
      </c>
      <c r="P28" s="28">
        <f t="shared" si="4"/>
        <v>18738</v>
      </c>
      <c r="Q28" s="28">
        <f t="shared" si="4"/>
        <v>9340</v>
      </c>
      <c r="R28" s="28">
        <f t="shared" si="4"/>
        <v>3616</v>
      </c>
      <c r="S28" s="28">
        <f t="shared" si="4"/>
        <v>29</v>
      </c>
      <c r="T28" s="28">
        <f t="shared" si="4"/>
        <v>29806</v>
      </c>
      <c r="U28" s="28">
        <f t="shared" si="4"/>
        <v>42014</v>
      </c>
      <c r="V28" s="28">
        <f t="shared" si="4"/>
        <v>0</v>
      </c>
      <c r="W28" s="29">
        <f t="shared" si="4"/>
        <v>1257</v>
      </c>
      <c r="X28" s="96">
        <f t="shared" si="0"/>
        <v>357229</v>
      </c>
      <c r="Y28" s="28">
        <f t="shared" si="1"/>
        <v>307569</v>
      </c>
      <c r="Z28" s="28">
        <f t="shared" si="2"/>
        <v>323898</v>
      </c>
      <c r="AA28" s="29">
        <f t="shared" si="3"/>
        <v>295419</v>
      </c>
    </row>
    <row r="29" spans="1:27" ht="12" customHeight="1" x14ac:dyDescent="0.2">
      <c r="A29" s="97" t="s">
        <v>18</v>
      </c>
      <c r="B29" s="63">
        <v>325</v>
      </c>
      <c r="C29" s="63">
        <v>0</v>
      </c>
      <c r="D29" s="63">
        <v>85</v>
      </c>
      <c r="E29" s="63">
        <v>0</v>
      </c>
      <c r="F29" s="63">
        <v>391</v>
      </c>
      <c r="G29" s="63">
        <v>0</v>
      </c>
      <c r="H29" s="63">
        <v>38</v>
      </c>
      <c r="I29" s="63">
        <v>0</v>
      </c>
      <c r="J29" s="63">
        <v>251</v>
      </c>
      <c r="K29" s="63">
        <v>0</v>
      </c>
      <c r="L29" s="63">
        <v>3201</v>
      </c>
      <c r="M29" s="63">
        <v>923</v>
      </c>
      <c r="N29" s="63">
        <v>0</v>
      </c>
      <c r="O29" s="63">
        <v>0</v>
      </c>
      <c r="P29" s="63">
        <v>0</v>
      </c>
      <c r="Q29" s="63">
        <v>0</v>
      </c>
      <c r="R29" s="63">
        <v>0</v>
      </c>
      <c r="S29" s="63">
        <v>0</v>
      </c>
      <c r="T29" s="63">
        <v>1270</v>
      </c>
      <c r="U29" s="63">
        <v>228</v>
      </c>
      <c r="V29" s="63">
        <v>451</v>
      </c>
      <c r="W29" s="64">
        <v>0</v>
      </c>
      <c r="X29" s="98">
        <f t="shared" si="0"/>
        <v>6012</v>
      </c>
      <c r="Y29" s="37">
        <f t="shared" si="1"/>
        <v>1151</v>
      </c>
      <c r="Z29" s="37">
        <f t="shared" si="2"/>
        <v>5187</v>
      </c>
      <c r="AA29" s="99">
        <f t="shared" si="3"/>
        <v>1151</v>
      </c>
    </row>
    <row r="30" spans="1:27" ht="12" customHeight="1" thickBot="1" x14ac:dyDescent="0.25">
      <c r="A30" s="95" t="s">
        <v>19</v>
      </c>
      <c r="B30" s="28">
        <f t="shared" ref="B30:W30" si="5">SUM(B28:B29)</f>
        <v>45654</v>
      </c>
      <c r="C30" s="28">
        <f t="shared" si="5"/>
        <v>44932</v>
      </c>
      <c r="D30" s="28">
        <f t="shared" si="5"/>
        <v>885</v>
      </c>
      <c r="E30" s="28">
        <f t="shared" si="5"/>
        <v>237</v>
      </c>
      <c r="F30" s="28">
        <f t="shared" si="5"/>
        <v>150086</v>
      </c>
      <c r="G30" s="28">
        <f t="shared" si="5"/>
        <v>113187</v>
      </c>
      <c r="H30" s="28">
        <f t="shared" si="5"/>
        <v>3604</v>
      </c>
      <c r="I30" s="28">
        <f t="shared" si="5"/>
        <v>902</v>
      </c>
      <c r="J30" s="28">
        <f t="shared" si="5"/>
        <v>6831</v>
      </c>
      <c r="K30" s="28">
        <f t="shared" si="5"/>
        <v>334</v>
      </c>
      <c r="L30" s="28">
        <f t="shared" si="5"/>
        <v>102269</v>
      </c>
      <c r="M30" s="28">
        <f t="shared" si="5"/>
        <v>96209</v>
      </c>
      <c r="N30" s="28">
        <f t="shared" si="5"/>
        <v>31</v>
      </c>
      <c r="O30" s="28">
        <f t="shared" si="5"/>
        <v>51</v>
      </c>
      <c r="P30" s="28">
        <f t="shared" si="5"/>
        <v>18738</v>
      </c>
      <c r="Q30" s="28">
        <f t="shared" si="5"/>
        <v>9340</v>
      </c>
      <c r="R30" s="28">
        <f t="shared" si="5"/>
        <v>3616</v>
      </c>
      <c r="S30" s="28">
        <f t="shared" si="5"/>
        <v>29</v>
      </c>
      <c r="T30" s="28">
        <f t="shared" si="5"/>
        <v>31076</v>
      </c>
      <c r="U30" s="28">
        <f t="shared" si="5"/>
        <v>42242</v>
      </c>
      <c r="V30" s="28">
        <f t="shared" si="5"/>
        <v>451</v>
      </c>
      <c r="W30" s="29">
        <f t="shared" si="5"/>
        <v>1257</v>
      </c>
      <c r="X30" s="96">
        <f t="shared" si="0"/>
        <v>363241</v>
      </c>
      <c r="Y30" s="28">
        <f t="shared" si="1"/>
        <v>308720</v>
      </c>
      <c r="Z30" s="28">
        <f t="shared" si="2"/>
        <v>329085</v>
      </c>
      <c r="AA30" s="29">
        <f t="shared" si="3"/>
        <v>296570</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278</v>
      </c>
      <c r="D32" s="100"/>
    </row>
    <row r="35" spans="1:27" ht="16.5" customHeight="1" thickBot="1" x14ac:dyDescent="0.35">
      <c r="A35" s="53" t="s">
        <v>80</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11799</v>
      </c>
      <c r="C39" s="34">
        <f t="shared" ref="C39:AA39" si="6">SUM(C15:C16,C20:C23)</f>
        <v>16490</v>
      </c>
      <c r="D39" s="34">
        <f t="shared" si="6"/>
        <v>134</v>
      </c>
      <c r="E39" s="34">
        <f t="shared" si="6"/>
        <v>92</v>
      </c>
      <c r="F39" s="34">
        <f t="shared" si="6"/>
        <v>37915</v>
      </c>
      <c r="G39" s="34">
        <f t="shared" si="6"/>
        <v>39286</v>
      </c>
      <c r="H39" s="34">
        <f t="shared" si="6"/>
        <v>1033</v>
      </c>
      <c r="I39" s="34">
        <f t="shared" si="6"/>
        <v>427</v>
      </c>
      <c r="J39" s="34">
        <f t="shared" si="6"/>
        <v>1021</v>
      </c>
      <c r="K39" s="34">
        <f t="shared" si="6"/>
        <v>129</v>
      </c>
      <c r="L39" s="34">
        <f t="shared" si="6"/>
        <v>23849</v>
      </c>
      <c r="M39" s="34">
        <f t="shared" si="6"/>
        <v>33348</v>
      </c>
      <c r="N39" s="34">
        <f t="shared" si="6"/>
        <v>31</v>
      </c>
      <c r="O39" s="34">
        <f t="shared" si="6"/>
        <v>0</v>
      </c>
      <c r="P39" s="34">
        <f t="shared" si="6"/>
        <v>1390</v>
      </c>
      <c r="Q39" s="34">
        <f t="shared" si="6"/>
        <v>1572</v>
      </c>
      <c r="R39" s="34">
        <f t="shared" si="6"/>
        <v>478</v>
      </c>
      <c r="S39" s="34">
        <f t="shared" si="6"/>
        <v>0</v>
      </c>
      <c r="T39" s="33">
        <f t="shared" si="6"/>
        <v>4226</v>
      </c>
      <c r="U39" s="33">
        <f t="shared" si="6"/>
        <v>6441</v>
      </c>
      <c r="V39" s="33">
        <f t="shared" si="6"/>
        <v>0</v>
      </c>
      <c r="W39" s="59">
        <f t="shared" si="6"/>
        <v>975</v>
      </c>
      <c r="X39" s="102">
        <f t="shared" si="6"/>
        <v>81876</v>
      </c>
      <c r="Y39" s="34">
        <f t="shared" si="6"/>
        <v>98760</v>
      </c>
      <c r="Z39" s="34">
        <f t="shared" si="6"/>
        <v>77789</v>
      </c>
      <c r="AA39" s="103">
        <f t="shared" si="6"/>
        <v>95565</v>
      </c>
    </row>
    <row r="40" spans="1:27" ht="12" customHeight="1" x14ac:dyDescent="0.2">
      <c r="A40" s="92" t="s">
        <v>26</v>
      </c>
      <c r="B40" s="34">
        <f>SUM(B7:B9,B12:B14,B17:B18,B24)</f>
        <v>20752</v>
      </c>
      <c r="C40" s="34">
        <f t="shared" ref="C40:AA40" si="7">SUM(C7:C9,C12:C14,C17:C18,C24)</f>
        <v>20867</v>
      </c>
      <c r="D40" s="34">
        <f t="shared" si="7"/>
        <v>495</v>
      </c>
      <c r="E40" s="34">
        <f t="shared" si="7"/>
        <v>143</v>
      </c>
      <c r="F40" s="34">
        <f t="shared" si="7"/>
        <v>67167</v>
      </c>
      <c r="G40" s="34">
        <f t="shared" si="7"/>
        <v>54292</v>
      </c>
      <c r="H40" s="34">
        <f t="shared" si="7"/>
        <v>1686</v>
      </c>
      <c r="I40" s="34">
        <f t="shared" si="7"/>
        <v>444</v>
      </c>
      <c r="J40" s="34">
        <f t="shared" si="7"/>
        <v>4039</v>
      </c>
      <c r="K40" s="34">
        <f t="shared" si="7"/>
        <v>68</v>
      </c>
      <c r="L40" s="34">
        <f t="shared" si="7"/>
        <v>50859</v>
      </c>
      <c r="M40" s="34">
        <f t="shared" si="7"/>
        <v>47277</v>
      </c>
      <c r="N40" s="34">
        <f t="shared" si="7"/>
        <v>0</v>
      </c>
      <c r="O40" s="34">
        <f t="shared" si="7"/>
        <v>51</v>
      </c>
      <c r="P40" s="34">
        <f t="shared" si="7"/>
        <v>14608</v>
      </c>
      <c r="Q40" s="34">
        <f t="shared" si="7"/>
        <v>6569</v>
      </c>
      <c r="R40" s="34">
        <f t="shared" si="7"/>
        <v>966</v>
      </c>
      <c r="S40" s="34">
        <f t="shared" si="7"/>
        <v>29</v>
      </c>
      <c r="T40" s="33">
        <f t="shared" si="7"/>
        <v>24652</v>
      </c>
      <c r="U40" s="33">
        <f t="shared" si="7"/>
        <v>31961</v>
      </c>
      <c r="V40" s="33">
        <f t="shared" si="7"/>
        <v>0</v>
      </c>
      <c r="W40" s="59">
        <f t="shared" si="7"/>
        <v>194</v>
      </c>
      <c r="X40" s="102">
        <f t="shared" si="7"/>
        <v>185224</v>
      </c>
      <c r="Y40" s="34">
        <f t="shared" si="7"/>
        <v>161895</v>
      </c>
      <c r="Z40" s="34">
        <f t="shared" si="7"/>
        <v>163430</v>
      </c>
      <c r="AA40" s="103">
        <f t="shared" si="7"/>
        <v>154397</v>
      </c>
    </row>
    <row r="41" spans="1:27" ht="12" customHeight="1" x14ac:dyDescent="0.2">
      <c r="A41" s="93" t="s">
        <v>27</v>
      </c>
      <c r="B41" s="35">
        <f>SUM(B10:B11,B19,B25:B27)</f>
        <v>12778</v>
      </c>
      <c r="C41" s="35">
        <f t="shared" ref="C41:AA41" si="8">SUM(C10:C11,C19,C25:C27)</f>
        <v>7575</v>
      </c>
      <c r="D41" s="35">
        <f t="shared" si="8"/>
        <v>171</v>
      </c>
      <c r="E41" s="35">
        <f t="shared" si="8"/>
        <v>2</v>
      </c>
      <c r="F41" s="35">
        <f t="shared" si="8"/>
        <v>44613</v>
      </c>
      <c r="G41" s="35">
        <f t="shared" si="8"/>
        <v>19609</v>
      </c>
      <c r="H41" s="35">
        <f t="shared" si="8"/>
        <v>847</v>
      </c>
      <c r="I41" s="35">
        <f t="shared" si="8"/>
        <v>31</v>
      </c>
      <c r="J41" s="35">
        <f t="shared" si="8"/>
        <v>1520</v>
      </c>
      <c r="K41" s="35">
        <f t="shared" si="8"/>
        <v>137</v>
      </c>
      <c r="L41" s="35">
        <f t="shared" si="8"/>
        <v>24360</v>
      </c>
      <c r="M41" s="35">
        <f t="shared" si="8"/>
        <v>14661</v>
      </c>
      <c r="N41" s="35">
        <f t="shared" si="8"/>
        <v>0</v>
      </c>
      <c r="O41" s="35">
        <f t="shared" si="8"/>
        <v>0</v>
      </c>
      <c r="P41" s="35">
        <f t="shared" si="8"/>
        <v>2740</v>
      </c>
      <c r="Q41" s="35">
        <f t="shared" si="8"/>
        <v>1199</v>
      </c>
      <c r="R41" s="35">
        <f t="shared" si="8"/>
        <v>2172</v>
      </c>
      <c r="S41" s="35">
        <f t="shared" si="8"/>
        <v>0</v>
      </c>
      <c r="T41" s="63">
        <f t="shared" si="8"/>
        <v>928</v>
      </c>
      <c r="U41" s="63">
        <f t="shared" si="8"/>
        <v>3612</v>
      </c>
      <c r="V41" s="63">
        <f t="shared" si="8"/>
        <v>0</v>
      </c>
      <c r="W41" s="64">
        <f t="shared" si="8"/>
        <v>88</v>
      </c>
      <c r="X41" s="104">
        <f t="shared" si="8"/>
        <v>90129</v>
      </c>
      <c r="Y41" s="35">
        <f t="shared" si="8"/>
        <v>46914</v>
      </c>
      <c r="Z41" s="35">
        <f t="shared" si="8"/>
        <v>82679</v>
      </c>
      <c r="AA41" s="105">
        <f t="shared" si="8"/>
        <v>45457</v>
      </c>
    </row>
    <row r="42" spans="1:27" ht="12" customHeight="1" thickBot="1" x14ac:dyDescent="0.25">
      <c r="A42" s="95" t="s">
        <v>17</v>
      </c>
      <c r="B42" s="28">
        <f>SUM(B39:B41)</f>
        <v>45329</v>
      </c>
      <c r="C42" s="28">
        <f t="shared" ref="C42:AA42" si="9">SUM(C39:C41)</f>
        <v>44932</v>
      </c>
      <c r="D42" s="28">
        <f t="shared" si="9"/>
        <v>800</v>
      </c>
      <c r="E42" s="28">
        <f t="shared" si="9"/>
        <v>237</v>
      </c>
      <c r="F42" s="28">
        <f t="shared" si="9"/>
        <v>149695</v>
      </c>
      <c r="G42" s="28">
        <f t="shared" si="9"/>
        <v>113187</v>
      </c>
      <c r="H42" s="28">
        <f t="shared" si="9"/>
        <v>3566</v>
      </c>
      <c r="I42" s="28">
        <f t="shared" si="9"/>
        <v>902</v>
      </c>
      <c r="J42" s="28">
        <f t="shared" si="9"/>
        <v>6580</v>
      </c>
      <c r="K42" s="28">
        <f t="shared" si="9"/>
        <v>334</v>
      </c>
      <c r="L42" s="28">
        <f t="shared" si="9"/>
        <v>99068</v>
      </c>
      <c r="M42" s="28">
        <f t="shared" si="9"/>
        <v>95286</v>
      </c>
      <c r="N42" s="28">
        <f t="shared" si="9"/>
        <v>31</v>
      </c>
      <c r="O42" s="28">
        <f t="shared" si="9"/>
        <v>51</v>
      </c>
      <c r="P42" s="28">
        <f t="shared" si="9"/>
        <v>18738</v>
      </c>
      <c r="Q42" s="28">
        <f t="shared" si="9"/>
        <v>9340</v>
      </c>
      <c r="R42" s="28">
        <f t="shared" si="9"/>
        <v>3616</v>
      </c>
      <c r="S42" s="28">
        <f t="shared" si="9"/>
        <v>29</v>
      </c>
      <c r="T42" s="28">
        <f t="shared" si="9"/>
        <v>29806</v>
      </c>
      <c r="U42" s="28">
        <f t="shared" si="9"/>
        <v>42014</v>
      </c>
      <c r="V42" s="28">
        <f t="shared" si="9"/>
        <v>0</v>
      </c>
      <c r="W42" s="29">
        <f t="shared" si="9"/>
        <v>1257</v>
      </c>
      <c r="X42" s="96">
        <f t="shared" si="9"/>
        <v>357229</v>
      </c>
      <c r="Y42" s="28">
        <f t="shared" si="9"/>
        <v>307569</v>
      </c>
      <c r="Z42" s="28">
        <f t="shared" si="9"/>
        <v>323898</v>
      </c>
      <c r="AA42" s="29">
        <f t="shared" si="9"/>
        <v>295419</v>
      </c>
    </row>
    <row r="43" spans="1:27" ht="12" customHeight="1" x14ac:dyDescent="0.2">
      <c r="A43" s="97" t="s">
        <v>18</v>
      </c>
      <c r="B43" s="37">
        <f>B29</f>
        <v>325</v>
      </c>
      <c r="C43" s="37">
        <f t="shared" ref="C43:AA43" si="10">C29</f>
        <v>0</v>
      </c>
      <c r="D43" s="37">
        <f t="shared" si="10"/>
        <v>85</v>
      </c>
      <c r="E43" s="37">
        <f t="shared" si="10"/>
        <v>0</v>
      </c>
      <c r="F43" s="37">
        <f t="shared" si="10"/>
        <v>391</v>
      </c>
      <c r="G43" s="37">
        <f t="shared" si="10"/>
        <v>0</v>
      </c>
      <c r="H43" s="37">
        <f t="shared" si="10"/>
        <v>38</v>
      </c>
      <c r="I43" s="37">
        <f t="shared" si="10"/>
        <v>0</v>
      </c>
      <c r="J43" s="37">
        <f t="shared" si="10"/>
        <v>251</v>
      </c>
      <c r="K43" s="37">
        <f t="shared" si="10"/>
        <v>0</v>
      </c>
      <c r="L43" s="37">
        <f t="shared" si="10"/>
        <v>3201</v>
      </c>
      <c r="M43" s="37">
        <f t="shared" si="10"/>
        <v>923</v>
      </c>
      <c r="N43" s="37">
        <f t="shared" si="10"/>
        <v>0</v>
      </c>
      <c r="O43" s="37">
        <f t="shared" si="10"/>
        <v>0</v>
      </c>
      <c r="P43" s="37">
        <f t="shared" si="10"/>
        <v>0</v>
      </c>
      <c r="Q43" s="37">
        <f t="shared" si="10"/>
        <v>0</v>
      </c>
      <c r="R43" s="37">
        <f t="shared" si="10"/>
        <v>0</v>
      </c>
      <c r="S43" s="37">
        <f t="shared" si="10"/>
        <v>0</v>
      </c>
      <c r="T43" s="63">
        <f t="shared" si="10"/>
        <v>1270</v>
      </c>
      <c r="U43" s="63">
        <f t="shared" si="10"/>
        <v>228</v>
      </c>
      <c r="V43" s="63">
        <f t="shared" si="10"/>
        <v>451</v>
      </c>
      <c r="W43" s="64">
        <f t="shared" si="10"/>
        <v>0</v>
      </c>
      <c r="X43" s="98">
        <f t="shared" si="10"/>
        <v>6012</v>
      </c>
      <c r="Y43" s="37">
        <f t="shared" si="10"/>
        <v>1151</v>
      </c>
      <c r="Z43" s="37">
        <f t="shared" si="10"/>
        <v>5187</v>
      </c>
      <c r="AA43" s="99">
        <f t="shared" si="10"/>
        <v>1151</v>
      </c>
    </row>
    <row r="44" spans="1:27" ht="12" customHeight="1" thickBot="1" x14ac:dyDescent="0.25">
      <c r="A44" s="95" t="s">
        <v>19</v>
      </c>
      <c r="B44" s="28">
        <f t="shared" ref="B44:W44" si="11">SUM(B42:B43)</f>
        <v>45654</v>
      </c>
      <c r="C44" s="28">
        <f t="shared" si="11"/>
        <v>44932</v>
      </c>
      <c r="D44" s="28">
        <f t="shared" si="11"/>
        <v>885</v>
      </c>
      <c r="E44" s="28">
        <f t="shared" si="11"/>
        <v>237</v>
      </c>
      <c r="F44" s="28">
        <f t="shared" si="11"/>
        <v>150086</v>
      </c>
      <c r="G44" s="28">
        <f t="shared" si="11"/>
        <v>113187</v>
      </c>
      <c r="H44" s="28">
        <f t="shared" si="11"/>
        <v>3604</v>
      </c>
      <c r="I44" s="28">
        <f t="shared" si="11"/>
        <v>902</v>
      </c>
      <c r="J44" s="28">
        <f t="shared" si="11"/>
        <v>6831</v>
      </c>
      <c r="K44" s="28">
        <f t="shared" si="11"/>
        <v>334</v>
      </c>
      <c r="L44" s="28">
        <f t="shared" si="11"/>
        <v>102269</v>
      </c>
      <c r="M44" s="28">
        <f t="shared" si="11"/>
        <v>96209</v>
      </c>
      <c r="N44" s="28">
        <f t="shared" si="11"/>
        <v>31</v>
      </c>
      <c r="O44" s="28">
        <f t="shared" si="11"/>
        <v>51</v>
      </c>
      <c r="P44" s="28">
        <f t="shared" si="11"/>
        <v>18738</v>
      </c>
      <c r="Q44" s="28">
        <f t="shared" si="11"/>
        <v>9340</v>
      </c>
      <c r="R44" s="28">
        <f t="shared" si="11"/>
        <v>3616</v>
      </c>
      <c r="S44" s="28">
        <f t="shared" si="11"/>
        <v>29</v>
      </c>
      <c r="T44" s="28">
        <f t="shared" si="11"/>
        <v>31076</v>
      </c>
      <c r="U44" s="28">
        <f t="shared" si="11"/>
        <v>42242</v>
      </c>
      <c r="V44" s="28">
        <f t="shared" si="11"/>
        <v>451</v>
      </c>
      <c r="W44" s="29">
        <f t="shared" si="11"/>
        <v>1257</v>
      </c>
      <c r="X44" s="96">
        <f>SUM(B44,D44,F44,H44,J44,L44,N44,P44,R44,T44,V44)</f>
        <v>363241</v>
      </c>
      <c r="Y44" s="28">
        <f>SUM(C44,E44,G44,I44,K44,M44,O44,Q44,S44,U44,W44)</f>
        <v>308720</v>
      </c>
      <c r="Z44" s="28">
        <f>SUM(B44,F44,L44,T44)</f>
        <v>329085</v>
      </c>
      <c r="AA44" s="29">
        <f>SUM(C44,G44,M44,U44)</f>
        <v>296570</v>
      </c>
    </row>
    <row r="45" spans="1:27" ht="12" customHeight="1" x14ac:dyDescent="0.2">
      <c r="A45" s="79" t="s">
        <v>28</v>
      </c>
    </row>
    <row r="46" spans="1:27" ht="12" customHeight="1" x14ac:dyDescent="0.2">
      <c r="A46" s="77" t="s">
        <v>278</v>
      </c>
    </row>
  </sheetData>
  <mergeCells count="33">
    <mergeCell ref="A4:A6"/>
    <mergeCell ref="J5:K5"/>
    <mergeCell ref="L5:M5"/>
    <mergeCell ref="B4:W4"/>
    <mergeCell ref="B5:C5"/>
    <mergeCell ref="D5:E5"/>
    <mergeCell ref="F5:G5"/>
    <mergeCell ref="N5:O5"/>
    <mergeCell ref="P5:Q5"/>
    <mergeCell ref="V5:W5"/>
    <mergeCell ref="H5:I5"/>
    <mergeCell ref="A36:A38"/>
    <mergeCell ref="B36:W36"/>
    <mergeCell ref="X36:AA36"/>
    <mergeCell ref="B37:C37"/>
    <mergeCell ref="D37:E37"/>
    <mergeCell ref="F37:G37"/>
    <mergeCell ref="H37:I37"/>
    <mergeCell ref="J37:K37"/>
    <mergeCell ref="L37:M37"/>
    <mergeCell ref="N37:O37"/>
    <mergeCell ref="P37:Q37"/>
    <mergeCell ref="R37:S37"/>
    <mergeCell ref="B1:Y1"/>
    <mergeCell ref="Z37:AA37"/>
    <mergeCell ref="T37:U37"/>
    <mergeCell ref="V37:W37"/>
    <mergeCell ref="X37:Y37"/>
    <mergeCell ref="R5:S5"/>
    <mergeCell ref="T5:U5"/>
    <mergeCell ref="X5:Y5"/>
    <mergeCell ref="Z5:AA5"/>
    <mergeCell ref="X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46</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75" customHeight="1" thickBot="1" x14ac:dyDescent="0.35">
      <c r="A3" s="53" t="s">
        <v>82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3" t="s">
        <v>14</v>
      </c>
      <c r="Y4" s="414"/>
      <c r="Z4" s="415"/>
      <c r="AA4" s="416"/>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49</v>
      </c>
      <c r="D7" s="34">
        <v>0</v>
      </c>
      <c r="E7" s="34">
        <v>2</v>
      </c>
      <c r="F7" s="34">
        <v>24</v>
      </c>
      <c r="G7" s="34">
        <v>45</v>
      </c>
      <c r="H7" s="34">
        <v>1</v>
      </c>
      <c r="I7" s="34">
        <v>3</v>
      </c>
      <c r="J7" s="34">
        <v>9</v>
      </c>
      <c r="K7" s="34">
        <v>0</v>
      </c>
      <c r="L7" s="34">
        <v>12</v>
      </c>
      <c r="M7" s="34">
        <v>40</v>
      </c>
      <c r="N7" s="34">
        <v>0</v>
      </c>
      <c r="O7" s="34">
        <v>1</v>
      </c>
      <c r="P7" s="34">
        <v>26</v>
      </c>
      <c r="Q7" s="34">
        <v>4</v>
      </c>
      <c r="R7" s="34">
        <v>1</v>
      </c>
      <c r="S7" s="34">
        <v>0</v>
      </c>
      <c r="T7" s="34">
        <v>15</v>
      </c>
      <c r="U7" s="34">
        <v>43</v>
      </c>
      <c r="V7" s="115">
        <v>0</v>
      </c>
      <c r="W7" s="103">
        <v>2</v>
      </c>
      <c r="X7" s="102">
        <f t="shared" ref="X7:X30" si="0">SUM(B7,D7,F7,H7,J7,L7,N7,P7,R7,T7,V7)</f>
        <v>99</v>
      </c>
      <c r="Y7" s="34">
        <f t="shared" ref="Y7:Y30" si="1">SUM(C7,E7,G7,I7,K7,M7,O7,Q7,S7,U7,W7)</f>
        <v>189</v>
      </c>
      <c r="Z7" s="34">
        <f t="shared" ref="Z7:Z30" si="2">SUM(B7,F7,L7,T7)</f>
        <v>62</v>
      </c>
      <c r="AA7" s="103">
        <f t="shared" ref="AA7:AA30" si="3">SUM(C7,G7,M7,U7)</f>
        <v>177</v>
      </c>
    </row>
    <row r="8" spans="1:27" ht="12" customHeight="1" x14ac:dyDescent="0.2">
      <c r="A8" s="92">
        <v>2</v>
      </c>
      <c r="B8" s="34">
        <v>8</v>
      </c>
      <c r="C8" s="34">
        <v>38</v>
      </c>
      <c r="D8" s="34">
        <v>1</v>
      </c>
      <c r="E8" s="34">
        <v>2</v>
      </c>
      <c r="F8" s="34">
        <v>22</v>
      </c>
      <c r="G8" s="34">
        <v>34</v>
      </c>
      <c r="H8" s="34">
        <v>2</v>
      </c>
      <c r="I8" s="34">
        <v>6</v>
      </c>
      <c r="J8" s="34">
        <v>5</v>
      </c>
      <c r="K8" s="34">
        <v>1</v>
      </c>
      <c r="L8" s="34">
        <v>12</v>
      </c>
      <c r="M8" s="34">
        <v>28</v>
      </c>
      <c r="N8" s="34">
        <v>0</v>
      </c>
      <c r="O8" s="34">
        <v>0</v>
      </c>
      <c r="P8" s="34">
        <v>3</v>
      </c>
      <c r="Q8" s="34">
        <v>4</v>
      </c>
      <c r="R8" s="34">
        <v>0</v>
      </c>
      <c r="S8" s="34">
        <v>0</v>
      </c>
      <c r="T8" s="34">
        <v>6</v>
      </c>
      <c r="U8" s="34">
        <v>20</v>
      </c>
      <c r="V8" s="115">
        <v>0</v>
      </c>
      <c r="W8" s="103">
        <v>0</v>
      </c>
      <c r="X8" s="102">
        <f t="shared" si="0"/>
        <v>59</v>
      </c>
      <c r="Y8" s="34">
        <f t="shared" si="1"/>
        <v>133</v>
      </c>
      <c r="Z8" s="34">
        <f t="shared" si="2"/>
        <v>48</v>
      </c>
      <c r="AA8" s="103">
        <f t="shared" si="3"/>
        <v>120</v>
      </c>
    </row>
    <row r="9" spans="1:27" ht="12" customHeight="1" x14ac:dyDescent="0.2">
      <c r="A9" s="93">
        <v>3</v>
      </c>
      <c r="B9" s="35">
        <v>6</v>
      </c>
      <c r="C9" s="35">
        <v>22</v>
      </c>
      <c r="D9" s="35">
        <v>1</v>
      </c>
      <c r="E9" s="35">
        <v>0</v>
      </c>
      <c r="F9" s="35">
        <v>16</v>
      </c>
      <c r="G9" s="35">
        <v>22</v>
      </c>
      <c r="H9" s="35">
        <v>2</v>
      </c>
      <c r="I9" s="35">
        <v>0</v>
      </c>
      <c r="J9" s="35">
        <v>5</v>
      </c>
      <c r="K9" s="35">
        <v>0</v>
      </c>
      <c r="L9" s="35">
        <v>5</v>
      </c>
      <c r="M9" s="35">
        <v>14</v>
      </c>
      <c r="N9" s="35">
        <v>0</v>
      </c>
      <c r="O9" s="35">
        <v>0</v>
      </c>
      <c r="P9" s="35">
        <v>17</v>
      </c>
      <c r="Q9" s="35">
        <v>4</v>
      </c>
      <c r="R9" s="35">
        <v>0</v>
      </c>
      <c r="S9" s="35">
        <v>1</v>
      </c>
      <c r="T9" s="35">
        <v>5</v>
      </c>
      <c r="U9" s="35">
        <v>15</v>
      </c>
      <c r="V9" s="116">
        <v>0</v>
      </c>
      <c r="W9" s="105">
        <v>1</v>
      </c>
      <c r="X9" s="104">
        <f t="shared" si="0"/>
        <v>57</v>
      </c>
      <c r="Y9" s="35">
        <f t="shared" si="1"/>
        <v>79</v>
      </c>
      <c r="Z9" s="35">
        <f t="shared" si="2"/>
        <v>32</v>
      </c>
      <c r="AA9" s="105">
        <f t="shared" si="3"/>
        <v>73</v>
      </c>
    </row>
    <row r="10" spans="1:27" ht="12" customHeight="1" x14ac:dyDescent="0.2">
      <c r="A10" s="94">
        <v>4</v>
      </c>
      <c r="B10" s="36">
        <v>7</v>
      </c>
      <c r="C10" s="36">
        <v>14</v>
      </c>
      <c r="D10" s="36">
        <v>0</v>
      </c>
      <c r="E10" s="36">
        <v>0</v>
      </c>
      <c r="F10" s="36">
        <v>19</v>
      </c>
      <c r="G10" s="36">
        <v>12</v>
      </c>
      <c r="H10" s="36">
        <v>1</v>
      </c>
      <c r="I10" s="36">
        <v>0</v>
      </c>
      <c r="J10" s="36">
        <v>3</v>
      </c>
      <c r="K10" s="36">
        <v>0</v>
      </c>
      <c r="L10" s="36">
        <v>10</v>
      </c>
      <c r="M10" s="36">
        <v>8</v>
      </c>
      <c r="N10" s="36">
        <v>0</v>
      </c>
      <c r="O10" s="36">
        <v>0</v>
      </c>
      <c r="P10" s="36">
        <v>7</v>
      </c>
      <c r="Q10" s="36">
        <v>0</v>
      </c>
      <c r="R10" s="36">
        <v>1</v>
      </c>
      <c r="S10" s="36">
        <v>0</v>
      </c>
      <c r="T10" s="36">
        <v>2</v>
      </c>
      <c r="U10" s="36">
        <v>6</v>
      </c>
      <c r="V10" s="117">
        <v>0</v>
      </c>
      <c r="W10" s="107">
        <v>1</v>
      </c>
      <c r="X10" s="106">
        <f t="shared" si="0"/>
        <v>50</v>
      </c>
      <c r="Y10" s="36">
        <f t="shared" si="1"/>
        <v>41</v>
      </c>
      <c r="Z10" s="36">
        <f t="shared" si="2"/>
        <v>38</v>
      </c>
      <c r="AA10" s="107">
        <f t="shared" si="3"/>
        <v>40</v>
      </c>
    </row>
    <row r="11" spans="1:27" ht="12" customHeight="1" x14ac:dyDescent="0.2">
      <c r="A11" s="92">
        <v>5</v>
      </c>
      <c r="B11" s="34">
        <v>11</v>
      </c>
      <c r="C11" s="34">
        <v>14</v>
      </c>
      <c r="D11" s="34">
        <v>1</v>
      </c>
      <c r="E11" s="34">
        <v>1</v>
      </c>
      <c r="F11" s="34">
        <v>24</v>
      </c>
      <c r="G11" s="34">
        <v>13</v>
      </c>
      <c r="H11" s="34">
        <v>3</v>
      </c>
      <c r="I11" s="34">
        <v>1</v>
      </c>
      <c r="J11" s="34">
        <v>4</v>
      </c>
      <c r="K11" s="34">
        <v>0</v>
      </c>
      <c r="L11" s="34">
        <v>7</v>
      </c>
      <c r="M11" s="34">
        <v>9</v>
      </c>
      <c r="N11" s="34">
        <v>0</v>
      </c>
      <c r="O11" s="34">
        <v>0</v>
      </c>
      <c r="P11" s="34">
        <v>2</v>
      </c>
      <c r="Q11" s="34">
        <v>0</v>
      </c>
      <c r="R11" s="34">
        <v>0</v>
      </c>
      <c r="S11" s="34">
        <v>0</v>
      </c>
      <c r="T11" s="34">
        <v>1</v>
      </c>
      <c r="U11" s="34">
        <v>1</v>
      </c>
      <c r="V11" s="115">
        <v>0</v>
      </c>
      <c r="W11" s="103">
        <v>0</v>
      </c>
      <c r="X11" s="102">
        <f t="shared" si="0"/>
        <v>53</v>
      </c>
      <c r="Y11" s="34">
        <f t="shared" si="1"/>
        <v>39</v>
      </c>
      <c r="Z11" s="34">
        <f t="shared" si="2"/>
        <v>43</v>
      </c>
      <c r="AA11" s="103">
        <f t="shared" si="3"/>
        <v>37</v>
      </c>
    </row>
    <row r="12" spans="1:27" ht="12" customHeight="1" x14ac:dyDescent="0.2">
      <c r="A12" s="93">
        <v>6</v>
      </c>
      <c r="B12" s="35">
        <v>13</v>
      </c>
      <c r="C12" s="35">
        <v>17</v>
      </c>
      <c r="D12" s="35">
        <v>1</v>
      </c>
      <c r="E12" s="35">
        <v>1</v>
      </c>
      <c r="F12" s="35">
        <v>27</v>
      </c>
      <c r="G12" s="35">
        <v>16</v>
      </c>
      <c r="H12" s="35">
        <v>3</v>
      </c>
      <c r="I12" s="35">
        <v>1</v>
      </c>
      <c r="J12" s="35">
        <v>5</v>
      </c>
      <c r="K12" s="35">
        <v>0</v>
      </c>
      <c r="L12" s="35">
        <v>9</v>
      </c>
      <c r="M12" s="35">
        <v>14</v>
      </c>
      <c r="N12" s="35">
        <v>0</v>
      </c>
      <c r="O12" s="35">
        <v>0</v>
      </c>
      <c r="P12" s="35">
        <v>8</v>
      </c>
      <c r="Q12" s="35">
        <v>2</v>
      </c>
      <c r="R12" s="35">
        <v>0</v>
      </c>
      <c r="S12" s="35">
        <v>0</v>
      </c>
      <c r="T12" s="35">
        <v>4</v>
      </c>
      <c r="U12" s="35">
        <v>10</v>
      </c>
      <c r="V12" s="116">
        <v>0</v>
      </c>
      <c r="W12" s="105">
        <v>0</v>
      </c>
      <c r="X12" s="104">
        <f t="shared" si="0"/>
        <v>70</v>
      </c>
      <c r="Y12" s="35">
        <f t="shared" si="1"/>
        <v>61</v>
      </c>
      <c r="Z12" s="35">
        <f t="shared" si="2"/>
        <v>53</v>
      </c>
      <c r="AA12" s="105">
        <f t="shared" si="3"/>
        <v>57</v>
      </c>
    </row>
    <row r="13" spans="1:27" ht="12" customHeight="1" x14ac:dyDescent="0.2">
      <c r="A13" s="94">
        <v>7</v>
      </c>
      <c r="B13" s="36">
        <v>9</v>
      </c>
      <c r="C13" s="36">
        <v>28</v>
      </c>
      <c r="D13" s="36">
        <v>0</v>
      </c>
      <c r="E13" s="36">
        <v>1</v>
      </c>
      <c r="F13" s="36">
        <v>24</v>
      </c>
      <c r="G13" s="36">
        <v>25</v>
      </c>
      <c r="H13" s="36">
        <v>0</v>
      </c>
      <c r="I13" s="36">
        <v>3</v>
      </c>
      <c r="J13" s="36">
        <v>4</v>
      </c>
      <c r="K13" s="36">
        <v>0</v>
      </c>
      <c r="L13" s="36">
        <v>6</v>
      </c>
      <c r="M13" s="36">
        <v>24</v>
      </c>
      <c r="N13" s="36">
        <v>0</v>
      </c>
      <c r="O13" s="36">
        <v>0</v>
      </c>
      <c r="P13" s="36">
        <v>5</v>
      </c>
      <c r="Q13" s="36">
        <v>4</v>
      </c>
      <c r="R13" s="36">
        <v>0</v>
      </c>
      <c r="S13" s="36">
        <v>0</v>
      </c>
      <c r="T13" s="36">
        <v>4</v>
      </c>
      <c r="U13" s="36">
        <v>10</v>
      </c>
      <c r="V13" s="117">
        <v>0</v>
      </c>
      <c r="W13" s="107">
        <v>0</v>
      </c>
      <c r="X13" s="106">
        <f t="shared" si="0"/>
        <v>52</v>
      </c>
      <c r="Y13" s="36">
        <f t="shared" si="1"/>
        <v>95</v>
      </c>
      <c r="Z13" s="36">
        <f t="shared" si="2"/>
        <v>43</v>
      </c>
      <c r="AA13" s="107">
        <f t="shared" si="3"/>
        <v>87</v>
      </c>
    </row>
    <row r="14" spans="1:27" ht="12" customHeight="1" x14ac:dyDescent="0.2">
      <c r="A14" s="92">
        <v>8</v>
      </c>
      <c r="B14" s="34">
        <v>10</v>
      </c>
      <c r="C14" s="34">
        <v>26</v>
      </c>
      <c r="D14" s="34">
        <v>2</v>
      </c>
      <c r="E14" s="34">
        <v>1</v>
      </c>
      <c r="F14" s="34">
        <v>20</v>
      </c>
      <c r="G14" s="34">
        <v>21</v>
      </c>
      <c r="H14" s="34">
        <v>4</v>
      </c>
      <c r="I14" s="34">
        <v>1</v>
      </c>
      <c r="J14" s="34">
        <v>3</v>
      </c>
      <c r="K14" s="34">
        <v>0</v>
      </c>
      <c r="L14" s="34">
        <v>5</v>
      </c>
      <c r="M14" s="34">
        <v>15</v>
      </c>
      <c r="N14" s="34">
        <v>0</v>
      </c>
      <c r="O14" s="34">
        <v>0</v>
      </c>
      <c r="P14" s="34">
        <v>5</v>
      </c>
      <c r="Q14" s="34">
        <v>1</v>
      </c>
      <c r="R14" s="34">
        <v>0</v>
      </c>
      <c r="S14" s="34">
        <v>0</v>
      </c>
      <c r="T14" s="34">
        <v>5</v>
      </c>
      <c r="U14" s="34">
        <v>3</v>
      </c>
      <c r="V14" s="115">
        <v>0</v>
      </c>
      <c r="W14" s="103">
        <v>0</v>
      </c>
      <c r="X14" s="102">
        <f t="shared" si="0"/>
        <v>54</v>
      </c>
      <c r="Y14" s="34">
        <f t="shared" si="1"/>
        <v>68</v>
      </c>
      <c r="Z14" s="34">
        <f t="shared" si="2"/>
        <v>40</v>
      </c>
      <c r="AA14" s="103">
        <f t="shared" si="3"/>
        <v>65</v>
      </c>
    </row>
    <row r="15" spans="1:27" ht="12" customHeight="1" x14ac:dyDescent="0.2">
      <c r="A15" s="93">
        <v>9</v>
      </c>
      <c r="B15" s="35">
        <v>12</v>
      </c>
      <c r="C15" s="35">
        <v>58</v>
      </c>
      <c r="D15" s="35">
        <v>2</v>
      </c>
      <c r="E15" s="35">
        <v>4</v>
      </c>
      <c r="F15" s="35">
        <v>22</v>
      </c>
      <c r="G15" s="35">
        <v>51</v>
      </c>
      <c r="H15" s="35">
        <v>7</v>
      </c>
      <c r="I15" s="35">
        <v>10</v>
      </c>
      <c r="J15" s="35">
        <v>5</v>
      </c>
      <c r="K15" s="35">
        <v>2</v>
      </c>
      <c r="L15" s="35">
        <v>7</v>
      </c>
      <c r="M15" s="35">
        <v>39</v>
      </c>
      <c r="N15" s="35">
        <v>1</v>
      </c>
      <c r="O15" s="35">
        <v>0</v>
      </c>
      <c r="P15" s="35">
        <v>1</v>
      </c>
      <c r="Q15" s="35">
        <v>2</v>
      </c>
      <c r="R15" s="35">
        <v>0</v>
      </c>
      <c r="S15" s="35">
        <v>0</v>
      </c>
      <c r="T15" s="35">
        <v>1</v>
      </c>
      <c r="U15" s="35">
        <v>14</v>
      </c>
      <c r="V15" s="116">
        <v>0</v>
      </c>
      <c r="W15" s="105">
        <v>1</v>
      </c>
      <c r="X15" s="104">
        <f t="shared" si="0"/>
        <v>58</v>
      </c>
      <c r="Y15" s="35">
        <f t="shared" si="1"/>
        <v>181</v>
      </c>
      <c r="Z15" s="35">
        <f t="shared" si="2"/>
        <v>42</v>
      </c>
      <c r="AA15" s="105">
        <f t="shared" si="3"/>
        <v>162</v>
      </c>
    </row>
    <row r="16" spans="1:27" ht="12" customHeight="1" x14ac:dyDescent="0.2">
      <c r="A16" s="94">
        <v>10</v>
      </c>
      <c r="B16" s="36">
        <v>12</v>
      </c>
      <c r="C16" s="36">
        <v>54</v>
      </c>
      <c r="D16" s="36">
        <v>1</v>
      </c>
      <c r="E16" s="36">
        <v>0</v>
      </c>
      <c r="F16" s="36">
        <v>24</v>
      </c>
      <c r="G16" s="36">
        <v>54</v>
      </c>
      <c r="H16" s="36">
        <v>2</v>
      </c>
      <c r="I16" s="36">
        <v>2</v>
      </c>
      <c r="J16" s="36">
        <v>5</v>
      </c>
      <c r="K16" s="36">
        <v>1</v>
      </c>
      <c r="L16" s="36">
        <v>8</v>
      </c>
      <c r="M16" s="36">
        <v>48</v>
      </c>
      <c r="N16" s="36">
        <v>0</v>
      </c>
      <c r="O16" s="36">
        <v>0</v>
      </c>
      <c r="P16" s="36">
        <v>1</v>
      </c>
      <c r="Q16" s="36">
        <v>3</v>
      </c>
      <c r="R16" s="36">
        <v>0</v>
      </c>
      <c r="S16" s="36">
        <v>0</v>
      </c>
      <c r="T16" s="36">
        <v>3</v>
      </c>
      <c r="U16" s="36">
        <v>16</v>
      </c>
      <c r="V16" s="117">
        <v>0</v>
      </c>
      <c r="W16" s="107">
        <v>3</v>
      </c>
      <c r="X16" s="106">
        <f t="shared" si="0"/>
        <v>56</v>
      </c>
      <c r="Y16" s="36">
        <f t="shared" si="1"/>
        <v>181</v>
      </c>
      <c r="Z16" s="36">
        <f t="shared" si="2"/>
        <v>47</v>
      </c>
      <c r="AA16" s="107">
        <f t="shared" si="3"/>
        <v>172</v>
      </c>
    </row>
    <row r="17" spans="1:27" ht="12" customHeight="1" x14ac:dyDescent="0.2">
      <c r="A17" s="92">
        <v>11</v>
      </c>
      <c r="B17" s="34">
        <v>8</v>
      </c>
      <c r="C17" s="34">
        <v>23</v>
      </c>
      <c r="D17" s="34">
        <v>0</v>
      </c>
      <c r="E17" s="34">
        <v>0</v>
      </c>
      <c r="F17" s="34">
        <v>23</v>
      </c>
      <c r="G17" s="34">
        <v>23</v>
      </c>
      <c r="H17" s="34">
        <v>0</v>
      </c>
      <c r="I17" s="34">
        <v>0</v>
      </c>
      <c r="J17" s="34">
        <v>3</v>
      </c>
      <c r="K17" s="34">
        <v>2</v>
      </c>
      <c r="L17" s="34">
        <v>7</v>
      </c>
      <c r="M17" s="34">
        <v>18</v>
      </c>
      <c r="N17" s="34">
        <v>0</v>
      </c>
      <c r="O17" s="34">
        <v>0</v>
      </c>
      <c r="P17" s="34">
        <v>3</v>
      </c>
      <c r="Q17" s="34">
        <v>3</v>
      </c>
      <c r="R17" s="34">
        <v>0</v>
      </c>
      <c r="S17" s="34">
        <v>0</v>
      </c>
      <c r="T17" s="34">
        <v>0</v>
      </c>
      <c r="U17" s="34">
        <v>3</v>
      </c>
      <c r="V17" s="115">
        <v>0</v>
      </c>
      <c r="W17" s="103">
        <v>0</v>
      </c>
      <c r="X17" s="102">
        <f t="shared" si="0"/>
        <v>44</v>
      </c>
      <c r="Y17" s="34">
        <f t="shared" si="1"/>
        <v>72</v>
      </c>
      <c r="Z17" s="34">
        <f t="shared" si="2"/>
        <v>38</v>
      </c>
      <c r="AA17" s="103">
        <f t="shared" si="3"/>
        <v>67</v>
      </c>
    </row>
    <row r="18" spans="1:27" ht="12" customHeight="1" x14ac:dyDescent="0.2">
      <c r="A18" s="93">
        <v>12</v>
      </c>
      <c r="B18" s="35">
        <v>9</v>
      </c>
      <c r="C18" s="35">
        <v>19</v>
      </c>
      <c r="D18" s="35">
        <v>2</v>
      </c>
      <c r="E18" s="35">
        <v>0</v>
      </c>
      <c r="F18" s="35">
        <v>20</v>
      </c>
      <c r="G18" s="35">
        <v>17</v>
      </c>
      <c r="H18" s="35">
        <v>3</v>
      </c>
      <c r="I18" s="35">
        <v>1</v>
      </c>
      <c r="J18" s="35">
        <v>4</v>
      </c>
      <c r="K18" s="35">
        <v>0</v>
      </c>
      <c r="L18" s="35">
        <v>3</v>
      </c>
      <c r="M18" s="35">
        <v>14</v>
      </c>
      <c r="N18" s="35">
        <v>0</v>
      </c>
      <c r="O18" s="35">
        <v>0</v>
      </c>
      <c r="P18" s="35">
        <v>0</v>
      </c>
      <c r="Q18" s="35">
        <v>3</v>
      </c>
      <c r="R18" s="35">
        <v>0</v>
      </c>
      <c r="S18" s="35">
        <v>0</v>
      </c>
      <c r="T18" s="35">
        <v>0</v>
      </c>
      <c r="U18" s="35">
        <v>5</v>
      </c>
      <c r="V18" s="116">
        <v>0</v>
      </c>
      <c r="W18" s="105">
        <v>0</v>
      </c>
      <c r="X18" s="104">
        <f t="shared" si="0"/>
        <v>41</v>
      </c>
      <c r="Y18" s="35">
        <f t="shared" si="1"/>
        <v>59</v>
      </c>
      <c r="Z18" s="35">
        <f t="shared" si="2"/>
        <v>32</v>
      </c>
      <c r="AA18" s="105">
        <f t="shared" si="3"/>
        <v>55</v>
      </c>
    </row>
    <row r="19" spans="1:27" ht="12" customHeight="1" x14ac:dyDescent="0.2">
      <c r="A19" s="94">
        <v>13</v>
      </c>
      <c r="B19" s="36">
        <v>7</v>
      </c>
      <c r="C19" s="36">
        <v>10</v>
      </c>
      <c r="D19" s="36">
        <v>0</v>
      </c>
      <c r="E19" s="36">
        <v>0</v>
      </c>
      <c r="F19" s="36">
        <v>22</v>
      </c>
      <c r="G19" s="36">
        <v>9</v>
      </c>
      <c r="H19" s="36">
        <v>0</v>
      </c>
      <c r="I19" s="36">
        <v>0</v>
      </c>
      <c r="J19" s="36">
        <v>3</v>
      </c>
      <c r="K19" s="36">
        <v>0</v>
      </c>
      <c r="L19" s="36">
        <v>8</v>
      </c>
      <c r="M19" s="36">
        <v>7</v>
      </c>
      <c r="N19" s="36">
        <v>0</v>
      </c>
      <c r="O19" s="36">
        <v>0</v>
      </c>
      <c r="P19" s="36">
        <v>1</v>
      </c>
      <c r="Q19" s="36">
        <v>0</v>
      </c>
      <c r="R19" s="36">
        <v>1</v>
      </c>
      <c r="S19" s="36">
        <v>0</v>
      </c>
      <c r="T19" s="36">
        <v>0</v>
      </c>
      <c r="U19" s="36">
        <v>1</v>
      </c>
      <c r="V19" s="117">
        <v>0</v>
      </c>
      <c r="W19" s="107">
        <v>0</v>
      </c>
      <c r="X19" s="106">
        <f t="shared" si="0"/>
        <v>42</v>
      </c>
      <c r="Y19" s="36">
        <f t="shared" si="1"/>
        <v>27</v>
      </c>
      <c r="Z19" s="36">
        <f t="shared" si="2"/>
        <v>37</v>
      </c>
      <c r="AA19" s="107">
        <f t="shared" si="3"/>
        <v>27</v>
      </c>
    </row>
    <row r="20" spans="1:27" ht="12" customHeight="1" x14ac:dyDescent="0.2">
      <c r="A20" s="92">
        <v>14</v>
      </c>
      <c r="B20" s="34">
        <v>6</v>
      </c>
      <c r="C20" s="34">
        <v>16</v>
      </c>
      <c r="D20" s="34">
        <v>0</v>
      </c>
      <c r="E20" s="34">
        <v>0</v>
      </c>
      <c r="F20" s="34">
        <v>22</v>
      </c>
      <c r="G20" s="34">
        <v>15</v>
      </c>
      <c r="H20" s="34">
        <v>1</v>
      </c>
      <c r="I20" s="34">
        <v>1</v>
      </c>
      <c r="J20" s="34">
        <v>3</v>
      </c>
      <c r="K20" s="34">
        <v>0</v>
      </c>
      <c r="L20" s="34">
        <v>5</v>
      </c>
      <c r="M20" s="34">
        <v>7</v>
      </c>
      <c r="N20" s="34">
        <v>0</v>
      </c>
      <c r="O20" s="34">
        <v>0</v>
      </c>
      <c r="P20" s="34">
        <v>0</v>
      </c>
      <c r="Q20" s="34">
        <v>1</v>
      </c>
      <c r="R20" s="34">
        <v>1</v>
      </c>
      <c r="S20" s="34">
        <v>0</v>
      </c>
      <c r="T20" s="34">
        <v>0</v>
      </c>
      <c r="U20" s="34">
        <v>2</v>
      </c>
      <c r="V20" s="115">
        <v>0</v>
      </c>
      <c r="W20" s="103">
        <v>0</v>
      </c>
      <c r="X20" s="102">
        <f t="shared" si="0"/>
        <v>38</v>
      </c>
      <c r="Y20" s="34">
        <f t="shared" si="1"/>
        <v>42</v>
      </c>
      <c r="Z20" s="34">
        <f t="shared" si="2"/>
        <v>33</v>
      </c>
      <c r="AA20" s="103">
        <f t="shared" si="3"/>
        <v>40</v>
      </c>
    </row>
    <row r="21" spans="1:27" ht="12" customHeight="1" x14ac:dyDescent="0.2">
      <c r="A21" s="93">
        <v>15</v>
      </c>
      <c r="B21" s="35">
        <v>7</v>
      </c>
      <c r="C21" s="35">
        <v>24</v>
      </c>
      <c r="D21" s="35">
        <v>1</v>
      </c>
      <c r="E21" s="35">
        <v>2</v>
      </c>
      <c r="F21" s="35">
        <v>21</v>
      </c>
      <c r="G21" s="35">
        <v>23</v>
      </c>
      <c r="H21" s="35">
        <v>1</v>
      </c>
      <c r="I21" s="35">
        <v>2</v>
      </c>
      <c r="J21" s="35">
        <v>3</v>
      </c>
      <c r="K21" s="35">
        <v>0</v>
      </c>
      <c r="L21" s="35">
        <v>7</v>
      </c>
      <c r="M21" s="35">
        <v>15</v>
      </c>
      <c r="N21" s="35">
        <v>0</v>
      </c>
      <c r="O21" s="35">
        <v>0</v>
      </c>
      <c r="P21" s="35">
        <v>1</v>
      </c>
      <c r="Q21" s="35">
        <v>1</v>
      </c>
      <c r="R21" s="35">
        <v>0</v>
      </c>
      <c r="S21" s="35">
        <v>0</v>
      </c>
      <c r="T21" s="35">
        <v>0</v>
      </c>
      <c r="U21" s="35">
        <v>3</v>
      </c>
      <c r="V21" s="116">
        <v>0</v>
      </c>
      <c r="W21" s="105">
        <v>0</v>
      </c>
      <c r="X21" s="104">
        <f t="shared" si="0"/>
        <v>41</v>
      </c>
      <c r="Y21" s="35">
        <f t="shared" si="1"/>
        <v>70</v>
      </c>
      <c r="Z21" s="35">
        <f t="shared" si="2"/>
        <v>35</v>
      </c>
      <c r="AA21" s="105">
        <f t="shared" si="3"/>
        <v>65</v>
      </c>
    </row>
    <row r="22" spans="1:27" ht="12" customHeight="1" x14ac:dyDescent="0.2">
      <c r="A22" s="94">
        <v>16</v>
      </c>
      <c r="B22" s="36">
        <v>6</v>
      </c>
      <c r="C22" s="36">
        <v>15</v>
      </c>
      <c r="D22" s="36">
        <v>1</v>
      </c>
      <c r="E22" s="36">
        <v>0</v>
      </c>
      <c r="F22" s="36">
        <v>21</v>
      </c>
      <c r="G22" s="36">
        <v>13</v>
      </c>
      <c r="H22" s="36">
        <v>3</v>
      </c>
      <c r="I22" s="36">
        <v>0</v>
      </c>
      <c r="J22" s="36">
        <v>2</v>
      </c>
      <c r="K22" s="36">
        <v>0</v>
      </c>
      <c r="L22" s="36">
        <v>1</v>
      </c>
      <c r="M22" s="36">
        <v>11</v>
      </c>
      <c r="N22" s="36">
        <v>0</v>
      </c>
      <c r="O22" s="36">
        <v>0</v>
      </c>
      <c r="P22" s="36">
        <v>0</v>
      </c>
      <c r="Q22" s="36">
        <v>0</v>
      </c>
      <c r="R22" s="36">
        <v>0</v>
      </c>
      <c r="S22" s="36">
        <v>0</v>
      </c>
      <c r="T22" s="36">
        <v>0</v>
      </c>
      <c r="U22" s="36">
        <v>1</v>
      </c>
      <c r="V22" s="117">
        <v>0</v>
      </c>
      <c r="W22" s="107">
        <v>1</v>
      </c>
      <c r="X22" s="106">
        <f t="shared" si="0"/>
        <v>34</v>
      </c>
      <c r="Y22" s="36">
        <f t="shared" si="1"/>
        <v>41</v>
      </c>
      <c r="Z22" s="36">
        <f t="shared" si="2"/>
        <v>28</v>
      </c>
      <c r="AA22" s="107">
        <f t="shared" si="3"/>
        <v>40</v>
      </c>
    </row>
    <row r="23" spans="1:27" ht="12" customHeight="1" x14ac:dyDescent="0.2">
      <c r="A23" s="92">
        <v>17</v>
      </c>
      <c r="B23" s="34">
        <v>7</v>
      </c>
      <c r="C23" s="34">
        <v>23</v>
      </c>
      <c r="D23" s="34">
        <v>2</v>
      </c>
      <c r="E23" s="34">
        <v>0</v>
      </c>
      <c r="F23" s="34">
        <v>23</v>
      </c>
      <c r="G23" s="34">
        <v>19</v>
      </c>
      <c r="H23" s="34">
        <v>3</v>
      </c>
      <c r="I23" s="34">
        <v>0</v>
      </c>
      <c r="J23" s="34">
        <v>3</v>
      </c>
      <c r="K23" s="34">
        <v>1</v>
      </c>
      <c r="L23" s="34">
        <v>7</v>
      </c>
      <c r="M23" s="34">
        <v>15</v>
      </c>
      <c r="N23" s="34">
        <v>0</v>
      </c>
      <c r="O23" s="34">
        <v>0</v>
      </c>
      <c r="P23" s="34">
        <v>2</v>
      </c>
      <c r="Q23" s="34">
        <v>1</v>
      </c>
      <c r="R23" s="34">
        <v>0</v>
      </c>
      <c r="S23" s="34">
        <v>0</v>
      </c>
      <c r="T23" s="34">
        <v>1</v>
      </c>
      <c r="U23" s="34">
        <v>1</v>
      </c>
      <c r="V23" s="115">
        <v>0</v>
      </c>
      <c r="W23" s="103">
        <v>0</v>
      </c>
      <c r="X23" s="102">
        <f t="shared" si="0"/>
        <v>48</v>
      </c>
      <c r="Y23" s="34">
        <f t="shared" si="1"/>
        <v>60</v>
      </c>
      <c r="Z23" s="34">
        <f t="shared" si="2"/>
        <v>38</v>
      </c>
      <c r="AA23" s="103">
        <f t="shared" si="3"/>
        <v>58</v>
      </c>
    </row>
    <row r="24" spans="1:27" ht="12" customHeight="1" x14ac:dyDescent="0.2">
      <c r="A24" s="93">
        <v>18</v>
      </c>
      <c r="B24" s="35">
        <v>9</v>
      </c>
      <c r="C24" s="35">
        <v>19</v>
      </c>
      <c r="D24" s="35">
        <v>3</v>
      </c>
      <c r="E24" s="35">
        <v>0</v>
      </c>
      <c r="F24" s="35">
        <v>20</v>
      </c>
      <c r="G24" s="35">
        <v>19</v>
      </c>
      <c r="H24" s="35">
        <v>3</v>
      </c>
      <c r="I24" s="35">
        <v>0</v>
      </c>
      <c r="J24" s="35">
        <v>4</v>
      </c>
      <c r="K24" s="35">
        <v>0</v>
      </c>
      <c r="L24" s="35">
        <v>7</v>
      </c>
      <c r="M24" s="35">
        <v>14</v>
      </c>
      <c r="N24" s="35">
        <v>0</v>
      </c>
      <c r="O24" s="35">
        <v>0</v>
      </c>
      <c r="P24" s="35">
        <v>0</v>
      </c>
      <c r="Q24" s="35">
        <v>2</v>
      </c>
      <c r="R24" s="35">
        <v>2</v>
      </c>
      <c r="S24" s="35">
        <v>0</v>
      </c>
      <c r="T24" s="35">
        <v>0</v>
      </c>
      <c r="U24" s="35">
        <v>3</v>
      </c>
      <c r="V24" s="116">
        <v>0</v>
      </c>
      <c r="W24" s="105">
        <v>0</v>
      </c>
      <c r="X24" s="104">
        <f t="shared" si="0"/>
        <v>48</v>
      </c>
      <c r="Y24" s="35">
        <f t="shared" si="1"/>
        <v>57</v>
      </c>
      <c r="Z24" s="35">
        <f t="shared" si="2"/>
        <v>36</v>
      </c>
      <c r="AA24" s="105">
        <f t="shared" si="3"/>
        <v>55</v>
      </c>
    </row>
    <row r="25" spans="1:27" ht="12" customHeight="1" x14ac:dyDescent="0.2">
      <c r="A25" s="94">
        <v>19</v>
      </c>
      <c r="B25" s="36">
        <v>8</v>
      </c>
      <c r="C25" s="36">
        <v>9</v>
      </c>
      <c r="D25" s="36">
        <v>1</v>
      </c>
      <c r="E25" s="36">
        <v>0</v>
      </c>
      <c r="F25" s="36">
        <v>20</v>
      </c>
      <c r="G25" s="36">
        <v>9</v>
      </c>
      <c r="H25" s="36">
        <v>2</v>
      </c>
      <c r="I25" s="36">
        <v>0</v>
      </c>
      <c r="J25" s="36">
        <v>2</v>
      </c>
      <c r="K25" s="36">
        <v>1</v>
      </c>
      <c r="L25" s="36">
        <v>3</v>
      </c>
      <c r="M25" s="36">
        <v>7</v>
      </c>
      <c r="N25" s="36">
        <v>0</v>
      </c>
      <c r="O25" s="36">
        <v>0</v>
      </c>
      <c r="P25" s="36">
        <v>1</v>
      </c>
      <c r="Q25" s="36">
        <v>0</v>
      </c>
      <c r="R25" s="36">
        <v>0</v>
      </c>
      <c r="S25" s="36">
        <v>0</v>
      </c>
      <c r="T25" s="36">
        <v>0</v>
      </c>
      <c r="U25" s="36">
        <v>0</v>
      </c>
      <c r="V25" s="117">
        <v>0</v>
      </c>
      <c r="W25" s="107">
        <v>0</v>
      </c>
      <c r="X25" s="106">
        <f t="shared" si="0"/>
        <v>37</v>
      </c>
      <c r="Y25" s="36">
        <f t="shared" si="1"/>
        <v>26</v>
      </c>
      <c r="Z25" s="36">
        <f t="shared" si="2"/>
        <v>31</v>
      </c>
      <c r="AA25" s="107">
        <f t="shared" si="3"/>
        <v>25</v>
      </c>
    </row>
    <row r="26" spans="1:27" ht="12" customHeight="1" x14ac:dyDescent="0.2">
      <c r="A26" s="92">
        <v>20</v>
      </c>
      <c r="B26" s="34">
        <v>5</v>
      </c>
      <c r="C26" s="34">
        <v>18</v>
      </c>
      <c r="D26" s="34">
        <v>0</v>
      </c>
      <c r="E26" s="34">
        <v>0</v>
      </c>
      <c r="F26" s="34">
        <v>22</v>
      </c>
      <c r="G26" s="34">
        <v>17</v>
      </c>
      <c r="H26" s="34">
        <v>1</v>
      </c>
      <c r="I26" s="34">
        <v>0</v>
      </c>
      <c r="J26" s="34">
        <v>4</v>
      </c>
      <c r="K26" s="34">
        <v>0</v>
      </c>
      <c r="L26" s="34">
        <v>2</v>
      </c>
      <c r="M26" s="34">
        <v>13</v>
      </c>
      <c r="N26" s="34">
        <v>0</v>
      </c>
      <c r="O26" s="34">
        <v>0</v>
      </c>
      <c r="P26" s="34">
        <v>1</v>
      </c>
      <c r="Q26" s="34">
        <v>3</v>
      </c>
      <c r="R26" s="34">
        <v>1</v>
      </c>
      <c r="S26" s="34">
        <v>0</v>
      </c>
      <c r="T26" s="34">
        <v>0</v>
      </c>
      <c r="U26" s="34">
        <v>3</v>
      </c>
      <c r="V26" s="115">
        <v>0</v>
      </c>
      <c r="W26" s="103">
        <v>0</v>
      </c>
      <c r="X26" s="102">
        <f t="shared" si="0"/>
        <v>36</v>
      </c>
      <c r="Y26" s="34">
        <f t="shared" si="1"/>
        <v>54</v>
      </c>
      <c r="Z26" s="34">
        <f t="shared" si="2"/>
        <v>29</v>
      </c>
      <c r="AA26" s="103">
        <f t="shared" si="3"/>
        <v>51</v>
      </c>
    </row>
    <row r="27" spans="1:27" ht="12" customHeight="1" x14ac:dyDescent="0.2">
      <c r="A27" s="93">
        <v>21</v>
      </c>
      <c r="B27" s="35">
        <v>8</v>
      </c>
      <c r="C27" s="35">
        <v>7</v>
      </c>
      <c r="D27" s="35">
        <v>0</v>
      </c>
      <c r="E27" s="35">
        <v>0</v>
      </c>
      <c r="F27" s="35">
        <v>14</v>
      </c>
      <c r="G27" s="35">
        <v>5</v>
      </c>
      <c r="H27" s="35">
        <v>1</v>
      </c>
      <c r="I27" s="35">
        <v>0</v>
      </c>
      <c r="J27" s="35">
        <v>4</v>
      </c>
      <c r="K27" s="35">
        <v>0</v>
      </c>
      <c r="L27" s="35">
        <v>6</v>
      </c>
      <c r="M27" s="35">
        <v>4</v>
      </c>
      <c r="N27" s="35">
        <v>0</v>
      </c>
      <c r="O27" s="35">
        <v>0</v>
      </c>
      <c r="P27" s="35">
        <v>3</v>
      </c>
      <c r="Q27" s="35">
        <v>1</v>
      </c>
      <c r="R27" s="35">
        <v>1</v>
      </c>
      <c r="S27" s="35">
        <v>0</v>
      </c>
      <c r="T27" s="35">
        <v>0</v>
      </c>
      <c r="U27" s="35">
        <v>2</v>
      </c>
      <c r="V27" s="116">
        <v>0</v>
      </c>
      <c r="W27" s="105">
        <v>0</v>
      </c>
      <c r="X27" s="104">
        <f t="shared" si="0"/>
        <v>37</v>
      </c>
      <c r="Y27" s="35">
        <f t="shared" si="1"/>
        <v>19</v>
      </c>
      <c r="Z27" s="35">
        <f t="shared" si="2"/>
        <v>28</v>
      </c>
      <c r="AA27" s="105">
        <f t="shared" si="3"/>
        <v>18</v>
      </c>
    </row>
    <row r="28" spans="1:27" ht="12" customHeight="1" thickBot="1" x14ac:dyDescent="0.25">
      <c r="A28" s="95" t="s">
        <v>17</v>
      </c>
      <c r="B28" s="28">
        <f t="shared" ref="B28:W28" si="4">SUM(B7:B27)</f>
        <v>179</v>
      </c>
      <c r="C28" s="28">
        <f t="shared" si="4"/>
        <v>503</v>
      </c>
      <c r="D28" s="28">
        <f t="shared" si="4"/>
        <v>19</v>
      </c>
      <c r="E28" s="28">
        <f t="shared" si="4"/>
        <v>14</v>
      </c>
      <c r="F28" s="28">
        <f t="shared" si="4"/>
        <v>450</v>
      </c>
      <c r="G28" s="28">
        <f t="shared" si="4"/>
        <v>462</v>
      </c>
      <c r="H28" s="28">
        <f t="shared" si="4"/>
        <v>43</v>
      </c>
      <c r="I28" s="28">
        <f t="shared" si="4"/>
        <v>31</v>
      </c>
      <c r="J28" s="28">
        <f t="shared" si="4"/>
        <v>83</v>
      </c>
      <c r="K28" s="28">
        <f t="shared" si="4"/>
        <v>8</v>
      </c>
      <c r="L28" s="28">
        <f t="shared" si="4"/>
        <v>137</v>
      </c>
      <c r="M28" s="28">
        <f t="shared" si="4"/>
        <v>364</v>
      </c>
      <c r="N28" s="28">
        <f t="shared" si="4"/>
        <v>1</v>
      </c>
      <c r="O28" s="28">
        <f t="shared" si="4"/>
        <v>1</v>
      </c>
      <c r="P28" s="28">
        <f t="shared" si="4"/>
        <v>87</v>
      </c>
      <c r="Q28" s="28">
        <f t="shared" si="4"/>
        <v>39</v>
      </c>
      <c r="R28" s="28">
        <f t="shared" si="4"/>
        <v>8</v>
      </c>
      <c r="S28" s="28">
        <f t="shared" si="4"/>
        <v>1</v>
      </c>
      <c r="T28" s="28">
        <f t="shared" si="4"/>
        <v>47</v>
      </c>
      <c r="U28" s="28">
        <f t="shared" si="4"/>
        <v>162</v>
      </c>
      <c r="V28" s="28">
        <f t="shared" si="4"/>
        <v>0</v>
      </c>
      <c r="W28" s="29">
        <f t="shared" si="4"/>
        <v>9</v>
      </c>
      <c r="X28" s="96">
        <f t="shared" si="0"/>
        <v>1054</v>
      </c>
      <c r="Y28" s="28">
        <f t="shared" si="1"/>
        <v>1594</v>
      </c>
      <c r="Z28" s="28">
        <f t="shared" si="2"/>
        <v>813</v>
      </c>
      <c r="AA28" s="29">
        <f t="shared" si="3"/>
        <v>1491</v>
      </c>
    </row>
    <row r="29" spans="1:27" ht="12" customHeight="1" x14ac:dyDescent="0.2">
      <c r="A29" s="97" t="s">
        <v>18</v>
      </c>
      <c r="B29" s="63">
        <v>2</v>
      </c>
      <c r="C29" s="63">
        <v>0</v>
      </c>
      <c r="D29" s="63">
        <v>1</v>
      </c>
      <c r="E29" s="63">
        <v>0</v>
      </c>
      <c r="F29" s="63">
        <v>1</v>
      </c>
      <c r="G29" s="63">
        <v>0</v>
      </c>
      <c r="H29" s="63">
        <v>2</v>
      </c>
      <c r="I29" s="63">
        <v>0</v>
      </c>
      <c r="J29" s="63">
        <v>3</v>
      </c>
      <c r="K29" s="63">
        <v>0</v>
      </c>
      <c r="L29" s="63">
        <v>2</v>
      </c>
      <c r="M29" s="63">
        <v>1</v>
      </c>
      <c r="N29" s="63">
        <v>0</v>
      </c>
      <c r="O29" s="63">
        <v>0</v>
      </c>
      <c r="P29" s="63">
        <v>0</v>
      </c>
      <c r="Q29" s="63">
        <v>0</v>
      </c>
      <c r="R29" s="63">
        <v>0</v>
      </c>
      <c r="S29" s="63">
        <v>0</v>
      </c>
      <c r="T29" s="63">
        <v>5</v>
      </c>
      <c r="U29" s="63">
        <v>1</v>
      </c>
      <c r="V29" s="63">
        <v>3</v>
      </c>
      <c r="W29" s="64">
        <v>0</v>
      </c>
      <c r="X29" s="98">
        <f t="shared" si="0"/>
        <v>19</v>
      </c>
      <c r="Y29" s="37">
        <f t="shared" si="1"/>
        <v>2</v>
      </c>
      <c r="Z29" s="37">
        <f t="shared" si="2"/>
        <v>10</v>
      </c>
      <c r="AA29" s="99">
        <f t="shared" si="3"/>
        <v>2</v>
      </c>
    </row>
    <row r="30" spans="1:27" ht="12" customHeight="1" thickBot="1" x14ac:dyDescent="0.25">
      <c r="A30" s="95" t="s">
        <v>19</v>
      </c>
      <c r="B30" s="28">
        <f t="shared" ref="B30:W30" si="5">SUM(B28:B29)</f>
        <v>181</v>
      </c>
      <c r="C30" s="28">
        <f t="shared" si="5"/>
        <v>503</v>
      </c>
      <c r="D30" s="28">
        <f t="shared" si="5"/>
        <v>20</v>
      </c>
      <c r="E30" s="28">
        <f t="shared" si="5"/>
        <v>14</v>
      </c>
      <c r="F30" s="28">
        <f t="shared" si="5"/>
        <v>451</v>
      </c>
      <c r="G30" s="28">
        <f t="shared" si="5"/>
        <v>462</v>
      </c>
      <c r="H30" s="28">
        <f t="shared" si="5"/>
        <v>45</v>
      </c>
      <c r="I30" s="28">
        <f t="shared" si="5"/>
        <v>31</v>
      </c>
      <c r="J30" s="28">
        <f t="shared" si="5"/>
        <v>86</v>
      </c>
      <c r="K30" s="28">
        <f t="shared" si="5"/>
        <v>8</v>
      </c>
      <c r="L30" s="28">
        <f t="shared" si="5"/>
        <v>139</v>
      </c>
      <c r="M30" s="28">
        <f t="shared" si="5"/>
        <v>365</v>
      </c>
      <c r="N30" s="28">
        <f t="shared" si="5"/>
        <v>1</v>
      </c>
      <c r="O30" s="28">
        <f t="shared" si="5"/>
        <v>1</v>
      </c>
      <c r="P30" s="28">
        <f t="shared" si="5"/>
        <v>87</v>
      </c>
      <c r="Q30" s="28">
        <f t="shared" si="5"/>
        <v>39</v>
      </c>
      <c r="R30" s="28">
        <f t="shared" si="5"/>
        <v>8</v>
      </c>
      <c r="S30" s="28">
        <f t="shared" si="5"/>
        <v>1</v>
      </c>
      <c r="T30" s="28">
        <f t="shared" si="5"/>
        <v>52</v>
      </c>
      <c r="U30" s="28">
        <f t="shared" si="5"/>
        <v>163</v>
      </c>
      <c r="V30" s="28">
        <f t="shared" si="5"/>
        <v>3</v>
      </c>
      <c r="W30" s="29">
        <f t="shared" si="5"/>
        <v>9</v>
      </c>
      <c r="X30" s="96">
        <f t="shared" si="0"/>
        <v>1073</v>
      </c>
      <c r="Y30" s="28">
        <f t="shared" si="1"/>
        <v>1596</v>
      </c>
      <c r="Z30" s="28">
        <f t="shared" si="2"/>
        <v>823</v>
      </c>
      <c r="AA30" s="29">
        <f t="shared" si="3"/>
        <v>1493</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278</v>
      </c>
      <c r="D32" s="100"/>
    </row>
    <row r="35" spans="1:27" ht="21" customHeight="1" thickBot="1" x14ac:dyDescent="0.35">
      <c r="A35" s="53" t="s">
        <v>83</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50</v>
      </c>
      <c r="C39" s="34">
        <f t="shared" ref="C39:AA39" si="6">SUM(C15:C16,C20:C23)</f>
        <v>190</v>
      </c>
      <c r="D39" s="34">
        <f t="shared" si="6"/>
        <v>7</v>
      </c>
      <c r="E39" s="34">
        <f t="shared" si="6"/>
        <v>6</v>
      </c>
      <c r="F39" s="34">
        <f t="shared" si="6"/>
        <v>133</v>
      </c>
      <c r="G39" s="34">
        <f t="shared" si="6"/>
        <v>175</v>
      </c>
      <c r="H39" s="34">
        <f t="shared" si="6"/>
        <v>17</v>
      </c>
      <c r="I39" s="34">
        <f t="shared" si="6"/>
        <v>15</v>
      </c>
      <c r="J39" s="34">
        <f t="shared" si="6"/>
        <v>21</v>
      </c>
      <c r="K39" s="34">
        <f t="shared" si="6"/>
        <v>4</v>
      </c>
      <c r="L39" s="34">
        <f t="shared" si="6"/>
        <v>35</v>
      </c>
      <c r="M39" s="34">
        <f t="shared" si="6"/>
        <v>135</v>
      </c>
      <c r="N39" s="34">
        <f t="shared" si="6"/>
        <v>1</v>
      </c>
      <c r="O39" s="34">
        <f t="shared" si="6"/>
        <v>0</v>
      </c>
      <c r="P39" s="34">
        <f t="shared" si="6"/>
        <v>5</v>
      </c>
      <c r="Q39" s="34">
        <f t="shared" si="6"/>
        <v>8</v>
      </c>
      <c r="R39" s="34">
        <f t="shared" si="6"/>
        <v>1</v>
      </c>
      <c r="S39" s="34">
        <f t="shared" si="6"/>
        <v>0</v>
      </c>
      <c r="T39" s="33">
        <f t="shared" si="6"/>
        <v>5</v>
      </c>
      <c r="U39" s="33">
        <f t="shared" si="6"/>
        <v>37</v>
      </c>
      <c r="V39" s="33">
        <f t="shared" si="6"/>
        <v>0</v>
      </c>
      <c r="W39" s="59">
        <f t="shared" si="6"/>
        <v>5</v>
      </c>
      <c r="X39" s="102">
        <f t="shared" si="6"/>
        <v>275</v>
      </c>
      <c r="Y39" s="34">
        <f t="shared" si="6"/>
        <v>575</v>
      </c>
      <c r="Z39" s="34">
        <f t="shared" si="6"/>
        <v>223</v>
      </c>
      <c r="AA39" s="103">
        <f t="shared" si="6"/>
        <v>537</v>
      </c>
    </row>
    <row r="40" spans="1:27" ht="12" customHeight="1" x14ac:dyDescent="0.2">
      <c r="A40" s="92" t="s">
        <v>26</v>
      </c>
      <c r="B40" s="34">
        <f>SUM(B7:B9,B12:B14,B17:B18,B24)</f>
        <v>83</v>
      </c>
      <c r="C40" s="34">
        <f t="shared" ref="C40:AA40" si="7">SUM(C7:C9,C12:C14,C17:C18,C24)</f>
        <v>241</v>
      </c>
      <c r="D40" s="34">
        <f t="shared" si="7"/>
        <v>10</v>
      </c>
      <c r="E40" s="34">
        <f t="shared" si="7"/>
        <v>7</v>
      </c>
      <c r="F40" s="34">
        <f t="shared" si="7"/>
        <v>196</v>
      </c>
      <c r="G40" s="34">
        <f t="shared" si="7"/>
        <v>222</v>
      </c>
      <c r="H40" s="34">
        <f t="shared" si="7"/>
        <v>18</v>
      </c>
      <c r="I40" s="34">
        <f t="shared" si="7"/>
        <v>15</v>
      </c>
      <c r="J40" s="34">
        <f t="shared" si="7"/>
        <v>42</v>
      </c>
      <c r="K40" s="34">
        <f t="shared" si="7"/>
        <v>3</v>
      </c>
      <c r="L40" s="34">
        <f t="shared" si="7"/>
        <v>66</v>
      </c>
      <c r="M40" s="34">
        <f t="shared" si="7"/>
        <v>181</v>
      </c>
      <c r="N40" s="34">
        <f t="shared" si="7"/>
        <v>0</v>
      </c>
      <c r="O40" s="34">
        <f t="shared" si="7"/>
        <v>1</v>
      </c>
      <c r="P40" s="34">
        <f t="shared" si="7"/>
        <v>67</v>
      </c>
      <c r="Q40" s="34">
        <f t="shared" si="7"/>
        <v>27</v>
      </c>
      <c r="R40" s="34">
        <f t="shared" si="7"/>
        <v>3</v>
      </c>
      <c r="S40" s="34">
        <f t="shared" si="7"/>
        <v>1</v>
      </c>
      <c r="T40" s="33">
        <f t="shared" si="7"/>
        <v>39</v>
      </c>
      <c r="U40" s="33">
        <f t="shared" si="7"/>
        <v>112</v>
      </c>
      <c r="V40" s="33">
        <f t="shared" si="7"/>
        <v>0</v>
      </c>
      <c r="W40" s="59">
        <f t="shared" si="7"/>
        <v>3</v>
      </c>
      <c r="X40" s="102">
        <f t="shared" si="7"/>
        <v>524</v>
      </c>
      <c r="Y40" s="34">
        <f t="shared" si="7"/>
        <v>813</v>
      </c>
      <c r="Z40" s="34">
        <f t="shared" si="7"/>
        <v>384</v>
      </c>
      <c r="AA40" s="103">
        <f t="shared" si="7"/>
        <v>756</v>
      </c>
    </row>
    <row r="41" spans="1:27" ht="12" customHeight="1" x14ac:dyDescent="0.2">
      <c r="A41" s="93" t="s">
        <v>27</v>
      </c>
      <c r="B41" s="35">
        <f>SUM(B10:B11,B19,B25:B27)</f>
        <v>46</v>
      </c>
      <c r="C41" s="35">
        <f t="shared" ref="C41:AA41" si="8">SUM(C10:C11,C19,C25:C27)</f>
        <v>72</v>
      </c>
      <c r="D41" s="35">
        <f t="shared" si="8"/>
        <v>2</v>
      </c>
      <c r="E41" s="35">
        <f t="shared" si="8"/>
        <v>1</v>
      </c>
      <c r="F41" s="35">
        <f t="shared" si="8"/>
        <v>121</v>
      </c>
      <c r="G41" s="35">
        <f t="shared" si="8"/>
        <v>65</v>
      </c>
      <c r="H41" s="35">
        <f t="shared" si="8"/>
        <v>8</v>
      </c>
      <c r="I41" s="35">
        <f t="shared" si="8"/>
        <v>1</v>
      </c>
      <c r="J41" s="35">
        <f t="shared" si="8"/>
        <v>20</v>
      </c>
      <c r="K41" s="35">
        <f t="shared" si="8"/>
        <v>1</v>
      </c>
      <c r="L41" s="35">
        <f t="shared" si="8"/>
        <v>36</v>
      </c>
      <c r="M41" s="35">
        <f t="shared" si="8"/>
        <v>48</v>
      </c>
      <c r="N41" s="35">
        <f t="shared" si="8"/>
        <v>0</v>
      </c>
      <c r="O41" s="35">
        <f t="shared" si="8"/>
        <v>0</v>
      </c>
      <c r="P41" s="35">
        <f t="shared" si="8"/>
        <v>15</v>
      </c>
      <c r="Q41" s="35">
        <f t="shared" si="8"/>
        <v>4</v>
      </c>
      <c r="R41" s="35">
        <f t="shared" si="8"/>
        <v>4</v>
      </c>
      <c r="S41" s="35">
        <f t="shared" si="8"/>
        <v>0</v>
      </c>
      <c r="T41" s="63">
        <f t="shared" si="8"/>
        <v>3</v>
      </c>
      <c r="U41" s="63">
        <f t="shared" si="8"/>
        <v>13</v>
      </c>
      <c r="V41" s="63">
        <f t="shared" si="8"/>
        <v>0</v>
      </c>
      <c r="W41" s="64">
        <f t="shared" si="8"/>
        <v>1</v>
      </c>
      <c r="X41" s="104">
        <f t="shared" si="8"/>
        <v>255</v>
      </c>
      <c r="Y41" s="35">
        <f t="shared" si="8"/>
        <v>206</v>
      </c>
      <c r="Z41" s="35">
        <f t="shared" si="8"/>
        <v>206</v>
      </c>
      <c r="AA41" s="105">
        <f t="shared" si="8"/>
        <v>198</v>
      </c>
    </row>
    <row r="42" spans="1:27" ht="12" customHeight="1" thickBot="1" x14ac:dyDescent="0.25">
      <c r="A42" s="95" t="s">
        <v>17</v>
      </c>
      <c r="B42" s="28">
        <f>SUM(B39:B41)</f>
        <v>179</v>
      </c>
      <c r="C42" s="28">
        <f t="shared" ref="C42:AA42" si="9">SUM(C39:C41)</f>
        <v>503</v>
      </c>
      <c r="D42" s="28">
        <f t="shared" si="9"/>
        <v>19</v>
      </c>
      <c r="E42" s="28">
        <f t="shared" si="9"/>
        <v>14</v>
      </c>
      <c r="F42" s="28">
        <f t="shared" si="9"/>
        <v>450</v>
      </c>
      <c r="G42" s="28">
        <f t="shared" si="9"/>
        <v>462</v>
      </c>
      <c r="H42" s="28">
        <f t="shared" si="9"/>
        <v>43</v>
      </c>
      <c r="I42" s="28">
        <f t="shared" si="9"/>
        <v>31</v>
      </c>
      <c r="J42" s="28">
        <f t="shared" si="9"/>
        <v>83</v>
      </c>
      <c r="K42" s="28">
        <f t="shared" si="9"/>
        <v>8</v>
      </c>
      <c r="L42" s="28">
        <f t="shared" si="9"/>
        <v>137</v>
      </c>
      <c r="M42" s="28">
        <f t="shared" si="9"/>
        <v>364</v>
      </c>
      <c r="N42" s="28">
        <f t="shared" si="9"/>
        <v>1</v>
      </c>
      <c r="O42" s="28">
        <f t="shared" si="9"/>
        <v>1</v>
      </c>
      <c r="P42" s="28">
        <f t="shared" si="9"/>
        <v>87</v>
      </c>
      <c r="Q42" s="28">
        <f t="shared" si="9"/>
        <v>39</v>
      </c>
      <c r="R42" s="28">
        <f t="shared" si="9"/>
        <v>8</v>
      </c>
      <c r="S42" s="28">
        <f t="shared" si="9"/>
        <v>1</v>
      </c>
      <c r="T42" s="28">
        <f t="shared" si="9"/>
        <v>47</v>
      </c>
      <c r="U42" s="28">
        <f t="shared" si="9"/>
        <v>162</v>
      </c>
      <c r="V42" s="28">
        <f t="shared" si="9"/>
        <v>0</v>
      </c>
      <c r="W42" s="29">
        <f t="shared" si="9"/>
        <v>9</v>
      </c>
      <c r="X42" s="96">
        <f t="shared" si="9"/>
        <v>1054</v>
      </c>
      <c r="Y42" s="28">
        <f t="shared" si="9"/>
        <v>1594</v>
      </c>
      <c r="Z42" s="28">
        <f t="shared" si="9"/>
        <v>813</v>
      </c>
      <c r="AA42" s="29">
        <f t="shared" si="9"/>
        <v>1491</v>
      </c>
    </row>
    <row r="43" spans="1:27" ht="12" customHeight="1" x14ac:dyDescent="0.2">
      <c r="A43" s="97" t="s">
        <v>18</v>
      </c>
      <c r="B43" s="37">
        <f>B29</f>
        <v>2</v>
      </c>
      <c r="C43" s="37">
        <f t="shared" ref="C43:AA43" si="10">C29</f>
        <v>0</v>
      </c>
      <c r="D43" s="37">
        <f t="shared" si="10"/>
        <v>1</v>
      </c>
      <c r="E43" s="37">
        <f t="shared" si="10"/>
        <v>0</v>
      </c>
      <c r="F43" s="37">
        <f t="shared" si="10"/>
        <v>1</v>
      </c>
      <c r="G43" s="37">
        <f t="shared" si="10"/>
        <v>0</v>
      </c>
      <c r="H43" s="37">
        <f t="shared" si="10"/>
        <v>2</v>
      </c>
      <c r="I43" s="37">
        <f t="shared" si="10"/>
        <v>0</v>
      </c>
      <c r="J43" s="37">
        <f t="shared" si="10"/>
        <v>3</v>
      </c>
      <c r="K43" s="37">
        <f t="shared" si="10"/>
        <v>0</v>
      </c>
      <c r="L43" s="37">
        <f t="shared" si="10"/>
        <v>2</v>
      </c>
      <c r="M43" s="37">
        <f t="shared" si="10"/>
        <v>1</v>
      </c>
      <c r="N43" s="37">
        <f t="shared" si="10"/>
        <v>0</v>
      </c>
      <c r="O43" s="37">
        <f t="shared" si="10"/>
        <v>0</v>
      </c>
      <c r="P43" s="37">
        <f t="shared" si="10"/>
        <v>0</v>
      </c>
      <c r="Q43" s="37">
        <f t="shared" si="10"/>
        <v>0</v>
      </c>
      <c r="R43" s="37">
        <f t="shared" si="10"/>
        <v>0</v>
      </c>
      <c r="S43" s="37">
        <f t="shared" si="10"/>
        <v>0</v>
      </c>
      <c r="T43" s="63">
        <f t="shared" si="10"/>
        <v>5</v>
      </c>
      <c r="U43" s="63">
        <f t="shared" si="10"/>
        <v>1</v>
      </c>
      <c r="V43" s="63">
        <f t="shared" si="10"/>
        <v>3</v>
      </c>
      <c r="W43" s="64">
        <f t="shared" si="10"/>
        <v>0</v>
      </c>
      <c r="X43" s="98">
        <f t="shared" si="10"/>
        <v>19</v>
      </c>
      <c r="Y43" s="37">
        <f t="shared" si="10"/>
        <v>2</v>
      </c>
      <c r="Z43" s="37">
        <f t="shared" si="10"/>
        <v>10</v>
      </c>
      <c r="AA43" s="99">
        <f t="shared" si="10"/>
        <v>2</v>
      </c>
    </row>
    <row r="44" spans="1:27" ht="12" customHeight="1" thickBot="1" x14ac:dyDescent="0.25">
      <c r="A44" s="95" t="s">
        <v>19</v>
      </c>
      <c r="B44" s="28">
        <f t="shared" ref="B44:W44" si="11">SUM(B42:B43)</f>
        <v>181</v>
      </c>
      <c r="C44" s="28">
        <f t="shared" si="11"/>
        <v>503</v>
      </c>
      <c r="D44" s="28">
        <f t="shared" si="11"/>
        <v>20</v>
      </c>
      <c r="E44" s="28">
        <f t="shared" si="11"/>
        <v>14</v>
      </c>
      <c r="F44" s="28">
        <f t="shared" si="11"/>
        <v>451</v>
      </c>
      <c r="G44" s="28">
        <f t="shared" si="11"/>
        <v>462</v>
      </c>
      <c r="H44" s="28">
        <f t="shared" si="11"/>
        <v>45</v>
      </c>
      <c r="I44" s="28">
        <f t="shared" si="11"/>
        <v>31</v>
      </c>
      <c r="J44" s="28">
        <f t="shared" si="11"/>
        <v>86</v>
      </c>
      <c r="K44" s="28">
        <f t="shared" si="11"/>
        <v>8</v>
      </c>
      <c r="L44" s="28">
        <f t="shared" si="11"/>
        <v>139</v>
      </c>
      <c r="M44" s="28">
        <f t="shared" si="11"/>
        <v>365</v>
      </c>
      <c r="N44" s="28">
        <f t="shared" si="11"/>
        <v>1</v>
      </c>
      <c r="O44" s="28">
        <f t="shared" si="11"/>
        <v>1</v>
      </c>
      <c r="P44" s="28">
        <f t="shared" si="11"/>
        <v>87</v>
      </c>
      <c r="Q44" s="28">
        <f t="shared" si="11"/>
        <v>39</v>
      </c>
      <c r="R44" s="28">
        <f t="shared" si="11"/>
        <v>8</v>
      </c>
      <c r="S44" s="28">
        <f t="shared" si="11"/>
        <v>1</v>
      </c>
      <c r="T44" s="28">
        <f t="shared" si="11"/>
        <v>52</v>
      </c>
      <c r="U44" s="28">
        <f t="shared" si="11"/>
        <v>163</v>
      </c>
      <c r="V44" s="28">
        <f t="shared" si="11"/>
        <v>3</v>
      </c>
      <c r="W44" s="29">
        <f t="shared" si="11"/>
        <v>9</v>
      </c>
      <c r="X44" s="96">
        <f>SUM(B44,D44,F44,H44,J44,L44,N44,P44,R44,T44,V44)</f>
        <v>1073</v>
      </c>
      <c r="Y44" s="28">
        <f>SUM(C44,E44,G44,I44,K44,M44,O44,Q44,S44,U44,W44)</f>
        <v>1596</v>
      </c>
      <c r="Z44" s="28">
        <f>SUM(B44,F44,L44,T44)</f>
        <v>823</v>
      </c>
      <c r="AA44" s="29">
        <f>SUM(C44,G44,M44,U44)</f>
        <v>1493</v>
      </c>
    </row>
    <row r="45" spans="1:27" ht="12" customHeight="1" x14ac:dyDescent="0.2">
      <c r="A45" s="79" t="s">
        <v>28</v>
      </c>
    </row>
    <row r="46" spans="1:27" ht="12" customHeight="1" x14ac:dyDescent="0.2">
      <c r="A46" s="77" t="s">
        <v>278</v>
      </c>
    </row>
  </sheetData>
  <mergeCells count="33">
    <mergeCell ref="A4:A6"/>
    <mergeCell ref="B5:C5"/>
    <mergeCell ref="D5:E5"/>
    <mergeCell ref="F5:G5"/>
    <mergeCell ref="Z5:AA5"/>
    <mergeCell ref="H5:I5"/>
    <mergeCell ref="J5:K5"/>
    <mergeCell ref="L5:M5"/>
    <mergeCell ref="V5:W5"/>
    <mergeCell ref="R5:S5"/>
    <mergeCell ref="N5:O5"/>
    <mergeCell ref="P5:Q5"/>
    <mergeCell ref="B4:W4"/>
    <mergeCell ref="A36:A38"/>
    <mergeCell ref="B36:W36"/>
    <mergeCell ref="T37:U37"/>
    <mergeCell ref="V37:W37"/>
    <mergeCell ref="J37:K37"/>
    <mergeCell ref="L37:M37"/>
    <mergeCell ref="N37:O37"/>
    <mergeCell ref="B37:C37"/>
    <mergeCell ref="D37:E37"/>
    <mergeCell ref="F37:G37"/>
    <mergeCell ref="H37:I37"/>
    <mergeCell ref="B1:Y1"/>
    <mergeCell ref="Z37:AA37"/>
    <mergeCell ref="X4:AA4"/>
    <mergeCell ref="X36:AA36"/>
    <mergeCell ref="X5:Y5"/>
    <mergeCell ref="P37:Q37"/>
    <mergeCell ref="X37:Y37"/>
    <mergeCell ref="R37:S37"/>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46</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9.5" customHeight="1" thickBot="1" x14ac:dyDescent="0.35">
      <c r="A3" s="53" t="s">
        <v>84</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116</v>
      </c>
      <c r="C7" s="34">
        <v>253</v>
      </c>
      <c r="D7" s="34">
        <v>0</v>
      </c>
      <c r="E7" s="34">
        <v>7</v>
      </c>
      <c r="F7" s="34">
        <v>440</v>
      </c>
      <c r="G7" s="34">
        <v>472</v>
      </c>
      <c r="H7" s="34">
        <v>9</v>
      </c>
      <c r="I7" s="34">
        <v>19</v>
      </c>
      <c r="J7" s="34">
        <v>74</v>
      </c>
      <c r="K7" s="34">
        <v>0</v>
      </c>
      <c r="L7" s="34">
        <v>337</v>
      </c>
      <c r="M7" s="34">
        <v>351</v>
      </c>
      <c r="N7" s="34">
        <v>0</v>
      </c>
      <c r="O7" s="34">
        <v>6</v>
      </c>
      <c r="P7" s="34">
        <v>174</v>
      </c>
      <c r="Q7" s="34">
        <v>48</v>
      </c>
      <c r="R7" s="34">
        <v>36</v>
      </c>
      <c r="S7" s="34">
        <v>0</v>
      </c>
      <c r="T7" s="34">
        <v>165</v>
      </c>
      <c r="U7" s="34">
        <v>578</v>
      </c>
      <c r="V7" s="115">
        <v>0</v>
      </c>
      <c r="W7" s="103">
        <v>9</v>
      </c>
      <c r="X7" s="102">
        <f t="shared" ref="X7:X30" si="0">SUM(B7,D7,F7,H7,J7,L7,N7,P7,R7,T7,V7)</f>
        <v>1351</v>
      </c>
      <c r="Y7" s="34">
        <f t="shared" ref="Y7:Y30" si="1">SUM(C7,E7,G7,I7,K7,M7,O7,Q7,S7,U7,W7)</f>
        <v>1743</v>
      </c>
      <c r="Z7" s="34">
        <f t="shared" ref="Z7:Z30" si="2">SUM(B7,F7,L7,T7)</f>
        <v>1058</v>
      </c>
      <c r="AA7" s="103">
        <f t="shared" ref="AA7:AA30" si="3">SUM(C7,G7,M7,U7)</f>
        <v>1654</v>
      </c>
    </row>
    <row r="8" spans="1:27" ht="12" customHeight="1" x14ac:dyDescent="0.2">
      <c r="A8" s="92">
        <v>2</v>
      </c>
      <c r="B8" s="34">
        <v>101</v>
      </c>
      <c r="C8" s="34">
        <v>168</v>
      </c>
      <c r="D8" s="34">
        <v>0</v>
      </c>
      <c r="E8" s="34">
        <v>2</v>
      </c>
      <c r="F8" s="34">
        <v>389</v>
      </c>
      <c r="G8" s="34">
        <v>339</v>
      </c>
      <c r="H8" s="34">
        <v>13</v>
      </c>
      <c r="I8" s="34">
        <v>21</v>
      </c>
      <c r="J8" s="34">
        <v>26</v>
      </c>
      <c r="K8" s="34">
        <v>1</v>
      </c>
      <c r="L8" s="34">
        <v>314</v>
      </c>
      <c r="M8" s="34">
        <v>233</v>
      </c>
      <c r="N8" s="34">
        <v>0</v>
      </c>
      <c r="O8" s="34">
        <v>0</v>
      </c>
      <c r="P8" s="34">
        <v>15</v>
      </c>
      <c r="Q8" s="34">
        <v>22</v>
      </c>
      <c r="R8" s="34">
        <v>0</v>
      </c>
      <c r="S8" s="34">
        <v>0</v>
      </c>
      <c r="T8" s="34">
        <v>200</v>
      </c>
      <c r="U8" s="34">
        <v>139</v>
      </c>
      <c r="V8" s="115">
        <v>0</v>
      </c>
      <c r="W8" s="103">
        <v>0</v>
      </c>
      <c r="X8" s="102">
        <f t="shared" si="0"/>
        <v>1058</v>
      </c>
      <c r="Y8" s="34">
        <f t="shared" si="1"/>
        <v>925</v>
      </c>
      <c r="Z8" s="34">
        <f t="shared" si="2"/>
        <v>1004</v>
      </c>
      <c r="AA8" s="103">
        <f t="shared" si="3"/>
        <v>879</v>
      </c>
    </row>
    <row r="9" spans="1:27" ht="12" customHeight="1" x14ac:dyDescent="0.2">
      <c r="A9" s="93">
        <v>3</v>
      </c>
      <c r="B9" s="35">
        <v>72</v>
      </c>
      <c r="C9" s="35">
        <v>117</v>
      </c>
      <c r="D9" s="35">
        <v>1</v>
      </c>
      <c r="E9" s="35">
        <v>0</v>
      </c>
      <c r="F9" s="35">
        <v>264</v>
      </c>
      <c r="G9" s="35">
        <v>222</v>
      </c>
      <c r="H9" s="35">
        <v>25</v>
      </c>
      <c r="I9" s="35">
        <v>0</v>
      </c>
      <c r="J9" s="35">
        <v>28</v>
      </c>
      <c r="K9" s="35">
        <v>0</v>
      </c>
      <c r="L9" s="35">
        <v>139</v>
      </c>
      <c r="M9" s="35">
        <v>158</v>
      </c>
      <c r="N9" s="35">
        <v>0</v>
      </c>
      <c r="O9" s="35">
        <v>0</v>
      </c>
      <c r="P9" s="35">
        <v>95</v>
      </c>
      <c r="Q9" s="35">
        <v>63</v>
      </c>
      <c r="R9" s="35">
        <v>0</v>
      </c>
      <c r="S9" s="35">
        <v>2</v>
      </c>
      <c r="T9" s="35">
        <v>25</v>
      </c>
      <c r="U9" s="35">
        <v>91</v>
      </c>
      <c r="V9" s="116">
        <v>0</v>
      </c>
      <c r="W9" s="105">
        <v>2</v>
      </c>
      <c r="X9" s="104">
        <f t="shared" si="0"/>
        <v>649</v>
      </c>
      <c r="Y9" s="35">
        <f t="shared" si="1"/>
        <v>655</v>
      </c>
      <c r="Z9" s="35">
        <f t="shared" si="2"/>
        <v>500</v>
      </c>
      <c r="AA9" s="105">
        <f t="shared" si="3"/>
        <v>588</v>
      </c>
    </row>
    <row r="10" spans="1:27" ht="12" customHeight="1" x14ac:dyDescent="0.2">
      <c r="A10" s="94">
        <v>4</v>
      </c>
      <c r="B10" s="36">
        <v>78</v>
      </c>
      <c r="C10" s="36">
        <v>58</v>
      </c>
      <c r="D10" s="36">
        <v>0</v>
      </c>
      <c r="E10" s="36">
        <v>0</v>
      </c>
      <c r="F10" s="36">
        <v>288</v>
      </c>
      <c r="G10" s="36">
        <v>97</v>
      </c>
      <c r="H10" s="36">
        <v>11</v>
      </c>
      <c r="I10" s="36">
        <v>0</v>
      </c>
      <c r="J10" s="36">
        <v>20</v>
      </c>
      <c r="K10" s="36">
        <v>0</v>
      </c>
      <c r="L10" s="36">
        <v>245</v>
      </c>
      <c r="M10" s="36">
        <v>69</v>
      </c>
      <c r="N10" s="36">
        <v>0</v>
      </c>
      <c r="O10" s="36">
        <v>0</v>
      </c>
      <c r="P10" s="36">
        <v>38</v>
      </c>
      <c r="Q10" s="36">
        <v>0</v>
      </c>
      <c r="R10" s="36">
        <v>39</v>
      </c>
      <c r="S10" s="36">
        <v>0</v>
      </c>
      <c r="T10" s="36">
        <v>21</v>
      </c>
      <c r="U10" s="36">
        <v>74</v>
      </c>
      <c r="V10" s="117">
        <v>0</v>
      </c>
      <c r="W10" s="107">
        <v>3</v>
      </c>
      <c r="X10" s="106">
        <f t="shared" si="0"/>
        <v>740</v>
      </c>
      <c r="Y10" s="36">
        <f t="shared" si="1"/>
        <v>301</v>
      </c>
      <c r="Z10" s="36">
        <f t="shared" si="2"/>
        <v>632</v>
      </c>
      <c r="AA10" s="107">
        <f t="shared" si="3"/>
        <v>298</v>
      </c>
    </row>
    <row r="11" spans="1:27" ht="12" customHeight="1" x14ac:dyDescent="0.2">
      <c r="A11" s="92">
        <v>5</v>
      </c>
      <c r="B11" s="34">
        <v>136</v>
      </c>
      <c r="C11" s="34">
        <v>58</v>
      </c>
      <c r="D11" s="34">
        <v>0</v>
      </c>
      <c r="E11" s="34">
        <v>1</v>
      </c>
      <c r="F11" s="34">
        <v>358</v>
      </c>
      <c r="G11" s="34">
        <v>116</v>
      </c>
      <c r="H11" s="34">
        <v>27</v>
      </c>
      <c r="I11" s="34">
        <v>8</v>
      </c>
      <c r="J11" s="34">
        <v>23</v>
      </c>
      <c r="K11" s="34">
        <v>0</v>
      </c>
      <c r="L11" s="34">
        <v>196</v>
      </c>
      <c r="M11" s="34">
        <v>69</v>
      </c>
      <c r="N11" s="34">
        <v>0</v>
      </c>
      <c r="O11" s="34">
        <v>0</v>
      </c>
      <c r="P11" s="34">
        <v>6</v>
      </c>
      <c r="Q11" s="34">
        <v>0</v>
      </c>
      <c r="R11" s="34">
        <v>0</v>
      </c>
      <c r="S11" s="34">
        <v>0</v>
      </c>
      <c r="T11" s="34">
        <v>8</v>
      </c>
      <c r="U11" s="34">
        <v>9</v>
      </c>
      <c r="V11" s="115">
        <v>0</v>
      </c>
      <c r="W11" s="103">
        <v>0</v>
      </c>
      <c r="X11" s="102">
        <f t="shared" si="0"/>
        <v>754</v>
      </c>
      <c r="Y11" s="34">
        <f t="shared" si="1"/>
        <v>261</v>
      </c>
      <c r="Z11" s="34">
        <f t="shared" si="2"/>
        <v>698</v>
      </c>
      <c r="AA11" s="103">
        <f t="shared" si="3"/>
        <v>252</v>
      </c>
    </row>
    <row r="12" spans="1:27" ht="12" customHeight="1" x14ac:dyDescent="0.2">
      <c r="A12" s="93">
        <v>6</v>
      </c>
      <c r="B12" s="35">
        <v>133</v>
      </c>
      <c r="C12" s="35">
        <v>71</v>
      </c>
      <c r="D12" s="35">
        <v>10</v>
      </c>
      <c r="E12" s="35">
        <v>3</v>
      </c>
      <c r="F12" s="35">
        <v>457</v>
      </c>
      <c r="G12" s="35">
        <v>135</v>
      </c>
      <c r="H12" s="35">
        <v>24</v>
      </c>
      <c r="I12" s="35">
        <v>2</v>
      </c>
      <c r="J12" s="35">
        <v>23</v>
      </c>
      <c r="K12" s="35">
        <v>0</v>
      </c>
      <c r="L12" s="35">
        <v>280</v>
      </c>
      <c r="M12" s="35">
        <v>150</v>
      </c>
      <c r="N12" s="35">
        <v>0</v>
      </c>
      <c r="O12" s="35">
        <v>0</v>
      </c>
      <c r="P12" s="35">
        <v>45</v>
      </c>
      <c r="Q12" s="35">
        <v>13</v>
      </c>
      <c r="R12" s="35">
        <v>0</v>
      </c>
      <c r="S12" s="35">
        <v>0</v>
      </c>
      <c r="T12" s="35">
        <v>49</v>
      </c>
      <c r="U12" s="35">
        <v>64</v>
      </c>
      <c r="V12" s="116">
        <v>0</v>
      </c>
      <c r="W12" s="105">
        <v>0</v>
      </c>
      <c r="X12" s="104">
        <f t="shared" si="0"/>
        <v>1021</v>
      </c>
      <c r="Y12" s="35">
        <f t="shared" si="1"/>
        <v>438</v>
      </c>
      <c r="Z12" s="35">
        <f t="shared" si="2"/>
        <v>919</v>
      </c>
      <c r="AA12" s="105">
        <f t="shared" si="3"/>
        <v>420</v>
      </c>
    </row>
    <row r="13" spans="1:27" ht="12" customHeight="1" x14ac:dyDescent="0.2">
      <c r="A13" s="94">
        <v>7</v>
      </c>
      <c r="B13" s="36">
        <v>126</v>
      </c>
      <c r="C13" s="36">
        <v>151</v>
      </c>
      <c r="D13" s="36">
        <v>0</v>
      </c>
      <c r="E13" s="36">
        <v>1</v>
      </c>
      <c r="F13" s="36">
        <v>365</v>
      </c>
      <c r="G13" s="36">
        <v>277</v>
      </c>
      <c r="H13" s="36">
        <v>0</v>
      </c>
      <c r="I13" s="36">
        <v>10</v>
      </c>
      <c r="J13" s="36">
        <v>22</v>
      </c>
      <c r="K13" s="36">
        <v>0</v>
      </c>
      <c r="L13" s="36">
        <v>252</v>
      </c>
      <c r="M13" s="36">
        <v>264</v>
      </c>
      <c r="N13" s="36">
        <v>0</v>
      </c>
      <c r="O13" s="36">
        <v>0</v>
      </c>
      <c r="P13" s="36">
        <v>53</v>
      </c>
      <c r="Q13" s="36">
        <v>35</v>
      </c>
      <c r="R13" s="36">
        <v>0</v>
      </c>
      <c r="S13" s="36">
        <v>0</v>
      </c>
      <c r="T13" s="36">
        <v>18</v>
      </c>
      <c r="U13" s="36">
        <v>99</v>
      </c>
      <c r="V13" s="117">
        <v>0</v>
      </c>
      <c r="W13" s="107">
        <v>0</v>
      </c>
      <c r="X13" s="106">
        <f t="shared" si="0"/>
        <v>836</v>
      </c>
      <c r="Y13" s="36">
        <f t="shared" si="1"/>
        <v>837</v>
      </c>
      <c r="Z13" s="36">
        <f t="shared" si="2"/>
        <v>761</v>
      </c>
      <c r="AA13" s="107">
        <f t="shared" si="3"/>
        <v>791</v>
      </c>
    </row>
    <row r="14" spans="1:27" ht="12" customHeight="1" x14ac:dyDescent="0.2">
      <c r="A14" s="92">
        <v>8</v>
      </c>
      <c r="B14" s="34">
        <v>127</v>
      </c>
      <c r="C14" s="34">
        <v>111</v>
      </c>
      <c r="D14" s="34">
        <v>8</v>
      </c>
      <c r="E14" s="34">
        <v>10</v>
      </c>
      <c r="F14" s="34">
        <v>344</v>
      </c>
      <c r="G14" s="34">
        <v>225</v>
      </c>
      <c r="H14" s="34">
        <v>60</v>
      </c>
      <c r="I14" s="34">
        <v>8</v>
      </c>
      <c r="J14" s="34">
        <v>11</v>
      </c>
      <c r="K14" s="34">
        <v>0</v>
      </c>
      <c r="L14" s="34">
        <v>174</v>
      </c>
      <c r="M14" s="34">
        <v>162</v>
      </c>
      <c r="N14" s="34">
        <v>0</v>
      </c>
      <c r="O14" s="34">
        <v>0</v>
      </c>
      <c r="P14" s="34">
        <v>38</v>
      </c>
      <c r="Q14" s="34">
        <v>3</v>
      </c>
      <c r="R14" s="34">
        <v>0</v>
      </c>
      <c r="S14" s="34">
        <v>0</v>
      </c>
      <c r="T14" s="34">
        <v>67</v>
      </c>
      <c r="U14" s="34">
        <v>43</v>
      </c>
      <c r="V14" s="115">
        <v>0</v>
      </c>
      <c r="W14" s="103">
        <v>0</v>
      </c>
      <c r="X14" s="102">
        <f t="shared" si="0"/>
        <v>829</v>
      </c>
      <c r="Y14" s="34">
        <f t="shared" si="1"/>
        <v>562</v>
      </c>
      <c r="Z14" s="34">
        <f t="shared" si="2"/>
        <v>712</v>
      </c>
      <c r="AA14" s="103">
        <f t="shared" si="3"/>
        <v>541</v>
      </c>
    </row>
    <row r="15" spans="1:27" ht="12" customHeight="1" x14ac:dyDescent="0.2">
      <c r="A15" s="93">
        <v>9</v>
      </c>
      <c r="B15" s="35">
        <v>125</v>
      </c>
      <c r="C15" s="35">
        <v>307</v>
      </c>
      <c r="D15" s="35">
        <v>4</v>
      </c>
      <c r="E15" s="35">
        <v>12</v>
      </c>
      <c r="F15" s="35">
        <v>389</v>
      </c>
      <c r="G15" s="35">
        <v>492</v>
      </c>
      <c r="H15" s="35">
        <v>69</v>
      </c>
      <c r="I15" s="35">
        <v>48</v>
      </c>
      <c r="J15" s="35">
        <v>27</v>
      </c>
      <c r="K15" s="35">
        <v>6</v>
      </c>
      <c r="L15" s="35">
        <v>201</v>
      </c>
      <c r="M15" s="35">
        <v>306</v>
      </c>
      <c r="N15" s="35">
        <v>0</v>
      </c>
      <c r="O15" s="35">
        <v>0</v>
      </c>
      <c r="P15" s="35">
        <v>3</v>
      </c>
      <c r="Q15" s="35">
        <v>38</v>
      </c>
      <c r="R15" s="35">
        <v>0</v>
      </c>
      <c r="S15" s="35">
        <v>0</v>
      </c>
      <c r="T15" s="35">
        <v>30</v>
      </c>
      <c r="U15" s="35">
        <v>90</v>
      </c>
      <c r="V15" s="116">
        <v>0</v>
      </c>
      <c r="W15" s="105">
        <v>3</v>
      </c>
      <c r="X15" s="104">
        <f t="shared" si="0"/>
        <v>848</v>
      </c>
      <c r="Y15" s="35">
        <f t="shared" si="1"/>
        <v>1302</v>
      </c>
      <c r="Z15" s="35">
        <f t="shared" si="2"/>
        <v>745</v>
      </c>
      <c r="AA15" s="105">
        <f t="shared" si="3"/>
        <v>1195</v>
      </c>
    </row>
    <row r="16" spans="1:27" ht="12" customHeight="1" x14ac:dyDescent="0.2">
      <c r="A16" s="94">
        <v>10</v>
      </c>
      <c r="B16" s="36">
        <v>127</v>
      </c>
      <c r="C16" s="36">
        <v>288</v>
      </c>
      <c r="D16" s="36">
        <v>3</v>
      </c>
      <c r="E16" s="36">
        <v>0</v>
      </c>
      <c r="F16" s="36">
        <v>391</v>
      </c>
      <c r="G16" s="36">
        <v>534</v>
      </c>
      <c r="H16" s="36">
        <v>21</v>
      </c>
      <c r="I16" s="36">
        <v>7</v>
      </c>
      <c r="J16" s="36">
        <v>23</v>
      </c>
      <c r="K16" s="36">
        <v>3</v>
      </c>
      <c r="L16" s="36">
        <v>328</v>
      </c>
      <c r="M16" s="36">
        <v>482</v>
      </c>
      <c r="N16" s="36">
        <v>0</v>
      </c>
      <c r="O16" s="36">
        <v>0</v>
      </c>
      <c r="P16" s="36">
        <v>9</v>
      </c>
      <c r="Q16" s="36">
        <v>19</v>
      </c>
      <c r="R16" s="36">
        <v>0</v>
      </c>
      <c r="S16" s="36">
        <v>0</v>
      </c>
      <c r="T16" s="36">
        <v>106</v>
      </c>
      <c r="U16" s="36">
        <v>138</v>
      </c>
      <c r="V16" s="117">
        <v>0</v>
      </c>
      <c r="W16" s="107">
        <v>39</v>
      </c>
      <c r="X16" s="106">
        <f t="shared" si="0"/>
        <v>1008</v>
      </c>
      <c r="Y16" s="36">
        <f t="shared" si="1"/>
        <v>1510</v>
      </c>
      <c r="Z16" s="36">
        <f t="shared" si="2"/>
        <v>952</v>
      </c>
      <c r="AA16" s="107">
        <f t="shared" si="3"/>
        <v>1442</v>
      </c>
    </row>
    <row r="17" spans="1:27" ht="12" customHeight="1" x14ac:dyDescent="0.2">
      <c r="A17" s="92">
        <v>11</v>
      </c>
      <c r="B17" s="34">
        <v>82</v>
      </c>
      <c r="C17" s="34">
        <v>124</v>
      </c>
      <c r="D17" s="34">
        <v>0</v>
      </c>
      <c r="E17" s="34">
        <v>0</v>
      </c>
      <c r="F17" s="34">
        <v>304</v>
      </c>
      <c r="G17" s="34">
        <v>244</v>
      </c>
      <c r="H17" s="34">
        <v>0</v>
      </c>
      <c r="I17" s="34">
        <v>0</v>
      </c>
      <c r="J17" s="34">
        <v>10</v>
      </c>
      <c r="K17" s="34">
        <v>4</v>
      </c>
      <c r="L17" s="34">
        <v>164</v>
      </c>
      <c r="M17" s="34">
        <v>155</v>
      </c>
      <c r="N17" s="34">
        <v>0</v>
      </c>
      <c r="O17" s="34">
        <v>0</v>
      </c>
      <c r="P17" s="34">
        <v>26</v>
      </c>
      <c r="Q17" s="34">
        <v>30</v>
      </c>
      <c r="R17" s="34">
        <v>0</v>
      </c>
      <c r="S17" s="34">
        <v>0</v>
      </c>
      <c r="T17" s="34">
        <v>0</v>
      </c>
      <c r="U17" s="34">
        <v>12</v>
      </c>
      <c r="V17" s="115">
        <v>0</v>
      </c>
      <c r="W17" s="103">
        <v>0</v>
      </c>
      <c r="X17" s="102">
        <f t="shared" si="0"/>
        <v>586</v>
      </c>
      <c r="Y17" s="34">
        <f t="shared" si="1"/>
        <v>569</v>
      </c>
      <c r="Z17" s="34">
        <f t="shared" si="2"/>
        <v>550</v>
      </c>
      <c r="AA17" s="103">
        <f t="shared" si="3"/>
        <v>535</v>
      </c>
    </row>
    <row r="18" spans="1:27" ht="12" customHeight="1" x14ac:dyDescent="0.2">
      <c r="A18" s="93">
        <v>12</v>
      </c>
      <c r="B18" s="35">
        <v>98</v>
      </c>
      <c r="C18" s="35">
        <v>77</v>
      </c>
      <c r="D18" s="35">
        <v>0</v>
      </c>
      <c r="E18" s="35">
        <v>0</v>
      </c>
      <c r="F18" s="35">
        <v>298</v>
      </c>
      <c r="G18" s="35">
        <v>148</v>
      </c>
      <c r="H18" s="35">
        <v>10</v>
      </c>
      <c r="I18" s="35">
        <v>6</v>
      </c>
      <c r="J18" s="35">
        <v>66</v>
      </c>
      <c r="K18" s="35">
        <v>0</v>
      </c>
      <c r="L18" s="35">
        <v>102</v>
      </c>
      <c r="M18" s="35">
        <v>112</v>
      </c>
      <c r="N18" s="35">
        <v>0</v>
      </c>
      <c r="O18" s="35">
        <v>0</v>
      </c>
      <c r="P18" s="35">
        <v>0</v>
      </c>
      <c r="Q18" s="35">
        <v>16</v>
      </c>
      <c r="R18" s="35">
        <v>0</v>
      </c>
      <c r="S18" s="35">
        <v>0</v>
      </c>
      <c r="T18" s="35">
        <v>0</v>
      </c>
      <c r="U18" s="35">
        <v>37</v>
      </c>
      <c r="V18" s="116">
        <v>0</v>
      </c>
      <c r="W18" s="105">
        <v>0</v>
      </c>
      <c r="X18" s="104">
        <f t="shared" si="0"/>
        <v>574</v>
      </c>
      <c r="Y18" s="35">
        <f t="shared" si="1"/>
        <v>396</v>
      </c>
      <c r="Z18" s="35">
        <f t="shared" si="2"/>
        <v>498</v>
      </c>
      <c r="AA18" s="105">
        <f t="shared" si="3"/>
        <v>374</v>
      </c>
    </row>
    <row r="19" spans="1:27" ht="12" customHeight="1" x14ac:dyDescent="0.2">
      <c r="A19" s="94">
        <v>13</v>
      </c>
      <c r="B19" s="36">
        <v>73</v>
      </c>
      <c r="C19" s="36">
        <v>46</v>
      </c>
      <c r="D19" s="36">
        <v>0</v>
      </c>
      <c r="E19" s="36">
        <v>0</v>
      </c>
      <c r="F19" s="36">
        <v>309</v>
      </c>
      <c r="G19" s="36">
        <v>110</v>
      </c>
      <c r="H19" s="36">
        <v>0</v>
      </c>
      <c r="I19" s="36">
        <v>0</v>
      </c>
      <c r="J19" s="36">
        <v>13</v>
      </c>
      <c r="K19" s="36">
        <v>0</v>
      </c>
      <c r="L19" s="36">
        <v>245</v>
      </c>
      <c r="M19" s="36">
        <v>80</v>
      </c>
      <c r="N19" s="36">
        <v>0</v>
      </c>
      <c r="O19" s="36">
        <v>0</v>
      </c>
      <c r="P19" s="36">
        <v>8</v>
      </c>
      <c r="Q19" s="36">
        <v>0</v>
      </c>
      <c r="R19" s="36">
        <v>29</v>
      </c>
      <c r="S19" s="36">
        <v>0</v>
      </c>
      <c r="T19" s="36">
        <v>0</v>
      </c>
      <c r="U19" s="36">
        <v>11</v>
      </c>
      <c r="V19" s="117">
        <v>0</v>
      </c>
      <c r="W19" s="107">
        <v>0</v>
      </c>
      <c r="X19" s="106">
        <f t="shared" si="0"/>
        <v>677</v>
      </c>
      <c r="Y19" s="36">
        <f t="shared" si="1"/>
        <v>247</v>
      </c>
      <c r="Z19" s="36">
        <f t="shared" si="2"/>
        <v>627</v>
      </c>
      <c r="AA19" s="107">
        <f t="shared" si="3"/>
        <v>247</v>
      </c>
    </row>
    <row r="20" spans="1:27" ht="12" customHeight="1" x14ac:dyDescent="0.2">
      <c r="A20" s="92">
        <v>14</v>
      </c>
      <c r="B20" s="34">
        <v>70</v>
      </c>
      <c r="C20" s="34">
        <v>74</v>
      </c>
      <c r="D20" s="34">
        <v>0</v>
      </c>
      <c r="E20" s="34">
        <v>0</v>
      </c>
      <c r="F20" s="34">
        <v>231</v>
      </c>
      <c r="G20" s="34">
        <v>148</v>
      </c>
      <c r="H20" s="34">
        <v>12</v>
      </c>
      <c r="I20" s="34">
        <v>2</v>
      </c>
      <c r="J20" s="34">
        <v>13</v>
      </c>
      <c r="K20" s="34">
        <v>0</v>
      </c>
      <c r="L20" s="34">
        <v>88</v>
      </c>
      <c r="M20" s="34">
        <v>68</v>
      </c>
      <c r="N20" s="34">
        <v>0</v>
      </c>
      <c r="O20" s="34">
        <v>0</v>
      </c>
      <c r="P20" s="34">
        <v>0</v>
      </c>
      <c r="Q20" s="34">
        <v>4</v>
      </c>
      <c r="R20" s="34">
        <v>26</v>
      </c>
      <c r="S20" s="34">
        <v>0</v>
      </c>
      <c r="T20" s="34">
        <v>0</v>
      </c>
      <c r="U20" s="34">
        <v>4</v>
      </c>
      <c r="V20" s="115">
        <v>0</v>
      </c>
      <c r="W20" s="103">
        <v>0</v>
      </c>
      <c r="X20" s="102">
        <f t="shared" si="0"/>
        <v>440</v>
      </c>
      <c r="Y20" s="34">
        <f t="shared" si="1"/>
        <v>300</v>
      </c>
      <c r="Z20" s="34">
        <f t="shared" si="2"/>
        <v>389</v>
      </c>
      <c r="AA20" s="103">
        <f t="shared" si="3"/>
        <v>294</v>
      </c>
    </row>
    <row r="21" spans="1:27" ht="12" customHeight="1" x14ac:dyDescent="0.2">
      <c r="A21" s="93">
        <v>15</v>
      </c>
      <c r="B21" s="35">
        <v>76</v>
      </c>
      <c r="C21" s="35">
        <v>99</v>
      </c>
      <c r="D21" s="35">
        <v>3</v>
      </c>
      <c r="E21" s="35">
        <v>3</v>
      </c>
      <c r="F21" s="35">
        <v>299</v>
      </c>
      <c r="G21" s="35">
        <v>210</v>
      </c>
      <c r="H21" s="35">
        <v>7</v>
      </c>
      <c r="I21" s="35">
        <v>11</v>
      </c>
      <c r="J21" s="35">
        <v>13</v>
      </c>
      <c r="K21" s="35">
        <v>0</v>
      </c>
      <c r="L21" s="35">
        <v>123</v>
      </c>
      <c r="M21" s="35">
        <v>129</v>
      </c>
      <c r="N21" s="35">
        <v>0</v>
      </c>
      <c r="O21" s="35">
        <v>0</v>
      </c>
      <c r="P21" s="35">
        <v>6</v>
      </c>
      <c r="Q21" s="35">
        <v>0</v>
      </c>
      <c r="R21" s="35">
        <v>0</v>
      </c>
      <c r="S21" s="35">
        <v>0</v>
      </c>
      <c r="T21" s="35">
        <v>0</v>
      </c>
      <c r="U21" s="35">
        <v>42</v>
      </c>
      <c r="V21" s="116">
        <v>0</v>
      </c>
      <c r="W21" s="105">
        <v>0</v>
      </c>
      <c r="X21" s="104">
        <f t="shared" si="0"/>
        <v>527</v>
      </c>
      <c r="Y21" s="35">
        <f t="shared" si="1"/>
        <v>494</v>
      </c>
      <c r="Z21" s="35">
        <f t="shared" si="2"/>
        <v>498</v>
      </c>
      <c r="AA21" s="105">
        <f t="shared" si="3"/>
        <v>480</v>
      </c>
    </row>
    <row r="22" spans="1:27" ht="12" customHeight="1" x14ac:dyDescent="0.2">
      <c r="A22" s="94">
        <v>16</v>
      </c>
      <c r="B22" s="36">
        <v>79</v>
      </c>
      <c r="C22" s="36">
        <v>64</v>
      </c>
      <c r="D22" s="36">
        <v>4</v>
      </c>
      <c r="E22" s="36">
        <v>0</v>
      </c>
      <c r="F22" s="36">
        <v>262</v>
      </c>
      <c r="G22" s="36">
        <v>129</v>
      </c>
      <c r="H22" s="36">
        <v>26</v>
      </c>
      <c r="I22" s="36">
        <v>0</v>
      </c>
      <c r="J22" s="36">
        <v>7</v>
      </c>
      <c r="K22" s="36">
        <v>0</v>
      </c>
      <c r="L22" s="36">
        <v>16</v>
      </c>
      <c r="M22" s="36">
        <v>99</v>
      </c>
      <c r="N22" s="36">
        <v>0</v>
      </c>
      <c r="O22" s="36">
        <v>0</v>
      </c>
      <c r="P22" s="36">
        <v>0</v>
      </c>
      <c r="Q22" s="36">
        <v>0</v>
      </c>
      <c r="R22" s="36">
        <v>0</v>
      </c>
      <c r="S22" s="36">
        <v>0</v>
      </c>
      <c r="T22" s="36">
        <v>0</v>
      </c>
      <c r="U22" s="36">
        <v>3</v>
      </c>
      <c r="V22" s="117">
        <v>0</v>
      </c>
      <c r="W22" s="107">
        <v>4</v>
      </c>
      <c r="X22" s="106">
        <f t="shared" si="0"/>
        <v>394</v>
      </c>
      <c r="Y22" s="36">
        <f t="shared" si="1"/>
        <v>299</v>
      </c>
      <c r="Z22" s="36">
        <f t="shared" si="2"/>
        <v>357</v>
      </c>
      <c r="AA22" s="107">
        <f t="shared" si="3"/>
        <v>295</v>
      </c>
    </row>
    <row r="23" spans="1:27" ht="12" customHeight="1" x14ac:dyDescent="0.2">
      <c r="A23" s="92">
        <v>17</v>
      </c>
      <c r="B23" s="34">
        <v>90</v>
      </c>
      <c r="C23" s="34">
        <v>120</v>
      </c>
      <c r="D23" s="34">
        <v>5</v>
      </c>
      <c r="E23" s="34">
        <v>0</v>
      </c>
      <c r="F23" s="34">
        <v>327</v>
      </c>
      <c r="G23" s="34">
        <v>236</v>
      </c>
      <c r="H23" s="34">
        <v>24</v>
      </c>
      <c r="I23" s="34">
        <v>0</v>
      </c>
      <c r="J23" s="34">
        <v>12</v>
      </c>
      <c r="K23" s="34">
        <v>3</v>
      </c>
      <c r="L23" s="34">
        <v>180</v>
      </c>
      <c r="M23" s="34">
        <v>158</v>
      </c>
      <c r="N23" s="34">
        <v>0</v>
      </c>
      <c r="O23" s="34">
        <v>0</v>
      </c>
      <c r="P23" s="34">
        <v>17</v>
      </c>
      <c r="Q23" s="34">
        <v>3</v>
      </c>
      <c r="R23" s="34">
        <v>0</v>
      </c>
      <c r="S23" s="34">
        <v>0</v>
      </c>
      <c r="T23" s="34">
        <v>11</v>
      </c>
      <c r="U23" s="34">
        <v>9</v>
      </c>
      <c r="V23" s="115">
        <v>0</v>
      </c>
      <c r="W23" s="103">
        <v>0</v>
      </c>
      <c r="X23" s="102">
        <f t="shared" si="0"/>
        <v>666</v>
      </c>
      <c r="Y23" s="34">
        <f t="shared" si="1"/>
        <v>529</v>
      </c>
      <c r="Z23" s="34">
        <f t="shared" si="2"/>
        <v>608</v>
      </c>
      <c r="AA23" s="103">
        <f t="shared" si="3"/>
        <v>523</v>
      </c>
    </row>
    <row r="24" spans="1:27" ht="12" customHeight="1" x14ac:dyDescent="0.2">
      <c r="A24" s="93">
        <v>18</v>
      </c>
      <c r="B24" s="35">
        <v>110</v>
      </c>
      <c r="C24" s="35">
        <v>82</v>
      </c>
      <c r="D24" s="35">
        <v>33</v>
      </c>
      <c r="E24" s="35">
        <v>0</v>
      </c>
      <c r="F24" s="35">
        <v>315</v>
      </c>
      <c r="G24" s="35">
        <v>213</v>
      </c>
      <c r="H24" s="35">
        <v>50</v>
      </c>
      <c r="I24" s="35">
        <v>0</v>
      </c>
      <c r="J24" s="35">
        <v>20</v>
      </c>
      <c r="K24" s="35">
        <v>0</v>
      </c>
      <c r="L24" s="35">
        <v>207</v>
      </c>
      <c r="M24" s="35">
        <v>156</v>
      </c>
      <c r="N24" s="35">
        <v>0</v>
      </c>
      <c r="O24" s="35">
        <v>0</v>
      </c>
      <c r="P24" s="35">
        <v>0</v>
      </c>
      <c r="Q24" s="35">
        <v>5</v>
      </c>
      <c r="R24" s="35">
        <v>31</v>
      </c>
      <c r="S24" s="35">
        <v>0</v>
      </c>
      <c r="T24" s="35">
        <v>0</v>
      </c>
      <c r="U24" s="35">
        <v>14</v>
      </c>
      <c r="V24" s="116">
        <v>0</v>
      </c>
      <c r="W24" s="105">
        <v>0</v>
      </c>
      <c r="X24" s="104">
        <f t="shared" si="0"/>
        <v>766</v>
      </c>
      <c r="Y24" s="35">
        <f t="shared" si="1"/>
        <v>470</v>
      </c>
      <c r="Z24" s="35">
        <f t="shared" si="2"/>
        <v>632</v>
      </c>
      <c r="AA24" s="105">
        <f t="shared" si="3"/>
        <v>465</v>
      </c>
    </row>
    <row r="25" spans="1:27" ht="12" customHeight="1" x14ac:dyDescent="0.2">
      <c r="A25" s="94">
        <v>19</v>
      </c>
      <c r="B25" s="36">
        <v>98</v>
      </c>
      <c r="C25" s="36">
        <v>55</v>
      </c>
      <c r="D25" s="36">
        <v>1</v>
      </c>
      <c r="E25" s="36">
        <v>0</v>
      </c>
      <c r="F25" s="36">
        <v>327</v>
      </c>
      <c r="G25" s="36">
        <v>127</v>
      </c>
      <c r="H25" s="36">
        <v>17</v>
      </c>
      <c r="I25" s="36">
        <v>0</v>
      </c>
      <c r="J25" s="36">
        <v>14</v>
      </c>
      <c r="K25" s="36">
        <v>6</v>
      </c>
      <c r="L25" s="36">
        <v>66</v>
      </c>
      <c r="M25" s="36">
        <v>60</v>
      </c>
      <c r="N25" s="36">
        <v>0</v>
      </c>
      <c r="O25" s="36">
        <v>0</v>
      </c>
      <c r="P25" s="36">
        <v>4</v>
      </c>
      <c r="Q25" s="36">
        <v>0</v>
      </c>
      <c r="R25" s="36">
        <v>0</v>
      </c>
      <c r="S25" s="36">
        <v>0</v>
      </c>
      <c r="T25" s="36">
        <v>0</v>
      </c>
      <c r="U25" s="36">
        <v>0</v>
      </c>
      <c r="V25" s="117">
        <v>0</v>
      </c>
      <c r="W25" s="107">
        <v>0</v>
      </c>
      <c r="X25" s="106">
        <f t="shared" si="0"/>
        <v>527</v>
      </c>
      <c r="Y25" s="36">
        <f t="shared" si="1"/>
        <v>248</v>
      </c>
      <c r="Z25" s="36">
        <f t="shared" si="2"/>
        <v>491</v>
      </c>
      <c r="AA25" s="107">
        <f t="shared" si="3"/>
        <v>242</v>
      </c>
    </row>
    <row r="26" spans="1:27" ht="12" customHeight="1" x14ac:dyDescent="0.2">
      <c r="A26" s="92">
        <v>20</v>
      </c>
      <c r="B26" s="34">
        <v>68</v>
      </c>
      <c r="C26" s="34">
        <v>94</v>
      </c>
      <c r="D26" s="34">
        <v>0</v>
      </c>
      <c r="E26" s="34">
        <v>0</v>
      </c>
      <c r="F26" s="34">
        <v>351</v>
      </c>
      <c r="G26" s="34">
        <v>208</v>
      </c>
      <c r="H26" s="34">
        <v>9</v>
      </c>
      <c r="I26" s="34">
        <v>0</v>
      </c>
      <c r="J26" s="34">
        <v>16</v>
      </c>
      <c r="K26" s="34">
        <v>0</v>
      </c>
      <c r="L26" s="34">
        <v>23</v>
      </c>
      <c r="M26" s="34">
        <v>171</v>
      </c>
      <c r="N26" s="34">
        <v>0</v>
      </c>
      <c r="O26" s="34">
        <v>0</v>
      </c>
      <c r="P26" s="34">
        <v>6</v>
      </c>
      <c r="Q26" s="34">
        <v>26</v>
      </c>
      <c r="R26" s="34">
        <v>25</v>
      </c>
      <c r="S26" s="34">
        <v>0</v>
      </c>
      <c r="T26" s="34">
        <v>0</v>
      </c>
      <c r="U26" s="34">
        <v>17</v>
      </c>
      <c r="V26" s="115">
        <v>0</v>
      </c>
      <c r="W26" s="103">
        <v>0</v>
      </c>
      <c r="X26" s="102">
        <f t="shared" si="0"/>
        <v>498</v>
      </c>
      <c r="Y26" s="34">
        <f t="shared" si="1"/>
        <v>516</v>
      </c>
      <c r="Z26" s="34">
        <f t="shared" si="2"/>
        <v>442</v>
      </c>
      <c r="AA26" s="103">
        <f t="shared" si="3"/>
        <v>490</v>
      </c>
    </row>
    <row r="27" spans="1:27" ht="12" customHeight="1" x14ac:dyDescent="0.2">
      <c r="A27" s="93">
        <v>21</v>
      </c>
      <c r="B27" s="35">
        <v>99</v>
      </c>
      <c r="C27" s="35">
        <v>37</v>
      </c>
      <c r="D27" s="35">
        <v>0</v>
      </c>
      <c r="E27" s="35">
        <v>0</v>
      </c>
      <c r="F27" s="35">
        <v>320</v>
      </c>
      <c r="G27" s="35">
        <v>73</v>
      </c>
      <c r="H27" s="35">
        <v>13</v>
      </c>
      <c r="I27" s="35">
        <v>0</v>
      </c>
      <c r="J27" s="35">
        <v>16</v>
      </c>
      <c r="K27" s="35">
        <v>0</v>
      </c>
      <c r="L27" s="35">
        <v>130</v>
      </c>
      <c r="M27" s="35">
        <v>33</v>
      </c>
      <c r="N27" s="35">
        <v>0</v>
      </c>
      <c r="O27" s="35">
        <v>0</v>
      </c>
      <c r="P27" s="35">
        <v>16</v>
      </c>
      <c r="Q27" s="35">
        <v>17</v>
      </c>
      <c r="R27" s="35">
        <v>32</v>
      </c>
      <c r="S27" s="35">
        <v>0</v>
      </c>
      <c r="T27" s="35">
        <v>0</v>
      </c>
      <c r="U27" s="35">
        <v>7</v>
      </c>
      <c r="V27" s="116">
        <v>0</v>
      </c>
      <c r="W27" s="105">
        <v>0</v>
      </c>
      <c r="X27" s="104">
        <f t="shared" si="0"/>
        <v>626</v>
      </c>
      <c r="Y27" s="35">
        <f t="shared" si="1"/>
        <v>167</v>
      </c>
      <c r="Z27" s="35">
        <f t="shared" si="2"/>
        <v>549</v>
      </c>
      <c r="AA27" s="105">
        <f t="shared" si="3"/>
        <v>150</v>
      </c>
    </row>
    <row r="28" spans="1:27" ht="12" customHeight="1" thickBot="1" x14ac:dyDescent="0.25">
      <c r="A28" s="95" t="s">
        <v>17</v>
      </c>
      <c r="B28" s="28">
        <f t="shared" ref="B28:W28" si="4">SUM(B7:B27)</f>
        <v>2084</v>
      </c>
      <c r="C28" s="28">
        <f t="shared" si="4"/>
        <v>2454</v>
      </c>
      <c r="D28" s="28">
        <f t="shared" si="4"/>
        <v>72</v>
      </c>
      <c r="E28" s="28">
        <f t="shared" si="4"/>
        <v>39</v>
      </c>
      <c r="F28" s="28">
        <f t="shared" si="4"/>
        <v>7028</v>
      </c>
      <c r="G28" s="28">
        <f t="shared" si="4"/>
        <v>4755</v>
      </c>
      <c r="H28" s="28">
        <f t="shared" si="4"/>
        <v>427</v>
      </c>
      <c r="I28" s="28">
        <f t="shared" si="4"/>
        <v>142</v>
      </c>
      <c r="J28" s="28">
        <f t="shared" si="4"/>
        <v>477</v>
      </c>
      <c r="K28" s="28">
        <f t="shared" si="4"/>
        <v>23</v>
      </c>
      <c r="L28" s="28">
        <f t="shared" si="4"/>
        <v>3810</v>
      </c>
      <c r="M28" s="28">
        <f t="shared" si="4"/>
        <v>3465</v>
      </c>
      <c r="N28" s="28">
        <f t="shared" si="4"/>
        <v>0</v>
      </c>
      <c r="O28" s="28">
        <f t="shared" si="4"/>
        <v>6</v>
      </c>
      <c r="P28" s="28">
        <f t="shared" si="4"/>
        <v>559</v>
      </c>
      <c r="Q28" s="28">
        <f t="shared" si="4"/>
        <v>342</v>
      </c>
      <c r="R28" s="28">
        <f t="shared" si="4"/>
        <v>218</v>
      </c>
      <c r="S28" s="28">
        <f t="shared" si="4"/>
        <v>2</v>
      </c>
      <c r="T28" s="28">
        <f t="shared" si="4"/>
        <v>700</v>
      </c>
      <c r="U28" s="28">
        <f t="shared" si="4"/>
        <v>1481</v>
      </c>
      <c r="V28" s="28">
        <f t="shared" si="4"/>
        <v>0</v>
      </c>
      <c r="W28" s="29">
        <f t="shared" si="4"/>
        <v>60</v>
      </c>
      <c r="X28" s="96">
        <f t="shared" si="0"/>
        <v>15375</v>
      </c>
      <c r="Y28" s="28">
        <f t="shared" si="1"/>
        <v>12769</v>
      </c>
      <c r="Z28" s="28">
        <f t="shared" si="2"/>
        <v>13622</v>
      </c>
      <c r="AA28" s="29">
        <f t="shared" si="3"/>
        <v>12155</v>
      </c>
    </row>
    <row r="29" spans="1:27" ht="12" customHeight="1" x14ac:dyDescent="0.2">
      <c r="A29" s="97" t="s">
        <v>18</v>
      </c>
      <c r="B29" s="63">
        <v>20</v>
      </c>
      <c r="C29" s="63">
        <v>0</v>
      </c>
      <c r="D29" s="63">
        <v>13</v>
      </c>
      <c r="E29" s="63">
        <v>0</v>
      </c>
      <c r="F29" s="63">
        <v>18</v>
      </c>
      <c r="G29" s="63">
        <v>0</v>
      </c>
      <c r="H29" s="63">
        <v>8</v>
      </c>
      <c r="I29" s="63">
        <v>0</v>
      </c>
      <c r="J29" s="63">
        <v>11</v>
      </c>
      <c r="K29" s="63">
        <v>0</v>
      </c>
      <c r="L29" s="63">
        <v>104</v>
      </c>
      <c r="M29" s="63">
        <v>32</v>
      </c>
      <c r="N29" s="63">
        <v>0</v>
      </c>
      <c r="O29" s="63">
        <v>0</v>
      </c>
      <c r="P29" s="63">
        <v>0</v>
      </c>
      <c r="Q29" s="63">
        <v>0</v>
      </c>
      <c r="R29" s="63">
        <v>0</v>
      </c>
      <c r="S29" s="63">
        <v>0</v>
      </c>
      <c r="T29" s="63">
        <v>49</v>
      </c>
      <c r="U29" s="63">
        <v>26</v>
      </c>
      <c r="V29" s="63">
        <v>38</v>
      </c>
      <c r="W29" s="64">
        <v>0</v>
      </c>
      <c r="X29" s="98">
        <f t="shared" si="0"/>
        <v>261</v>
      </c>
      <c r="Y29" s="37">
        <f t="shared" si="1"/>
        <v>58</v>
      </c>
      <c r="Z29" s="37">
        <f t="shared" si="2"/>
        <v>191</v>
      </c>
      <c r="AA29" s="99">
        <f t="shared" si="3"/>
        <v>58</v>
      </c>
    </row>
    <row r="30" spans="1:27" ht="12" customHeight="1" thickBot="1" x14ac:dyDescent="0.25">
      <c r="A30" s="95" t="s">
        <v>19</v>
      </c>
      <c r="B30" s="28">
        <f t="shared" ref="B30:W30" si="5">SUM(B28:B29)</f>
        <v>2104</v>
      </c>
      <c r="C30" s="28">
        <f t="shared" si="5"/>
        <v>2454</v>
      </c>
      <c r="D30" s="28">
        <f t="shared" si="5"/>
        <v>85</v>
      </c>
      <c r="E30" s="28">
        <f t="shared" si="5"/>
        <v>39</v>
      </c>
      <c r="F30" s="28">
        <f t="shared" si="5"/>
        <v>7046</v>
      </c>
      <c r="G30" s="28">
        <f t="shared" si="5"/>
        <v>4755</v>
      </c>
      <c r="H30" s="28">
        <f t="shared" si="5"/>
        <v>435</v>
      </c>
      <c r="I30" s="28">
        <f t="shared" si="5"/>
        <v>142</v>
      </c>
      <c r="J30" s="28">
        <f t="shared" si="5"/>
        <v>488</v>
      </c>
      <c r="K30" s="28">
        <f t="shared" si="5"/>
        <v>23</v>
      </c>
      <c r="L30" s="28">
        <f t="shared" si="5"/>
        <v>3914</v>
      </c>
      <c r="M30" s="28">
        <f t="shared" si="5"/>
        <v>3497</v>
      </c>
      <c r="N30" s="28">
        <f t="shared" si="5"/>
        <v>0</v>
      </c>
      <c r="O30" s="28">
        <f t="shared" si="5"/>
        <v>6</v>
      </c>
      <c r="P30" s="28">
        <f t="shared" si="5"/>
        <v>559</v>
      </c>
      <c r="Q30" s="28">
        <f t="shared" si="5"/>
        <v>342</v>
      </c>
      <c r="R30" s="28">
        <f t="shared" si="5"/>
        <v>218</v>
      </c>
      <c r="S30" s="28">
        <f t="shared" si="5"/>
        <v>2</v>
      </c>
      <c r="T30" s="28">
        <f t="shared" si="5"/>
        <v>749</v>
      </c>
      <c r="U30" s="28">
        <f t="shared" si="5"/>
        <v>1507</v>
      </c>
      <c r="V30" s="28">
        <f t="shared" si="5"/>
        <v>38</v>
      </c>
      <c r="W30" s="29">
        <f t="shared" si="5"/>
        <v>60</v>
      </c>
      <c r="X30" s="96">
        <f t="shared" si="0"/>
        <v>15636</v>
      </c>
      <c r="Y30" s="28">
        <f t="shared" si="1"/>
        <v>12827</v>
      </c>
      <c r="Z30" s="28">
        <f t="shared" si="2"/>
        <v>13813</v>
      </c>
      <c r="AA30" s="29">
        <f t="shared" si="3"/>
        <v>12213</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278</v>
      </c>
      <c r="D32" s="100"/>
    </row>
    <row r="35" spans="1:27" ht="17.25" customHeight="1" thickBot="1" x14ac:dyDescent="0.35">
      <c r="A35" s="53" t="s">
        <v>85</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567</v>
      </c>
      <c r="C39" s="34">
        <f t="shared" ref="C39:AA39" si="6">SUM(C15:C16,C20:C23)</f>
        <v>952</v>
      </c>
      <c r="D39" s="34">
        <f t="shared" si="6"/>
        <v>19</v>
      </c>
      <c r="E39" s="34">
        <f t="shared" si="6"/>
        <v>15</v>
      </c>
      <c r="F39" s="34">
        <f t="shared" si="6"/>
        <v>1899</v>
      </c>
      <c r="G39" s="34">
        <f t="shared" si="6"/>
        <v>1749</v>
      </c>
      <c r="H39" s="34">
        <f t="shared" si="6"/>
        <v>159</v>
      </c>
      <c r="I39" s="34">
        <f t="shared" si="6"/>
        <v>68</v>
      </c>
      <c r="J39" s="34">
        <f t="shared" si="6"/>
        <v>95</v>
      </c>
      <c r="K39" s="34">
        <f t="shared" si="6"/>
        <v>12</v>
      </c>
      <c r="L39" s="34">
        <f t="shared" si="6"/>
        <v>936</v>
      </c>
      <c r="M39" s="34">
        <f t="shared" si="6"/>
        <v>1242</v>
      </c>
      <c r="N39" s="34">
        <f t="shared" si="6"/>
        <v>0</v>
      </c>
      <c r="O39" s="34">
        <f t="shared" si="6"/>
        <v>0</v>
      </c>
      <c r="P39" s="34">
        <f t="shared" si="6"/>
        <v>35</v>
      </c>
      <c r="Q39" s="34">
        <f t="shared" si="6"/>
        <v>64</v>
      </c>
      <c r="R39" s="34">
        <f t="shared" si="6"/>
        <v>26</v>
      </c>
      <c r="S39" s="34">
        <f t="shared" si="6"/>
        <v>0</v>
      </c>
      <c r="T39" s="33">
        <f t="shared" si="6"/>
        <v>147</v>
      </c>
      <c r="U39" s="33">
        <f t="shared" si="6"/>
        <v>286</v>
      </c>
      <c r="V39" s="33">
        <f t="shared" si="6"/>
        <v>0</v>
      </c>
      <c r="W39" s="59">
        <f t="shared" si="6"/>
        <v>46</v>
      </c>
      <c r="X39" s="102">
        <f t="shared" si="6"/>
        <v>3883</v>
      </c>
      <c r="Y39" s="34">
        <f t="shared" si="6"/>
        <v>4434</v>
      </c>
      <c r="Z39" s="34">
        <f t="shared" si="6"/>
        <v>3549</v>
      </c>
      <c r="AA39" s="103">
        <f t="shared" si="6"/>
        <v>4229</v>
      </c>
    </row>
    <row r="40" spans="1:27" ht="12" customHeight="1" x14ac:dyDescent="0.2">
      <c r="A40" s="92" t="s">
        <v>26</v>
      </c>
      <c r="B40" s="34">
        <f>SUM(B7:B9,B12:B14,B17:B18,B24)</f>
        <v>965</v>
      </c>
      <c r="C40" s="34">
        <f t="shared" ref="C40:AA40" si="7">SUM(C7:C9,C12:C14,C17:C18,C24)</f>
        <v>1154</v>
      </c>
      <c r="D40" s="34">
        <f t="shared" si="7"/>
        <v>52</v>
      </c>
      <c r="E40" s="34">
        <f t="shared" si="7"/>
        <v>23</v>
      </c>
      <c r="F40" s="34">
        <f t="shared" si="7"/>
        <v>3176</v>
      </c>
      <c r="G40" s="34">
        <f t="shared" si="7"/>
        <v>2275</v>
      </c>
      <c r="H40" s="34">
        <f t="shared" si="7"/>
        <v>191</v>
      </c>
      <c r="I40" s="34">
        <f t="shared" si="7"/>
        <v>66</v>
      </c>
      <c r="J40" s="34">
        <f t="shared" si="7"/>
        <v>280</v>
      </c>
      <c r="K40" s="34">
        <f t="shared" si="7"/>
        <v>5</v>
      </c>
      <c r="L40" s="34">
        <f t="shared" si="7"/>
        <v>1969</v>
      </c>
      <c r="M40" s="34">
        <f t="shared" si="7"/>
        <v>1741</v>
      </c>
      <c r="N40" s="34">
        <f t="shared" si="7"/>
        <v>0</v>
      </c>
      <c r="O40" s="34">
        <f t="shared" si="7"/>
        <v>6</v>
      </c>
      <c r="P40" s="34">
        <f t="shared" si="7"/>
        <v>446</v>
      </c>
      <c r="Q40" s="34">
        <f t="shared" si="7"/>
        <v>235</v>
      </c>
      <c r="R40" s="34">
        <f t="shared" si="7"/>
        <v>67</v>
      </c>
      <c r="S40" s="34">
        <f t="shared" si="7"/>
        <v>2</v>
      </c>
      <c r="T40" s="33">
        <f t="shared" si="7"/>
        <v>524</v>
      </c>
      <c r="U40" s="33">
        <f t="shared" si="7"/>
        <v>1077</v>
      </c>
      <c r="V40" s="33">
        <f t="shared" si="7"/>
        <v>0</v>
      </c>
      <c r="W40" s="59">
        <f t="shared" si="7"/>
        <v>11</v>
      </c>
      <c r="X40" s="102">
        <f t="shared" si="7"/>
        <v>7670</v>
      </c>
      <c r="Y40" s="34">
        <f t="shared" si="7"/>
        <v>6595</v>
      </c>
      <c r="Z40" s="34">
        <f t="shared" si="7"/>
        <v>6634</v>
      </c>
      <c r="AA40" s="103">
        <f t="shared" si="7"/>
        <v>6247</v>
      </c>
    </row>
    <row r="41" spans="1:27" ht="12" customHeight="1" x14ac:dyDescent="0.2">
      <c r="A41" s="93" t="s">
        <v>27</v>
      </c>
      <c r="B41" s="35">
        <f>SUM(B10:B11,B19,B25:B27)</f>
        <v>552</v>
      </c>
      <c r="C41" s="35">
        <f t="shared" ref="C41:AA41" si="8">SUM(C10:C11,C19,C25:C27)</f>
        <v>348</v>
      </c>
      <c r="D41" s="35">
        <f t="shared" si="8"/>
        <v>1</v>
      </c>
      <c r="E41" s="35">
        <f t="shared" si="8"/>
        <v>1</v>
      </c>
      <c r="F41" s="35">
        <f t="shared" si="8"/>
        <v>1953</v>
      </c>
      <c r="G41" s="35">
        <f t="shared" si="8"/>
        <v>731</v>
      </c>
      <c r="H41" s="35">
        <f t="shared" si="8"/>
        <v>77</v>
      </c>
      <c r="I41" s="35">
        <f t="shared" si="8"/>
        <v>8</v>
      </c>
      <c r="J41" s="35">
        <f t="shared" si="8"/>
        <v>102</v>
      </c>
      <c r="K41" s="35">
        <f t="shared" si="8"/>
        <v>6</v>
      </c>
      <c r="L41" s="35">
        <f t="shared" si="8"/>
        <v>905</v>
      </c>
      <c r="M41" s="35">
        <f t="shared" si="8"/>
        <v>482</v>
      </c>
      <c r="N41" s="35">
        <f t="shared" si="8"/>
        <v>0</v>
      </c>
      <c r="O41" s="35">
        <f t="shared" si="8"/>
        <v>0</v>
      </c>
      <c r="P41" s="35">
        <f t="shared" si="8"/>
        <v>78</v>
      </c>
      <c r="Q41" s="35">
        <f t="shared" si="8"/>
        <v>43</v>
      </c>
      <c r="R41" s="35">
        <f t="shared" si="8"/>
        <v>125</v>
      </c>
      <c r="S41" s="35">
        <f t="shared" si="8"/>
        <v>0</v>
      </c>
      <c r="T41" s="63">
        <f t="shared" si="8"/>
        <v>29</v>
      </c>
      <c r="U41" s="63">
        <f t="shared" si="8"/>
        <v>118</v>
      </c>
      <c r="V41" s="63">
        <f t="shared" si="8"/>
        <v>0</v>
      </c>
      <c r="W41" s="64">
        <f t="shared" si="8"/>
        <v>3</v>
      </c>
      <c r="X41" s="104">
        <f t="shared" si="8"/>
        <v>3822</v>
      </c>
      <c r="Y41" s="35">
        <f t="shared" si="8"/>
        <v>1740</v>
      </c>
      <c r="Z41" s="35">
        <f t="shared" si="8"/>
        <v>3439</v>
      </c>
      <c r="AA41" s="105">
        <f t="shared" si="8"/>
        <v>1679</v>
      </c>
    </row>
    <row r="42" spans="1:27" ht="12" customHeight="1" thickBot="1" x14ac:dyDescent="0.25">
      <c r="A42" s="95" t="s">
        <v>17</v>
      </c>
      <c r="B42" s="28">
        <f>SUM(B39:B41)</f>
        <v>2084</v>
      </c>
      <c r="C42" s="28">
        <f t="shared" ref="C42:AA42" si="9">SUM(C39:C41)</f>
        <v>2454</v>
      </c>
      <c r="D42" s="28">
        <f t="shared" si="9"/>
        <v>72</v>
      </c>
      <c r="E42" s="28">
        <f t="shared" si="9"/>
        <v>39</v>
      </c>
      <c r="F42" s="28">
        <f t="shared" si="9"/>
        <v>7028</v>
      </c>
      <c r="G42" s="28">
        <f t="shared" si="9"/>
        <v>4755</v>
      </c>
      <c r="H42" s="28">
        <f t="shared" si="9"/>
        <v>427</v>
      </c>
      <c r="I42" s="28">
        <f t="shared" si="9"/>
        <v>142</v>
      </c>
      <c r="J42" s="28">
        <f t="shared" si="9"/>
        <v>477</v>
      </c>
      <c r="K42" s="28">
        <f t="shared" si="9"/>
        <v>23</v>
      </c>
      <c r="L42" s="28">
        <f t="shared" si="9"/>
        <v>3810</v>
      </c>
      <c r="M42" s="28">
        <f t="shared" si="9"/>
        <v>3465</v>
      </c>
      <c r="N42" s="28">
        <f t="shared" si="9"/>
        <v>0</v>
      </c>
      <c r="O42" s="28">
        <f t="shared" si="9"/>
        <v>6</v>
      </c>
      <c r="P42" s="28">
        <f t="shared" si="9"/>
        <v>559</v>
      </c>
      <c r="Q42" s="28">
        <f t="shared" si="9"/>
        <v>342</v>
      </c>
      <c r="R42" s="28">
        <f t="shared" si="9"/>
        <v>218</v>
      </c>
      <c r="S42" s="28">
        <f t="shared" si="9"/>
        <v>2</v>
      </c>
      <c r="T42" s="28">
        <f t="shared" si="9"/>
        <v>700</v>
      </c>
      <c r="U42" s="28">
        <f t="shared" si="9"/>
        <v>1481</v>
      </c>
      <c r="V42" s="28">
        <f t="shared" si="9"/>
        <v>0</v>
      </c>
      <c r="W42" s="29">
        <f t="shared" si="9"/>
        <v>60</v>
      </c>
      <c r="X42" s="96">
        <f t="shared" si="9"/>
        <v>15375</v>
      </c>
      <c r="Y42" s="28">
        <f t="shared" si="9"/>
        <v>12769</v>
      </c>
      <c r="Z42" s="28">
        <f t="shared" si="9"/>
        <v>13622</v>
      </c>
      <c r="AA42" s="29">
        <f t="shared" si="9"/>
        <v>12155</v>
      </c>
    </row>
    <row r="43" spans="1:27" ht="12" customHeight="1" x14ac:dyDescent="0.2">
      <c r="A43" s="97" t="s">
        <v>18</v>
      </c>
      <c r="B43" s="37">
        <f>B29</f>
        <v>20</v>
      </c>
      <c r="C43" s="37">
        <f t="shared" ref="C43:AA43" si="10">C29</f>
        <v>0</v>
      </c>
      <c r="D43" s="37">
        <f t="shared" si="10"/>
        <v>13</v>
      </c>
      <c r="E43" s="37">
        <f t="shared" si="10"/>
        <v>0</v>
      </c>
      <c r="F43" s="37">
        <f t="shared" si="10"/>
        <v>18</v>
      </c>
      <c r="G43" s="37">
        <f t="shared" si="10"/>
        <v>0</v>
      </c>
      <c r="H43" s="37">
        <f t="shared" si="10"/>
        <v>8</v>
      </c>
      <c r="I43" s="37">
        <f t="shared" si="10"/>
        <v>0</v>
      </c>
      <c r="J43" s="37">
        <f t="shared" si="10"/>
        <v>11</v>
      </c>
      <c r="K43" s="37">
        <f t="shared" si="10"/>
        <v>0</v>
      </c>
      <c r="L43" s="37">
        <f t="shared" si="10"/>
        <v>104</v>
      </c>
      <c r="M43" s="37">
        <f t="shared" si="10"/>
        <v>32</v>
      </c>
      <c r="N43" s="37">
        <f t="shared" si="10"/>
        <v>0</v>
      </c>
      <c r="O43" s="37">
        <f t="shared" si="10"/>
        <v>0</v>
      </c>
      <c r="P43" s="37">
        <f t="shared" si="10"/>
        <v>0</v>
      </c>
      <c r="Q43" s="37">
        <f t="shared" si="10"/>
        <v>0</v>
      </c>
      <c r="R43" s="37">
        <f t="shared" si="10"/>
        <v>0</v>
      </c>
      <c r="S43" s="37">
        <f t="shared" si="10"/>
        <v>0</v>
      </c>
      <c r="T43" s="63">
        <f t="shared" si="10"/>
        <v>49</v>
      </c>
      <c r="U43" s="63">
        <f t="shared" si="10"/>
        <v>26</v>
      </c>
      <c r="V43" s="63">
        <f t="shared" si="10"/>
        <v>38</v>
      </c>
      <c r="W43" s="64">
        <f t="shared" si="10"/>
        <v>0</v>
      </c>
      <c r="X43" s="98">
        <f t="shared" si="10"/>
        <v>261</v>
      </c>
      <c r="Y43" s="37">
        <f t="shared" si="10"/>
        <v>58</v>
      </c>
      <c r="Z43" s="37">
        <f t="shared" si="10"/>
        <v>191</v>
      </c>
      <c r="AA43" s="99">
        <f t="shared" si="10"/>
        <v>58</v>
      </c>
    </row>
    <row r="44" spans="1:27" ht="12" customHeight="1" thickBot="1" x14ac:dyDescent="0.25">
      <c r="A44" s="95" t="s">
        <v>19</v>
      </c>
      <c r="B44" s="28">
        <f t="shared" ref="B44:W44" si="11">SUM(B42:B43)</f>
        <v>2104</v>
      </c>
      <c r="C44" s="28">
        <f t="shared" si="11"/>
        <v>2454</v>
      </c>
      <c r="D44" s="28">
        <f t="shared" si="11"/>
        <v>85</v>
      </c>
      <c r="E44" s="28">
        <f t="shared" si="11"/>
        <v>39</v>
      </c>
      <c r="F44" s="28">
        <f t="shared" si="11"/>
        <v>7046</v>
      </c>
      <c r="G44" s="28">
        <f t="shared" si="11"/>
        <v>4755</v>
      </c>
      <c r="H44" s="28">
        <f t="shared" si="11"/>
        <v>435</v>
      </c>
      <c r="I44" s="28">
        <f t="shared" si="11"/>
        <v>142</v>
      </c>
      <c r="J44" s="28">
        <f t="shared" si="11"/>
        <v>488</v>
      </c>
      <c r="K44" s="28">
        <f t="shared" si="11"/>
        <v>23</v>
      </c>
      <c r="L44" s="28">
        <f t="shared" si="11"/>
        <v>3914</v>
      </c>
      <c r="M44" s="28">
        <f t="shared" si="11"/>
        <v>3497</v>
      </c>
      <c r="N44" s="28">
        <f t="shared" si="11"/>
        <v>0</v>
      </c>
      <c r="O44" s="28">
        <f t="shared" si="11"/>
        <v>6</v>
      </c>
      <c r="P44" s="28">
        <f t="shared" si="11"/>
        <v>559</v>
      </c>
      <c r="Q44" s="28">
        <f t="shared" si="11"/>
        <v>342</v>
      </c>
      <c r="R44" s="28">
        <f t="shared" si="11"/>
        <v>218</v>
      </c>
      <c r="S44" s="28">
        <f t="shared" si="11"/>
        <v>2</v>
      </c>
      <c r="T44" s="28">
        <f t="shared" si="11"/>
        <v>749</v>
      </c>
      <c r="U44" s="28">
        <f t="shared" si="11"/>
        <v>1507</v>
      </c>
      <c r="V44" s="28">
        <f t="shared" si="11"/>
        <v>38</v>
      </c>
      <c r="W44" s="29">
        <f t="shared" si="11"/>
        <v>60</v>
      </c>
      <c r="X44" s="96">
        <f>SUM(B44,D44,F44,H44,J44,L44,N44,P44,R44,T44,V44)</f>
        <v>15636</v>
      </c>
      <c r="Y44" s="28">
        <f>SUM(C44,E44,G44,I44,K44,M44,O44,Q44,S44,U44,W44)</f>
        <v>12827</v>
      </c>
      <c r="Z44" s="28">
        <f>SUM(B44,F44,L44,T44)</f>
        <v>13813</v>
      </c>
      <c r="AA44" s="29">
        <f>SUM(C44,G44,M44,U44)</f>
        <v>12213</v>
      </c>
    </row>
    <row r="45" spans="1:27" ht="12" customHeight="1" x14ac:dyDescent="0.2">
      <c r="A45" s="79" t="s">
        <v>28</v>
      </c>
    </row>
    <row r="46" spans="1:27" ht="12" customHeight="1" x14ac:dyDescent="0.2">
      <c r="A46" s="77" t="s">
        <v>278</v>
      </c>
    </row>
  </sheetData>
  <mergeCells count="33">
    <mergeCell ref="A4:A6"/>
    <mergeCell ref="T5:U5"/>
    <mergeCell ref="Z5:AA5"/>
    <mergeCell ref="H5:I5"/>
    <mergeCell ref="J5:K5"/>
    <mergeCell ref="L5:M5"/>
    <mergeCell ref="V5:W5"/>
    <mergeCell ref="R5:S5"/>
    <mergeCell ref="N5:O5"/>
    <mergeCell ref="P5:Q5"/>
    <mergeCell ref="B4:W4"/>
    <mergeCell ref="B5:C5"/>
    <mergeCell ref="D5:E5"/>
    <mergeCell ref="F5:G5"/>
    <mergeCell ref="X5:Y5"/>
    <mergeCell ref="A36:A38"/>
    <mergeCell ref="B36:W36"/>
    <mergeCell ref="X36:AA36"/>
    <mergeCell ref="B37:C37"/>
    <mergeCell ref="D37:E37"/>
    <mergeCell ref="F37:G37"/>
    <mergeCell ref="H37:I37"/>
    <mergeCell ref="J37:K37"/>
    <mergeCell ref="L37:M37"/>
    <mergeCell ref="N37:O37"/>
    <mergeCell ref="P37:Q37"/>
    <mergeCell ref="Z37:AA37"/>
    <mergeCell ref="R37:S37"/>
    <mergeCell ref="B1:Y1"/>
    <mergeCell ref="T37:U37"/>
    <mergeCell ref="V37:W37"/>
    <mergeCell ref="X37:Y37"/>
    <mergeCell ref="X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XFB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23" width="7.6640625" style="54" customWidth="1"/>
    <col min="24" max="27" width="9.5546875" style="54" bestFit="1" customWidth="1"/>
    <col min="28" max="16384" width="7.6640625" style="54"/>
  </cols>
  <sheetData>
    <row r="1" spans="1:16382" s="52" customFormat="1" ht="59.25" customHeight="1" thickBot="1" x14ac:dyDescent="0.3">
      <c r="A1" s="51"/>
      <c r="B1" s="395" t="s">
        <v>47</v>
      </c>
      <c r="C1" s="396"/>
      <c r="D1" s="396"/>
      <c r="E1" s="396"/>
      <c r="F1" s="396"/>
      <c r="G1" s="396"/>
      <c r="H1" s="396"/>
      <c r="I1" s="396"/>
      <c r="J1" s="396"/>
      <c r="K1" s="396"/>
      <c r="L1" s="396"/>
      <c r="M1" s="396"/>
      <c r="N1" s="396"/>
      <c r="O1" s="397"/>
      <c r="P1" s="397"/>
      <c r="Q1" s="397"/>
      <c r="R1" s="397"/>
      <c r="S1" s="397"/>
      <c r="T1" s="397"/>
      <c r="U1" s="397"/>
      <c r="V1" s="397"/>
      <c r="W1" s="397"/>
      <c r="X1" s="397"/>
      <c r="Y1" s="397"/>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c r="VUX1" s="54"/>
      <c r="VUY1" s="54"/>
      <c r="VUZ1" s="54"/>
      <c r="VVA1" s="54"/>
      <c r="VVB1" s="54"/>
      <c r="VVC1" s="54"/>
      <c r="VVD1" s="54"/>
      <c r="VVE1" s="54"/>
      <c r="VVF1" s="54"/>
      <c r="VVG1" s="54"/>
      <c r="VVH1" s="54"/>
      <c r="VVI1" s="54"/>
      <c r="VVJ1" s="54"/>
      <c r="VVK1" s="54"/>
      <c r="VVL1" s="54"/>
      <c r="VVM1" s="54"/>
      <c r="VVN1" s="54"/>
      <c r="VVO1" s="54"/>
      <c r="VVP1" s="54"/>
      <c r="VVQ1" s="54"/>
      <c r="VVR1" s="54"/>
      <c r="VVS1" s="54"/>
      <c r="VVT1" s="54"/>
      <c r="VVU1" s="54"/>
      <c r="VVV1" s="54"/>
      <c r="VVW1" s="54"/>
      <c r="VVX1" s="54"/>
      <c r="VVY1" s="54"/>
      <c r="VVZ1" s="54"/>
      <c r="VWA1" s="54"/>
      <c r="VWB1" s="54"/>
      <c r="VWC1" s="54"/>
      <c r="VWD1" s="54"/>
      <c r="VWE1" s="54"/>
      <c r="VWF1" s="54"/>
      <c r="VWG1" s="54"/>
      <c r="VWH1" s="54"/>
      <c r="VWI1" s="54"/>
      <c r="VWJ1" s="54"/>
      <c r="VWK1" s="54"/>
      <c r="VWL1" s="54"/>
      <c r="VWM1" s="54"/>
      <c r="VWN1" s="54"/>
      <c r="VWO1" s="54"/>
      <c r="VWP1" s="54"/>
      <c r="VWQ1" s="54"/>
      <c r="VWR1" s="54"/>
      <c r="VWS1" s="54"/>
      <c r="VWT1" s="54"/>
      <c r="VWU1" s="54"/>
      <c r="VWV1" s="54"/>
      <c r="VWW1" s="54"/>
      <c r="VWX1" s="54"/>
      <c r="VWY1" s="54"/>
      <c r="VWZ1" s="54"/>
      <c r="VXA1" s="54"/>
      <c r="VXB1" s="54"/>
      <c r="VXC1" s="54"/>
      <c r="VXD1" s="54"/>
      <c r="VXE1" s="54"/>
      <c r="VXF1" s="54"/>
      <c r="VXG1" s="54"/>
      <c r="VXH1" s="54"/>
      <c r="VXI1" s="54"/>
      <c r="VXJ1" s="54"/>
      <c r="VXK1" s="54"/>
      <c r="VXL1" s="54"/>
      <c r="VXM1" s="54"/>
      <c r="VXN1" s="54"/>
      <c r="VXO1" s="54"/>
      <c r="VXP1" s="54"/>
      <c r="VXQ1" s="54"/>
      <c r="VXR1" s="54"/>
      <c r="VXS1" s="54"/>
      <c r="VXT1" s="54"/>
      <c r="VXU1" s="54"/>
      <c r="VXV1" s="54"/>
      <c r="VXW1" s="54"/>
      <c r="VXX1" s="54"/>
      <c r="VXY1" s="54"/>
      <c r="VXZ1" s="54"/>
      <c r="VYA1" s="54"/>
      <c r="VYB1" s="54"/>
      <c r="VYC1" s="54"/>
      <c r="VYD1" s="54"/>
      <c r="VYE1" s="54"/>
      <c r="VYF1" s="54"/>
      <c r="VYG1" s="54"/>
      <c r="VYH1" s="54"/>
      <c r="VYI1" s="54"/>
      <c r="VYJ1" s="54"/>
      <c r="VYK1" s="54"/>
      <c r="VYL1" s="54"/>
      <c r="VYM1" s="54"/>
      <c r="VYN1" s="54"/>
      <c r="VYO1" s="54"/>
      <c r="VYP1" s="54"/>
      <c r="VYQ1" s="54"/>
      <c r="VYR1" s="54"/>
      <c r="VYS1" s="54"/>
      <c r="VYT1" s="54"/>
      <c r="VYU1" s="54"/>
      <c r="VYV1" s="54"/>
      <c r="VYW1" s="54"/>
      <c r="VYX1" s="54"/>
      <c r="VYY1" s="54"/>
      <c r="VYZ1" s="54"/>
      <c r="VZA1" s="54"/>
      <c r="VZB1" s="54"/>
      <c r="VZC1" s="54"/>
      <c r="VZD1" s="54"/>
      <c r="VZE1" s="54"/>
      <c r="VZF1" s="54"/>
      <c r="VZG1" s="54"/>
      <c r="VZH1" s="54"/>
      <c r="VZI1" s="54"/>
      <c r="VZJ1" s="54"/>
      <c r="VZK1" s="54"/>
      <c r="VZL1" s="54"/>
      <c r="VZM1" s="54"/>
      <c r="VZN1" s="54"/>
      <c r="VZO1" s="54"/>
      <c r="VZP1" s="54"/>
      <c r="VZQ1" s="54"/>
      <c r="VZR1" s="54"/>
      <c r="VZS1" s="54"/>
      <c r="VZT1" s="54"/>
      <c r="VZU1" s="54"/>
      <c r="VZV1" s="54"/>
      <c r="VZW1" s="54"/>
      <c r="VZX1" s="54"/>
      <c r="VZY1" s="54"/>
      <c r="VZZ1" s="54"/>
      <c r="WAA1" s="54"/>
      <c r="WAB1" s="54"/>
      <c r="WAC1" s="54"/>
      <c r="WAD1" s="54"/>
      <c r="WAE1" s="54"/>
      <c r="WAF1" s="54"/>
      <c r="WAG1" s="54"/>
      <c r="WAH1" s="54"/>
      <c r="WAI1" s="54"/>
      <c r="WAJ1" s="54"/>
      <c r="WAK1" s="54"/>
      <c r="WAL1" s="54"/>
      <c r="WAM1" s="54"/>
      <c r="WAN1" s="54"/>
      <c r="WAO1" s="54"/>
      <c r="WAP1" s="54"/>
      <c r="WAQ1" s="54"/>
      <c r="WAR1" s="54"/>
      <c r="WAS1" s="54"/>
      <c r="WAT1" s="54"/>
      <c r="WAU1" s="54"/>
      <c r="WAV1" s="54"/>
      <c r="WAW1" s="54"/>
      <c r="WAX1" s="54"/>
      <c r="WAY1" s="54"/>
      <c r="WAZ1" s="54"/>
      <c r="WBA1" s="54"/>
      <c r="WBB1" s="54"/>
      <c r="WBC1" s="54"/>
      <c r="WBD1" s="54"/>
      <c r="WBE1" s="54"/>
      <c r="WBF1" s="54"/>
      <c r="WBG1" s="54"/>
      <c r="WBH1" s="54"/>
      <c r="WBI1" s="54"/>
      <c r="WBJ1" s="54"/>
      <c r="WBK1" s="54"/>
      <c r="WBL1" s="54"/>
      <c r="WBM1" s="54"/>
      <c r="WBN1" s="54"/>
      <c r="WBO1" s="54"/>
      <c r="WBP1" s="54"/>
      <c r="WBQ1" s="54"/>
      <c r="WBR1" s="54"/>
      <c r="WBS1" s="54"/>
      <c r="WBT1" s="54"/>
      <c r="WBU1" s="54"/>
      <c r="WBV1" s="54"/>
      <c r="WBW1" s="54"/>
      <c r="WBX1" s="54"/>
      <c r="WBY1" s="54"/>
      <c r="WBZ1" s="54"/>
      <c r="WCA1" s="54"/>
      <c r="WCB1" s="54"/>
      <c r="WCC1" s="54"/>
      <c r="WCD1" s="54"/>
      <c r="WCE1" s="54"/>
      <c r="WCF1" s="54"/>
      <c r="WCG1" s="54"/>
      <c r="WCH1" s="54"/>
      <c r="WCI1" s="54"/>
      <c r="WCJ1" s="54"/>
      <c r="WCK1" s="54"/>
      <c r="WCL1" s="54"/>
      <c r="WCM1" s="54"/>
      <c r="WCN1" s="54"/>
      <c r="WCO1" s="54"/>
      <c r="WCP1" s="54"/>
      <c r="WCQ1" s="54"/>
      <c r="WCR1" s="54"/>
      <c r="WCS1" s="54"/>
      <c r="WCT1" s="54"/>
      <c r="WCU1" s="54"/>
      <c r="WCV1" s="54"/>
      <c r="WCW1" s="54"/>
      <c r="WCX1" s="54"/>
      <c r="WCY1" s="54"/>
      <c r="WCZ1" s="54"/>
      <c r="WDA1" s="54"/>
      <c r="WDB1" s="54"/>
      <c r="WDC1" s="54"/>
      <c r="WDD1" s="54"/>
      <c r="WDE1" s="54"/>
      <c r="WDF1" s="54"/>
      <c r="WDG1" s="54"/>
      <c r="WDH1" s="54"/>
      <c r="WDI1" s="54"/>
      <c r="WDJ1" s="54"/>
      <c r="WDK1" s="54"/>
      <c r="WDL1" s="54"/>
      <c r="WDM1" s="54"/>
      <c r="WDN1" s="54"/>
      <c r="WDO1" s="54"/>
      <c r="WDP1" s="54"/>
      <c r="WDQ1" s="54"/>
      <c r="WDR1" s="54"/>
      <c r="WDS1" s="54"/>
      <c r="WDT1" s="54"/>
      <c r="WDU1" s="54"/>
      <c r="WDV1" s="54"/>
      <c r="WDW1" s="54"/>
      <c r="WDX1" s="54"/>
      <c r="WDY1" s="54"/>
      <c r="WDZ1" s="54"/>
      <c r="WEA1" s="54"/>
      <c r="WEB1" s="54"/>
      <c r="WEC1" s="54"/>
      <c r="WED1" s="54"/>
      <c r="WEE1" s="54"/>
      <c r="WEF1" s="54"/>
      <c r="WEG1" s="54"/>
      <c r="WEH1" s="54"/>
      <c r="WEI1" s="54"/>
      <c r="WEJ1" s="54"/>
      <c r="WEK1" s="54"/>
      <c r="WEL1" s="54"/>
      <c r="WEM1" s="54"/>
      <c r="WEN1" s="54"/>
      <c r="WEO1" s="54"/>
      <c r="WEP1" s="54"/>
      <c r="WEQ1" s="54"/>
      <c r="WER1" s="54"/>
      <c r="WES1" s="54"/>
      <c r="WET1" s="54"/>
      <c r="WEU1" s="54"/>
      <c r="WEV1" s="54"/>
      <c r="WEW1" s="54"/>
      <c r="WEX1" s="54"/>
      <c r="WEY1" s="54"/>
      <c r="WEZ1" s="54"/>
      <c r="WFA1" s="54"/>
      <c r="WFB1" s="54"/>
      <c r="WFC1" s="54"/>
      <c r="WFD1" s="54"/>
      <c r="WFE1" s="54"/>
      <c r="WFF1" s="54"/>
      <c r="WFG1" s="54"/>
      <c r="WFH1" s="54"/>
      <c r="WFI1" s="54"/>
      <c r="WFJ1" s="54"/>
      <c r="WFK1" s="54"/>
      <c r="WFL1" s="54"/>
      <c r="WFM1" s="54"/>
      <c r="WFN1" s="54"/>
      <c r="WFO1" s="54"/>
      <c r="WFP1" s="54"/>
      <c r="WFQ1" s="54"/>
      <c r="WFR1" s="54"/>
      <c r="WFS1" s="54"/>
      <c r="WFT1" s="54"/>
      <c r="WFU1" s="54"/>
      <c r="WFV1" s="54"/>
      <c r="WFW1" s="54"/>
      <c r="WFX1" s="54"/>
      <c r="WFY1" s="54"/>
      <c r="WFZ1" s="54"/>
      <c r="WGA1" s="54"/>
      <c r="WGB1" s="54"/>
      <c r="WGC1" s="54"/>
      <c r="WGD1" s="54"/>
      <c r="WGE1" s="54"/>
      <c r="WGF1" s="54"/>
      <c r="WGG1" s="54"/>
      <c r="WGH1" s="54"/>
      <c r="WGI1" s="54"/>
      <c r="WGJ1" s="54"/>
      <c r="WGK1" s="54"/>
      <c r="WGL1" s="54"/>
      <c r="WGM1" s="54"/>
      <c r="WGN1" s="54"/>
      <c r="WGO1" s="54"/>
      <c r="WGP1" s="54"/>
      <c r="WGQ1" s="54"/>
      <c r="WGR1" s="54"/>
      <c r="WGS1" s="54"/>
      <c r="WGT1" s="54"/>
      <c r="WGU1" s="54"/>
      <c r="WGV1" s="54"/>
      <c r="WGW1" s="54"/>
      <c r="WGX1" s="54"/>
      <c r="WGY1" s="54"/>
      <c r="WGZ1" s="54"/>
      <c r="WHA1" s="54"/>
      <c r="WHB1" s="54"/>
      <c r="WHC1" s="54"/>
      <c r="WHD1" s="54"/>
      <c r="WHE1" s="54"/>
      <c r="WHF1" s="54"/>
      <c r="WHG1" s="54"/>
      <c r="WHH1" s="54"/>
      <c r="WHI1" s="54"/>
      <c r="WHJ1" s="54"/>
      <c r="WHK1" s="54"/>
      <c r="WHL1" s="54"/>
      <c r="WHM1" s="54"/>
      <c r="WHN1" s="54"/>
      <c r="WHO1" s="54"/>
      <c r="WHP1" s="54"/>
      <c r="WHQ1" s="54"/>
      <c r="WHR1" s="54"/>
      <c r="WHS1" s="54"/>
      <c r="WHT1" s="54"/>
      <c r="WHU1" s="54"/>
      <c r="WHV1" s="54"/>
      <c r="WHW1" s="54"/>
      <c r="WHX1" s="54"/>
      <c r="WHY1" s="54"/>
      <c r="WHZ1" s="54"/>
      <c r="WIA1" s="54"/>
      <c r="WIB1" s="54"/>
      <c r="WIC1" s="54"/>
      <c r="WID1" s="54"/>
      <c r="WIE1" s="54"/>
      <c r="WIF1" s="54"/>
      <c r="WIG1" s="54"/>
      <c r="WIH1" s="54"/>
      <c r="WII1" s="54"/>
      <c r="WIJ1" s="54"/>
      <c r="WIK1" s="54"/>
      <c r="WIL1" s="54"/>
      <c r="WIM1" s="54"/>
      <c r="WIN1" s="54"/>
      <c r="WIO1" s="54"/>
      <c r="WIP1" s="54"/>
      <c r="WIQ1" s="54"/>
      <c r="WIR1" s="54"/>
      <c r="WIS1" s="54"/>
      <c r="WIT1" s="54"/>
      <c r="WIU1" s="54"/>
      <c r="WIV1" s="54"/>
      <c r="WIW1" s="54"/>
      <c r="WIX1" s="54"/>
      <c r="WIY1" s="54"/>
      <c r="WIZ1" s="54"/>
      <c r="WJA1" s="54"/>
      <c r="WJB1" s="54"/>
      <c r="WJC1" s="54"/>
      <c r="WJD1" s="54"/>
      <c r="WJE1" s="54"/>
      <c r="WJF1" s="54"/>
      <c r="WJG1" s="54"/>
      <c r="WJH1" s="54"/>
      <c r="WJI1" s="54"/>
      <c r="WJJ1" s="54"/>
      <c r="WJK1" s="54"/>
      <c r="WJL1" s="54"/>
      <c r="WJM1" s="54"/>
      <c r="WJN1" s="54"/>
      <c r="WJO1" s="54"/>
      <c r="WJP1" s="54"/>
      <c r="WJQ1" s="54"/>
      <c r="WJR1" s="54"/>
      <c r="WJS1" s="54"/>
      <c r="WJT1" s="54"/>
      <c r="WJU1" s="54"/>
      <c r="WJV1" s="54"/>
      <c r="WJW1" s="54"/>
      <c r="WJX1" s="54"/>
      <c r="WJY1" s="54"/>
      <c r="WJZ1" s="54"/>
      <c r="WKA1" s="54"/>
      <c r="WKB1" s="54"/>
      <c r="WKC1" s="54"/>
      <c r="WKD1" s="54"/>
      <c r="WKE1" s="54"/>
      <c r="WKF1" s="54"/>
      <c r="WKG1" s="54"/>
      <c r="WKH1" s="54"/>
      <c r="WKI1" s="54"/>
      <c r="WKJ1" s="54"/>
      <c r="WKK1" s="54"/>
      <c r="WKL1" s="54"/>
      <c r="WKM1" s="54"/>
      <c r="WKN1" s="54"/>
      <c r="WKO1" s="54"/>
      <c r="WKP1" s="54"/>
      <c r="WKQ1" s="54"/>
      <c r="WKR1" s="54"/>
      <c r="WKS1" s="54"/>
      <c r="WKT1" s="54"/>
      <c r="WKU1" s="54"/>
      <c r="WKV1" s="54"/>
      <c r="WKW1" s="54"/>
      <c r="WKX1" s="54"/>
      <c r="WKY1" s="54"/>
      <c r="WKZ1" s="54"/>
      <c r="WLA1" s="54"/>
      <c r="WLB1" s="54"/>
      <c r="WLC1" s="54"/>
      <c r="WLD1" s="54"/>
      <c r="WLE1" s="54"/>
      <c r="WLF1" s="54"/>
      <c r="WLG1" s="54"/>
      <c r="WLH1" s="54"/>
      <c r="WLI1" s="54"/>
      <c r="WLJ1" s="54"/>
      <c r="WLK1" s="54"/>
      <c r="WLL1" s="54"/>
      <c r="WLM1" s="54"/>
      <c r="WLN1" s="54"/>
      <c r="WLO1" s="54"/>
      <c r="WLP1" s="54"/>
      <c r="WLQ1" s="54"/>
      <c r="WLR1" s="54"/>
      <c r="WLS1" s="54"/>
      <c r="WLT1" s="54"/>
      <c r="WLU1" s="54"/>
      <c r="WLV1" s="54"/>
      <c r="WLW1" s="54"/>
      <c r="WLX1" s="54"/>
      <c r="WLY1" s="54"/>
      <c r="WLZ1" s="54"/>
      <c r="WMA1" s="54"/>
      <c r="WMB1" s="54"/>
      <c r="WMC1" s="54"/>
      <c r="WMD1" s="54"/>
      <c r="WME1" s="54"/>
      <c r="WMF1" s="54"/>
      <c r="WMG1" s="54"/>
      <c r="WMH1" s="54"/>
      <c r="WMI1" s="54"/>
      <c r="WMJ1" s="54"/>
      <c r="WMK1" s="54"/>
      <c r="WML1" s="54"/>
      <c r="WMM1" s="54"/>
      <c r="WMN1" s="54"/>
      <c r="WMO1" s="54"/>
      <c r="WMP1" s="54"/>
      <c r="WMQ1" s="54"/>
      <c r="WMR1" s="54"/>
      <c r="WMS1" s="54"/>
      <c r="WMT1" s="54"/>
      <c r="WMU1" s="54"/>
      <c r="WMV1" s="54"/>
      <c r="WMW1" s="54"/>
      <c r="WMX1" s="54"/>
      <c r="WMY1" s="54"/>
      <c r="WMZ1" s="54"/>
      <c r="WNA1" s="54"/>
      <c r="WNB1" s="54"/>
      <c r="WNC1" s="54"/>
      <c r="WND1" s="54"/>
      <c r="WNE1" s="54"/>
      <c r="WNF1" s="54"/>
      <c r="WNG1" s="54"/>
      <c r="WNH1" s="54"/>
      <c r="WNI1" s="54"/>
      <c r="WNJ1" s="54"/>
      <c r="WNK1" s="54"/>
      <c r="WNL1" s="54"/>
      <c r="WNM1" s="54"/>
      <c r="WNN1" s="54"/>
      <c r="WNO1" s="54"/>
      <c r="WNP1" s="54"/>
      <c r="WNQ1" s="54"/>
      <c r="WNR1" s="54"/>
      <c r="WNS1" s="54"/>
      <c r="WNT1" s="54"/>
      <c r="WNU1" s="54"/>
      <c r="WNV1" s="54"/>
      <c r="WNW1" s="54"/>
      <c r="WNX1" s="54"/>
      <c r="WNY1" s="54"/>
      <c r="WNZ1" s="54"/>
      <c r="WOA1" s="54"/>
      <c r="WOB1" s="54"/>
      <c r="WOC1" s="54"/>
      <c r="WOD1" s="54"/>
      <c r="WOE1" s="54"/>
      <c r="WOF1" s="54"/>
      <c r="WOG1" s="54"/>
      <c r="WOH1" s="54"/>
      <c r="WOI1" s="54"/>
      <c r="WOJ1" s="54"/>
      <c r="WOK1" s="54"/>
      <c r="WOL1" s="54"/>
      <c r="WOM1" s="54"/>
      <c r="WON1" s="54"/>
      <c r="WOO1" s="54"/>
      <c r="WOP1" s="54"/>
      <c r="WOQ1" s="54"/>
      <c r="WOR1" s="54"/>
      <c r="WOS1" s="54"/>
      <c r="WOT1" s="54"/>
      <c r="WOU1" s="54"/>
      <c r="WOV1" s="54"/>
      <c r="WOW1" s="54"/>
      <c r="WOX1" s="54"/>
      <c r="WOY1" s="54"/>
      <c r="WOZ1" s="54"/>
      <c r="WPA1" s="54"/>
      <c r="WPB1" s="54"/>
      <c r="WPC1" s="54"/>
      <c r="WPD1" s="54"/>
      <c r="WPE1" s="54"/>
      <c r="WPF1" s="54"/>
      <c r="WPG1" s="54"/>
      <c r="WPH1" s="54"/>
      <c r="WPI1" s="54"/>
      <c r="WPJ1" s="54"/>
      <c r="WPK1" s="54"/>
      <c r="WPL1" s="54"/>
      <c r="WPM1" s="54"/>
      <c r="WPN1" s="54"/>
      <c r="WPO1" s="54"/>
      <c r="WPP1" s="54"/>
      <c r="WPQ1" s="54"/>
      <c r="WPR1" s="54"/>
      <c r="WPS1" s="54"/>
      <c r="WPT1" s="54"/>
      <c r="WPU1" s="54"/>
      <c r="WPV1" s="54"/>
      <c r="WPW1" s="54"/>
      <c r="WPX1" s="54"/>
      <c r="WPY1" s="54"/>
      <c r="WPZ1" s="54"/>
      <c r="WQA1" s="54"/>
      <c r="WQB1" s="54"/>
      <c r="WQC1" s="54"/>
      <c r="WQD1" s="54"/>
      <c r="WQE1" s="54"/>
      <c r="WQF1" s="54"/>
      <c r="WQG1" s="54"/>
      <c r="WQH1" s="54"/>
      <c r="WQI1" s="54"/>
      <c r="WQJ1" s="54"/>
      <c r="WQK1" s="54"/>
      <c r="WQL1" s="54"/>
      <c r="WQM1" s="54"/>
      <c r="WQN1" s="54"/>
      <c r="WQO1" s="54"/>
      <c r="WQP1" s="54"/>
      <c r="WQQ1" s="54"/>
      <c r="WQR1" s="54"/>
      <c r="WQS1" s="54"/>
      <c r="WQT1" s="54"/>
      <c r="WQU1" s="54"/>
      <c r="WQV1" s="54"/>
      <c r="WQW1" s="54"/>
      <c r="WQX1" s="54"/>
      <c r="WQY1" s="54"/>
      <c r="WQZ1" s="54"/>
      <c r="WRA1" s="54"/>
      <c r="WRB1" s="54"/>
      <c r="WRC1" s="54"/>
      <c r="WRD1" s="54"/>
      <c r="WRE1" s="54"/>
      <c r="WRF1" s="54"/>
      <c r="WRG1" s="54"/>
      <c r="WRH1" s="54"/>
      <c r="WRI1" s="54"/>
      <c r="WRJ1" s="54"/>
      <c r="WRK1" s="54"/>
      <c r="WRL1" s="54"/>
      <c r="WRM1" s="54"/>
      <c r="WRN1" s="54"/>
      <c r="WRO1" s="54"/>
      <c r="WRP1" s="54"/>
      <c r="WRQ1" s="54"/>
      <c r="WRR1" s="54"/>
      <c r="WRS1" s="54"/>
      <c r="WRT1" s="54"/>
      <c r="WRU1" s="54"/>
      <c r="WRV1" s="54"/>
      <c r="WRW1" s="54"/>
      <c r="WRX1" s="54"/>
      <c r="WRY1" s="54"/>
      <c r="WRZ1" s="54"/>
      <c r="WSA1" s="54"/>
      <c r="WSB1" s="54"/>
      <c r="WSC1" s="54"/>
      <c r="WSD1" s="54"/>
      <c r="WSE1" s="54"/>
      <c r="WSF1" s="54"/>
      <c r="WSG1" s="54"/>
      <c r="WSH1" s="54"/>
      <c r="WSI1" s="54"/>
      <c r="WSJ1" s="54"/>
      <c r="WSK1" s="54"/>
      <c r="WSL1" s="54"/>
      <c r="WSM1" s="54"/>
      <c r="WSN1" s="54"/>
      <c r="WSO1" s="54"/>
      <c r="WSP1" s="54"/>
      <c r="WSQ1" s="54"/>
      <c r="WSR1" s="54"/>
      <c r="WSS1" s="54"/>
      <c r="WST1" s="54"/>
      <c r="WSU1" s="54"/>
      <c r="WSV1" s="54"/>
      <c r="WSW1" s="54"/>
      <c r="WSX1" s="54"/>
      <c r="WSY1" s="54"/>
      <c r="WSZ1" s="54"/>
      <c r="WTA1" s="54"/>
      <c r="WTB1" s="54"/>
      <c r="WTC1" s="54"/>
      <c r="WTD1" s="54"/>
      <c r="WTE1" s="54"/>
      <c r="WTF1" s="54"/>
      <c r="WTG1" s="54"/>
      <c r="WTH1" s="54"/>
      <c r="WTI1" s="54"/>
      <c r="WTJ1" s="54"/>
      <c r="WTK1" s="54"/>
      <c r="WTL1" s="54"/>
      <c r="WTM1" s="54"/>
      <c r="WTN1" s="54"/>
      <c r="WTO1" s="54"/>
      <c r="WTP1" s="54"/>
      <c r="WTQ1" s="54"/>
      <c r="WTR1" s="54"/>
      <c r="WTS1" s="54"/>
      <c r="WTT1" s="54"/>
      <c r="WTU1" s="54"/>
      <c r="WTV1" s="54"/>
      <c r="WTW1" s="54"/>
      <c r="WTX1" s="54"/>
      <c r="WTY1" s="54"/>
      <c r="WTZ1" s="54"/>
      <c r="WUA1" s="54"/>
      <c r="WUB1" s="54"/>
      <c r="WUC1" s="54"/>
      <c r="WUD1" s="54"/>
      <c r="WUE1" s="54"/>
      <c r="WUF1" s="54"/>
      <c r="WUG1" s="54"/>
      <c r="WUH1" s="54"/>
      <c r="WUI1" s="54"/>
      <c r="WUJ1" s="54"/>
      <c r="WUK1" s="54"/>
      <c r="WUL1" s="54"/>
      <c r="WUM1" s="54"/>
      <c r="WUN1" s="54"/>
      <c r="WUO1" s="54"/>
      <c r="WUP1" s="54"/>
      <c r="WUQ1" s="54"/>
      <c r="WUR1" s="54"/>
      <c r="WUS1" s="54"/>
      <c r="WUT1" s="54"/>
      <c r="WUU1" s="54"/>
      <c r="WUV1" s="54"/>
      <c r="WUW1" s="54"/>
      <c r="WUX1" s="54"/>
      <c r="WUY1" s="54"/>
      <c r="WUZ1" s="54"/>
      <c r="WVA1" s="54"/>
      <c r="WVB1" s="54"/>
      <c r="WVC1" s="54"/>
      <c r="WVD1" s="54"/>
      <c r="WVE1" s="54"/>
      <c r="WVF1" s="54"/>
      <c r="WVG1" s="54"/>
      <c r="WVH1" s="54"/>
      <c r="WVI1" s="54"/>
      <c r="WVJ1" s="54"/>
      <c r="WVK1" s="54"/>
      <c r="WVL1" s="54"/>
      <c r="WVM1" s="54"/>
      <c r="WVN1" s="54"/>
      <c r="WVO1" s="54"/>
      <c r="WVP1" s="54"/>
      <c r="WVQ1" s="54"/>
      <c r="WVR1" s="54"/>
      <c r="WVS1" s="54"/>
      <c r="WVT1" s="54"/>
      <c r="WVU1" s="54"/>
      <c r="WVV1" s="54"/>
      <c r="WVW1" s="54"/>
      <c r="WVX1" s="54"/>
      <c r="WVY1" s="54"/>
      <c r="WVZ1" s="54"/>
      <c r="WWA1" s="54"/>
      <c r="WWB1" s="54"/>
      <c r="WWC1" s="54"/>
      <c r="WWD1" s="54"/>
      <c r="WWE1" s="54"/>
      <c r="WWF1" s="54"/>
      <c r="WWG1" s="54"/>
      <c r="WWH1" s="54"/>
      <c r="WWI1" s="54"/>
      <c r="WWJ1" s="54"/>
      <c r="WWK1" s="54"/>
      <c r="WWL1" s="54"/>
      <c r="WWM1" s="54"/>
      <c r="WWN1" s="54"/>
      <c r="WWO1" s="54"/>
      <c r="WWP1" s="54"/>
      <c r="WWQ1" s="54"/>
      <c r="WWR1" s="54"/>
      <c r="WWS1" s="54"/>
      <c r="WWT1" s="54"/>
      <c r="WWU1" s="54"/>
      <c r="WWV1" s="54"/>
      <c r="WWW1" s="54"/>
      <c r="WWX1" s="54"/>
      <c r="WWY1" s="54"/>
      <c r="WWZ1" s="54"/>
      <c r="WXA1" s="54"/>
      <c r="WXB1" s="54"/>
      <c r="WXC1" s="54"/>
      <c r="WXD1" s="54"/>
      <c r="WXE1" s="54"/>
      <c r="WXF1" s="54"/>
      <c r="WXG1" s="54"/>
      <c r="WXH1" s="54"/>
      <c r="WXI1" s="54"/>
      <c r="WXJ1" s="54"/>
      <c r="WXK1" s="54"/>
      <c r="WXL1" s="54"/>
      <c r="WXM1" s="54"/>
      <c r="WXN1" s="54"/>
      <c r="WXO1" s="54"/>
      <c r="WXP1" s="54"/>
      <c r="WXQ1" s="54"/>
      <c r="WXR1" s="54"/>
      <c r="WXS1" s="54"/>
      <c r="WXT1" s="54"/>
      <c r="WXU1" s="54"/>
      <c r="WXV1" s="54"/>
      <c r="WXW1" s="54"/>
      <c r="WXX1" s="54"/>
      <c r="WXY1" s="54"/>
      <c r="WXZ1" s="54"/>
      <c r="WYA1" s="54"/>
      <c r="WYB1" s="54"/>
      <c r="WYC1" s="54"/>
      <c r="WYD1" s="54"/>
      <c r="WYE1" s="54"/>
      <c r="WYF1" s="54"/>
      <c r="WYG1" s="54"/>
      <c r="WYH1" s="54"/>
      <c r="WYI1" s="54"/>
      <c r="WYJ1" s="54"/>
      <c r="WYK1" s="54"/>
      <c r="WYL1" s="54"/>
      <c r="WYM1" s="54"/>
      <c r="WYN1" s="54"/>
      <c r="WYO1" s="54"/>
      <c r="WYP1" s="54"/>
      <c r="WYQ1" s="54"/>
      <c r="WYR1" s="54"/>
      <c r="WYS1" s="54"/>
      <c r="WYT1" s="54"/>
      <c r="WYU1" s="54"/>
      <c r="WYV1" s="54"/>
      <c r="WYW1" s="54"/>
      <c r="WYX1" s="54"/>
      <c r="WYY1" s="54"/>
      <c r="WYZ1" s="54"/>
      <c r="WZA1" s="54"/>
      <c r="WZB1" s="54"/>
      <c r="WZC1" s="54"/>
      <c r="WZD1" s="54"/>
      <c r="WZE1" s="54"/>
      <c r="WZF1" s="54"/>
      <c r="WZG1" s="54"/>
      <c r="WZH1" s="54"/>
      <c r="WZI1" s="54"/>
      <c r="WZJ1" s="54"/>
      <c r="WZK1" s="54"/>
      <c r="WZL1" s="54"/>
      <c r="WZM1" s="54"/>
      <c r="WZN1" s="54"/>
      <c r="WZO1" s="54"/>
      <c r="WZP1" s="54"/>
      <c r="WZQ1" s="54"/>
      <c r="WZR1" s="54"/>
      <c r="WZS1" s="54"/>
      <c r="WZT1" s="54"/>
      <c r="WZU1" s="54"/>
      <c r="WZV1" s="54"/>
      <c r="WZW1" s="54"/>
      <c r="WZX1" s="54"/>
      <c r="WZY1" s="54"/>
      <c r="WZZ1" s="54"/>
      <c r="XAA1" s="54"/>
      <c r="XAB1" s="54"/>
      <c r="XAC1" s="54"/>
      <c r="XAD1" s="54"/>
      <c r="XAE1" s="54"/>
      <c r="XAF1" s="54"/>
      <c r="XAG1" s="54"/>
      <c r="XAH1" s="54"/>
      <c r="XAI1" s="54"/>
      <c r="XAJ1" s="54"/>
      <c r="XAK1" s="54"/>
      <c r="XAL1" s="54"/>
      <c r="XAM1" s="54"/>
      <c r="XAN1" s="54"/>
      <c r="XAO1" s="54"/>
      <c r="XAP1" s="54"/>
      <c r="XAQ1" s="54"/>
      <c r="XAR1" s="54"/>
      <c r="XAS1" s="54"/>
      <c r="XAT1" s="54"/>
      <c r="XAU1" s="54"/>
      <c r="XAV1" s="54"/>
      <c r="XAW1" s="54"/>
      <c r="XAX1" s="54"/>
      <c r="XAY1" s="54"/>
      <c r="XAZ1" s="54"/>
      <c r="XBA1" s="54"/>
      <c r="XBB1" s="54"/>
      <c r="XBC1" s="54"/>
      <c r="XBD1" s="54"/>
      <c r="XBE1" s="54"/>
      <c r="XBF1" s="54"/>
      <c r="XBG1" s="54"/>
      <c r="XBH1" s="54"/>
      <c r="XBI1" s="54"/>
      <c r="XBJ1" s="54"/>
      <c r="XBK1" s="54"/>
      <c r="XBL1" s="54"/>
      <c r="XBM1" s="54"/>
      <c r="XBN1" s="54"/>
      <c r="XBO1" s="54"/>
      <c r="XBP1" s="54"/>
      <c r="XBQ1" s="54"/>
      <c r="XBR1" s="54"/>
      <c r="XBS1" s="54"/>
      <c r="XBT1" s="54"/>
      <c r="XBU1" s="54"/>
      <c r="XBV1" s="54"/>
      <c r="XBW1" s="54"/>
      <c r="XBX1" s="54"/>
      <c r="XBY1" s="54"/>
      <c r="XBZ1" s="54"/>
      <c r="XCA1" s="54"/>
      <c r="XCB1" s="54"/>
      <c r="XCC1" s="54"/>
      <c r="XCD1" s="54"/>
      <c r="XCE1" s="54"/>
      <c r="XCF1" s="54"/>
      <c r="XCG1" s="54"/>
      <c r="XCH1" s="54"/>
      <c r="XCI1" s="54"/>
      <c r="XCJ1" s="54"/>
      <c r="XCK1" s="54"/>
      <c r="XCL1" s="54"/>
      <c r="XCM1" s="54"/>
      <c r="XCN1" s="54"/>
      <c r="XCO1" s="54"/>
      <c r="XCP1" s="54"/>
      <c r="XCQ1" s="54"/>
      <c r="XCR1" s="54"/>
      <c r="XCS1" s="54"/>
      <c r="XCT1" s="54"/>
      <c r="XCU1" s="54"/>
      <c r="XCV1" s="54"/>
      <c r="XCW1" s="54"/>
      <c r="XCX1" s="54"/>
      <c r="XCY1" s="54"/>
      <c r="XCZ1" s="54"/>
      <c r="XDA1" s="54"/>
      <c r="XDB1" s="54"/>
      <c r="XDC1" s="54"/>
      <c r="XDD1" s="54"/>
      <c r="XDE1" s="54"/>
      <c r="XDF1" s="54"/>
      <c r="XDG1" s="54"/>
      <c r="XDH1" s="54"/>
      <c r="XDI1" s="54"/>
      <c r="XDJ1" s="54"/>
      <c r="XDK1" s="54"/>
      <c r="XDL1" s="54"/>
      <c r="XDM1" s="54"/>
      <c r="XDN1" s="54"/>
      <c r="XDO1" s="54"/>
      <c r="XDP1" s="54"/>
      <c r="XDQ1" s="54"/>
      <c r="XDR1" s="54"/>
      <c r="XDS1" s="54"/>
      <c r="XDT1" s="54"/>
      <c r="XDU1" s="54"/>
      <c r="XDV1" s="54"/>
      <c r="XDW1" s="54"/>
      <c r="XDX1" s="54"/>
      <c r="XDY1" s="54"/>
      <c r="XDZ1" s="54"/>
      <c r="XEA1" s="54"/>
      <c r="XEB1" s="54"/>
      <c r="XEC1" s="54"/>
      <c r="XED1" s="54"/>
      <c r="XEE1" s="54"/>
      <c r="XEF1" s="54"/>
      <c r="XEG1" s="54"/>
      <c r="XEH1" s="54"/>
      <c r="XEI1" s="54"/>
      <c r="XEJ1" s="54"/>
      <c r="XEK1" s="54"/>
      <c r="XEL1" s="54"/>
      <c r="XEM1" s="54"/>
      <c r="XEN1" s="54"/>
      <c r="XEO1" s="54"/>
      <c r="XEP1" s="54"/>
      <c r="XEQ1" s="54"/>
      <c r="XER1" s="54"/>
      <c r="XES1" s="54"/>
      <c r="XET1" s="54"/>
      <c r="XEU1" s="54"/>
      <c r="XEV1" s="54"/>
      <c r="XEW1" s="54"/>
      <c r="XEX1" s="54"/>
      <c r="XEY1" s="54"/>
      <c r="XEZ1" s="54"/>
      <c r="XFA1" s="54"/>
      <c r="XFB1" s="54"/>
    </row>
    <row r="2" spans="1:16382" ht="12" customHeight="1" x14ac:dyDescent="0.25">
      <c r="A2" s="308" t="s">
        <v>365</v>
      </c>
    </row>
    <row r="3" spans="1:16382" ht="18.75" customHeight="1" thickBot="1" x14ac:dyDescent="0.35">
      <c r="A3" s="53" t="s">
        <v>87</v>
      </c>
    </row>
    <row r="4" spans="1:16382"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3" t="s">
        <v>14</v>
      </c>
      <c r="Y4" s="414"/>
      <c r="Z4" s="415"/>
      <c r="AA4" s="416"/>
    </row>
    <row r="5" spans="1:16382"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16382"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16382" ht="12" customHeight="1" x14ac:dyDescent="0.2">
      <c r="A7" s="92">
        <v>1</v>
      </c>
      <c r="B7" s="34">
        <v>2725</v>
      </c>
      <c r="C7" s="34">
        <v>4870</v>
      </c>
      <c r="D7" s="34">
        <v>0</v>
      </c>
      <c r="E7" s="34">
        <v>32</v>
      </c>
      <c r="F7" s="34">
        <v>9541</v>
      </c>
      <c r="G7" s="34">
        <v>10846</v>
      </c>
      <c r="H7" s="34">
        <v>104</v>
      </c>
      <c r="I7" s="34">
        <v>95</v>
      </c>
      <c r="J7" s="34">
        <v>1220</v>
      </c>
      <c r="K7" s="34">
        <v>0</v>
      </c>
      <c r="L7" s="34">
        <v>8485</v>
      </c>
      <c r="M7" s="34">
        <v>8646</v>
      </c>
      <c r="N7" s="34">
        <v>0</v>
      </c>
      <c r="O7" s="34">
        <v>44</v>
      </c>
      <c r="P7" s="34">
        <v>4852</v>
      </c>
      <c r="Q7" s="34">
        <v>1030</v>
      </c>
      <c r="R7" s="34">
        <v>473</v>
      </c>
      <c r="S7" s="34">
        <v>0</v>
      </c>
      <c r="T7" s="34">
        <v>7085</v>
      </c>
      <c r="U7" s="34">
        <v>17741</v>
      </c>
      <c r="V7" s="115">
        <v>0</v>
      </c>
      <c r="W7" s="103">
        <v>361</v>
      </c>
      <c r="X7" s="102">
        <f>SUM(B7,D7,F7,H7,J7,L7,N7,P7,R7,T7,V7)</f>
        <v>34485</v>
      </c>
      <c r="Y7" s="34">
        <f>SUM(C7,E7,G7,I7,K7,M7,O7,Q7,S7,U7,W7)</f>
        <v>43665</v>
      </c>
      <c r="Z7" s="34">
        <f>SUM(B7,F7,L7,T7)</f>
        <v>27836</v>
      </c>
      <c r="AA7" s="103">
        <f>SUM(C7,G7,M7,U7)</f>
        <v>42103</v>
      </c>
    </row>
    <row r="8" spans="1:16382" ht="12" customHeight="1" x14ac:dyDescent="0.2">
      <c r="A8" s="92">
        <v>2</v>
      </c>
      <c r="B8" s="34">
        <v>2198</v>
      </c>
      <c r="C8" s="34">
        <v>2985</v>
      </c>
      <c r="D8" s="34">
        <v>138</v>
      </c>
      <c r="E8" s="34">
        <v>13</v>
      </c>
      <c r="F8" s="34">
        <v>7846</v>
      </c>
      <c r="G8" s="34">
        <v>7987</v>
      </c>
      <c r="H8" s="34">
        <v>298</v>
      </c>
      <c r="I8" s="34">
        <v>152</v>
      </c>
      <c r="J8" s="34">
        <v>325</v>
      </c>
      <c r="K8" s="34">
        <v>9</v>
      </c>
      <c r="L8" s="34">
        <v>7577</v>
      </c>
      <c r="M8" s="34">
        <v>5392</v>
      </c>
      <c r="N8" s="34">
        <v>0</v>
      </c>
      <c r="O8" s="34">
        <v>0</v>
      </c>
      <c r="P8" s="34">
        <v>555</v>
      </c>
      <c r="Q8" s="34">
        <v>527</v>
      </c>
      <c r="R8" s="34">
        <v>0</v>
      </c>
      <c r="S8" s="34">
        <v>0</v>
      </c>
      <c r="T8" s="34">
        <v>9834</v>
      </c>
      <c r="U8" s="34">
        <v>3829</v>
      </c>
      <c r="V8" s="115">
        <v>0</v>
      </c>
      <c r="W8" s="103">
        <v>208</v>
      </c>
      <c r="X8" s="102">
        <f t="shared" ref="X8:X30" si="0">SUM(B8,D8,F8,H8,J8,L8,N8,P8,R8,T8,V8)</f>
        <v>28771</v>
      </c>
      <c r="Y8" s="34">
        <f t="shared" ref="Y8:Y30" si="1">SUM(C8,E8,G8,I8,K8,M8,O8,Q8,S8,U8,W8)</f>
        <v>21102</v>
      </c>
      <c r="Z8" s="34">
        <f t="shared" ref="Z8:Z30" si="2">SUM(B8,F8,L8,T8)</f>
        <v>27455</v>
      </c>
      <c r="AA8" s="103">
        <f t="shared" ref="AA8:AA30" si="3">SUM(C8,G8,M8,U8)</f>
        <v>20193</v>
      </c>
    </row>
    <row r="9" spans="1:16382" ht="12" customHeight="1" x14ac:dyDescent="0.2">
      <c r="A9" s="93">
        <v>3</v>
      </c>
      <c r="B9" s="35">
        <v>1796</v>
      </c>
      <c r="C9" s="35">
        <v>2139</v>
      </c>
      <c r="D9" s="35">
        <v>6</v>
      </c>
      <c r="E9" s="35">
        <v>0</v>
      </c>
      <c r="F9" s="35">
        <v>5511</v>
      </c>
      <c r="G9" s="35">
        <v>4793</v>
      </c>
      <c r="H9" s="35">
        <v>192</v>
      </c>
      <c r="I9" s="35">
        <v>0</v>
      </c>
      <c r="J9" s="35">
        <v>434</v>
      </c>
      <c r="K9" s="35">
        <v>0</v>
      </c>
      <c r="L9" s="35">
        <v>3449</v>
      </c>
      <c r="M9" s="35">
        <v>4103</v>
      </c>
      <c r="N9" s="35">
        <v>0</v>
      </c>
      <c r="O9" s="35">
        <v>0</v>
      </c>
      <c r="P9" s="35">
        <v>3221</v>
      </c>
      <c r="Q9" s="35">
        <v>1031</v>
      </c>
      <c r="R9" s="35">
        <v>0</v>
      </c>
      <c r="S9" s="35">
        <v>12</v>
      </c>
      <c r="T9" s="35">
        <v>494</v>
      </c>
      <c r="U9" s="35">
        <v>3219</v>
      </c>
      <c r="V9" s="116">
        <v>0</v>
      </c>
      <c r="W9" s="105">
        <v>387</v>
      </c>
      <c r="X9" s="104">
        <f t="shared" si="0"/>
        <v>15103</v>
      </c>
      <c r="Y9" s="35">
        <f t="shared" si="1"/>
        <v>15684</v>
      </c>
      <c r="Z9" s="35">
        <f t="shared" si="2"/>
        <v>11250</v>
      </c>
      <c r="AA9" s="105">
        <f t="shared" si="3"/>
        <v>14254</v>
      </c>
    </row>
    <row r="10" spans="1:16382" ht="12" customHeight="1" x14ac:dyDescent="0.2">
      <c r="A10" s="94">
        <v>4</v>
      </c>
      <c r="B10" s="36">
        <v>1930</v>
      </c>
      <c r="C10" s="36">
        <v>1213</v>
      </c>
      <c r="D10" s="36">
        <v>0</v>
      </c>
      <c r="E10" s="36">
        <v>0</v>
      </c>
      <c r="F10" s="36">
        <v>6294</v>
      </c>
      <c r="G10" s="36">
        <v>2564</v>
      </c>
      <c r="H10" s="36">
        <v>82</v>
      </c>
      <c r="I10" s="36">
        <v>0</v>
      </c>
      <c r="J10" s="36">
        <v>342</v>
      </c>
      <c r="K10" s="36">
        <v>0</v>
      </c>
      <c r="L10" s="36">
        <v>6225</v>
      </c>
      <c r="M10" s="36">
        <v>1632</v>
      </c>
      <c r="N10" s="36">
        <v>0</v>
      </c>
      <c r="O10" s="36">
        <v>0</v>
      </c>
      <c r="P10" s="36">
        <v>1528</v>
      </c>
      <c r="Q10" s="36">
        <v>104</v>
      </c>
      <c r="R10" s="36">
        <v>777</v>
      </c>
      <c r="S10" s="36">
        <v>0</v>
      </c>
      <c r="T10" s="36">
        <v>513</v>
      </c>
      <c r="U10" s="36">
        <v>1401</v>
      </c>
      <c r="V10" s="117">
        <v>0</v>
      </c>
      <c r="W10" s="107">
        <v>95</v>
      </c>
      <c r="X10" s="106">
        <f t="shared" si="0"/>
        <v>17691</v>
      </c>
      <c r="Y10" s="36">
        <f t="shared" si="1"/>
        <v>7009</v>
      </c>
      <c r="Z10" s="36">
        <f t="shared" si="2"/>
        <v>14962</v>
      </c>
      <c r="AA10" s="107">
        <f t="shared" si="3"/>
        <v>6810</v>
      </c>
    </row>
    <row r="11" spans="1:16382" ht="12" customHeight="1" x14ac:dyDescent="0.2">
      <c r="A11" s="92">
        <v>5</v>
      </c>
      <c r="B11" s="34">
        <v>3009</v>
      </c>
      <c r="C11" s="34">
        <v>1085</v>
      </c>
      <c r="D11" s="34">
        <v>155</v>
      </c>
      <c r="E11" s="34">
        <v>1</v>
      </c>
      <c r="F11" s="34">
        <v>8386</v>
      </c>
      <c r="G11" s="34">
        <v>2968</v>
      </c>
      <c r="H11" s="34">
        <v>344</v>
      </c>
      <c r="I11" s="34">
        <v>25</v>
      </c>
      <c r="J11" s="34">
        <v>335</v>
      </c>
      <c r="K11" s="34">
        <v>0</v>
      </c>
      <c r="L11" s="34">
        <v>5204</v>
      </c>
      <c r="M11" s="34">
        <v>2103</v>
      </c>
      <c r="N11" s="34">
        <v>0</v>
      </c>
      <c r="O11" s="34">
        <v>0</v>
      </c>
      <c r="P11" s="34">
        <v>85</v>
      </c>
      <c r="Q11" s="34">
        <v>83</v>
      </c>
      <c r="R11" s="34">
        <v>0</v>
      </c>
      <c r="S11" s="34">
        <v>0</v>
      </c>
      <c r="T11" s="34">
        <v>328</v>
      </c>
      <c r="U11" s="34">
        <v>132</v>
      </c>
      <c r="V11" s="115">
        <v>0</v>
      </c>
      <c r="W11" s="103">
        <v>0</v>
      </c>
      <c r="X11" s="102">
        <f t="shared" si="0"/>
        <v>17846</v>
      </c>
      <c r="Y11" s="34">
        <f t="shared" si="1"/>
        <v>6397</v>
      </c>
      <c r="Z11" s="34">
        <f t="shared" si="2"/>
        <v>16927</v>
      </c>
      <c r="AA11" s="103">
        <f t="shared" si="3"/>
        <v>6288</v>
      </c>
    </row>
    <row r="12" spans="1:16382" ht="12" customHeight="1" x14ac:dyDescent="0.2">
      <c r="A12" s="93">
        <v>6</v>
      </c>
      <c r="B12" s="35">
        <v>3054</v>
      </c>
      <c r="C12" s="35">
        <v>1368</v>
      </c>
      <c r="D12" s="35">
        <v>81</v>
      </c>
      <c r="E12" s="35">
        <v>18</v>
      </c>
      <c r="F12" s="35">
        <v>10029</v>
      </c>
      <c r="G12" s="35">
        <v>3602</v>
      </c>
      <c r="H12" s="35">
        <v>182</v>
      </c>
      <c r="I12" s="35">
        <v>33</v>
      </c>
      <c r="J12" s="35">
        <v>379</v>
      </c>
      <c r="K12" s="35">
        <v>0</v>
      </c>
      <c r="L12" s="35">
        <v>7563</v>
      </c>
      <c r="M12" s="35">
        <v>4810</v>
      </c>
      <c r="N12" s="35">
        <v>0</v>
      </c>
      <c r="O12" s="35">
        <v>0</v>
      </c>
      <c r="P12" s="35">
        <v>1339</v>
      </c>
      <c r="Q12" s="35">
        <v>256</v>
      </c>
      <c r="R12" s="35">
        <v>0</v>
      </c>
      <c r="S12" s="35">
        <v>0</v>
      </c>
      <c r="T12" s="35">
        <v>1972</v>
      </c>
      <c r="U12" s="35">
        <v>1990</v>
      </c>
      <c r="V12" s="116">
        <v>0</v>
      </c>
      <c r="W12" s="105">
        <v>0</v>
      </c>
      <c r="X12" s="104">
        <f t="shared" si="0"/>
        <v>24599</v>
      </c>
      <c r="Y12" s="35">
        <f t="shared" si="1"/>
        <v>12077</v>
      </c>
      <c r="Z12" s="35">
        <f t="shared" si="2"/>
        <v>22618</v>
      </c>
      <c r="AA12" s="105">
        <f t="shared" si="3"/>
        <v>11770</v>
      </c>
    </row>
    <row r="13" spans="1:16382" ht="12" customHeight="1" x14ac:dyDescent="0.2">
      <c r="A13" s="94">
        <v>7</v>
      </c>
      <c r="B13" s="36">
        <v>2417</v>
      </c>
      <c r="C13" s="36">
        <v>2274</v>
      </c>
      <c r="D13" s="36">
        <v>0</v>
      </c>
      <c r="E13" s="36">
        <v>12</v>
      </c>
      <c r="F13" s="36">
        <v>7413</v>
      </c>
      <c r="G13" s="36">
        <v>5813</v>
      </c>
      <c r="H13" s="36">
        <v>0</v>
      </c>
      <c r="I13" s="36">
        <v>54</v>
      </c>
      <c r="J13" s="36">
        <v>271</v>
      </c>
      <c r="K13" s="36">
        <v>0</v>
      </c>
      <c r="L13" s="36">
        <v>6267</v>
      </c>
      <c r="M13" s="36">
        <v>6258</v>
      </c>
      <c r="N13" s="36">
        <v>0</v>
      </c>
      <c r="O13" s="36">
        <v>0</v>
      </c>
      <c r="P13" s="36">
        <v>1532</v>
      </c>
      <c r="Q13" s="36">
        <v>720</v>
      </c>
      <c r="R13" s="36">
        <v>0</v>
      </c>
      <c r="S13" s="36">
        <v>0</v>
      </c>
      <c r="T13" s="36">
        <v>2728</v>
      </c>
      <c r="U13" s="36">
        <v>3644</v>
      </c>
      <c r="V13" s="117">
        <v>0</v>
      </c>
      <c r="W13" s="107">
        <v>0</v>
      </c>
      <c r="X13" s="106">
        <f t="shared" si="0"/>
        <v>20628</v>
      </c>
      <c r="Y13" s="36">
        <f t="shared" si="1"/>
        <v>18775</v>
      </c>
      <c r="Z13" s="36">
        <f t="shared" si="2"/>
        <v>18825</v>
      </c>
      <c r="AA13" s="107">
        <f t="shared" si="3"/>
        <v>17989</v>
      </c>
    </row>
    <row r="14" spans="1:16382" ht="12" customHeight="1" x14ac:dyDescent="0.2">
      <c r="A14" s="92">
        <v>8</v>
      </c>
      <c r="B14" s="34">
        <v>2687</v>
      </c>
      <c r="C14" s="34">
        <v>2099</v>
      </c>
      <c r="D14" s="34">
        <v>8</v>
      </c>
      <c r="E14" s="34">
        <v>50</v>
      </c>
      <c r="F14" s="34">
        <v>7775</v>
      </c>
      <c r="G14" s="34">
        <v>6001</v>
      </c>
      <c r="H14" s="34">
        <v>253</v>
      </c>
      <c r="I14" s="34">
        <v>59</v>
      </c>
      <c r="J14" s="34">
        <v>162</v>
      </c>
      <c r="K14" s="34">
        <v>0</v>
      </c>
      <c r="L14" s="34">
        <v>4491</v>
      </c>
      <c r="M14" s="34">
        <v>4649</v>
      </c>
      <c r="N14" s="34">
        <v>0</v>
      </c>
      <c r="O14" s="34">
        <v>0</v>
      </c>
      <c r="P14" s="34">
        <v>1468</v>
      </c>
      <c r="Q14" s="34">
        <v>69</v>
      </c>
      <c r="R14" s="34">
        <v>0</v>
      </c>
      <c r="S14" s="34">
        <v>0</v>
      </c>
      <c r="T14" s="34">
        <v>2530</v>
      </c>
      <c r="U14" s="34">
        <v>992</v>
      </c>
      <c r="V14" s="115">
        <v>0</v>
      </c>
      <c r="W14" s="103">
        <v>0</v>
      </c>
      <c r="X14" s="102">
        <f t="shared" si="0"/>
        <v>19374</v>
      </c>
      <c r="Y14" s="34">
        <f t="shared" si="1"/>
        <v>13919</v>
      </c>
      <c r="Z14" s="34">
        <f t="shared" si="2"/>
        <v>17483</v>
      </c>
      <c r="AA14" s="103">
        <f t="shared" si="3"/>
        <v>13741</v>
      </c>
    </row>
    <row r="15" spans="1:16382" ht="12" customHeight="1" x14ac:dyDescent="0.2">
      <c r="A15" s="93">
        <v>9</v>
      </c>
      <c r="B15" s="35">
        <v>2604</v>
      </c>
      <c r="C15" s="35">
        <v>4734</v>
      </c>
      <c r="D15" s="35">
        <v>39</v>
      </c>
      <c r="E15" s="35">
        <v>70</v>
      </c>
      <c r="F15" s="35">
        <v>7494</v>
      </c>
      <c r="G15" s="35">
        <v>10171</v>
      </c>
      <c r="H15" s="35">
        <v>374</v>
      </c>
      <c r="I15" s="35">
        <v>279</v>
      </c>
      <c r="J15" s="35">
        <v>281</v>
      </c>
      <c r="K15" s="35">
        <v>60</v>
      </c>
      <c r="L15" s="35">
        <v>4539</v>
      </c>
      <c r="M15" s="35">
        <v>7330</v>
      </c>
      <c r="N15" s="35">
        <v>39</v>
      </c>
      <c r="O15" s="35">
        <v>0</v>
      </c>
      <c r="P15" s="35">
        <v>130</v>
      </c>
      <c r="Q15" s="35">
        <v>783</v>
      </c>
      <c r="R15" s="35">
        <v>0</v>
      </c>
      <c r="S15" s="35">
        <v>0</v>
      </c>
      <c r="T15" s="35">
        <v>1396</v>
      </c>
      <c r="U15" s="35">
        <v>1297</v>
      </c>
      <c r="V15" s="116">
        <v>0</v>
      </c>
      <c r="W15" s="105">
        <v>775</v>
      </c>
      <c r="X15" s="104">
        <f t="shared" si="0"/>
        <v>16896</v>
      </c>
      <c r="Y15" s="35">
        <f t="shared" si="1"/>
        <v>25499</v>
      </c>
      <c r="Z15" s="35">
        <f t="shared" si="2"/>
        <v>16033</v>
      </c>
      <c r="AA15" s="105">
        <f t="shared" si="3"/>
        <v>23532</v>
      </c>
    </row>
    <row r="16" spans="1:16382" ht="12" customHeight="1" x14ac:dyDescent="0.2">
      <c r="A16" s="94">
        <v>10</v>
      </c>
      <c r="B16" s="36">
        <v>2430</v>
      </c>
      <c r="C16" s="36">
        <v>5378</v>
      </c>
      <c r="D16" s="36">
        <v>21</v>
      </c>
      <c r="E16" s="36">
        <v>6</v>
      </c>
      <c r="F16" s="36">
        <v>7390</v>
      </c>
      <c r="G16" s="36">
        <v>12339</v>
      </c>
      <c r="H16" s="36">
        <v>157</v>
      </c>
      <c r="I16" s="36">
        <v>56</v>
      </c>
      <c r="J16" s="36">
        <v>240</v>
      </c>
      <c r="K16" s="36">
        <v>31</v>
      </c>
      <c r="L16" s="36">
        <v>8567</v>
      </c>
      <c r="M16" s="36">
        <v>11620</v>
      </c>
      <c r="N16" s="36">
        <v>0</v>
      </c>
      <c r="O16" s="36">
        <v>0</v>
      </c>
      <c r="P16" s="36">
        <v>575</v>
      </c>
      <c r="Q16" s="36">
        <v>298</v>
      </c>
      <c r="R16" s="36">
        <v>0</v>
      </c>
      <c r="S16" s="36">
        <v>0</v>
      </c>
      <c r="T16" s="36">
        <v>2495</v>
      </c>
      <c r="U16" s="36">
        <v>3085</v>
      </c>
      <c r="V16" s="117">
        <v>0</v>
      </c>
      <c r="W16" s="107">
        <v>1039</v>
      </c>
      <c r="X16" s="106">
        <f t="shared" si="0"/>
        <v>21875</v>
      </c>
      <c r="Y16" s="36">
        <f t="shared" si="1"/>
        <v>33852</v>
      </c>
      <c r="Z16" s="36">
        <f t="shared" si="2"/>
        <v>20882</v>
      </c>
      <c r="AA16" s="107">
        <f t="shared" si="3"/>
        <v>32422</v>
      </c>
    </row>
    <row r="17" spans="1:27" ht="12" customHeight="1" x14ac:dyDescent="0.2">
      <c r="A17" s="92">
        <v>11</v>
      </c>
      <c r="B17" s="34">
        <v>1862</v>
      </c>
      <c r="C17" s="34">
        <v>2439</v>
      </c>
      <c r="D17" s="34">
        <v>0</v>
      </c>
      <c r="E17" s="34">
        <v>0</v>
      </c>
      <c r="F17" s="34">
        <v>6885</v>
      </c>
      <c r="G17" s="34">
        <v>5893</v>
      </c>
      <c r="H17" s="34">
        <v>0</v>
      </c>
      <c r="I17" s="34">
        <v>0</v>
      </c>
      <c r="J17" s="34">
        <v>144</v>
      </c>
      <c r="K17" s="34">
        <v>60</v>
      </c>
      <c r="L17" s="34">
        <v>4713</v>
      </c>
      <c r="M17" s="34">
        <v>4414</v>
      </c>
      <c r="N17" s="34">
        <v>0</v>
      </c>
      <c r="O17" s="34">
        <v>0</v>
      </c>
      <c r="P17" s="34">
        <v>869</v>
      </c>
      <c r="Q17" s="34">
        <v>1057</v>
      </c>
      <c r="R17" s="34">
        <v>0</v>
      </c>
      <c r="S17" s="34">
        <v>0</v>
      </c>
      <c r="T17" s="34">
        <v>0</v>
      </c>
      <c r="U17" s="34">
        <v>592</v>
      </c>
      <c r="V17" s="115">
        <v>0</v>
      </c>
      <c r="W17" s="103">
        <v>0</v>
      </c>
      <c r="X17" s="102">
        <f t="shared" si="0"/>
        <v>14473</v>
      </c>
      <c r="Y17" s="34">
        <f t="shared" si="1"/>
        <v>14455</v>
      </c>
      <c r="Z17" s="34">
        <f t="shared" si="2"/>
        <v>13460</v>
      </c>
      <c r="AA17" s="103">
        <f t="shared" si="3"/>
        <v>13338</v>
      </c>
    </row>
    <row r="18" spans="1:27" ht="12" customHeight="1" x14ac:dyDescent="0.2">
      <c r="A18" s="93">
        <v>12</v>
      </c>
      <c r="B18" s="35">
        <v>2054</v>
      </c>
      <c r="C18" s="35">
        <v>1312</v>
      </c>
      <c r="D18" s="35">
        <v>94</v>
      </c>
      <c r="E18" s="35">
        <v>0</v>
      </c>
      <c r="F18" s="35">
        <v>5983</v>
      </c>
      <c r="G18" s="35">
        <v>3535</v>
      </c>
      <c r="H18" s="35">
        <v>586</v>
      </c>
      <c r="I18" s="35">
        <v>36</v>
      </c>
      <c r="J18" s="35">
        <v>939</v>
      </c>
      <c r="K18" s="35">
        <v>0</v>
      </c>
      <c r="L18" s="35">
        <v>3067</v>
      </c>
      <c r="M18" s="35">
        <v>2562</v>
      </c>
      <c r="N18" s="35">
        <v>0</v>
      </c>
      <c r="O18" s="35">
        <v>0</v>
      </c>
      <c r="P18" s="35">
        <v>0</v>
      </c>
      <c r="Q18" s="35">
        <v>286</v>
      </c>
      <c r="R18" s="35">
        <v>0</v>
      </c>
      <c r="S18" s="35">
        <v>0</v>
      </c>
      <c r="T18" s="35">
        <v>0</v>
      </c>
      <c r="U18" s="35">
        <v>1906</v>
      </c>
      <c r="V18" s="116">
        <v>0</v>
      </c>
      <c r="W18" s="105">
        <v>0</v>
      </c>
      <c r="X18" s="104">
        <f t="shared" si="0"/>
        <v>12723</v>
      </c>
      <c r="Y18" s="35">
        <f t="shared" si="1"/>
        <v>9637</v>
      </c>
      <c r="Z18" s="35">
        <f t="shared" si="2"/>
        <v>11104</v>
      </c>
      <c r="AA18" s="105">
        <f t="shared" si="3"/>
        <v>9315</v>
      </c>
    </row>
    <row r="19" spans="1:27" ht="12" customHeight="1" x14ac:dyDescent="0.2">
      <c r="A19" s="94">
        <v>13</v>
      </c>
      <c r="B19" s="36">
        <v>1746</v>
      </c>
      <c r="C19" s="36">
        <v>1101</v>
      </c>
      <c r="D19" s="36">
        <v>0</v>
      </c>
      <c r="E19" s="36">
        <v>0</v>
      </c>
      <c r="F19" s="36">
        <v>7048</v>
      </c>
      <c r="G19" s="36">
        <v>2847</v>
      </c>
      <c r="H19" s="36">
        <v>0</v>
      </c>
      <c r="I19" s="36">
        <v>0</v>
      </c>
      <c r="J19" s="36">
        <v>217</v>
      </c>
      <c r="K19" s="36">
        <v>0</v>
      </c>
      <c r="L19" s="36">
        <v>6965</v>
      </c>
      <c r="M19" s="36">
        <v>2450</v>
      </c>
      <c r="N19" s="36">
        <v>0</v>
      </c>
      <c r="O19" s="36">
        <v>0</v>
      </c>
      <c r="P19" s="36">
        <v>202</v>
      </c>
      <c r="Q19" s="36">
        <v>117</v>
      </c>
      <c r="R19" s="36">
        <v>514</v>
      </c>
      <c r="S19" s="36">
        <v>0</v>
      </c>
      <c r="T19" s="36">
        <v>0</v>
      </c>
      <c r="U19" s="36">
        <v>0</v>
      </c>
      <c r="V19" s="117">
        <v>0</v>
      </c>
      <c r="W19" s="107">
        <v>0</v>
      </c>
      <c r="X19" s="106">
        <f t="shared" si="0"/>
        <v>16692</v>
      </c>
      <c r="Y19" s="36">
        <f t="shared" si="1"/>
        <v>6515</v>
      </c>
      <c r="Z19" s="36">
        <f t="shared" si="2"/>
        <v>15759</v>
      </c>
      <c r="AA19" s="107">
        <f t="shared" si="3"/>
        <v>6398</v>
      </c>
    </row>
    <row r="20" spans="1:27" ht="12" customHeight="1" x14ac:dyDescent="0.2">
      <c r="A20" s="92">
        <v>14</v>
      </c>
      <c r="B20" s="34">
        <v>1446</v>
      </c>
      <c r="C20" s="34">
        <v>1230</v>
      </c>
      <c r="D20" s="34">
        <v>0</v>
      </c>
      <c r="E20" s="34">
        <v>0</v>
      </c>
      <c r="F20" s="34">
        <v>4407</v>
      </c>
      <c r="G20" s="34">
        <v>2866</v>
      </c>
      <c r="H20" s="34">
        <v>83</v>
      </c>
      <c r="I20" s="34">
        <v>27</v>
      </c>
      <c r="J20" s="34">
        <v>172</v>
      </c>
      <c r="K20" s="34">
        <v>0</v>
      </c>
      <c r="L20" s="34">
        <v>2189</v>
      </c>
      <c r="M20" s="34">
        <v>2026</v>
      </c>
      <c r="N20" s="34">
        <v>0</v>
      </c>
      <c r="O20" s="34">
        <v>0</v>
      </c>
      <c r="P20" s="34">
        <v>0</v>
      </c>
      <c r="Q20" s="34">
        <v>58</v>
      </c>
      <c r="R20" s="34">
        <v>490</v>
      </c>
      <c r="S20" s="34">
        <v>0</v>
      </c>
      <c r="T20" s="34">
        <v>0</v>
      </c>
      <c r="U20" s="34">
        <v>0</v>
      </c>
      <c r="V20" s="115">
        <v>0</v>
      </c>
      <c r="W20" s="103">
        <v>0</v>
      </c>
      <c r="X20" s="102">
        <f t="shared" si="0"/>
        <v>8787</v>
      </c>
      <c r="Y20" s="34">
        <f t="shared" si="1"/>
        <v>6207</v>
      </c>
      <c r="Z20" s="34">
        <f t="shared" si="2"/>
        <v>8042</v>
      </c>
      <c r="AA20" s="103">
        <f t="shared" si="3"/>
        <v>6122</v>
      </c>
    </row>
    <row r="21" spans="1:27" ht="12" customHeight="1" x14ac:dyDescent="0.2">
      <c r="A21" s="93">
        <v>15</v>
      </c>
      <c r="B21" s="35">
        <v>1496</v>
      </c>
      <c r="C21" s="35">
        <v>1624</v>
      </c>
      <c r="D21" s="35">
        <v>12</v>
      </c>
      <c r="E21" s="35">
        <v>10</v>
      </c>
      <c r="F21" s="35">
        <v>5193</v>
      </c>
      <c r="G21" s="35">
        <v>4448</v>
      </c>
      <c r="H21" s="35">
        <v>34</v>
      </c>
      <c r="I21" s="35">
        <v>104</v>
      </c>
      <c r="J21" s="35">
        <v>152</v>
      </c>
      <c r="K21" s="35">
        <v>0</v>
      </c>
      <c r="L21" s="35">
        <v>3325</v>
      </c>
      <c r="M21" s="35">
        <v>3787</v>
      </c>
      <c r="N21" s="35">
        <v>0</v>
      </c>
      <c r="O21" s="35">
        <v>0</v>
      </c>
      <c r="P21" s="35">
        <v>174</v>
      </c>
      <c r="Q21" s="35">
        <v>1226</v>
      </c>
      <c r="R21" s="35">
        <v>0</v>
      </c>
      <c r="S21" s="35">
        <v>0</v>
      </c>
      <c r="T21" s="35">
        <v>0</v>
      </c>
      <c r="U21" s="35">
        <v>1091</v>
      </c>
      <c r="V21" s="116">
        <v>0</v>
      </c>
      <c r="W21" s="105">
        <v>0</v>
      </c>
      <c r="X21" s="104">
        <f t="shared" si="0"/>
        <v>10386</v>
      </c>
      <c r="Y21" s="35">
        <f t="shared" si="1"/>
        <v>12290</v>
      </c>
      <c r="Z21" s="35">
        <f t="shared" si="2"/>
        <v>10014</v>
      </c>
      <c r="AA21" s="105">
        <f t="shared" si="3"/>
        <v>10950</v>
      </c>
    </row>
    <row r="22" spans="1:27" ht="12" customHeight="1" x14ac:dyDescent="0.2">
      <c r="A22" s="94">
        <v>16</v>
      </c>
      <c r="B22" s="36">
        <v>1719</v>
      </c>
      <c r="C22" s="36">
        <v>1301</v>
      </c>
      <c r="D22" s="36">
        <v>25</v>
      </c>
      <c r="E22" s="36">
        <v>0</v>
      </c>
      <c r="F22" s="36">
        <v>5893</v>
      </c>
      <c r="G22" s="36">
        <v>2887</v>
      </c>
      <c r="H22" s="36">
        <v>181</v>
      </c>
      <c r="I22" s="36">
        <v>0</v>
      </c>
      <c r="J22" s="36">
        <v>53</v>
      </c>
      <c r="K22" s="36">
        <v>0</v>
      </c>
      <c r="L22" s="36">
        <v>410</v>
      </c>
      <c r="M22" s="36">
        <v>3018</v>
      </c>
      <c r="N22" s="36">
        <v>0</v>
      </c>
      <c r="O22" s="36">
        <v>0</v>
      </c>
      <c r="P22" s="36">
        <v>0</v>
      </c>
      <c r="Q22" s="36">
        <v>0</v>
      </c>
      <c r="R22" s="36">
        <v>0</v>
      </c>
      <c r="S22" s="36">
        <v>0</v>
      </c>
      <c r="T22" s="36">
        <v>0</v>
      </c>
      <c r="U22" s="36">
        <v>0</v>
      </c>
      <c r="V22" s="117">
        <v>0</v>
      </c>
      <c r="W22" s="107">
        <v>0</v>
      </c>
      <c r="X22" s="106">
        <f t="shared" si="0"/>
        <v>8281</v>
      </c>
      <c r="Y22" s="36">
        <f t="shared" si="1"/>
        <v>7206</v>
      </c>
      <c r="Z22" s="36">
        <f t="shared" si="2"/>
        <v>8022</v>
      </c>
      <c r="AA22" s="107">
        <f t="shared" si="3"/>
        <v>7206</v>
      </c>
    </row>
    <row r="23" spans="1:27" ht="12" customHeight="1" x14ac:dyDescent="0.2">
      <c r="A23" s="92">
        <v>17</v>
      </c>
      <c r="B23" s="34">
        <v>2143</v>
      </c>
      <c r="C23" s="34">
        <v>2037</v>
      </c>
      <c r="D23" s="34">
        <v>30</v>
      </c>
      <c r="E23" s="34">
        <v>0</v>
      </c>
      <c r="F23" s="34">
        <v>6973</v>
      </c>
      <c r="G23" s="34">
        <v>5445</v>
      </c>
      <c r="H23" s="34">
        <v>158</v>
      </c>
      <c r="I23" s="34">
        <v>0</v>
      </c>
      <c r="J23" s="34">
        <v>117</v>
      </c>
      <c r="K23" s="34">
        <v>36</v>
      </c>
      <c r="L23" s="34">
        <v>5144</v>
      </c>
      <c r="M23" s="34">
        <v>4297</v>
      </c>
      <c r="N23" s="34">
        <v>0</v>
      </c>
      <c r="O23" s="34">
        <v>0</v>
      </c>
      <c r="P23" s="34">
        <v>643</v>
      </c>
      <c r="Q23" s="34">
        <v>70</v>
      </c>
      <c r="R23" s="34">
        <v>0</v>
      </c>
      <c r="S23" s="34">
        <v>0</v>
      </c>
      <c r="T23" s="34">
        <v>457</v>
      </c>
      <c r="U23" s="34">
        <v>323</v>
      </c>
      <c r="V23" s="115">
        <v>0</v>
      </c>
      <c r="W23" s="103">
        <v>0</v>
      </c>
      <c r="X23" s="102">
        <f t="shared" si="0"/>
        <v>15665</v>
      </c>
      <c r="Y23" s="34">
        <f t="shared" si="1"/>
        <v>12208</v>
      </c>
      <c r="Z23" s="34">
        <f t="shared" si="2"/>
        <v>14717</v>
      </c>
      <c r="AA23" s="103">
        <f t="shared" si="3"/>
        <v>12102</v>
      </c>
    </row>
    <row r="24" spans="1:27" ht="12" customHeight="1" x14ac:dyDescent="0.2">
      <c r="A24" s="93">
        <v>18</v>
      </c>
      <c r="B24" s="35">
        <v>2062</v>
      </c>
      <c r="C24" s="35">
        <v>1617</v>
      </c>
      <c r="D24" s="35">
        <v>153</v>
      </c>
      <c r="E24" s="35">
        <v>0</v>
      </c>
      <c r="F24" s="35">
        <v>6228</v>
      </c>
      <c r="G24" s="35">
        <v>5032</v>
      </c>
      <c r="H24" s="35">
        <v>257</v>
      </c>
      <c r="I24" s="35">
        <v>0</v>
      </c>
      <c r="J24" s="35">
        <v>214</v>
      </c>
      <c r="K24" s="35">
        <v>0</v>
      </c>
      <c r="L24" s="35">
        <v>5938</v>
      </c>
      <c r="M24" s="35">
        <v>5115</v>
      </c>
      <c r="N24" s="35">
        <v>0</v>
      </c>
      <c r="O24" s="35">
        <v>0</v>
      </c>
      <c r="P24" s="35">
        <v>0</v>
      </c>
      <c r="Q24" s="35">
        <v>124</v>
      </c>
      <c r="R24" s="35">
        <v>518</v>
      </c>
      <c r="S24" s="35">
        <v>0</v>
      </c>
      <c r="T24" s="35">
        <v>0</v>
      </c>
      <c r="U24" s="35">
        <v>424</v>
      </c>
      <c r="V24" s="116">
        <v>0</v>
      </c>
      <c r="W24" s="105">
        <v>0</v>
      </c>
      <c r="X24" s="104">
        <f t="shared" si="0"/>
        <v>15370</v>
      </c>
      <c r="Y24" s="35">
        <f t="shared" si="1"/>
        <v>12312</v>
      </c>
      <c r="Z24" s="35">
        <f t="shared" si="2"/>
        <v>14228</v>
      </c>
      <c r="AA24" s="105">
        <f t="shared" si="3"/>
        <v>12188</v>
      </c>
    </row>
    <row r="25" spans="1:27" ht="12" customHeight="1" x14ac:dyDescent="0.2">
      <c r="A25" s="94">
        <v>19</v>
      </c>
      <c r="B25" s="36">
        <v>2544</v>
      </c>
      <c r="C25" s="36">
        <v>1272</v>
      </c>
      <c r="D25" s="36">
        <v>7</v>
      </c>
      <c r="E25" s="36">
        <v>0</v>
      </c>
      <c r="F25" s="36">
        <v>7959</v>
      </c>
      <c r="G25" s="36">
        <v>3669</v>
      </c>
      <c r="H25" s="36">
        <v>182</v>
      </c>
      <c r="I25" s="36">
        <v>0</v>
      </c>
      <c r="J25" s="36">
        <v>214</v>
      </c>
      <c r="K25" s="36">
        <v>141</v>
      </c>
      <c r="L25" s="36">
        <v>2023</v>
      </c>
      <c r="M25" s="36">
        <v>2365</v>
      </c>
      <c r="N25" s="36">
        <v>0</v>
      </c>
      <c r="O25" s="36">
        <v>0</v>
      </c>
      <c r="P25" s="36">
        <v>359</v>
      </c>
      <c r="Q25" s="36">
        <v>35</v>
      </c>
      <c r="R25" s="36">
        <v>0</v>
      </c>
      <c r="S25" s="36">
        <v>0</v>
      </c>
      <c r="T25" s="36">
        <v>0</v>
      </c>
      <c r="U25" s="36">
        <v>0</v>
      </c>
      <c r="V25" s="117">
        <v>0</v>
      </c>
      <c r="W25" s="107">
        <v>0</v>
      </c>
      <c r="X25" s="106">
        <f t="shared" si="0"/>
        <v>13288</v>
      </c>
      <c r="Y25" s="36">
        <f t="shared" si="1"/>
        <v>7482</v>
      </c>
      <c r="Z25" s="36">
        <f t="shared" si="2"/>
        <v>12526</v>
      </c>
      <c r="AA25" s="107">
        <f t="shared" si="3"/>
        <v>7306</v>
      </c>
    </row>
    <row r="26" spans="1:27" ht="12" customHeight="1" x14ac:dyDescent="0.2">
      <c r="A26" s="92">
        <v>20</v>
      </c>
      <c r="B26" s="34">
        <v>1759</v>
      </c>
      <c r="C26" s="34">
        <v>2021</v>
      </c>
      <c r="D26" s="34">
        <v>0</v>
      </c>
      <c r="E26" s="34">
        <v>0</v>
      </c>
      <c r="F26" s="34">
        <v>7443</v>
      </c>
      <c r="G26" s="34">
        <v>5618</v>
      </c>
      <c r="H26" s="34">
        <v>100</v>
      </c>
      <c r="I26" s="34">
        <v>0</v>
      </c>
      <c r="J26" s="34">
        <v>204</v>
      </c>
      <c r="K26" s="34">
        <v>0</v>
      </c>
      <c r="L26" s="34">
        <v>556</v>
      </c>
      <c r="M26" s="34">
        <v>4672</v>
      </c>
      <c r="N26" s="34">
        <v>0</v>
      </c>
      <c r="O26" s="34">
        <v>0</v>
      </c>
      <c r="P26" s="34">
        <v>219</v>
      </c>
      <c r="Q26" s="34">
        <v>242</v>
      </c>
      <c r="R26" s="34">
        <v>384</v>
      </c>
      <c r="S26" s="34">
        <v>0</v>
      </c>
      <c r="T26" s="34">
        <v>0</v>
      </c>
      <c r="U26" s="34">
        <v>498</v>
      </c>
      <c r="V26" s="115">
        <v>0</v>
      </c>
      <c r="W26" s="103">
        <v>0</v>
      </c>
      <c r="X26" s="102">
        <f t="shared" si="0"/>
        <v>10665</v>
      </c>
      <c r="Y26" s="34">
        <f t="shared" si="1"/>
        <v>13051</v>
      </c>
      <c r="Z26" s="34">
        <f t="shared" si="2"/>
        <v>9758</v>
      </c>
      <c r="AA26" s="103">
        <f t="shared" si="3"/>
        <v>12809</v>
      </c>
    </row>
    <row r="27" spans="1:27" ht="12" customHeight="1" x14ac:dyDescent="0.2">
      <c r="A27" s="93">
        <v>21</v>
      </c>
      <c r="B27" s="35">
        <v>2474</v>
      </c>
      <c r="C27" s="35">
        <v>900</v>
      </c>
      <c r="D27" s="35">
        <v>0</v>
      </c>
      <c r="E27" s="35">
        <v>0</v>
      </c>
      <c r="F27" s="35">
        <v>8420</v>
      </c>
      <c r="G27" s="35">
        <v>2052</v>
      </c>
      <c r="H27" s="35">
        <v>118</v>
      </c>
      <c r="I27" s="35">
        <v>0</v>
      </c>
      <c r="J27" s="35">
        <v>252</v>
      </c>
      <c r="K27" s="35">
        <v>0</v>
      </c>
      <c r="L27" s="35">
        <v>4098</v>
      </c>
      <c r="M27" s="35">
        <v>1386</v>
      </c>
      <c r="N27" s="35">
        <v>0</v>
      </c>
      <c r="O27" s="35">
        <v>0</v>
      </c>
      <c r="P27" s="35">
        <v>577</v>
      </c>
      <c r="Q27" s="35">
        <v>324</v>
      </c>
      <c r="R27" s="35">
        <v>568</v>
      </c>
      <c r="S27" s="35">
        <v>0</v>
      </c>
      <c r="T27" s="35">
        <v>109</v>
      </c>
      <c r="U27" s="35">
        <v>262</v>
      </c>
      <c r="V27" s="116">
        <v>0</v>
      </c>
      <c r="W27" s="105">
        <v>0</v>
      </c>
      <c r="X27" s="104">
        <f t="shared" si="0"/>
        <v>16616</v>
      </c>
      <c r="Y27" s="35">
        <f t="shared" si="1"/>
        <v>4924</v>
      </c>
      <c r="Z27" s="35">
        <f t="shared" si="2"/>
        <v>15101</v>
      </c>
      <c r="AA27" s="105">
        <f t="shared" si="3"/>
        <v>4600</v>
      </c>
    </row>
    <row r="28" spans="1:27" ht="12" customHeight="1" thickBot="1" x14ac:dyDescent="0.25">
      <c r="A28" s="95" t="s">
        <v>17</v>
      </c>
      <c r="B28" s="28">
        <f t="shared" ref="B28:W28" si="4">SUM(B7:B27)</f>
        <v>46155</v>
      </c>
      <c r="C28" s="28">
        <f t="shared" si="4"/>
        <v>44999</v>
      </c>
      <c r="D28" s="28">
        <f t="shared" si="4"/>
        <v>769</v>
      </c>
      <c r="E28" s="28">
        <f t="shared" si="4"/>
        <v>212</v>
      </c>
      <c r="F28" s="28">
        <f t="shared" si="4"/>
        <v>150111</v>
      </c>
      <c r="G28" s="28">
        <f t="shared" si="4"/>
        <v>111376</v>
      </c>
      <c r="H28" s="28">
        <f t="shared" si="4"/>
        <v>3685</v>
      </c>
      <c r="I28" s="28">
        <f t="shared" si="4"/>
        <v>920</v>
      </c>
      <c r="J28" s="28">
        <f t="shared" si="4"/>
        <v>6667</v>
      </c>
      <c r="K28" s="28">
        <f t="shared" si="4"/>
        <v>337</v>
      </c>
      <c r="L28" s="28">
        <f t="shared" si="4"/>
        <v>100795</v>
      </c>
      <c r="M28" s="28">
        <f t="shared" si="4"/>
        <v>92635</v>
      </c>
      <c r="N28" s="28">
        <f t="shared" si="4"/>
        <v>39</v>
      </c>
      <c r="O28" s="28">
        <f t="shared" si="4"/>
        <v>44</v>
      </c>
      <c r="P28" s="28">
        <f t="shared" si="4"/>
        <v>18328</v>
      </c>
      <c r="Q28" s="28">
        <f t="shared" si="4"/>
        <v>8440</v>
      </c>
      <c r="R28" s="28">
        <f t="shared" si="4"/>
        <v>3724</v>
      </c>
      <c r="S28" s="28">
        <f t="shared" si="4"/>
        <v>12</v>
      </c>
      <c r="T28" s="28">
        <f t="shared" si="4"/>
        <v>29941</v>
      </c>
      <c r="U28" s="28">
        <f t="shared" si="4"/>
        <v>42426</v>
      </c>
      <c r="V28" s="28">
        <f t="shared" si="4"/>
        <v>0</v>
      </c>
      <c r="W28" s="29">
        <f t="shared" si="4"/>
        <v>2865</v>
      </c>
      <c r="X28" s="96">
        <f>SUM(B28,D28,F28,H28,J28,L28,N28,P28,R28,T28,V28)</f>
        <v>360214</v>
      </c>
      <c r="Y28" s="28">
        <f>SUM(C28,E28,G28,I28,K28,M28,O28,Q28,S28,U28,W28)</f>
        <v>304266</v>
      </c>
      <c r="Z28" s="28">
        <f t="shared" si="2"/>
        <v>327002</v>
      </c>
      <c r="AA28" s="29">
        <f t="shared" si="3"/>
        <v>291436</v>
      </c>
    </row>
    <row r="29" spans="1:27" ht="12" customHeight="1" x14ac:dyDescent="0.2">
      <c r="A29" s="97" t="s">
        <v>18</v>
      </c>
      <c r="B29" s="63">
        <v>343</v>
      </c>
      <c r="C29" s="63">
        <v>0</v>
      </c>
      <c r="D29" s="63">
        <v>81</v>
      </c>
      <c r="E29" s="63">
        <v>0</v>
      </c>
      <c r="F29" s="63">
        <v>493</v>
      </c>
      <c r="G29" s="63">
        <v>0</v>
      </c>
      <c r="H29" s="63">
        <v>39</v>
      </c>
      <c r="I29" s="63">
        <v>0</v>
      </c>
      <c r="J29" s="63">
        <v>416</v>
      </c>
      <c r="K29" s="63">
        <v>0</v>
      </c>
      <c r="L29" s="63">
        <v>5292</v>
      </c>
      <c r="M29" s="63">
        <v>396</v>
      </c>
      <c r="N29" s="63">
        <v>0</v>
      </c>
      <c r="O29" s="63">
        <v>0</v>
      </c>
      <c r="P29" s="63">
        <v>0</v>
      </c>
      <c r="Q29" s="63">
        <v>0</v>
      </c>
      <c r="R29" s="63">
        <v>1362</v>
      </c>
      <c r="S29" s="63">
        <v>0</v>
      </c>
      <c r="T29" s="63">
        <v>2144</v>
      </c>
      <c r="U29" s="63">
        <v>330</v>
      </c>
      <c r="V29" s="63">
        <v>522</v>
      </c>
      <c r="W29" s="64">
        <v>0</v>
      </c>
      <c r="X29" s="98">
        <f t="shared" si="0"/>
        <v>10692</v>
      </c>
      <c r="Y29" s="37">
        <f t="shared" si="1"/>
        <v>726</v>
      </c>
      <c r="Z29" s="37">
        <f t="shared" si="2"/>
        <v>8272</v>
      </c>
      <c r="AA29" s="99">
        <f t="shared" si="3"/>
        <v>726</v>
      </c>
    </row>
    <row r="30" spans="1:27" ht="12" customHeight="1" thickBot="1" x14ac:dyDescent="0.25">
      <c r="A30" s="95" t="s">
        <v>19</v>
      </c>
      <c r="B30" s="28">
        <f>SUM(B28:B29)</f>
        <v>46498</v>
      </c>
      <c r="C30" s="28">
        <f t="shared" ref="C30:W30" si="5">SUM(C28:C29)</f>
        <v>44999</v>
      </c>
      <c r="D30" s="28">
        <f t="shared" si="5"/>
        <v>850</v>
      </c>
      <c r="E30" s="28">
        <f t="shared" si="5"/>
        <v>212</v>
      </c>
      <c r="F30" s="28">
        <f t="shared" si="5"/>
        <v>150604</v>
      </c>
      <c r="G30" s="28">
        <f t="shared" si="5"/>
        <v>111376</v>
      </c>
      <c r="H30" s="28">
        <f t="shared" si="5"/>
        <v>3724</v>
      </c>
      <c r="I30" s="28">
        <f t="shared" si="5"/>
        <v>920</v>
      </c>
      <c r="J30" s="28">
        <f t="shared" si="5"/>
        <v>7083</v>
      </c>
      <c r="K30" s="28">
        <f t="shared" si="5"/>
        <v>337</v>
      </c>
      <c r="L30" s="28">
        <f t="shared" si="5"/>
        <v>106087</v>
      </c>
      <c r="M30" s="28">
        <f t="shared" si="5"/>
        <v>93031</v>
      </c>
      <c r="N30" s="28">
        <f t="shared" si="5"/>
        <v>39</v>
      </c>
      <c r="O30" s="28">
        <f t="shared" si="5"/>
        <v>44</v>
      </c>
      <c r="P30" s="28">
        <f t="shared" si="5"/>
        <v>18328</v>
      </c>
      <c r="Q30" s="28">
        <f t="shared" si="5"/>
        <v>8440</v>
      </c>
      <c r="R30" s="28">
        <f t="shared" si="5"/>
        <v>5086</v>
      </c>
      <c r="S30" s="28">
        <f t="shared" si="5"/>
        <v>12</v>
      </c>
      <c r="T30" s="28">
        <f t="shared" si="5"/>
        <v>32085</v>
      </c>
      <c r="U30" s="28">
        <f t="shared" si="5"/>
        <v>42756</v>
      </c>
      <c r="V30" s="28">
        <f>SUM(V28:V29)</f>
        <v>522</v>
      </c>
      <c r="W30" s="29">
        <f t="shared" si="5"/>
        <v>2865</v>
      </c>
      <c r="X30" s="96">
        <f t="shared" si="0"/>
        <v>370906</v>
      </c>
      <c r="Y30" s="28">
        <f t="shared" si="1"/>
        <v>304992</v>
      </c>
      <c r="Z30" s="28">
        <f t="shared" si="2"/>
        <v>335274</v>
      </c>
      <c r="AA30" s="29">
        <f t="shared" si="3"/>
        <v>292162</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279</v>
      </c>
      <c r="D32" s="100"/>
    </row>
    <row r="35" spans="1:27" ht="20.25" customHeight="1" thickBot="1" x14ac:dyDescent="0.35">
      <c r="A35" s="53" t="s">
        <v>86</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11838</v>
      </c>
      <c r="C39" s="34">
        <f t="shared" ref="C39:AA39" si="6">SUM(C15:C16,C20:C23)</f>
        <v>16304</v>
      </c>
      <c r="D39" s="34">
        <f t="shared" si="6"/>
        <v>127</v>
      </c>
      <c r="E39" s="34">
        <f t="shared" si="6"/>
        <v>86</v>
      </c>
      <c r="F39" s="34">
        <f t="shared" si="6"/>
        <v>37350</v>
      </c>
      <c r="G39" s="34">
        <f t="shared" si="6"/>
        <v>38156</v>
      </c>
      <c r="H39" s="34">
        <f t="shared" si="6"/>
        <v>987</v>
      </c>
      <c r="I39" s="34">
        <f t="shared" si="6"/>
        <v>466</v>
      </c>
      <c r="J39" s="34">
        <f t="shared" si="6"/>
        <v>1015</v>
      </c>
      <c r="K39" s="34">
        <f t="shared" si="6"/>
        <v>127</v>
      </c>
      <c r="L39" s="34">
        <f t="shared" si="6"/>
        <v>24174</v>
      </c>
      <c r="M39" s="34">
        <f t="shared" si="6"/>
        <v>32078</v>
      </c>
      <c r="N39" s="34">
        <f t="shared" si="6"/>
        <v>39</v>
      </c>
      <c r="O39" s="34">
        <f t="shared" si="6"/>
        <v>0</v>
      </c>
      <c r="P39" s="34">
        <f t="shared" si="6"/>
        <v>1522</v>
      </c>
      <c r="Q39" s="34">
        <f t="shared" si="6"/>
        <v>2435</v>
      </c>
      <c r="R39" s="34">
        <f t="shared" si="6"/>
        <v>490</v>
      </c>
      <c r="S39" s="34">
        <f t="shared" si="6"/>
        <v>0</v>
      </c>
      <c r="T39" s="33">
        <f t="shared" si="6"/>
        <v>4348</v>
      </c>
      <c r="U39" s="33">
        <f t="shared" si="6"/>
        <v>5796</v>
      </c>
      <c r="V39" s="33">
        <f t="shared" si="6"/>
        <v>0</v>
      </c>
      <c r="W39" s="59">
        <f t="shared" si="6"/>
        <v>1814</v>
      </c>
      <c r="X39" s="102">
        <f t="shared" si="6"/>
        <v>81890</v>
      </c>
      <c r="Y39" s="34">
        <f t="shared" si="6"/>
        <v>97262</v>
      </c>
      <c r="Z39" s="34">
        <f t="shared" si="6"/>
        <v>77710</v>
      </c>
      <c r="AA39" s="103">
        <f t="shared" si="6"/>
        <v>92334</v>
      </c>
    </row>
    <row r="40" spans="1:27" ht="12" customHeight="1" x14ac:dyDescent="0.2">
      <c r="A40" s="92" t="s">
        <v>26</v>
      </c>
      <c r="B40" s="34">
        <f>SUM(B7:B9,B12:B14,B17:B18,B24)</f>
        <v>20855</v>
      </c>
      <c r="C40" s="34">
        <f t="shared" ref="C40:AA40" si="7">SUM(C7:C9,C12:C14,C17:C18,C24)</f>
        <v>21103</v>
      </c>
      <c r="D40" s="34">
        <f t="shared" si="7"/>
        <v>480</v>
      </c>
      <c r="E40" s="34">
        <f t="shared" si="7"/>
        <v>125</v>
      </c>
      <c r="F40" s="34">
        <f t="shared" si="7"/>
        <v>67211</v>
      </c>
      <c r="G40" s="34">
        <f t="shared" si="7"/>
        <v>53502</v>
      </c>
      <c r="H40" s="34">
        <f t="shared" si="7"/>
        <v>1872</v>
      </c>
      <c r="I40" s="34">
        <f t="shared" si="7"/>
        <v>429</v>
      </c>
      <c r="J40" s="34">
        <f t="shared" si="7"/>
        <v>4088</v>
      </c>
      <c r="K40" s="34">
        <f t="shared" si="7"/>
        <v>69</v>
      </c>
      <c r="L40" s="34">
        <f t="shared" si="7"/>
        <v>51550</v>
      </c>
      <c r="M40" s="34">
        <f t="shared" si="7"/>
        <v>45949</v>
      </c>
      <c r="N40" s="34">
        <f t="shared" si="7"/>
        <v>0</v>
      </c>
      <c r="O40" s="34">
        <f t="shared" si="7"/>
        <v>44</v>
      </c>
      <c r="P40" s="34">
        <f t="shared" si="7"/>
        <v>13836</v>
      </c>
      <c r="Q40" s="34">
        <f t="shared" si="7"/>
        <v>5100</v>
      </c>
      <c r="R40" s="34">
        <f t="shared" si="7"/>
        <v>991</v>
      </c>
      <c r="S40" s="34">
        <f t="shared" si="7"/>
        <v>12</v>
      </c>
      <c r="T40" s="33">
        <f t="shared" si="7"/>
        <v>24643</v>
      </c>
      <c r="U40" s="33">
        <f t="shared" si="7"/>
        <v>34337</v>
      </c>
      <c r="V40" s="33">
        <f t="shared" si="7"/>
        <v>0</v>
      </c>
      <c r="W40" s="59">
        <f t="shared" si="7"/>
        <v>956</v>
      </c>
      <c r="X40" s="102">
        <f t="shared" si="7"/>
        <v>185526</v>
      </c>
      <c r="Y40" s="34">
        <f t="shared" si="7"/>
        <v>161626</v>
      </c>
      <c r="Z40" s="34">
        <f t="shared" si="7"/>
        <v>164259</v>
      </c>
      <c r="AA40" s="103">
        <f t="shared" si="7"/>
        <v>154891</v>
      </c>
    </row>
    <row r="41" spans="1:27" ht="12" customHeight="1" x14ac:dyDescent="0.2">
      <c r="A41" s="93" t="s">
        <v>27</v>
      </c>
      <c r="B41" s="35">
        <f>SUM(B10:B11,B19,B25:B27)</f>
        <v>13462</v>
      </c>
      <c r="C41" s="35">
        <f t="shared" ref="C41:AA41" si="8">SUM(C10:C11,C19,C25:C27)</f>
        <v>7592</v>
      </c>
      <c r="D41" s="35">
        <f t="shared" si="8"/>
        <v>162</v>
      </c>
      <c r="E41" s="35">
        <f t="shared" si="8"/>
        <v>1</v>
      </c>
      <c r="F41" s="35">
        <f t="shared" si="8"/>
        <v>45550</v>
      </c>
      <c r="G41" s="35">
        <f t="shared" si="8"/>
        <v>19718</v>
      </c>
      <c r="H41" s="35">
        <f t="shared" si="8"/>
        <v>826</v>
      </c>
      <c r="I41" s="35">
        <f t="shared" si="8"/>
        <v>25</v>
      </c>
      <c r="J41" s="35">
        <f t="shared" si="8"/>
        <v>1564</v>
      </c>
      <c r="K41" s="35">
        <f t="shared" si="8"/>
        <v>141</v>
      </c>
      <c r="L41" s="35">
        <f t="shared" si="8"/>
        <v>25071</v>
      </c>
      <c r="M41" s="35">
        <f t="shared" si="8"/>
        <v>14608</v>
      </c>
      <c r="N41" s="35">
        <f t="shared" si="8"/>
        <v>0</v>
      </c>
      <c r="O41" s="35">
        <f t="shared" si="8"/>
        <v>0</v>
      </c>
      <c r="P41" s="35">
        <f t="shared" si="8"/>
        <v>2970</v>
      </c>
      <c r="Q41" s="35">
        <f t="shared" si="8"/>
        <v>905</v>
      </c>
      <c r="R41" s="35">
        <f t="shared" si="8"/>
        <v>2243</v>
      </c>
      <c r="S41" s="35">
        <f t="shared" si="8"/>
        <v>0</v>
      </c>
      <c r="T41" s="63">
        <f t="shared" si="8"/>
        <v>950</v>
      </c>
      <c r="U41" s="63">
        <f t="shared" si="8"/>
        <v>2293</v>
      </c>
      <c r="V41" s="63">
        <f t="shared" si="8"/>
        <v>0</v>
      </c>
      <c r="W41" s="64">
        <f t="shared" si="8"/>
        <v>95</v>
      </c>
      <c r="X41" s="104">
        <f t="shared" si="8"/>
        <v>92798</v>
      </c>
      <c r="Y41" s="35">
        <f t="shared" si="8"/>
        <v>45378</v>
      </c>
      <c r="Z41" s="35">
        <f t="shared" si="8"/>
        <v>85033</v>
      </c>
      <c r="AA41" s="105">
        <f t="shared" si="8"/>
        <v>44211</v>
      </c>
    </row>
    <row r="42" spans="1:27" ht="12" customHeight="1" thickBot="1" x14ac:dyDescent="0.25">
      <c r="A42" s="95" t="s">
        <v>17</v>
      </c>
      <c r="B42" s="28">
        <f>SUM(B39:B41)</f>
        <v>46155</v>
      </c>
      <c r="C42" s="28">
        <f t="shared" ref="C42:AA42" si="9">SUM(C39:C41)</f>
        <v>44999</v>
      </c>
      <c r="D42" s="28">
        <f t="shared" si="9"/>
        <v>769</v>
      </c>
      <c r="E42" s="28">
        <f t="shared" si="9"/>
        <v>212</v>
      </c>
      <c r="F42" s="28">
        <f t="shared" si="9"/>
        <v>150111</v>
      </c>
      <c r="G42" s="28">
        <f t="shared" si="9"/>
        <v>111376</v>
      </c>
      <c r="H42" s="28">
        <f t="shared" si="9"/>
        <v>3685</v>
      </c>
      <c r="I42" s="28">
        <f t="shared" si="9"/>
        <v>920</v>
      </c>
      <c r="J42" s="28">
        <f t="shared" si="9"/>
        <v>6667</v>
      </c>
      <c r="K42" s="28">
        <f t="shared" si="9"/>
        <v>337</v>
      </c>
      <c r="L42" s="28">
        <f t="shared" si="9"/>
        <v>100795</v>
      </c>
      <c r="M42" s="28">
        <f t="shared" si="9"/>
        <v>92635</v>
      </c>
      <c r="N42" s="28">
        <f t="shared" si="9"/>
        <v>39</v>
      </c>
      <c r="O42" s="28">
        <f t="shared" si="9"/>
        <v>44</v>
      </c>
      <c r="P42" s="28">
        <f t="shared" si="9"/>
        <v>18328</v>
      </c>
      <c r="Q42" s="28">
        <f t="shared" si="9"/>
        <v>8440</v>
      </c>
      <c r="R42" s="28">
        <f t="shared" si="9"/>
        <v>3724</v>
      </c>
      <c r="S42" s="28">
        <f t="shared" si="9"/>
        <v>12</v>
      </c>
      <c r="T42" s="28">
        <f t="shared" si="9"/>
        <v>29941</v>
      </c>
      <c r="U42" s="28">
        <f t="shared" si="9"/>
        <v>42426</v>
      </c>
      <c r="V42" s="28">
        <f t="shared" si="9"/>
        <v>0</v>
      </c>
      <c r="W42" s="29">
        <f t="shared" si="9"/>
        <v>2865</v>
      </c>
      <c r="X42" s="96">
        <f t="shared" si="9"/>
        <v>360214</v>
      </c>
      <c r="Y42" s="28">
        <f t="shared" si="9"/>
        <v>304266</v>
      </c>
      <c r="Z42" s="28">
        <f t="shared" si="9"/>
        <v>327002</v>
      </c>
      <c r="AA42" s="29">
        <f t="shared" si="9"/>
        <v>291436</v>
      </c>
    </row>
    <row r="43" spans="1:27" ht="12" customHeight="1" x14ac:dyDescent="0.2">
      <c r="A43" s="97" t="s">
        <v>18</v>
      </c>
      <c r="B43" s="37">
        <f>B29</f>
        <v>343</v>
      </c>
      <c r="C43" s="37">
        <f t="shared" ref="C43:AA43" si="10">C29</f>
        <v>0</v>
      </c>
      <c r="D43" s="37">
        <f t="shared" si="10"/>
        <v>81</v>
      </c>
      <c r="E43" s="37">
        <f t="shared" si="10"/>
        <v>0</v>
      </c>
      <c r="F43" s="37">
        <f t="shared" si="10"/>
        <v>493</v>
      </c>
      <c r="G43" s="37">
        <f t="shared" si="10"/>
        <v>0</v>
      </c>
      <c r="H43" s="37">
        <f t="shared" si="10"/>
        <v>39</v>
      </c>
      <c r="I43" s="37">
        <f t="shared" si="10"/>
        <v>0</v>
      </c>
      <c r="J43" s="37">
        <f t="shared" si="10"/>
        <v>416</v>
      </c>
      <c r="K43" s="37">
        <f t="shared" si="10"/>
        <v>0</v>
      </c>
      <c r="L43" s="37">
        <f t="shared" si="10"/>
        <v>5292</v>
      </c>
      <c r="M43" s="37">
        <f t="shared" si="10"/>
        <v>396</v>
      </c>
      <c r="N43" s="37">
        <f t="shared" si="10"/>
        <v>0</v>
      </c>
      <c r="O43" s="37">
        <f t="shared" si="10"/>
        <v>0</v>
      </c>
      <c r="P43" s="37">
        <f t="shared" si="10"/>
        <v>0</v>
      </c>
      <c r="Q43" s="37">
        <f t="shared" si="10"/>
        <v>0</v>
      </c>
      <c r="R43" s="37">
        <f t="shared" si="10"/>
        <v>1362</v>
      </c>
      <c r="S43" s="37">
        <f t="shared" si="10"/>
        <v>0</v>
      </c>
      <c r="T43" s="63">
        <f t="shared" si="10"/>
        <v>2144</v>
      </c>
      <c r="U43" s="63">
        <f t="shared" si="10"/>
        <v>330</v>
      </c>
      <c r="V43" s="63">
        <f t="shared" si="10"/>
        <v>522</v>
      </c>
      <c r="W43" s="64">
        <f t="shared" si="10"/>
        <v>0</v>
      </c>
      <c r="X43" s="98">
        <f t="shared" si="10"/>
        <v>10692</v>
      </c>
      <c r="Y43" s="37">
        <f t="shared" si="10"/>
        <v>726</v>
      </c>
      <c r="Z43" s="37">
        <f t="shared" si="10"/>
        <v>8272</v>
      </c>
      <c r="AA43" s="99">
        <f t="shared" si="10"/>
        <v>726</v>
      </c>
    </row>
    <row r="44" spans="1:27" ht="12" customHeight="1" thickBot="1" x14ac:dyDescent="0.25">
      <c r="A44" s="95" t="s">
        <v>19</v>
      </c>
      <c r="B44" s="28">
        <f t="shared" ref="B44:W44" si="11">SUM(B42:B43)</f>
        <v>46498</v>
      </c>
      <c r="C44" s="28">
        <f t="shared" si="11"/>
        <v>44999</v>
      </c>
      <c r="D44" s="28">
        <f t="shared" si="11"/>
        <v>850</v>
      </c>
      <c r="E44" s="28">
        <f t="shared" si="11"/>
        <v>212</v>
      </c>
      <c r="F44" s="28">
        <f t="shared" si="11"/>
        <v>150604</v>
      </c>
      <c r="G44" s="28">
        <f t="shared" si="11"/>
        <v>111376</v>
      </c>
      <c r="H44" s="28">
        <f t="shared" si="11"/>
        <v>3724</v>
      </c>
      <c r="I44" s="28">
        <f t="shared" si="11"/>
        <v>920</v>
      </c>
      <c r="J44" s="28">
        <f t="shared" si="11"/>
        <v>7083</v>
      </c>
      <c r="K44" s="28">
        <f t="shared" si="11"/>
        <v>337</v>
      </c>
      <c r="L44" s="28">
        <f t="shared" si="11"/>
        <v>106087</v>
      </c>
      <c r="M44" s="28">
        <f t="shared" si="11"/>
        <v>93031</v>
      </c>
      <c r="N44" s="28">
        <f t="shared" si="11"/>
        <v>39</v>
      </c>
      <c r="O44" s="28">
        <f t="shared" si="11"/>
        <v>44</v>
      </c>
      <c r="P44" s="28">
        <f t="shared" si="11"/>
        <v>18328</v>
      </c>
      <c r="Q44" s="28">
        <f t="shared" si="11"/>
        <v>8440</v>
      </c>
      <c r="R44" s="28">
        <f t="shared" si="11"/>
        <v>5086</v>
      </c>
      <c r="S44" s="28">
        <f t="shared" si="11"/>
        <v>12</v>
      </c>
      <c r="T44" s="28">
        <f t="shared" si="11"/>
        <v>32085</v>
      </c>
      <c r="U44" s="28">
        <f t="shared" si="11"/>
        <v>42756</v>
      </c>
      <c r="V44" s="28">
        <f t="shared" si="11"/>
        <v>522</v>
      </c>
      <c r="W44" s="29">
        <f t="shared" si="11"/>
        <v>2865</v>
      </c>
      <c r="X44" s="96">
        <f>SUM(B44,D44,F44,H44,J44,L44,N44,P44,R44,T44,V44)</f>
        <v>370906</v>
      </c>
      <c r="Y44" s="28">
        <f>SUM(C44,E44,G44,I44,K44,M44,O44,Q44,S44,U44,W44)</f>
        <v>304992</v>
      </c>
      <c r="Z44" s="28">
        <f>SUM(B44,F44,L44,T44)</f>
        <v>335274</v>
      </c>
      <c r="AA44" s="29">
        <f>SUM(C44,G44,M44,U44)</f>
        <v>292162</v>
      </c>
    </row>
    <row r="45" spans="1:27" ht="12" customHeight="1" x14ac:dyDescent="0.2">
      <c r="A45" s="79" t="s">
        <v>28</v>
      </c>
    </row>
    <row r="46" spans="1:27" ht="12" customHeight="1" x14ac:dyDescent="0.2">
      <c r="A46" s="77" t="s">
        <v>279</v>
      </c>
    </row>
  </sheetData>
  <mergeCells count="33">
    <mergeCell ref="X37:Y37"/>
    <mergeCell ref="X4:AA4"/>
    <mergeCell ref="X36:AA36"/>
    <mergeCell ref="Z5:AA5"/>
    <mergeCell ref="Z37:AA37"/>
    <mergeCell ref="X5:Y5"/>
    <mergeCell ref="A36:A38"/>
    <mergeCell ref="B36:W36"/>
    <mergeCell ref="T37:U37"/>
    <mergeCell ref="V37:W37"/>
    <mergeCell ref="J37:K37"/>
    <mergeCell ref="L37:M37"/>
    <mergeCell ref="N37:O37"/>
    <mergeCell ref="B37:C37"/>
    <mergeCell ref="D37:E37"/>
    <mergeCell ref="F37:G37"/>
    <mergeCell ref="H37:I37"/>
    <mergeCell ref="R37:S37"/>
    <mergeCell ref="P37:Q37"/>
    <mergeCell ref="B1:Y1"/>
    <mergeCell ref="N5:O5"/>
    <mergeCell ref="P5:Q5"/>
    <mergeCell ref="A4:A6"/>
    <mergeCell ref="J5:K5"/>
    <mergeCell ref="L5:M5"/>
    <mergeCell ref="B4:W4"/>
    <mergeCell ref="B5:C5"/>
    <mergeCell ref="D5:E5"/>
    <mergeCell ref="F5:G5"/>
    <mergeCell ref="H5:I5"/>
    <mergeCell ref="R5:S5"/>
    <mergeCell ref="T5:U5"/>
    <mergeCell ref="V5:W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A46"/>
  <sheetViews>
    <sheetView showGridLines="0" topLeftCell="A4" zoomScaleNormal="100" workbookViewId="0">
      <selection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47</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0.25" customHeight="1" thickBot="1" x14ac:dyDescent="0.35">
      <c r="A3" s="53" t="s">
        <v>88</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3" t="s">
        <v>14</v>
      </c>
      <c r="Y4" s="414"/>
      <c r="Z4" s="415"/>
      <c r="AA4" s="416"/>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54</v>
      </c>
      <c r="D7" s="34">
        <v>0</v>
      </c>
      <c r="E7" s="34">
        <v>2</v>
      </c>
      <c r="F7" s="34">
        <v>24</v>
      </c>
      <c r="G7" s="34">
        <v>46</v>
      </c>
      <c r="H7" s="34">
        <v>1</v>
      </c>
      <c r="I7" s="34">
        <v>3</v>
      </c>
      <c r="J7" s="34">
        <v>9</v>
      </c>
      <c r="K7" s="34">
        <v>0</v>
      </c>
      <c r="L7" s="34">
        <v>12</v>
      </c>
      <c r="M7" s="34">
        <v>40</v>
      </c>
      <c r="N7" s="34">
        <v>0</v>
      </c>
      <c r="O7" s="34">
        <v>1</v>
      </c>
      <c r="P7" s="34">
        <v>22</v>
      </c>
      <c r="Q7" s="34">
        <v>4</v>
      </c>
      <c r="R7" s="34">
        <v>1</v>
      </c>
      <c r="S7" s="34">
        <v>0</v>
      </c>
      <c r="T7" s="34">
        <v>15</v>
      </c>
      <c r="U7" s="34">
        <v>38</v>
      </c>
      <c r="V7" s="115">
        <v>0</v>
      </c>
      <c r="W7" s="103">
        <v>4</v>
      </c>
      <c r="X7" s="102">
        <f>SUM(B7,D7,F7,H7,J7,L7,N7,P7,R7,T7,V7)</f>
        <v>95</v>
      </c>
      <c r="Y7" s="34">
        <f>SUM(C7,E7,G7,I7,K7,M7,O7,Q7,S7,U7,W7)</f>
        <v>192</v>
      </c>
      <c r="Z7" s="34">
        <f>SUM(B7,F7,L7,T7)</f>
        <v>62</v>
      </c>
      <c r="AA7" s="103">
        <f>SUM(C7,G7,M7,U7)</f>
        <v>178</v>
      </c>
    </row>
    <row r="8" spans="1:27" ht="12" customHeight="1" x14ac:dyDescent="0.2">
      <c r="A8" s="92">
        <v>2</v>
      </c>
      <c r="B8" s="34">
        <v>8</v>
      </c>
      <c r="C8" s="34">
        <v>38</v>
      </c>
      <c r="D8" s="34">
        <v>1</v>
      </c>
      <c r="E8" s="34">
        <v>2</v>
      </c>
      <c r="F8" s="34">
        <v>22</v>
      </c>
      <c r="G8" s="34">
        <v>33</v>
      </c>
      <c r="H8" s="34">
        <v>2</v>
      </c>
      <c r="I8" s="34">
        <v>6</v>
      </c>
      <c r="J8" s="34">
        <v>5</v>
      </c>
      <c r="K8" s="34">
        <v>1</v>
      </c>
      <c r="L8" s="34">
        <v>12</v>
      </c>
      <c r="M8" s="34">
        <v>27</v>
      </c>
      <c r="N8" s="34">
        <v>0</v>
      </c>
      <c r="O8" s="34">
        <v>0</v>
      </c>
      <c r="P8" s="34">
        <v>4</v>
      </c>
      <c r="Q8" s="34">
        <v>4</v>
      </c>
      <c r="R8" s="34">
        <v>0</v>
      </c>
      <c r="S8" s="34">
        <v>0</v>
      </c>
      <c r="T8" s="34">
        <v>6</v>
      </c>
      <c r="U8" s="34">
        <v>22</v>
      </c>
      <c r="V8" s="115">
        <v>0</v>
      </c>
      <c r="W8" s="103">
        <v>2</v>
      </c>
      <c r="X8" s="102">
        <f t="shared" ref="X8:X27" si="0">SUM(B8,D8,F8,H8,J8,L8,N8,P8,R8,T8,V8)</f>
        <v>60</v>
      </c>
      <c r="Y8" s="34">
        <f t="shared" ref="Y8:Y27" si="1">SUM(C8,E8,G8,I8,K8,M8,O8,Q8,S8,U8,W8)</f>
        <v>135</v>
      </c>
      <c r="Z8" s="34">
        <f t="shared" ref="Z8:Z30" si="2">SUM(B8,F8,L8,T8)</f>
        <v>48</v>
      </c>
      <c r="AA8" s="103">
        <f t="shared" ref="AA8:AA30" si="3">SUM(C8,G8,M8,U8)</f>
        <v>120</v>
      </c>
    </row>
    <row r="9" spans="1:27" ht="12" customHeight="1" x14ac:dyDescent="0.2">
      <c r="A9" s="93">
        <v>3</v>
      </c>
      <c r="B9" s="35">
        <v>7</v>
      </c>
      <c r="C9" s="35">
        <v>23</v>
      </c>
      <c r="D9" s="35">
        <v>1</v>
      </c>
      <c r="E9" s="35">
        <v>0</v>
      </c>
      <c r="F9" s="35">
        <v>16</v>
      </c>
      <c r="G9" s="35">
        <v>22</v>
      </c>
      <c r="H9" s="35">
        <v>2</v>
      </c>
      <c r="I9" s="35">
        <v>0</v>
      </c>
      <c r="J9" s="35">
        <v>5</v>
      </c>
      <c r="K9" s="35">
        <v>0</v>
      </c>
      <c r="L9" s="35">
        <v>5</v>
      </c>
      <c r="M9" s="35">
        <v>14</v>
      </c>
      <c r="N9" s="35">
        <v>0</v>
      </c>
      <c r="O9" s="35">
        <v>0</v>
      </c>
      <c r="P9" s="35">
        <v>16</v>
      </c>
      <c r="Q9" s="35">
        <v>3</v>
      </c>
      <c r="R9" s="35">
        <v>0</v>
      </c>
      <c r="S9" s="35">
        <v>1</v>
      </c>
      <c r="T9" s="35">
        <v>4</v>
      </c>
      <c r="U9" s="35">
        <v>13</v>
      </c>
      <c r="V9" s="116">
        <v>0</v>
      </c>
      <c r="W9" s="105">
        <v>2</v>
      </c>
      <c r="X9" s="104">
        <f t="shared" si="0"/>
        <v>56</v>
      </c>
      <c r="Y9" s="35">
        <f t="shared" si="1"/>
        <v>78</v>
      </c>
      <c r="Z9" s="35">
        <f t="shared" si="2"/>
        <v>32</v>
      </c>
      <c r="AA9" s="105">
        <f t="shared" si="3"/>
        <v>72</v>
      </c>
    </row>
    <row r="10" spans="1:27" ht="12" customHeight="1" x14ac:dyDescent="0.2">
      <c r="A10" s="94">
        <v>4</v>
      </c>
      <c r="B10" s="36">
        <v>8</v>
      </c>
      <c r="C10" s="36">
        <v>14</v>
      </c>
      <c r="D10" s="36">
        <v>0</v>
      </c>
      <c r="E10" s="36">
        <v>0</v>
      </c>
      <c r="F10" s="36">
        <v>19</v>
      </c>
      <c r="G10" s="36">
        <v>12</v>
      </c>
      <c r="H10" s="36">
        <v>1</v>
      </c>
      <c r="I10" s="36">
        <v>0</v>
      </c>
      <c r="J10" s="36">
        <v>3</v>
      </c>
      <c r="K10" s="36">
        <v>0</v>
      </c>
      <c r="L10" s="36">
        <v>10</v>
      </c>
      <c r="M10" s="36">
        <v>7</v>
      </c>
      <c r="N10" s="36">
        <v>0</v>
      </c>
      <c r="O10" s="36">
        <v>0</v>
      </c>
      <c r="P10" s="36">
        <v>10</v>
      </c>
      <c r="Q10" s="36">
        <v>1</v>
      </c>
      <c r="R10" s="36">
        <v>1</v>
      </c>
      <c r="S10" s="36">
        <v>0</v>
      </c>
      <c r="T10" s="36">
        <v>2</v>
      </c>
      <c r="U10" s="36">
        <v>6</v>
      </c>
      <c r="V10" s="117">
        <v>0</v>
      </c>
      <c r="W10" s="107">
        <v>1</v>
      </c>
      <c r="X10" s="106">
        <f t="shared" si="0"/>
        <v>54</v>
      </c>
      <c r="Y10" s="36">
        <f t="shared" si="1"/>
        <v>41</v>
      </c>
      <c r="Z10" s="36">
        <f t="shared" si="2"/>
        <v>39</v>
      </c>
      <c r="AA10" s="107">
        <f t="shared" si="3"/>
        <v>39</v>
      </c>
    </row>
    <row r="11" spans="1:27" ht="12" customHeight="1" x14ac:dyDescent="0.2">
      <c r="A11" s="92">
        <v>5</v>
      </c>
      <c r="B11" s="34">
        <v>13</v>
      </c>
      <c r="C11" s="34">
        <v>13</v>
      </c>
      <c r="D11" s="34">
        <v>1</v>
      </c>
      <c r="E11" s="34">
        <v>1</v>
      </c>
      <c r="F11" s="34">
        <v>24</v>
      </c>
      <c r="G11" s="34">
        <v>13</v>
      </c>
      <c r="H11" s="34">
        <v>3</v>
      </c>
      <c r="I11" s="34">
        <v>1</v>
      </c>
      <c r="J11" s="34">
        <v>4</v>
      </c>
      <c r="K11" s="34">
        <v>0</v>
      </c>
      <c r="L11" s="34">
        <v>7</v>
      </c>
      <c r="M11" s="34">
        <v>9</v>
      </c>
      <c r="N11" s="34">
        <v>0</v>
      </c>
      <c r="O11" s="34">
        <v>0</v>
      </c>
      <c r="P11" s="34">
        <v>1</v>
      </c>
      <c r="Q11" s="34">
        <v>1</v>
      </c>
      <c r="R11" s="34">
        <v>0</v>
      </c>
      <c r="S11" s="34">
        <v>0</v>
      </c>
      <c r="T11" s="34">
        <v>1</v>
      </c>
      <c r="U11" s="34">
        <v>1</v>
      </c>
      <c r="V11" s="115">
        <v>0</v>
      </c>
      <c r="W11" s="103">
        <v>0</v>
      </c>
      <c r="X11" s="102">
        <f t="shared" si="0"/>
        <v>54</v>
      </c>
      <c r="Y11" s="34">
        <f t="shared" si="1"/>
        <v>39</v>
      </c>
      <c r="Z11" s="34">
        <f t="shared" si="2"/>
        <v>45</v>
      </c>
      <c r="AA11" s="103">
        <f t="shared" si="3"/>
        <v>36</v>
      </c>
    </row>
    <row r="12" spans="1:27" ht="12" customHeight="1" x14ac:dyDescent="0.2">
      <c r="A12" s="93">
        <v>6</v>
      </c>
      <c r="B12" s="35">
        <v>13</v>
      </c>
      <c r="C12" s="35">
        <v>17</v>
      </c>
      <c r="D12" s="35">
        <v>1</v>
      </c>
      <c r="E12" s="35">
        <v>1</v>
      </c>
      <c r="F12" s="35">
        <v>27</v>
      </c>
      <c r="G12" s="35">
        <v>15</v>
      </c>
      <c r="H12" s="35">
        <v>3</v>
      </c>
      <c r="I12" s="35">
        <v>2</v>
      </c>
      <c r="J12" s="35">
        <v>5</v>
      </c>
      <c r="K12" s="35">
        <v>0</v>
      </c>
      <c r="L12" s="35">
        <v>9</v>
      </c>
      <c r="M12" s="35">
        <v>16</v>
      </c>
      <c r="N12" s="35">
        <v>0</v>
      </c>
      <c r="O12" s="35">
        <v>0</v>
      </c>
      <c r="P12" s="35">
        <v>7</v>
      </c>
      <c r="Q12" s="35">
        <v>2</v>
      </c>
      <c r="R12" s="35">
        <v>0</v>
      </c>
      <c r="S12" s="35">
        <v>0</v>
      </c>
      <c r="T12" s="35">
        <v>4</v>
      </c>
      <c r="U12" s="35">
        <v>11</v>
      </c>
      <c r="V12" s="116">
        <v>0</v>
      </c>
      <c r="W12" s="105">
        <v>0</v>
      </c>
      <c r="X12" s="104">
        <f t="shared" si="0"/>
        <v>69</v>
      </c>
      <c r="Y12" s="35">
        <f t="shared" si="1"/>
        <v>64</v>
      </c>
      <c r="Z12" s="35">
        <f t="shared" si="2"/>
        <v>53</v>
      </c>
      <c r="AA12" s="105">
        <f t="shared" si="3"/>
        <v>59</v>
      </c>
    </row>
    <row r="13" spans="1:27" ht="12" customHeight="1" x14ac:dyDescent="0.2">
      <c r="A13" s="94">
        <v>7</v>
      </c>
      <c r="B13" s="36">
        <v>10</v>
      </c>
      <c r="C13" s="36">
        <v>26</v>
      </c>
      <c r="D13" s="36">
        <v>0</v>
      </c>
      <c r="E13" s="36">
        <v>1</v>
      </c>
      <c r="F13" s="36">
        <v>24</v>
      </c>
      <c r="G13" s="36">
        <v>24</v>
      </c>
      <c r="H13" s="36">
        <v>0</v>
      </c>
      <c r="I13" s="36">
        <v>3</v>
      </c>
      <c r="J13" s="36">
        <v>4</v>
      </c>
      <c r="K13" s="36">
        <v>0</v>
      </c>
      <c r="L13" s="36">
        <v>6</v>
      </c>
      <c r="M13" s="36">
        <v>21</v>
      </c>
      <c r="N13" s="36">
        <v>0</v>
      </c>
      <c r="O13" s="36">
        <v>0</v>
      </c>
      <c r="P13" s="36">
        <v>5</v>
      </c>
      <c r="Q13" s="36">
        <v>3</v>
      </c>
      <c r="R13" s="36">
        <v>0</v>
      </c>
      <c r="S13" s="36">
        <v>0</v>
      </c>
      <c r="T13" s="36">
        <v>4</v>
      </c>
      <c r="U13" s="36">
        <v>10</v>
      </c>
      <c r="V13" s="117">
        <v>0</v>
      </c>
      <c r="W13" s="107">
        <v>0</v>
      </c>
      <c r="X13" s="106">
        <f t="shared" si="0"/>
        <v>53</v>
      </c>
      <c r="Y13" s="36">
        <f t="shared" si="1"/>
        <v>88</v>
      </c>
      <c r="Z13" s="36">
        <f t="shared" si="2"/>
        <v>44</v>
      </c>
      <c r="AA13" s="107">
        <f t="shared" si="3"/>
        <v>81</v>
      </c>
    </row>
    <row r="14" spans="1:27" ht="12" customHeight="1" x14ac:dyDescent="0.2">
      <c r="A14" s="92">
        <v>8</v>
      </c>
      <c r="B14" s="34">
        <v>10</v>
      </c>
      <c r="C14" s="34">
        <v>23</v>
      </c>
      <c r="D14" s="34">
        <v>1</v>
      </c>
      <c r="E14" s="34">
        <v>1</v>
      </c>
      <c r="F14" s="34">
        <v>20</v>
      </c>
      <c r="G14" s="34">
        <v>18</v>
      </c>
      <c r="H14" s="34">
        <v>4</v>
      </c>
      <c r="I14" s="34">
        <v>1</v>
      </c>
      <c r="J14" s="34">
        <v>3</v>
      </c>
      <c r="K14" s="34">
        <v>0</v>
      </c>
      <c r="L14" s="34">
        <v>5</v>
      </c>
      <c r="M14" s="34">
        <v>13</v>
      </c>
      <c r="N14" s="34">
        <v>0</v>
      </c>
      <c r="O14" s="34">
        <v>0</v>
      </c>
      <c r="P14" s="34">
        <v>6</v>
      </c>
      <c r="Q14" s="34">
        <v>1</v>
      </c>
      <c r="R14" s="34">
        <v>0</v>
      </c>
      <c r="S14" s="34">
        <v>0</v>
      </c>
      <c r="T14" s="34">
        <v>5</v>
      </c>
      <c r="U14" s="34">
        <v>2</v>
      </c>
      <c r="V14" s="115">
        <v>0</v>
      </c>
      <c r="W14" s="103">
        <v>0</v>
      </c>
      <c r="X14" s="102">
        <f t="shared" si="0"/>
        <v>54</v>
      </c>
      <c r="Y14" s="34">
        <f t="shared" si="1"/>
        <v>59</v>
      </c>
      <c r="Z14" s="34">
        <f t="shared" si="2"/>
        <v>40</v>
      </c>
      <c r="AA14" s="103">
        <f t="shared" si="3"/>
        <v>56</v>
      </c>
    </row>
    <row r="15" spans="1:27" ht="12" customHeight="1" x14ac:dyDescent="0.2">
      <c r="A15" s="93">
        <v>9</v>
      </c>
      <c r="B15" s="35">
        <v>12</v>
      </c>
      <c r="C15" s="35">
        <v>55</v>
      </c>
      <c r="D15" s="35">
        <v>4</v>
      </c>
      <c r="E15" s="35">
        <v>4</v>
      </c>
      <c r="F15" s="35">
        <v>22</v>
      </c>
      <c r="G15" s="35">
        <v>48</v>
      </c>
      <c r="H15" s="35">
        <v>7</v>
      </c>
      <c r="I15" s="35">
        <v>9</v>
      </c>
      <c r="J15" s="35">
        <v>5</v>
      </c>
      <c r="K15" s="35">
        <v>2</v>
      </c>
      <c r="L15" s="35">
        <v>7</v>
      </c>
      <c r="M15" s="35">
        <v>35</v>
      </c>
      <c r="N15" s="35">
        <v>1</v>
      </c>
      <c r="O15" s="35">
        <v>0</v>
      </c>
      <c r="P15" s="35">
        <v>1</v>
      </c>
      <c r="Q15" s="35">
        <v>2</v>
      </c>
      <c r="R15" s="35">
        <v>0</v>
      </c>
      <c r="S15" s="35">
        <v>0</v>
      </c>
      <c r="T15" s="35">
        <v>2</v>
      </c>
      <c r="U15" s="35">
        <v>14</v>
      </c>
      <c r="V15" s="116">
        <v>0</v>
      </c>
      <c r="W15" s="105">
        <v>3</v>
      </c>
      <c r="X15" s="104">
        <f t="shared" si="0"/>
        <v>61</v>
      </c>
      <c r="Y15" s="35">
        <f t="shared" si="1"/>
        <v>172</v>
      </c>
      <c r="Z15" s="35">
        <f t="shared" si="2"/>
        <v>43</v>
      </c>
      <c r="AA15" s="105">
        <f t="shared" si="3"/>
        <v>152</v>
      </c>
    </row>
    <row r="16" spans="1:27" ht="12" customHeight="1" x14ac:dyDescent="0.2">
      <c r="A16" s="94">
        <v>10</v>
      </c>
      <c r="B16" s="36">
        <v>12</v>
      </c>
      <c r="C16" s="36">
        <v>57</v>
      </c>
      <c r="D16" s="36">
        <v>1</v>
      </c>
      <c r="E16" s="36">
        <v>1</v>
      </c>
      <c r="F16" s="36">
        <v>24</v>
      </c>
      <c r="G16" s="36">
        <v>55</v>
      </c>
      <c r="H16" s="36">
        <v>2</v>
      </c>
      <c r="I16" s="36">
        <v>2</v>
      </c>
      <c r="J16" s="36">
        <v>5</v>
      </c>
      <c r="K16" s="36">
        <v>1</v>
      </c>
      <c r="L16" s="36">
        <v>8</v>
      </c>
      <c r="M16" s="36">
        <v>46</v>
      </c>
      <c r="N16" s="36">
        <v>0</v>
      </c>
      <c r="O16" s="36">
        <v>0</v>
      </c>
      <c r="P16" s="36">
        <v>2</v>
      </c>
      <c r="Q16" s="36">
        <v>3</v>
      </c>
      <c r="R16" s="36">
        <v>0</v>
      </c>
      <c r="S16" s="36">
        <v>0</v>
      </c>
      <c r="T16" s="36">
        <v>3</v>
      </c>
      <c r="U16" s="36">
        <v>14</v>
      </c>
      <c r="V16" s="117">
        <v>0</v>
      </c>
      <c r="W16" s="107">
        <v>5</v>
      </c>
      <c r="X16" s="106">
        <f t="shared" si="0"/>
        <v>57</v>
      </c>
      <c r="Y16" s="36">
        <f t="shared" si="1"/>
        <v>184</v>
      </c>
      <c r="Z16" s="36">
        <f t="shared" si="2"/>
        <v>47</v>
      </c>
      <c r="AA16" s="107">
        <f t="shared" si="3"/>
        <v>172</v>
      </c>
    </row>
    <row r="17" spans="1:27" ht="12" customHeight="1" x14ac:dyDescent="0.2">
      <c r="A17" s="92">
        <v>11</v>
      </c>
      <c r="B17" s="34">
        <v>8</v>
      </c>
      <c r="C17" s="34">
        <v>23</v>
      </c>
      <c r="D17" s="34">
        <v>0</v>
      </c>
      <c r="E17" s="34">
        <v>0</v>
      </c>
      <c r="F17" s="34">
        <v>23</v>
      </c>
      <c r="G17" s="34">
        <v>22</v>
      </c>
      <c r="H17" s="34">
        <v>0</v>
      </c>
      <c r="I17" s="34">
        <v>0</v>
      </c>
      <c r="J17" s="34">
        <v>3</v>
      </c>
      <c r="K17" s="34">
        <v>2</v>
      </c>
      <c r="L17" s="34">
        <v>7</v>
      </c>
      <c r="M17" s="34">
        <v>18</v>
      </c>
      <c r="N17" s="34">
        <v>0</v>
      </c>
      <c r="O17" s="34">
        <v>0</v>
      </c>
      <c r="P17" s="34">
        <v>4</v>
      </c>
      <c r="Q17" s="34">
        <v>3</v>
      </c>
      <c r="R17" s="34">
        <v>0</v>
      </c>
      <c r="S17" s="34">
        <v>0</v>
      </c>
      <c r="T17" s="34">
        <v>0</v>
      </c>
      <c r="U17" s="34">
        <v>3</v>
      </c>
      <c r="V17" s="115">
        <v>0</v>
      </c>
      <c r="W17" s="103">
        <v>0</v>
      </c>
      <c r="X17" s="102">
        <f t="shared" si="0"/>
        <v>45</v>
      </c>
      <c r="Y17" s="34">
        <f t="shared" si="1"/>
        <v>71</v>
      </c>
      <c r="Z17" s="34">
        <f t="shared" si="2"/>
        <v>38</v>
      </c>
      <c r="AA17" s="103">
        <f t="shared" si="3"/>
        <v>66</v>
      </c>
    </row>
    <row r="18" spans="1:27" ht="12" customHeight="1" x14ac:dyDescent="0.2">
      <c r="A18" s="93">
        <v>12</v>
      </c>
      <c r="B18" s="35">
        <v>9</v>
      </c>
      <c r="C18" s="35">
        <v>19</v>
      </c>
      <c r="D18" s="35">
        <v>2</v>
      </c>
      <c r="E18" s="35">
        <v>0</v>
      </c>
      <c r="F18" s="35">
        <v>20</v>
      </c>
      <c r="G18" s="35">
        <v>19</v>
      </c>
      <c r="H18" s="35">
        <v>3</v>
      </c>
      <c r="I18" s="35">
        <v>1</v>
      </c>
      <c r="J18" s="35">
        <v>4</v>
      </c>
      <c r="K18" s="35">
        <v>0</v>
      </c>
      <c r="L18" s="35">
        <v>3</v>
      </c>
      <c r="M18" s="35">
        <v>13</v>
      </c>
      <c r="N18" s="35">
        <v>0</v>
      </c>
      <c r="O18" s="35">
        <v>0</v>
      </c>
      <c r="P18" s="35">
        <v>0</v>
      </c>
      <c r="Q18" s="35">
        <v>3</v>
      </c>
      <c r="R18" s="35">
        <v>0</v>
      </c>
      <c r="S18" s="35">
        <v>0</v>
      </c>
      <c r="T18" s="35">
        <v>0</v>
      </c>
      <c r="U18" s="35">
        <v>7</v>
      </c>
      <c r="V18" s="116">
        <v>0</v>
      </c>
      <c r="W18" s="105">
        <v>0</v>
      </c>
      <c r="X18" s="104">
        <f t="shared" si="0"/>
        <v>41</v>
      </c>
      <c r="Y18" s="35">
        <f t="shared" si="1"/>
        <v>62</v>
      </c>
      <c r="Z18" s="35">
        <f t="shared" si="2"/>
        <v>32</v>
      </c>
      <c r="AA18" s="105">
        <f t="shared" si="3"/>
        <v>58</v>
      </c>
    </row>
    <row r="19" spans="1:27" ht="12" customHeight="1" x14ac:dyDescent="0.2">
      <c r="A19" s="94">
        <v>13</v>
      </c>
      <c r="B19" s="36">
        <v>7</v>
      </c>
      <c r="C19" s="36">
        <v>10</v>
      </c>
      <c r="D19" s="36">
        <v>0</v>
      </c>
      <c r="E19" s="36">
        <v>0</v>
      </c>
      <c r="F19" s="36">
        <v>22</v>
      </c>
      <c r="G19" s="36">
        <v>10</v>
      </c>
      <c r="H19" s="36">
        <v>0</v>
      </c>
      <c r="I19" s="36">
        <v>0</v>
      </c>
      <c r="J19" s="36">
        <v>3</v>
      </c>
      <c r="K19" s="36">
        <v>0</v>
      </c>
      <c r="L19" s="36">
        <v>8</v>
      </c>
      <c r="M19" s="36">
        <v>7</v>
      </c>
      <c r="N19" s="36">
        <v>0</v>
      </c>
      <c r="O19" s="36">
        <v>0</v>
      </c>
      <c r="P19" s="36">
        <v>1</v>
      </c>
      <c r="Q19" s="36">
        <v>1</v>
      </c>
      <c r="R19" s="36">
        <v>1</v>
      </c>
      <c r="S19" s="36">
        <v>0</v>
      </c>
      <c r="T19" s="36">
        <v>0</v>
      </c>
      <c r="U19" s="36">
        <v>0</v>
      </c>
      <c r="V19" s="117">
        <v>0</v>
      </c>
      <c r="W19" s="107">
        <v>0</v>
      </c>
      <c r="X19" s="106">
        <f t="shared" si="0"/>
        <v>42</v>
      </c>
      <c r="Y19" s="36">
        <f t="shared" si="1"/>
        <v>28</v>
      </c>
      <c r="Z19" s="36">
        <f t="shared" si="2"/>
        <v>37</v>
      </c>
      <c r="AA19" s="107">
        <f t="shared" si="3"/>
        <v>27</v>
      </c>
    </row>
    <row r="20" spans="1:27" ht="12" customHeight="1" x14ac:dyDescent="0.2">
      <c r="A20" s="92">
        <v>14</v>
      </c>
      <c r="B20" s="34">
        <v>6</v>
      </c>
      <c r="C20" s="34">
        <v>14</v>
      </c>
      <c r="D20" s="34">
        <v>0</v>
      </c>
      <c r="E20" s="34">
        <v>0</v>
      </c>
      <c r="F20" s="34">
        <v>22</v>
      </c>
      <c r="G20" s="34">
        <v>13</v>
      </c>
      <c r="H20" s="34">
        <v>1</v>
      </c>
      <c r="I20" s="34">
        <v>3</v>
      </c>
      <c r="J20" s="34">
        <v>3</v>
      </c>
      <c r="K20" s="34">
        <v>0</v>
      </c>
      <c r="L20" s="34">
        <v>5</v>
      </c>
      <c r="M20" s="34">
        <v>7</v>
      </c>
      <c r="N20" s="34">
        <v>0</v>
      </c>
      <c r="O20" s="34">
        <v>0</v>
      </c>
      <c r="P20" s="34">
        <v>0</v>
      </c>
      <c r="Q20" s="34">
        <v>1</v>
      </c>
      <c r="R20" s="34">
        <v>1</v>
      </c>
      <c r="S20" s="34">
        <v>0</v>
      </c>
      <c r="T20" s="34">
        <v>0</v>
      </c>
      <c r="U20" s="34">
        <v>0</v>
      </c>
      <c r="V20" s="115">
        <v>0</v>
      </c>
      <c r="W20" s="103">
        <v>0</v>
      </c>
      <c r="X20" s="102">
        <f t="shared" si="0"/>
        <v>38</v>
      </c>
      <c r="Y20" s="34">
        <f t="shared" si="1"/>
        <v>38</v>
      </c>
      <c r="Z20" s="34">
        <f t="shared" si="2"/>
        <v>33</v>
      </c>
      <c r="AA20" s="103">
        <f t="shared" si="3"/>
        <v>34</v>
      </c>
    </row>
    <row r="21" spans="1:27" ht="12" customHeight="1" x14ac:dyDescent="0.2">
      <c r="A21" s="93">
        <v>15</v>
      </c>
      <c r="B21" s="35">
        <v>7</v>
      </c>
      <c r="C21" s="35">
        <v>24</v>
      </c>
      <c r="D21" s="35">
        <v>1</v>
      </c>
      <c r="E21" s="35">
        <v>2</v>
      </c>
      <c r="F21" s="35">
        <v>21</v>
      </c>
      <c r="G21" s="35">
        <v>23</v>
      </c>
      <c r="H21" s="35">
        <v>1</v>
      </c>
      <c r="I21" s="35">
        <v>3</v>
      </c>
      <c r="J21" s="35">
        <v>3</v>
      </c>
      <c r="K21" s="35">
        <v>0</v>
      </c>
      <c r="L21" s="35">
        <v>7</v>
      </c>
      <c r="M21" s="35">
        <v>15</v>
      </c>
      <c r="N21" s="35">
        <v>0</v>
      </c>
      <c r="O21" s="35">
        <v>0</v>
      </c>
      <c r="P21" s="35">
        <v>1</v>
      </c>
      <c r="Q21" s="35">
        <v>2</v>
      </c>
      <c r="R21" s="35">
        <v>0</v>
      </c>
      <c r="S21" s="35">
        <v>0</v>
      </c>
      <c r="T21" s="35">
        <v>0</v>
      </c>
      <c r="U21" s="35">
        <v>4</v>
      </c>
      <c r="V21" s="116">
        <v>0</v>
      </c>
      <c r="W21" s="105">
        <v>0</v>
      </c>
      <c r="X21" s="104">
        <f t="shared" si="0"/>
        <v>41</v>
      </c>
      <c r="Y21" s="35">
        <f t="shared" si="1"/>
        <v>73</v>
      </c>
      <c r="Z21" s="35">
        <f t="shared" si="2"/>
        <v>35</v>
      </c>
      <c r="AA21" s="105">
        <f t="shared" si="3"/>
        <v>66</v>
      </c>
    </row>
    <row r="22" spans="1:27" ht="12" customHeight="1" x14ac:dyDescent="0.2">
      <c r="A22" s="94">
        <v>16</v>
      </c>
      <c r="B22" s="36">
        <v>8</v>
      </c>
      <c r="C22" s="36">
        <v>15</v>
      </c>
      <c r="D22" s="36">
        <v>1</v>
      </c>
      <c r="E22" s="36">
        <v>0</v>
      </c>
      <c r="F22" s="36">
        <v>21</v>
      </c>
      <c r="G22" s="36">
        <v>12</v>
      </c>
      <c r="H22" s="36">
        <v>3</v>
      </c>
      <c r="I22" s="36">
        <v>0</v>
      </c>
      <c r="J22" s="36">
        <v>2</v>
      </c>
      <c r="K22" s="36">
        <v>0</v>
      </c>
      <c r="L22" s="36">
        <v>1</v>
      </c>
      <c r="M22" s="36">
        <v>11</v>
      </c>
      <c r="N22" s="36">
        <v>0</v>
      </c>
      <c r="O22" s="36">
        <v>0</v>
      </c>
      <c r="P22" s="36">
        <v>0</v>
      </c>
      <c r="Q22" s="36">
        <v>0</v>
      </c>
      <c r="R22" s="36">
        <v>0</v>
      </c>
      <c r="S22" s="36">
        <v>0</v>
      </c>
      <c r="T22" s="36">
        <v>0</v>
      </c>
      <c r="U22" s="36">
        <v>0</v>
      </c>
      <c r="V22" s="117">
        <v>0</v>
      </c>
      <c r="W22" s="107">
        <v>0</v>
      </c>
      <c r="X22" s="106">
        <f t="shared" si="0"/>
        <v>36</v>
      </c>
      <c r="Y22" s="36">
        <f t="shared" si="1"/>
        <v>38</v>
      </c>
      <c r="Z22" s="36">
        <f t="shared" si="2"/>
        <v>30</v>
      </c>
      <c r="AA22" s="107">
        <f t="shared" si="3"/>
        <v>38</v>
      </c>
    </row>
    <row r="23" spans="1:27" ht="12" customHeight="1" x14ac:dyDescent="0.2">
      <c r="A23" s="92">
        <v>17</v>
      </c>
      <c r="B23" s="34">
        <v>8</v>
      </c>
      <c r="C23" s="34">
        <v>21</v>
      </c>
      <c r="D23" s="34">
        <v>2</v>
      </c>
      <c r="E23" s="34">
        <v>0</v>
      </c>
      <c r="F23" s="34">
        <v>23</v>
      </c>
      <c r="G23" s="34">
        <v>19</v>
      </c>
      <c r="H23" s="34">
        <v>3</v>
      </c>
      <c r="I23" s="34">
        <v>0</v>
      </c>
      <c r="J23" s="34">
        <v>3</v>
      </c>
      <c r="K23" s="34">
        <v>1</v>
      </c>
      <c r="L23" s="34">
        <v>7</v>
      </c>
      <c r="M23" s="34">
        <v>16</v>
      </c>
      <c r="N23" s="34">
        <v>0</v>
      </c>
      <c r="O23" s="34">
        <v>0</v>
      </c>
      <c r="P23" s="34">
        <v>2</v>
      </c>
      <c r="Q23" s="34">
        <v>1</v>
      </c>
      <c r="R23" s="34">
        <v>0</v>
      </c>
      <c r="S23" s="34">
        <v>0</v>
      </c>
      <c r="T23" s="34">
        <v>1</v>
      </c>
      <c r="U23" s="34">
        <v>2</v>
      </c>
      <c r="V23" s="115">
        <v>0</v>
      </c>
      <c r="W23" s="103">
        <v>0</v>
      </c>
      <c r="X23" s="102">
        <f t="shared" si="0"/>
        <v>49</v>
      </c>
      <c r="Y23" s="34">
        <f t="shared" si="1"/>
        <v>60</v>
      </c>
      <c r="Z23" s="34">
        <f t="shared" si="2"/>
        <v>39</v>
      </c>
      <c r="AA23" s="103">
        <f t="shared" si="3"/>
        <v>58</v>
      </c>
    </row>
    <row r="24" spans="1:27" ht="12" customHeight="1" x14ac:dyDescent="0.2">
      <c r="A24" s="93">
        <v>18</v>
      </c>
      <c r="B24" s="35">
        <v>9</v>
      </c>
      <c r="C24" s="35">
        <v>20</v>
      </c>
      <c r="D24" s="35">
        <v>3</v>
      </c>
      <c r="E24" s="35">
        <v>0</v>
      </c>
      <c r="F24" s="35">
        <v>20</v>
      </c>
      <c r="G24" s="35">
        <v>19</v>
      </c>
      <c r="H24" s="35">
        <v>3</v>
      </c>
      <c r="I24" s="35">
        <v>0</v>
      </c>
      <c r="J24" s="35">
        <v>4</v>
      </c>
      <c r="K24" s="35">
        <v>0</v>
      </c>
      <c r="L24" s="35">
        <v>7</v>
      </c>
      <c r="M24" s="35">
        <v>15</v>
      </c>
      <c r="N24" s="35">
        <v>0</v>
      </c>
      <c r="O24" s="35">
        <v>0</v>
      </c>
      <c r="P24" s="35">
        <v>0</v>
      </c>
      <c r="Q24" s="35">
        <v>2</v>
      </c>
      <c r="R24" s="35">
        <v>2</v>
      </c>
      <c r="S24" s="35">
        <v>0</v>
      </c>
      <c r="T24" s="35">
        <v>0</v>
      </c>
      <c r="U24" s="35">
        <v>3</v>
      </c>
      <c r="V24" s="116">
        <v>0</v>
      </c>
      <c r="W24" s="105">
        <v>0</v>
      </c>
      <c r="X24" s="104">
        <f t="shared" si="0"/>
        <v>48</v>
      </c>
      <c r="Y24" s="35">
        <f t="shared" si="1"/>
        <v>59</v>
      </c>
      <c r="Z24" s="35">
        <f t="shared" si="2"/>
        <v>36</v>
      </c>
      <c r="AA24" s="105">
        <f t="shared" si="3"/>
        <v>57</v>
      </c>
    </row>
    <row r="25" spans="1:27" ht="12" customHeight="1" x14ac:dyDescent="0.2">
      <c r="A25" s="94">
        <v>19</v>
      </c>
      <c r="B25" s="36">
        <v>8</v>
      </c>
      <c r="C25" s="36">
        <v>9</v>
      </c>
      <c r="D25" s="36">
        <v>1</v>
      </c>
      <c r="E25" s="36">
        <v>0</v>
      </c>
      <c r="F25" s="36">
        <v>20</v>
      </c>
      <c r="G25" s="36">
        <v>9</v>
      </c>
      <c r="H25" s="36">
        <v>2</v>
      </c>
      <c r="I25" s="36">
        <v>0</v>
      </c>
      <c r="J25" s="36">
        <v>2</v>
      </c>
      <c r="K25" s="36">
        <v>1</v>
      </c>
      <c r="L25" s="36">
        <v>3</v>
      </c>
      <c r="M25" s="36">
        <v>7</v>
      </c>
      <c r="N25" s="36">
        <v>0</v>
      </c>
      <c r="O25" s="36">
        <v>0</v>
      </c>
      <c r="P25" s="36">
        <v>2</v>
      </c>
      <c r="Q25" s="36">
        <v>1</v>
      </c>
      <c r="R25" s="36">
        <v>0</v>
      </c>
      <c r="S25" s="36">
        <v>0</v>
      </c>
      <c r="T25" s="36">
        <v>0</v>
      </c>
      <c r="U25" s="36">
        <v>0</v>
      </c>
      <c r="V25" s="117">
        <v>0</v>
      </c>
      <c r="W25" s="107">
        <v>0</v>
      </c>
      <c r="X25" s="106">
        <f t="shared" si="0"/>
        <v>38</v>
      </c>
      <c r="Y25" s="36">
        <f t="shared" si="1"/>
        <v>27</v>
      </c>
      <c r="Z25" s="36">
        <f t="shared" si="2"/>
        <v>31</v>
      </c>
      <c r="AA25" s="107">
        <f t="shared" si="3"/>
        <v>25</v>
      </c>
    </row>
    <row r="26" spans="1:27" ht="12" customHeight="1" x14ac:dyDescent="0.2">
      <c r="A26" s="92">
        <v>20</v>
      </c>
      <c r="B26" s="34">
        <v>7</v>
      </c>
      <c r="C26" s="34">
        <v>16</v>
      </c>
      <c r="D26" s="34">
        <v>0</v>
      </c>
      <c r="E26" s="34">
        <v>0</v>
      </c>
      <c r="F26" s="34">
        <v>22</v>
      </c>
      <c r="G26" s="34">
        <v>16</v>
      </c>
      <c r="H26" s="34">
        <v>1</v>
      </c>
      <c r="I26" s="34">
        <v>0</v>
      </c>
      <c r="J26" s="34">
        <v>4</v>
      </c>
      <c r="K26" s="34">
        <v>0</v>
      </c>
      <c r="L26" s="34">
        <v>2</v>
      </c>
      <c r="M26" s="34">
        <v>13</v>
      </c>
      <c r="N26" s="34">
        <v>0</v>
      </c>
      <c r="O26" s="34">
        <v>0</v>
      </c>
      <c r="P26" s="34">
        <v>1</v>
      </c>
      <c r="Q26" s="34">
        <v>2</v>
      </c>
      <c r="R26" s="34">
        <v>1</v>
      </c>
      <c r="S26" s="34">
        <v>0</v>
      </c>
      <c r="T26" s="34">
        <v>0</v>
      </c>
      <c r="U26" s="34">
        <v>2</v>
      </c>
      <c r="V26" s="115">
        <v>0</v>
      </c>
      <c r="W26" s="103">
        <v>0</v>
      </c>
      <c r="X26" s="102">
        <f t="shared" si="0"/>
        <v>38</v>
      </c>
      <c r="Y26" s="34">
        <f t="shared" si="1"/>
        <v>49</v>
      </c>
      <c r="Z26" s="34">
        <f t="shared" si="2"/>
        <v>31</v>
      </c>
      <c r="AA26" s="103">
        <f t="shared" si="3"/>
        <v>47</v>
      </c>
    </row>
    <row r="27" spans="1:27" ht="12" customHeight="1" x14ac:dyDescent="0.2">
      <c r="A27" s="93">
        <v>21</v>
      </c>
      <c r="B27" s="35">
        <v>9</v>
      </c>
      <c r="C27" s="35">
        <v>8</v>
      </c>
      <c r="D27" s="35">
        <v>0</v>
      </c>
      <c r="E27" s="35">
        <v>0</v>
      </c>
      <c r="F27" s="35">
        <v>14</v>
      </c>
      <c r="G27" s="35">
        <v>6</v>
      </c>
      <c r="H27" s="35">
        <v>1</v>
      </c>
      <c r="I27" s="35">
        <v>0</v>
      </c>
      <c r="J27" s="35">
        <v>4</v>
      </c>
      <c r="K27" s="35">
        <v>0</v>
      </c>
      <c r="L27" s="35">
        <v>6</v>
      </c>
      <c r="M27" s="35">
        <v>5</v>
      </c>
      <c r="N27" s="35">
        <v>0</v>
      </c>
      <c r="O27" s="35">
        <v>0</v>
      </c>
      <c r="P27" s="35">
        <v>3</v>
      </c>
      <c r="Q27" s="35">
        <v>1</v>
      </c>
      <c r="R27" s="35">
        <v>1</v>
      </c>
      <c r="S27" s="35">
        <v>0</v>
      </c>
      <c r="T27" s="35">
        <v>0</v>
      </c>
      <c r="U27" s="35">
        <v>2</v>
      </c>
      <c r="V27" s="116">
        <v>0</v>
      </c>
      <c r="W27" s="105">
        <v>0</v>
      </c>
      <c r="X27" s="104">
        <f t="shared" si="0"/>
        <v>38</v>
      </c>
      <c r="Y27" s="35">
        <f t="shared" si="1"/>
        <v>22</v>
      </c>
      <c r="Z27" s="35">
        <f t="shared" si="2"/>
        <v>29</v>
      </c>
      <c r="AA27" s="105">
        <f t="shared" si="3"/>
        <v>21</v>
      </c>
    </row>
    <row r="28" spans="1:27" ht="12" customHeight="1" thickBot="1" x14ac:dyDescent="0.25">
      <c r="A28" s="95" t="s">
        <v>17</v>
      </c>
      <c r="B28" s="28">
        <f t="shared" ref="B28:W28" si="4">SUM(B7:B27)</f>
        <v>190</v>
      </c>
      <c r="C28" s="28">
        <f t="shared" si="4"/>
        <v>499</v>
      </c>
      <c r="D28" s="28">
        <f t="shared" si="4"/>
        <v>20</v>
      </c>
      <c r="E28" s="28">
        <f t="shared" si="4"/>
        <v>15</v>
      </c>
      <c r="F28" s="28">
        <f t="shared" si="4"/>
        <v>450</v>
      </c>
      <c r="G28" s="28">
        <f t="shared" si="4"/>
        <v>454</v>
      </c>
      <c r="H28" s="28">
        <f t="shared" si="4"/>
        <v>43</v>
      </c>
      <c r="I28" s="28">
        <f t="shared" si="4"/>
        <v>34</v>
      </c>
      <c r="J28" s="28">
        <f t="shared" si="4"/>
        <v>83</v>
      </c>
      <c r="K28" s="28">
        <f t="shared" si="4"/>
        <v>8</v>
      </c>
      <c r="L28" s="28">
        <f t="shared" si="4"/>
        <v>137</v>
      </c>
      <c r="M28" s="28">
        <f t="shared" si="4"/>
        <v>355</v>
      </c>
      <c r="N28" s="28">
        <f t="shared" si="4"/>
        <v>1</v>
      </c>
      <c r="O28" s="28">
        <f t="shared" si="4"/>
        <v>1</v>
      </c>
      <c r="P28" s="28">
        <f t="shared" si="4"/>
        <v>88</v>
      </c>
      <c r="Q28" s="28">
        <f t="shared" si="4"/>
        <v>41</v>
      </c>
      <c r="R28" s="28">
        <f t="shared" si="4"/>
        <v>8</v>
      </c>
      <c r="S28" s="28">
        <f t="shared" si="4"/>
        <v>1</v>
      </c>
      <c r="T28" s="28">
        <f t="shared" si="4"/>
        <v>47</v>
      </c>
      <c r="U28" s="28">
        <f t="shared" si="4"/>
        <v>154</v>
      </c>
      <c r="V28" s="28">
        <f t="shared" si="4"/>
        <v>0</v>
      </c>
      <c r="W28" s="29">
        <f t="shared" si="4"/>
        <v>17</v>
      </c>
      <c r="X28" s="96">
        <f t="shared" ref="X28:Y30" si="5">SUM(B28,D28,F28,H28,J28,L28,N28,P28,R28,T28,V28)</f>
        <v>1067</v>
      </c>
      <c r="Y28" s="28">
        <f t="shared" si="5"/>
        <v>1579</v>
      </c>
      <c r="Z28" s="28">
        <f t="shared" si="2"/>
        <v>824</v>
      </c>
      <c r="AA28" s="29">
        <f t="shared" si="3"/>
        <v>1462</v>
      </c>
    </row>
    <row r="29" spans="1:27" ht="12" customHeight="1" x14ac:dyDescent="0.2">
      <c r="A29" s="97" t="s">
        <v>18</v>
      </c>
      <c r="B29" s="63">
        <v>2</v>
      </c>
      <c r="C29" s="63">
        <v>0</v>
      </c>
      <c r="D29" s="63">
        <v>1</v>
      </c>
      <c r="E29" s="63">
        <v>0</v>
      </c>
      <c r="F29" s="63">
        <v>1</v>
      </c>
      <c r="G29" s="63">
        <v>0</v>
      </c>
      <c r="H29" s="63">
        <v>1</v>
      </c>
      <c r="I29" s="63">
        <v>0</v>
      </c>
      <c r="J29" s="63">
        <v>4</v>
      </c>
      <c r="K29" s="63">
        <v>0</v>
      </c>
      <c r="L29" s="63">
        <v>4</v>
      </c>
      <c r="M29" s="63">
        <v>1</v>
      </c>
      <c r="N29" s="63">
        <v>0</v>
      </c>
      <c r="O29" s="63">
        <v>0</v>
      </c>
      <c r="P29" s="63">
        <v>0</v>
      </c>
      <c r="Q29" s="63">
        <v>0</v>
      </c>
      <c r="R29" s="63">
        <v>1</v>
      </c>
      <c r="S29" s="63">
        <v>0</v>
      </c>
      <c r="T29" s="63">
        <v>7</v>
      </c>
      <c r="U29" s="63">
        <v>2</v>
      </c>
      <c r="V29" s="63">
        <v>3</v>
      </c>
      <c r="W29" s="64">
        <v>0</v>
      </c>
      <c r="X29" s="98">
        <f t="shared" si="5"/>
        <v>24</v>
      </c>
      <c r="Y29" s="37">
        <f t="shared" si="5"/>
        <v>3</v>
      </c>
      <c r="Z29" s="37">
        <f t="shared" si="2"/>
        <v>14</v>
      </c>
      <c r="AA29" s="99">
        <f t="shared" si="3"/>
        <v>3</v>
      </c>
    </row>
    <row r="30" spans="1:27" ht="12" customHeight="1" thickBot="1" x14ac:dyDescent="0.25">
      <c r="A30" s="95" t="s">
        <v>19</v>
      </c>
      <c r="B30" s="28">
        <f>SUM(B28:B29)</f>
        <v>192</v>
      </c>
      <c r="C30" s="28">
        <f t="shared" ref="C30:W30" si="6">SUM(C28:C29)</f>
        <v>499</v>
      </c>
      <c r="D30" s="28">
        <f t="shared" si="6"/>
        <v>21</v>
      </c>
      <c r="E30" s="28">
        <f t="shared" si="6"/>
        <v>15</v>
      </c>
      <c r="F30" s="28">
        <f t="shared" si="6"/>
        <v>451</v>
      </c>
      <c r="G30" s="28">
        <f t="shared" si="6"/>
        <v>454</v>
      </c>
      <c r="H30" s="28">
        <f t="shared" si="6"/>
        <v>44</v>
      </c>
      <c r="I30" s="28">
        <f t="shared" si="6"/>
        <v>34</v>
      </c>
      <c r="J30" s="28">
        <f t="shared" si="6"/>
        <v>87</v>
      </c>
      <c r="K30" s="28">
        <f t="shared" si="6"/>
        <v>8</v>
      </c>
      <c r="L30" s="28">
        <f t="shared" si="6"/>
        <v>141</v>
      </c>
      <c r="M30" s="28">
        <f t="shared" si="6"/>
        <v>356</v>
      </c>
      <c r="N30" s="28">
        <f t="shared" si="6"/>
        <v>1</v>
      </c>
      <c r="O30" s="28">
        <f t="shared" si="6"/>
        <v>1</v>
      </c>
      <c r="P30" s="28">
        <f t="shared" si="6"/>
        <v>88</v>
      </c>
      <c r="Q30" s="28">
        <f t="shared" si="6"/>
        <v>41</v>
      </c>
      <c r="R30" s="28">
        <f t="shared" si="6"/>
        <v>9</v>
      </c>
      <c r="S30" s="28">
        <f t="shared" si="6"/>
        <v>1</v>
      </c>
      <c r="T30" s="28">
        <f t="shared" si="6"/>
        <v>54</v>
      </c>
      <c r="U30" s="28">
        <f t="shared" si="6"/>
        <v>156</v>
      </c>
      <c r="V30" s="28">
        <f>SUM(V28:V29)</f>
        <v>3</v>
      </c>
      <c r="W30" s="29">
        <f t="shared" si="6"/>
        <v>17</v>
      </c>
      <c r="X30" s="96">
        <f t="shared" si="5"/>
        <v>1091</v>
      </c>
      <c r="Y30" s="28">
        <f t="shared" si="5"/>
        <v>1582</v>
      </c>
      <c r="Z30" s="28">
        <f t="shared" si="2"/>
        <v>838</v>
      </c>
      <c r="AA30" s="29">
        <f t="shared" si="3"/>
        <v>1465</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279</v>
      </c>
      <c r="D32" s="100"/>
    </row>
    <row r="35" spans="1:27" ht="16.5" customHeight="1" thickBot="1" x14ac:dyDescent="0.35">
      <c r="A35" s="53" t="s">
        <v>89</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53</v>
      </c>
      <c r="C39" s="34">
        <f t="shared" ref="C39:AA39" si="7">SUM(C15:C16,C20:C23)</f>
        <v>186</v>
      </c>
      <c r="D39" s="34">
        <f t="shared" si="7"/>
        <v>9</v>
      </c>
      <c r="E39" s="34">
        <f t="shared" si="7"/>
        <v>7</v>
      </c>
      <c r="F39" s="34">
        <f t="shared" si="7"/>
        <v>133</v>
      </c>
      <c r="G39" s="34">
        <f t="shared" si="7"/>
        <v>170</v>
      </c>
      <c r="H39" s="34">
        <f t="shared" si="7"/>
        <v>17</v>
      </c>
      <c r="I39" s="34">
        <f t="shared" si="7"/>
        <v>17</v>
      </c>
      <c r="J39" s="34">
        <f t="shared" si="7"/>
        <v>21</v>
      </c>
      <c r="K39" s="34">
        <f t="shared" si="7"/>
        <v>4</v>
      </c>
      <c r="L39" s="34">
        <f t="shared" si="7"/>
        <v>35</v>
      </c>
      <c r="M39" s="34">
        <f t="shared" si="7"/>
        <v>130</v>
      </c>
      <c r="N39" s="34">
        <f t="shared" si="7"/>
        <v>1</v>
      </c>
      <c r="O39" s="34">
        <f t="shared" si="7"/>
        <v>0</v>
      </c>
      <c r="P39" s="34">
        <f t="shared" si="7"/>
        <v>6</v>
      </c>
      <c r="Q39" s="34">
        <f t="shared" si="7"/>
        <v>9</v>
      </c>
      <c r="R39" s="34">
        <f t="shared" si="7"/>
        <v>1</v>
      </c>
      <c r="S39" s="34">
        <f t="shared" si="7"/>
        <v>0</v>
      </c>
      <c r="T39" s="33">
        <f t="shared" si="7"/>
        <v>6</v>
      </c>
      <c r="U39" s="33">
        <f t="shared" si="7"/>
        <v>34</v>
      </c>
      <c r="V39" s="33">
        <f t="shared" si="7"/>
        <v>0</v>
      </c>
      <c r="W39" s="59">
        <f t="shared" si="7"/>
        <v>8</v>
      </c>
      <c r="X39" s="102">
        <f t="shared" si="7"/>
        <v>282</v>
      </c>
      <c r="Y39" s="34">
        <f t="shared" si="7"/>
        <v>565</v>
      </c>
      <c r="Z39" s="34">
        <f t="shared" si="7"/>
        <v>227</v>
      </c>
      <c r="AA39" s="103">
        <f t="shared" si="7"/>
        <v>520</v>
      </c>
    </row>
    <row r="40" spans="1:27" ht="12" customHeight="1" x14ac:dyDescent="0.2">
      <c r="A40" s="92" t="s">
        <v>26</v>
      </c>
      <c r="B40" s="34">
        <f>SUM(B7:B9,B12:B14,B17:B18,B24)</f>
        <v>85</v>
      </c>
      <c r="C40" s="34">
        <f t="shared" ref="C40:AA40" si="8">SUM(C7:C9,C12:C14,C17:C18,C24)</f>
        <v>243</v>
      </c>
      <c r="D40" s="34">
        <f t="shared" si="8"/>
        <v>9</v>
      </c>
      <c r="E40" s="34">
        <f t="shared" si="8"/>
        <v>7</v>
      </c>
      <c r="F40" s="34">
        <f t="shared" si="8"/>
        <v>196</v>
      </c>
      <c r="G40" s="34">
        <f t="shared" si="8"/>
        <v>218</v>
      </c>
      <c r="H40" s="34">
        <f t="shared" si="8"/>
        <v>18</v>
      </c>
      <c r="I40" s="34">
        <f t="shared" si="8"/>
        <v>16</v>
      </c>
      <c r="J40" s="34">
        <f t="shared" si="8"/>
        <v>42</v>
      </c>
      <c r="K40" s="34">
        <f t="shared" si="8"/>
        <v>3</v>
      </c>
      <c r="L40" s="34">
        <f t="shared" si="8"/>
        <v>66</v>
      </c>
      <c r="M40" s="34">
        <f t="shared" si="8"/>
        <v>177</v>
      </c>
      <c r="N40" s="34">
        <f t="shared" si="8"/>
        <v>0</v>
      </c>
      <c r="O40" s="34">
        <f t="shared" si="8"/>
        <v>1</v>
      </c>
      <c r="P40" s="34">
        <f t="shared" si="8"/>
        <v>64</v>
      </c>
      <c r="Q40" s="34">
        <f t="shared" si="8"/>
        <v>25</v>
      </c>
      <c r="R40" s="34">
        <f t="shared" si="8"/>
        <v>3</v>
      </c>
      <c r="S40" s="34">
        <f t="shared" si="8"/>
        <v>1</v>
      </c>
      <c r="T40" s="33">
        <f t="shared" si="8"/>
        <v>38</v>
      </c>
      <c r="U40" s="33">
        <f t="shared" si="8"/>
        <v>109</v>
      </c>
      <c r="V40" s="33">
        <f t="shared" si="8"/>
        <v>0</v>
      </c>
      <c r="W40" s="59">
        <f t="shared" si="8"/>
        <v>8</v>
      </c>
      <c r="X40" s="102">
        <f t="shared" si="8"/>
        <v>521</v>
      </c>
      <c r="Y40" s="34">
        <f t="shared" si="8"/>
        <v>808</v>
      </c>
      <c r="Z40" s="34">
        <f t="shared" si="8"/>
        <v>385</v>
      </c>
      <c r="AA40" s="103">
        <f t="shared" si="8"/>
        <v>747</v>
      </c>
    </row>
    <row r="41" spans="1:27" ht="12" customHeight="1" x14ac:dyDescent="0.2">
      <c r="A41" s="93" t="s">
        <v>27</v>
      </c>
      <c r="B41" s="35">
        <f>SUM(B10:B11,B19,B25:B27)</f>
        <v>52</v>
      </c>
      <c r="C41" s="35">
        <f t="shared" ref="C41:AA41" si="9">SUM(C10:C11,C19,C25:C27)</f>
        <v>70</v>
      </c>
      <c r="D41" s="35">
        <f t="shared" si="9"/>
        <v>2</v>
      </c>
      <c r="E41" s="35">
        <f t="shared" si="9"/>
        <v>1</v>
      </c>
      <c r="F41" s="35">
        <f t="shared" si="9"/>
        <v>121</v>
      </c>
      <c r="G41" s="35">
        <f t="shared" si="9"/>
        <v>66</v>
      </c>
      <c r="H41" s="35">
        <f t="shared" si="9"/>
        <v>8</v>
      </c>
      <c r="I41" s="35">
        <f t="shared" si="9"/>
        <v>1</v>
      </c>
      <c r="J41" s="35">
        <f t="shared" si="9"/>
        <v>20</v>
      </c>
      <c r="K41" s="35">
        <f t="shared" si="9"/>
        <v>1</v>
      </c>
      <c r="L41" s="35">
        <f t="shared" si="9"/>
        <v>36</v>
      </c>
      <c r="M41" s="35">
        <f t="shared" si="9"/>
        <v>48</v>
      </c>
      <c r="N41" s="35">
        <f t="shared" si="9"/>
        <v>0</v>
      </c>
      <c r="O41" s="35">
        <f t="shared" si="9"/>
        <v>0</v>
      </c>
      <c r="P41" s="35">
        <f t="shared" si="9"/>
        <v>18</v>
      </c>
      <c r="Q41" s="35">
        <f t="shared" si="9"/>
        <v>7</v>
      </c>
      <c r="R41" s="35">
        <f t="shared" si="9"/>
        <v>4</v>
      </c>
      <c r="S41" s="35">
        <f t="shared" si="9"/>
        <v>0</v>
      </c>
      <c r="T41" s="63">
        <f t="shared" si="9"/>
        <v>3</v>
      </c>
      <c r="U41" s="63">
        <f t="shared" si="9"/>
        <v>11</v>
      </c>
      <c r="V41" s="63">
        <f t="shared" si="9"/>
        <v>0</v>
      </c>
      <c r="W41" s="64">
        <f t="shared" si="9"/>
        <v>1</v>
      </c>
      <c r="X41" s="104">
        <f t="shared" si="9"/>
        <v>264</v>
      </c>
      <c r="Y41" s="35">
        <f t="shared" si="9"/>
        <v>206</v>
      </c>
      <c r="Z41" s="35">
        <f t="shared" si="9"/>
        <v>212</v>
      </c>
      <c r="AA41" s="105">
        <f t="shared" si="9"/>
        <v>195</v>
      </c>
    </row>
    <row r="42" spans="1:27" ht="12" customHeight="1" thickBot="1" x14ac:dyDescent="0.25">
      <c r="A42" s="95" t="s">
        <v>17</v>
      </c>
      <c r="B42" s="28">
        <f>SUM(B39:B41)</f>
        <v>190</v>
      </c>
      <c r="C42" s="28">
        <f t="shared" ref="C42:AA42" si="10">SUM(C39:C41)</f>
        <v>499</v>
      </c>
      <c r="D42" s="28">
        <f t="shared" si="10"/>
        <v>20</v>
      </c>
      <c r="E42" s="28">
        <f t="shared" si="10"/>
        <v>15</v>
      </c>
      <c r="F42" s="28">
        <f t="shared" si="10"/>
        <v>450</v>
      </c>
      <c r="G42" s="28">
        <f t="shared" si="10"/>
        <v>454</v>
      </c>
      <c r="H42" s="28">
        <f t="shared" si="10"/>
        <v>43</v>
      </c>
      <c r="I42" s="28">
        <f t="shared" si="10"/>
        <v>34</v>
      </c>
      <c r="J42" s="28">
        <f t="shared" si="10"/>
        <v>83</v>
      </c>
      <c r="K42" s="28">
        <f t="shared" si="10"/>
        <v>8</v>
      </c>
      <c r="L42" s="28">
        <f t="shared" si="10"/>
        <v>137</v>
      </c>
      <c r="M42" s="28">
        <f t="shared" si="10"/>
        <v>355</v>
      </c>
      <c r="N42" s="28">
        <f t="shared" si="10"/>
        <v>1</v>
      </c>
      <c r="O42" s="28">
        <f t="shared" si="10"/>
        <v>1</v>
      </c>
      <c r="P42" s="28">
        <f t="shared" si="10"/>
        <v>88</v>
      </c>
      <c r="Q42" s="28">
        <f t="shared" si="10"/>
        <v>41</v>
      </c>
      <c r="R42" s="28">
        <f t="shared" si="10"/>
        <v>8</v>
      </c>
      <c r="S42" s="28">
        <f t="shared" si="10"/>
        <v>1</v>
      </c>
      <c r="T42" s="28">
        <f t="shared" si="10"/>
        <v>47</v>
      </c>
      <c r="U42" s="28">
        <f t="shared" si="10"/>
        <v>154</v>
      </c>
      <c r="V42" s="28">
        <f t="shared" si="10"/>
        <v>0</v>
      </c>
      <c r="W42" s="29">
        <f t="shared" si="10"/>
        <v>17</v>
      </c>
      <c r="X42" s="96">
        <f t="shared" si="10"/>
        <v>1067</v>
      </c>
      <c r="Y42" s="28">
        <f t="shared" si="10"/>
        <v>1579</v>
      </c>
      <c r="Z42" s="28">
        <f t="shared" si="10"/>
        <v>824</v>
      </c>
      <c r="AA42" s="29">
        <f t="shared" si="10"/>
        <v>1462</v>
      </c>
    </row>
    <row r="43" spans="1:27" ht="12" customHeight="1" x14ac:dyDescent="0.2">
      <c r="A43" s="97" t="s">
        <v>18</v>
      </c>
      <c r="B43" s="37">
        <f>B29</f>
        <v>2</v>
      </c>
      <c r="C43" s="37">
        <f t="shared" ref="C43:AA43" si="11">C29</f>
        <v>0</v>
      </c>
      <c r="D43" s="37">
        <f t="shared" si="11"/>
        <v>1</v>
      </c>
      <c r="E43" s="37">
        <f t="shared" si="11"/>
        <v>0</v>
      </c>
      <c r="F43" s="37">
        <f t="shared" si="11"/>
        <v>1</v>
      </c>
      <c r="G43" s="37">
        <f t="shared" si="11"/>
        <v>0</v>
      </c>
      <c r="H43" s="37">
        <f t="shared" si="11"/>
        <v>1</v>
      </c>
      <c r="I43" s="37">
        <f t="shared" si="11"/>
        <v>0</v>
      </c>
      <c r="J43" s="37">
        <f t="shared" si="11"/>
        <v>4</v>
      </c>
      <c r="K43" s="37">
        <f t="shared" si="11"/>
        <v>0</v>
      </c>
      <c r="L43" s="37">
        <f t="shared" si="11"/>
        <v>4</v>
      </c>
      <c r="M43" s="37">
        <f t="shared" si="11"/>
        <v>1</v>
      </c>
      <c r="N43" s="37">
        <f t="shared" si="11"/>
        <v>0</v>
      </c>
      <c r="O43" s="37">
        <f t="shared" si="11"/>
        <v>0</v>
      </c>
      <c r="P43" s="37">
        <f t="shared" si="11"/>
        <v>0</v>
      </c>
      <c r="Q43" s="37">
        <f t="shared" si="11"/>
        <v>0</v>
      </c>
      <c r="R43" s="37">
        <f t="shared" si="11"/>
        <v>1</v>
      </c>
      <c r="S43" s="37">
        <f t="shared" si="11"/>
        <v>0</v>
      </c>
      <c r="T43" s="63">
        <f t="shared" si="11"/>
        <v>7</v>
      </c>
      <c r="U43" s="63">
        <f t="shared" si="11"/>
        <v>2</v>
      </c>
      <c r="V43" s="63">
        <f t="shared" si="11"/>
        <v>3</v>
      </c>
      <c r="W43" s="64">
        <f t="shared" si="11"/>
        <v>0</v>
      </c>
      <c r="X43" s="98">
        <f t="shared" si="11"/>
        <v>24</v>
      </c>
      <c r="Y43" s="37">
        <f t="shared" si="11"/>
        <v>3</v>
      </c>
      <c r="Z43" s="37">
        <f t="shared" si="11"/>
        <v>14</v>
      </c>
      <c r="AA43" s="99">
        <f t="shared" si="11"/>
        <v>3</v>
      </c>
    </row>
    <row r="44" spans="1:27" ht="12" customHeight="1" thickBot="1" x14ac:dyDescent="0.25">
      <c r="A44" s="95" t="s">
        <v>19</v>
      </c>
      <c r="B44" s="28">
        <f t="shared" ref="B44:W44" si="12">SUM(B42:B43)</f>
        <v>192</v>
      </c>
      <c r="C44" s="28">
        <f t="shared" si="12"/>
        <v>499</v>
      </c>
      <c r="D44" s="28">
        <f t="shared" si="12"/>
        <v>21</v>
      </c>
      <c r="E44" s="28">
        <f t="shared" si="12"/>
        <v>15</v>
      </c>
      <c r="F44" s="28">
        <f t="shared" si="12"/>
        <v>451</v>
      </c>
      <c r="G44" s="28">
        <f t="shared" si="12"/>
        <v>454</v>
      </c>
      <c r="H44" s="28">
        <f t="shared" si="12"/>
        <v>44</v>
      </c>
      <c r="I44" s="28">
        <f t="shared" si="12"/>
        <v>34</v>
      </c>
      <c r="J44" s="28">
        <f t="shared" si="12"/>
        <v>87</v>
      </c>
      <c r="K44" s="28">
        <f t="shared" si="12"/>
        <v>8</v>
      </c>
      <c r="L44" s="28">
        <f t="shared" si="12"/>
        <v>141</v>
      </c>
      <c r="M44" s="28">
        <f t="shared" si="12"/>
        <v>356</v>
      </c>
      <c r="N44" s="28">
        <f t="shared" si="12"/>
        <v>1</v>
      </c>
      <c r="O44" s="28">
        <f t="shared" si="12"/>
        <v>1</v>
      </c>
      <c r="P44" s="28">
        <f t="shared" si="12"/>
        <v>88</v>
      </c>
      <c r="Q44" s="28">
        <f t="shared" si="12"/>
        <v>41</v>
      </c>
      <c r="R44" s="28">
        <f t="shared" si="12"/>
        <v>9</v>
      </c>
      <c r="S44" s="28">
        <f t="shared" si="12"/>
        <v>1</v>
      </c>
      <c r="T44" s="28">
        <f t="shared" si="12"/>
        <v>54</v>
      </c>
      <c r="U44" s="28">
        <f t="shared" si="12"/>
        <v>156</v>
      </c>
      <c r="V44" s="28">
        <f t="shared" si="12"/>
        <v>3</v>
      </c>
      <c r="W44" s="29">
        <f t="shared" si="12"/>
        <v>17</v>
      </c>
      <c r="X44" s="96">
        <f>SUM(B44,D44,F44,H44,J44,L44,N44,P44,R44,T44,V44)</f>
        <v>1091</v>
      </c>
      <c r="Y44" s="28">
        <f>SUM(C44,E44,G44,I44,K44,M44,O44,Q44,S44,U44,W44)</f>
        <v>1582</v>
      </c>
      <c r="Z44" s="28">
        <f>SUM(B44,F44,L44,T44)</f>
        <v>838</v>
      </c>
      <c r="AA44" s="29">
        <f>SUM(C44,G44,M44,U44)</f>
        <v>1465</v>
      </c>
    </row>
    <row r="45" spans="1:27" ht="12" customHeight="1" x14ac:dyDescent="0.2">
      <c r="A45" s="79" t="s">
        <v>28</v>
      </c>
    </row>
    <row r="46" spans="1:27" ht="12" customHeight="1" x14ac:dyDescent="0.2">
      <c r="A46" s="77" t="s">
        <v>279</v>
      </c>
    </row>
  </sheetData>
  <mergeCells count="33">
    <mergeCell ref="X37:Y37"/>
    <mergeCell ref="Z37:AA37"/>
    <mergeCell ref="R37:S37"/>
    <mergeCell ref="X36:AA36"/>
    <mergeCell ref="R5:S5"/>
    <mergeCell ref="Z5:AA5"/>
    <mergeCell ref="X5:Y5"/>
    <mergeCell ref="A36:A38"/>
    <mergeCell ref="B36:W36"/>
    <mergeCell ref="T37:U37"/>
    <mergeCell ref="V37:W37"/>
    <mergeCell ref="J37:K37"/>
    <mergeCell ref="L37:M37"/>
    <mergeCell ref="P37:Q37"/>
    <mergeCell ref="N37:O37"/>
    <mergeCell ref="B37:C37"/>
    <mergeCell ref="D37:E37"/>
    <mergeCell ref="F37:G37"/>
    <mergeCell ref="H37:I37"/>
    <mergeCell ref="B1:Y1"/>
    <mergeCell ref="A4:A6"/>
    <mergeCell ref="B5:C5"/>
    <mergeCell ref="D5:E5"/>
    <mergeCell ref="F5:G5"/>
    <mergeCell ref="X4:AA4"/>
    <mergeCell ref="B4:W4"/>
    <mergeCell ref="H5:I5"/>
    <mergeCell ref="J5:K5"/>
    <mergeCell ref="L5:M5"/>
    <mergeCell ref="V5:W5"/>
    <mergeCell ref="N5:O5"/>
    <mergeCell ref="P5:Q5"/>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A46"/>
  <sheetViews>
    <sheetView showGridLines="0" topLeftCell="A7"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47</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90</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112</v>
      </c>
      <c r="C7" s="34">
        <v>281</v>
      </c>
      <c r="D7" s="34">
        <v>0</v>
      </c>
      <c r="E7" s="34">
        <v>5</v>
      </c>
      <c r="F7" s="34">
        <v>433</v>
      </c>
      <c r="G7" s="34">
        <v>480</v>
      </c>
      <c r="H7" s="34">
        <v>10</v>
      </c>
      <c r="I7" s="34">
        <v>16</v>
      </c>
      <c r="J7" s="34">
        <v>76</v>
      </c>
      <c r="K7" s="34">
        <v>0</v>
      </c>
      <c r="L7" s="34">
        <v>337</v>
      </c>
      <c r="M7" s="34">
        <v>347</v>
      </c>
      <c r="N7" s="34">
        <v>0</v>
      </c>
      <c r="O7" s="34">
        <v>5</v>
      </c>
      <c r="P7" s="34">
        <v>161</v>
      </c>
      <c r="Q7" s="34">
        <v>33</v>
      </c>
      <c r="R7" s="34">
        <v>35</v>
      </c>
      <c r="S7" s="34">
        <v>0</v>
      </c>
      <c r="T7" s="34">
        <v>143</v>
      </c>
      <c r="U7" s="34">
        <v>580</v>
      </c>
      <c r="V7" s="115">
        <v>0</v>
      </c>
      <c r="W7" s="103">
        <v>22</v>
      </c>
      <c r="X7" s="102">
        <f t="shared" ref="X7:X30" si="0">SUM(B7,D7,F7,H7,J7,L7,N7,P7,R7,T7,V7)</f>
        <v>1307</v>
      </c>
      <c r="Y7" s="34">
        <f t="shared" ref="Y7:Y30" si="1">SUM(C7,E7,G7,I7,K7,M7,O7,Q7,S7,U7,W7)</f>
        <v>1769</v>
      </c>
      <c r="Z7" s="34">
        <f t="shared" ref="Z7:Z30" si="2">SUM(B7,F7,L7,T7)</f>
        <v>1025</v>
      </c>
      <c r="AA7" s="103">
        <f t="shared" ref="AA7:AA30" si="3">SUM(C7,G7,M7,U7)</f>
        <v>1688</v>
      </c>
    </row>
    <row r="8" spans="1:27" ht="12" customHeight="1" x14ac:dyDescent="0.2">
      <c r="A8" s="92">
        <v>2</v>
      </c>
      <c r="B8" s="34">
        <v>101</v>
      </c>
      <c r="C8" s="34">
        <v>168</v>
      </c>
      <c r="D8" s="34">
        <v>0</v>
      </c>
      <c r="E8" s="34">
        <v>2</v>
      </c>
      <c r="F8" s="34">
        <v>389</v>
      </c>
      <c r="G8" s="34">
        <v>341</v>
      </c>
      <c r="H8" s="34">
        <v>11</v>
      </c>
      <c r="I8" s="34">
        <v>21</v>
      </c>
      <c r="J8" s="34">
        <v>26</v>
      </c>
      <c r="K8" s="34">
        <v>1</v>
      </c>
      <c r="L8" s="34">
        <v>315</v>
      </c>
      <c r="M8" s="34">
        <v>224</v>
      </c>
      <c r="N8" s="34">
        <v>0</v>
      </c>
      <c r="O8" s="34">
        <v>0</v>
      </c>
      <c r="P8" s="34">
        <v>18</v>
      </c>
      <c r="Q8" s="34">
        <v>23</v>
      </c>
      <c r="R8" s="34">
        <v>0</v>
      </c>
      <c r="S8" s="34">
        <v>0</v>
      </c>
      <c r="T8" s="34">
        <v>198</v>
      </c>
      <c r="U8" s="34">
        <v>146</v>
      </c>
      <c r="V8" s="115">
        <v>0</v>
      </c>
      <c r="W8" s="103">
        <v>8</v>
      </c>
      <c r="X8" s="102">
        <f t="shared" si="0"/>
        <v>1058</v>
      </c>
      <c r="Y8" s="34">
        <f t="shared" si="1"/>
        <v>934</v>
      </c>
      <c r="Z8" s="34">
        <f t="shared" si="2"/>
        <v>1003</v>
      </c>
      <c r="AA8" s="103">
        <f t="shared" si="3"/>
        <v>879</v>
      </c>
    </row>
    <row r="9" spans="1:27" ht="12" customHeight="1" x14ac:dyDescent="0.2">
      <c r="A9" s="93">
        <v>3</v>
      </c>
      <c r="B9" s="35">
        <v>80</v>
      </c>
      <c r="C9" s="35">
        <v>114</v>
      </c>
      <c r="D9" s="35">
        <v>1</v>
      </c>
      <c r="E9" s="35">
        <v>0</v>
      </c>
      <c r="F9" s="35">
        <v>266</v>
      </c>
      <c r="G9" s="35">
        <v>218</v>
      </c>
      <c r="H9" s="35">
        <v>23</v>
      </c>
      <c r="I9" s="35">
        <v>0</v>
      </c>
      <c r="J9" s="35">
        <v>28</v>
      </c>
      <c r="K9" s="35">
        <v>0</v>
      </c>
      <c r="L9" s="35">
        <v>140</v>
      </c>
      <c r="M9" s="35">
        <v>157</v>
      </c>
      <c r="N9" s="35">
        <v>0</v>
      </c>
      <c r="O9" s="35">
        <v>0</v>
      </c>
      <c r="P9" s="35">
        <v>95</v>
      </c>
      <c r="Q9" s="35">
        <v>43</v>
      </c>
      <c r="R9" s="35">
        <v>0</v>
      </c>
      <c r="S9" s="35">
        <v>1</v>
      </c>
      <c r="T9" s="35">
        <v>12</v>
      </c>
      <c r="U9" s="35">
        <v>133</v>
      </c>
      <c r="V9" s="116">
        <v>0</v>
      </c>
      <c r="W9" s="105">
        <v>15</v>
      </c>
      <c r="X9" s="104">
        <f t="shared" si="0"/>
        <v>645</v>
      </c>
      <c r="Y9" s="35">
        <f t="shared" si="1"/>
        <v>681</v>
      </c>
      <c r="Z9" s="35">
        <f t="shared" si="2"/>
        <v>498</v>
      </c>
      <c r="AA9" s="105">
        <f t="shared" si="3"/>
        <v>622</v>
      </c>
    </row>
    <row r="10" spans="1:27" ht="12" customHeight="1" x14ac:dyDescent="0.2">
      <c r="A10" s="94">
        <v>4</v>
      </c>
      <c r="B10" s="36">
        <v>79</v>
      </c>
      <c r="C10" s="36">
        <v>56</v>
      </c>
      <c r="D10" s="36">
        <v>0</v>
      </c>
      <c r="E10" s="36">
        <v>0</v>
      </c>
      <c r="F10" s="36">
        <v>289</v>
      </c>
      <c r="G10" s="36">
        <v>99</v>
      </c>
      <c r="H10" s="36">
        <v>10</v>
      </c>
      <c r="I10" s="36">
        <v>0</v>
      </c>
      <c r="J10" s="36">
        <v>19</v>
      </c>
      <c r="K10" s="36">
        <v>0</v>
      </c>
      <c r="L10" s="36">
        <v>246</v>
      </c>
      <c r="M10" s="36">
        <v>61</v>
      </c>
      <c r="N10" s="36">
        <v>0</v>
      </c>
      <c r="O10" s="36">
        <v>0</v>
      </c>
      <c r="P10" s="36">
        <v>45</v>
      </c>
      <c r="Q10" s="36">
        <v>4</v>
      </c>
      <c r="R10" s="36">
        <v>39</v>
      </c>
      <c r="S10" s="36">
        <v>0</v>
      </c>
      <c r="T10" s="36">
        <v>20</v>
      </c>
      <c r="U10" s="36">
        <v>50</v>
      </c>
      <c r="V10" s="117">
        <v>0</v>
      </c>
      <c r="W10" s="107">
        <v>8</v>
      </c>
      <c r="X10" s="106">
        <f t="shared" si="0"/>
        <v>747</v>
      </c>
      <c r="Y10" s="36">
        <f t="shared" si="1"/>
        <v>278</v>
      </c>
      <c r="Z10" s="36">
        <f t="shared" si="2"/>
        <v>634</v>
      </c>
      <c r="AA10" s="107">
        <f t="shared" si="3"/>
        <v>266</v>
      </c>
    </row>
    <row r="11" spans="1:27" ht="12" customHeight="1" x14ac:dyDescent="0.2">
      <c r="A11" s="92">
        <v>5</v>
      </c>
      <c r="B11" s="34">
        <v>142</v>
      </c>
      <c r="C11" s="34">
        <v>53</v>
      </c>
      <c r="D11" s="34">
        <v>0</v>
      </c>
      <c r="E11" s="34">
        <v>1</v>
      </c>
      <c r="F11" s="34">
        <v>359</v>
      </c>
      <c r="G11" s="34">
        <v>117</v>
      </c>
      <c r="H11" s="34">
        <v>27</v>
      </c>
      <c r="I11" s="34">
        <v>8</v>
      </c>
      <c r="J11" s="34">
        <v>22</v>
      </c>
      <c r="K11" s="34">
        <v>0</v>
      </c>
      <c r="L11" s="34">
        <v>196</v>
      </c>
      <c r="M11" s="34">
        <v>69</v>
      </c>
      <c r="N11" s="34">
        <v>0</v>
      </c>
      <c r="O11" s="34">
        <v>0</v>
      </c>
      <c r="P11" s="34">
        <v>3</v>
      </c>
      <c r="Q11" s="34">
        <v>3</v>
      </c>
      <c r="R11" s="34">
        <v>0</v>
      </c>
      <c r="S11" s="34">
        <v>0</v>
      </c>
      <c r="T11" s="34">
        <v>8</v>
      </c>
      <c r="U11" s="34">
        <v>3</v>
      </c>
      <c r="V11" s="115">
        <v>0</v>
      </c>
      <c r="W11" s="103">
        <v>0</v>
      </c>
      <c r="X11" s="102">
        <f t="shared" si="0"/>
        <v>757</v>
      </c>
      <c r="Y11" s="34">
        <f t="shared" si="1"/>
        <v>254</v>
      </c>
      <c r="Z11" s="34">
        <f t="shared" si="2"/>
        <v>705</v>
      </c>
      <c r="AA11" s="103">
        <f t="shared" si="3"/>
        <v>242</v>
      </c>
    </row>
    <row r="12" spans="1:27" ht="12" customHeight="1" x14ac:dyDescent="0.2">
      <c r="A12" s="93">
        <v>6</v>
      </c>
      <c r="B12" s="35">
        <v>150</v>
      </c>
      <c r="C12" s="35">
        <v>74</v>
      </c>
      <c r="D12" s="35">
        <v>11</v>
      </c>
      <c r="E12" s="35">
        <v>3</v>
      </c>
      <c r="F12" s="35">
        <v>459</v>
      </c>
      <c r="G12" s="35">
        <v>142</v>
      </c>
      <c r="H12" s="35">
        <v>28</v>
      </c>
      <c r="I12" s="35">
        <v>5</v>
      </c>
      <c r="J12" s="35">
        <v>23</v>
      </c>
      <c r="K12" s="35">
        <v>0</v>
      </c>
      <c r="L12" s="35">
        <v>282</v>
      </c>
      <c r="M12" s="35">
        <v>159</v>
      </c>
      <c r="N12" s="35">
        <v>0</v>
      </c>
      <c r="O12" s="35">
        <v>0</v>
      </c>
      <c r="P12" s="35">
        <v>42</v>
      </c>
      <c r="Q12" s="35">
        <v>13</v>
      </c>
      <c r="R12" s="35">
        <v>0</v>
      </c>
      <c r="S12" s="35">
        <v>0</v>
      </c>
      <c r="T12" s="35">
        <v>49</v>
      </c>
      <c r="U12" s="35">
        <v>69</v>
      </c>
      <c r="V12" s="116">
        <v>0</v>
      </c>
      <c r="W12" s="105">
        <v>0</v>
      </c>
      <c r="X12" s="104">
        <f t="shared" si="0"/>
        <v>1044</v>
      </c>
      <c r="Y12" s="35">
        <f t="shared" si="1"/>
        <v>465</v>
      </c>
      <c r="Z12" s="35">
        <f t="shared" si="2"/>
        <v>940</v>
      </c>
      <c r="AA12" s="105">
        <f t="shared" si="3"/>
        <v>444</v>
      </c>
    </row>
    <row r="13" spans="1:27" ht="12" customHeight="1" x14ac:dyDescent="0.2">
      <c r="A13" s="94">
        <v>7</v>
      </c>
      <c r="B13" s="36">
        <v>119</v>
      </c>
      <c r="C13" s="36">
        <v>139</v>
      </c>
      <c r="D13" s="36">
        <v>0</v>
      </c>
      <c r="E13" s="36">
        <v>1</v>
      </c>
      <c r="F13" s="36">
        <v>360</v>
      </c>
      <c r="G13" s="36">
        <v>262</v>
      </c>
      <c r="H13" s="36">
        <v>0</v>
      </c>
      <c r="I13" s="36">
        <v>10</v>
      </c>
      <c r="J13" s="36">
        <v>22</v>
      </c>
      <c r="K13" s="36">
        <v>0</v>
      </c>
      <c r="L13" s="36">
        <v>253</v>
      </c>
      <c r="M13" s="36">
        <v>243</v>
      </c>
      <c r="N13" s="36">
        <v>0</v>
      </c>
      <c r="O13" s="36">
        <v>0</v>
      </c>
      <c r="P13" s="36">
        <v>53</v>
      </c>
      <c r="Q13" s="36">
        <v>28</v>
      </c>
      <c r="R13" s="36">
        <v>0</v>
      </c>
      <c r="S13" s="36">
        <v>0</v>
      </c>
      <c r="T13" s="36">
        <v>22</v>
      </c>
      <c r="U13" s="36">
        <v>105</v>
      </c>
      <c r="V13" s="117">
        <v>0</v>
      </c>
      <c r="W13" s="107">
        <v>0</v>
      </c>
      <c r="X13" s="106">
        <f t="shared" si="0"/>
        <v>829</v>
      </c>
      <c r="Y13" s="36">
        <f t="shared" si="1"/>
        <v>788</v>
      </c>
      <c r="Z13" s="36">
        <f t="shared" si="2"/>
        <v>754</v>
      </c>
      <c r="AA13" s="107">
        <f t="shared" si="3"/>
        <v>749</v>
      </c>
    </row>
    <row r="14" spans="1:27" ht="12" customHeight="1" x14ac:dyDescent="0.2">
      <c r="A14" s="92">
        <v>8</v>
      </c>
      <c r="B14" s="34">
        <v>144</v>
      </c>
      <c r="C14" s="34">
        <v>109</v>
      </c>
      <c r="D14" s="34">
        <v>2</v>
      </c>
      <c r="E14" s="34">
        <v>9</v>
      </c>
      <c r="F14" s="34">
        <v>343</v>
      </c>
      <c r="G14" s="34">
        <v>213</v>
      </c>
      <c r="H14" s="34">
        <v>43</v>
      </c>
      <c r="I14" s="34">
        <v>9</v>
      </c>
      <c r="J14" s="34">
        <v>11</v>
      </c>
      <c r="K14" s="34">
        <v>0</v>
      </c>
      <c r="L14" s="34">
        <v>175</v>
      </c>
      <c r="M14" s="34">
        <v>148</v>
      </c>
      <c r="N14" s="34">
        <v>0</v>
      </c>
      <c r="O14" s="34">
        <v>0</v>
      </c>
      <c r="P14" s="34">
        <v>41</v>
      </c>
      <c r="Q14" s="34">
        <v>3</v>
      </c>
      <c r="R14" s="34">
        <v>0</v>
      </c>
      <c r="S14" s="34">
        <v>0</v>
      </c>
      <c r="T14" s="34">
        <v>68</v>
      </c>
      <c r="U14" s="34">
        <v>41</v>
      </c>
      <c r="V14" s="115">
        <v>0</v>
      </c>
      <c r="W14" s="103">
        <v>0</v>
      </c>
      <c r="X14" s="102">
        <f t="shared" si="0"/>
        <v>827</v>
      </c>
      <c r="Y14" s="34">
        <f t="shared" si="1"/>
        <v>532</v>
      </c>
      <c r="Z14" s="34">
        <f t="shared" si="2"/>
        <v>730</v>
      </c>
      <c r="AA14" s="103">
        <f t="shared" si="3"/>
        <v>511</v>
      </c>
    </row>
    <row r="15" spans="1:27" ht="12" customHeight="1" x14ac:dyDescent="0.2">
      <c r="A15" s="93">
        <v>9</v>
      </c>
      <c r="B15" s="35">
        <v>123</v>
      </c>
      <c r="C15" s="35">
        <v>299</v>
      </c>
      <c r="D15" s="35">
        <v>6</v>
      </c>
      <c r="E15" s="35">
        <v>11</v>
      </c>
      <c r="F15" s="35">
        <v>385</v>
      </c>
      <c r="G15" s="35">
        <v>471</v>
      </c>
      <c r="H15" s="35">
        <v>65</v>
      </c>
      <c r="I15" s="35">
        <v>46</v>
      </c>
      <c r="J15" s="35">
        <v>27</v>
      </c>
      <c r="K15" s="35">
        <v>6</v>
      </c>
      <c r="L15" s="35">
        <v>201</v>
      </c>
      <c r="M15" s="35">
        <v>292</v>
      </c>
      <c r="N15" s="35">
        <v>0</v>
      </c>
      <c r="O15" s="35">
        <v>0</v>
      </c>
      <c r="P15" s="35">
        <v>3</v>
      </c>
      <c r="Q15" s="35">
        <v>31</v>
      </c>
      <c r="R15" s="35">
        <v>0</v>
      </c>
      <c r="S15" s="35">
        <v>0</v>
      </c>
      <c r="T15" s="35">
        <v>31</v>
      </c>
      <c r="U15" s="35">
        <v>74</v>
      </c>
      <c r="V15" s="116">
        <v>0</v>
      </c>
      <c r="W15" s="105">
        <v>48</v>
      </c>
      <c r="X15" s="104">
        <f t="shared" si="0"/>
        <v>841</v>
      </c>
      <c r="Y15" s="35">
        <f t="shared" si="1"/>
        <v>1278</v>
      </c>
      <c r="Z15" s="35">
        <f t="shared" si="2"/>
        <v>740</v>
      </c>
      <c r="AA15" s="105">
        <f t="shared" si="3"/>
        <v>1136</v>
      </c>
    </row>
    <row r="16" spans="1:27" ht="12" customHeight="1" x14ac:dyDescent="0.2">
      <c r="A16" s="94">
        <v>10</v>
      </c>
      <c r="B16" s="36">
        <v>123</v>
      </c>
      <c r="C16" s="36">
        <v>307</v>
      </c>
      <c r="D16" s="36">
        <v>3</v>
      </c>
      <c r="E16" s="36">
        <v>1</v>
      </c>
      <c r="F16" s="36">
        <v>390</v>
      </c>
      <c r="G16" s="36">
        <v>539</v>
      </c>
      <c r="H16" s="36">
        <v>28</v>
      </c>
      <c r="I16" s="36">
        <v>8</v>
      </c>
      <c r="J16" s="36">
        <v>23</v>
      </c>
      <c r="K16" s="36">
        <v>3</v>
      </c>
      <c r="L16" s="36">
        <v>330</v>
      </c>
      <c r="M16" s="36">
        <v>458</v>
      </c>
      <c r="N16" s="36">
        <v>0</v>
      </c>
      <c r="O16" s="36">
        <v>0</v>
      </c>
      <c r="P16" s="36">
        <v>13</v>
      </c>
      <c r="Q16" s="36">
        <v>13</v>
      </c>
      <c r="R16" s="36">
        <v>0</v>
      </c>
      <c r="S16" s="36">
        <v>0</v>
      </c>
      <c r="T16" s="36">
        <v>114</v>
      </c>
      <c r="U16" s="36">
        <v>137</v>
      </c>
      <c r="V16" s="117">
        <v>0</v>
      </c>
      <c r="W16" s="107">
        <v>57</v>
      </c>
      <c r="X16" s="106">
        <f t="shared" si="0"/>
        <v>1024</v>
      </c>
      <c r="Y16" s="36">
        <f t="shared" si="1"/>
        <v>1523</v>
      </c>
      <c r="Z16" s="36">
        <f t="shared" si="2"/>
        <v>957</v>
      </c>
      <c r="AA16" s="107">
        <f t="shared" si="3"/>
        <v>1441</v>
      </c>
    </row>
    <row r="17" spans="1:27" ht="12" customHeight="1" x14ac:dyDescent="0.2">
      <c r="A17" s="92">
        <v>11</v>
      </c>
      <c r="B17" s="34">
        <v>84</v>
      </c>
      <c r="C17" s="34">
        <v>123</v>
      </c>
      <c r="D17" s="34">
        <v>0</v>
      </c>
      <c r="E17" s="34">
        <v>0</v>
      </c>
      <c r="F17" s="34">
        <v>303</v>
      </c>
      <c r="G17" s="34">
        <v>242</v>
      </c>
      <c r="H17" s="34">
        <v>0</v>
      </c>
      <c r="I17" s="34">
        <v>0</v>
      </c>
      <c r="J17" s="34">
        <v>10</v>
      </c>
      <c r="K17" s="34">
        <v>4</v>
      </c>
      <c r="L17" s="34">
        <v>164</v>
      </c>
      <c r="M17" s="34">
        <v>154</v>
      </c>
      <c r="N17" s="34">
        <v>0</v>
      </c>
      <c r="O17" s="34">
        <v>0</v>
      </c>
      <c r="P17" s="34">
        <v>27</v>
      </c>
      <c r="Q17" s="34">
        <v>37</v>
      </c>
      <c r="R17" s="34">
        <v>0</v>
      </c>
      <c r="S17" s="34">
        <v>0</v>
      </c>
      <c r="T17" s="34">
        <v>0</v>
      </c>
      <c r="U17" s="34">
        <v>19</v>
      </c>
      <c r="V17" s="115">
        <v>0</v>
      </c>
      <c r="W17" s="103">
        <v>0</v>
      </c>
      <c r="X17" s="102">
        <f t="shared" si="0"/>
        <v>588</v>
      </c>
      <c r="Y17" s="34">
        <f t="shared" si="1"/>
        <v>579</v>
      </c>
      <c r="Z17" s="34">
        <f t="shared" si="2"/>
        <v>551</v>
      </c>
      <c r="AA17" s="103">
        <f t="shared" si="3"/>
        <v>538</v>
      </c>
    </row>
    <row r="18" spans="1:27" ht="12" customHeight="1" x14ac:dyDescent="0.2">
      <c r="A18" s="93">
        <v>12</v>
      </c>
      <c r="B18" s="35">
        <v>97</v>
      </c>
      <c r="C18" s="35">
        <v>79</v>
      </c>
      <c r="D18" s="35">
        <v>0</v>
      </c>
      <c r="E18" s="35">
        <v>0</v>
      </c>
      <c r="F18" s="35">
        <v>299</v>
      </c>
      <c r="G18" s="35">
        <v>166</v>
      </c>
      <c r="H18" s="35">
        <v>10</v>
      </c>
      <c r="I18" s="35">
        <v>6</v>
      </c>
      <c r="J18" s="35">
        <v>66</v>
      </c>
      <c r="K18" s="35">
        <v>0</v>
      </c>
      <c r="L18" s="35">
        <v>104</v>
      </c>
      <c r="M18" s="35">
        <v>95</v>
      </c>
      <c r="N18" s="35">
        <v>0</v>
      </c>
      <c r="O18" s="35">
        <v>0</v>
      </c>
      <c r="P18" s="35">
        <v>0</v>
      </c>
      <c r="Q18" s="35">
        <v>11</v>
      </c>
      <c r="R18" s="35">
        <v>0</v>
      </c>
      <c r="S18" s="35">
        <v>0</v>
      </c>
      <c r="T18" s="35">
        <v>0</v>
      </c>
      <c r="U18" s="35">
        <v>63</v>
      </c>
      <c r="V18" s="116">
        <v>0</v>
      </c>
      <c r="W18" s="105">
        <v>0</v>
      </c>
      <c r="X18" s="104">
        <f t="shared" si="0"/>
        <v>576</v>
      </c>
      <c r="Y18" s="35">
        <f t="shared" si="1"/>
        <v>420</v>
      </c>
      <c r="Z18" s="35">
        <f t="shared" si="2"/>
        <v>500</v>
      </c>
      <c r="AA18" s="105">
        <f t="shared" si="3"/>
        <v>403</v>
      </c>
    </row>
    <row r="19" spans="1:27" ht="12" customHeight="1" x14ac:dyDescent="0.2">
      <c r="A19" s="94">
        <v>13</v>
      </c>
      <c r="B19" s="36">
        <v>73</v>
      </c>
      <c r="C19" s="36">
        <v>50</v>
      </c>
      <c r="D19" s="36">
        <v>0</v>
      </c>
      <c r="E19" s="36">
        <v>0</v>
      </c>
      <c r="F19" s="36">
        <v>309</v>
      </c>
      <c r="G19" s="36">
        <v>112</v>
      </c>
      <c r="H19" s="36">
        <v>0</v>
      </c>
      <c r="I19" s="36">
        <v>0</v>
      </c>
      <c r="J19" s="36">
        <v>13</v>
      </c>
      <c r="K19" s="36">
        <v>0</v>
      </c>
      <c r="L19" s="36">
        <v>246</v>
      </c>
      <c r="M19" s="36">
        <v>76</v>
      </c>
      <c r="N19" s="36">
        <v>0</v>
      </c>
      <c r="O19" s="36">
        <v>0</v>
      </c>
      <c r="P19" s="36">
        <v>8</v>
      </c>
      <c r="Q19" s="36">
        <v>5</v>
      </c>
      <c r="R19" s="36">
        <v>30</v>
      </c>
      <c r="S19" s="36">
        <v>0</v>
      </c>
      <c r="T19" s="36">
        <v>0</v>
      </c>
      <c r="U19" s="36">
        <v>0</v>
      </c>
      <c r="V19" s="117">
        <v>0</v>
      </c>
      <c r="W19" s="107">
        <v>0</v>
      </c>
      <c r="X19" s="106">
        <f t="shared" si="0"/>
        <v>679</v>
      </c>
      <c r="Y19" s="36">
        <f t="shared" si="1"/>
        <v>243</v>
      </c>
      <c r="Z19" s="36">
        <f t="shared" si="2"/>
        <v>628</v>
      </c>
      <c r="AA19" s="107">
        <f t="shared" si="3"/>
        <v>238</v>
      </c>
    </row>
    <row r="20" spans="1:27" ht="12" customHeight="1" x14ac:dyDescent="0.2">
      <c r="A20" s="92">
        <v>14</v>
      </c>
      <c r="B20" s="34">
        <v>64</v>
      </c>
      <c r="C20" s="34">
        <v>66</v>
      </c>
      <c r="D20" s="34">
        <v>0</v>
      </c>
      <c r="E20" s="34">
        <v>0</v>
      </c>
      <c r="F20" s="34">
        <v>217</v>
      </c>
      <c r="G20" s="34">
        <v>132</v>
      </c>
      <c r="H20" s="34">
        <v>17</v>
      </c>
      <c r="I20" s="34">
        <v>5</v>
      </c>
      <c r="J20" s="34">
        <v>12</v>
      </c>
      <c r="K20" s="34">
        <v>0</v>
      </c>
      <c r="L20" s="34">
        <v>92</v>
      </c>
      <c r="M20" s="34">
        <v>70</v>
      </c>
      <c r="N20" s="34">
        <v>0</v>
      </c>
      <c r="O20" s="34">
        <v>0</v>
      </c>
      <c r="P20" s="34">
        <v>0</v>
      </c>
      <c r="Q20" s="34">
        <v>5</v>
      </c>
      <c r="R20" s="34">
        <v>26</v>
      </c>
      <c r="S20" s="34">
        <v>0</v>
      </c>
      <c r="T20" s="34">
        <v>0</v>
      </c>
      <c r="U20" s="34">
        <v>0</v>
      </c>
      <c r="V20" s="115">
        <v>0</v>
      </c>
      <c r="W20" s="103">
        <v>0</v>
      </c>
      <c r="X20" s="102">
        <f t="shared" si="0"/>
        <v>428</v>
      </c>
      <c r="Y20" s="34">
        <f t="shared" si="1"/>
        <v>278</v>
      </c>
      <c r="Z20" s="34">
        <f t="shared" si="2"/>
        <v>373</v>
      </c>
      <c r="AA20" s="103">
        <f t="shared" si="3"/>
        <v>268</v>
      </c>
    </row>
    <row r="21" spans="1:27" ht="12" customHeight="1" x14ac:dyDescent="0.2">
      <c r="A21" s="93">
        <v>15</v>
      </c>
      <c r="B21" s="35">
        <v>75</v>
      </c>
      <c r="C21" s="35">
        <v>97</v>
      </c>
      <c r="D21" s="35">
        <v>2</v>
      </c>
      <c r="E21" s="35">
        <v>2</v>
      </c>
      <c r="F21" s="35">
        <v>284</v>
      </c>
      <c r="G21" s="35">
        <v>212</v>
      </c>
      <c r="H21" s="35">
        <v>5</v>
      </c>
      <c r="I21" s="35">
        <v>15</v>
      </c>
      <c r="J21" s="35">
        <v>13</v>
      </c>
      <c r="K21" s="35">
        <v>0</v>
      </c>
      <c r="L21" s="35">
        <v>123</v>
      </c>
      <c r="M21" s="35">
        <v>132</v>
      </c>
      <c r="N21" s="35">
        <v>0</v>
      </c>
      <c r="O21" s="35">
        <v>0</v>
      </c>
      <c r="P21" s="35">
        <v>6</v>
      </c>
      <c r="Q21" s="35">
        <v>27</v>
      </c>
      <c r="R21" s="35">
        <v>0</v>
      </c>
      <c r="S21" s="35">
        <v>0</v>
      </c>
      <c r="T21" s="35">
        <v>0</v>
      </c>
      <c r="U21" s="35">
        <v>56</v>
      </c>
      <c r="V21" s="116">
        <v>0</v>
      </c>
      <c r="W21" s="105">
        <v>0</v>
      </c>
      <c r="X21" s="104">
        <f t="shared" si="0"/>
        <v>508</v>
      </c>
      <c r="Y21" s="35">
        <f t="shared" si="1"/>
        <v>541</v>
      </c>
      <c r="Z21" s="35">
        <f t="shared" si="2"/>
        <v>482</v>
      </c>
      <c r="AA21" s="105">
        <f t="shared" si="3"/>
        <v>497</v>
      </c>
    </row>
    <row r="22" spans="1:27" ht="12" customHeight="1" x14ac:dyDescent="0.2">
      <c r="A22" s="94">
        <v>16</v>
      </c>
      <c r="B22" s="36">
        <v>78</v>
      </c>
      <c r="C22" s="36">
        <v>71</v>
      </c>
      <c r="D22" s="36">
        <v>4</v>
      </c>
      <c r="E22" s="36">
        <v>0</v>
      </c>
      <c r="F22" s="36">
        <v>257</v>
      </c>
      <c r="G22" s="36">
        <v>123</v>
      </c>
      <c r="H22" s="36">
        <v>25</v>
      </c>
      <c r="I22" s="36">
        <v>0</v>
      </c>
      <c r="J22" s="36">
        <v>7</v>
      </c>
      <c r="K22" s="36">
        <v>0</v>
      </c>
      <c r="L22" s="36">
        <v>15</v>
      </c>
      <c r="M22" s="36">
        <v>102</v>
      </c>
      <c r="N22" s="36">
        <v>0</v>
      </c>
      <c r="O22" s="36">
        <v>0</v>
      </c>
      <c r="P22" s="36">
        <v>0</v>
      </c>
      <c r="Q22" s="36">
        <v>0</v>
      </c>
      <c r="R22" s="36">
        <v>0</v>
      </c>
      <c r="S22" s="36">
        <v>0</v>
      </c>
      <c r="T22" s="36">
        <v>0</v>
      </c>
      <c r="U22" s="36">
        <v>0</v>
      </c>
      <c r="V22" s="117">
        <v>0</v>
      </c>
      <c r="W22" s="107">
        <v>0</v>
      </c>
      <c r="X22" s="106">
        <f t="shared" si="0"/>
        <v>386</v>
      </c>
      <c r="Y22" s="36">
        <f t="shared" si="1"/>
        <v>296</v>
      </c>
      <c r="Z22" s="36">
        <f t="shared" si="2"/>
        <v>350</v>
      </c>
      <c r="AA22" s="107">
        <f t="shared" si="3"/>
        <v>296</v>
      </c>
    </row>
    <row r="23" spans="1:27" ht="12" customHeight="1" x14ac:dyDescent="0.2">
      <c r="A23" s="92">
        <v>17</v>
      </c>
      <c r="B23" s="34">
        <v>90</v>
      </c>
      <c r="C23" s="34">
        <v>117</v>
      </c>
      <c r="D23" s="34">
        <v>5</v>
      </c>
      <c r="E23" s="34">
        <v>0</v>
      </c>
      <c r="F23" s="34">
        <v>325</v>
      </c>
      <c r="G23" s="34">
        <v>235</v>
      </c>
      <c r="H23" s="34">
        <v>25</v>
      </c>
      <c r="I23" s="34">
        <v>0</v>
      </c>
      <c r="J23" s="34">
        <v>12</v>
      </c>
      <c r="K23" s="34">
        <v>3</v>
      </c>
      <c r="L23" s="34">
        <v>183</v>
      </c>
      <c r="M23" s="34">
        <v>162</v>
      </c>
      <c r="N23" s="34">
        <v>0</v>
      </c>
      <c r="O23" s="34">
        <v>0</v>
      </c>
      <c r="P23" s="34">
        <v>17</v>
      </c>
      <c r="Q23" s="34">
        <v>3</v>
      </c>
      <c r="R23" s="34">
        <v>0</v>
      </c>
      <c r="S23" s="34">
        <v>0</v>
      </c>
      <c r="T23" s="34">
        <v>12</v>
      </c>
      <c r="U23" s="34">
        <v>14</v>
      </c>
      <c r="V23" s="115">
        <v>0</v>
      </c>
      <c r="W23" s="103">
        <v>0</v>
      </c>
      <c r="X23" s="102">
        <f t="shared" si="0"/>
        <v>669</v>
      </c>
      <c r="Y23" s="34">
        <f t="shared" si="1"/>
        <v>534</v>
      </c>
      <c r="Z23" s="34">
        <f t="shared" si="2"/>
        <v>610</v>
      </c>
      <c r="AA23" s="103">
        <f t="shared" si="3"/>
        <v>528</v>
      </c>
    </row>
    <row r="24" spans="1:27" ht="12" customHeight="1" x14ac:dyDescent="0.2">
      <c r="A24" s="93">
        <v>18</v>
      </c>
      <c r="B24" s="35">
        <v>112</v>
      </c>
      <c r="C24" s="35">
        <v>88</v>
      </c>
      <c r="D24" s="35">
        <v>34</v>
      </c>
      <c r="E24" s="35">
        <v>0</v>
      </c>
      <c r="F24" s="35">
        <v>315</v>
      </c>
      <c r="G24" s="35">
        <v>211</v>
      </c>
      <c r="H24" s="35">
        <v>35</v>
      </c>
      <c r="I24" s="35">
        <v>0</v>
      </c>
      <c r="J24" s="35">
        <v>19</v>
      </c>
      <c r="K24" s="35">
        <v>0</v>
      </c>
      <c r="L24" s="35">
        <v>209</v>
      </c>
      <c r="M24" s="35">
        <v>164</v>
      </c>
      <c r="N24" s="35">
        <v>0</v>
      </c>
      <c r="O24" s="35">
        <v>0</v>
      </c>
      <c r="P24" s="35">
        <v>0</v>
      </c>
      <c r="Q24" s="35">
        <v>6</v>
      </c>
      <c r="R24" s="35">
        <v>32</v>
      </c>
      <c r="S24" s="35">
        <v>0</v>
      </c>
      <c r="T24" s="35">
        <v>0</v>
      </c>
      <c r="U24" s="35">
        <v>14</v>
      </c>
      <c r="V24" s="116">
        <v>0</v>
      </c>
      <c r="W24" s="105">
        <v>0</v>
      </c>
      <c r="X24" s="104">
        <f t="shared" si="0"/>
        <v>756</v>
      </c>
      <c r="Y24" s="35">
        <f t="shared" si="1"/>
        <v>483</v>
      </c>
      <c r="Z24" s="35">
        <f t="shared" si="2"/>
        <v>636</v>
      </c>
      <c r="AA24" s="105">
        <f t="shared" si="3"/>
        <v>477</v>
      </c>
    </row>
    <row r="25" spans="1:27" ht="12" customHeight="1" x14ac:dyDescent="0.2">
      <c r="A25" s="94">
        <v>19</v>
      </c>
      <c r="B25" s="36">
        <v>104</v>
      </c>
      <c r="C25" s="36">
        <v>51</v>
      </c>
      <c r="D25" s="36">
        <v>1</v>
      </c>
      <c r="E25" s="36">
        <v>0</v>
      </c>
      <c r="F25" s="36">
        <v>329</v>
      </c>
      <c r="G25" s="36">
        <v>128</v>
      </c>
      <c r="H25" s="36">
        <v>22</v>
      </c>
      <c r="I25" s="36">
        <v>0</v>
      </c>
      <c r="J25" s="36">
        <v>13</v>
      </c>
      <c r="K25" s="36">
        <v>6</v>
      </c>
      <c r="L25" s="36">
        <v>73</v>
      </c>
      <c r="M25" s="36">
        <v>64</v>
      </c>
      <c r="N25" s="36">
        <v>0</v>
      </c>
      <c r="O25" s="36">
        <v>0</v>
      </c>
      <c r="P25" s="36">
        <v>10</v>
      </c>
      <c r="Q25" s="36">
        <v>1</v>
      </c>
      <c r="R25" s="36">
        <v>0</v>
      </c>
      <c r="S25" s="36">
        <v>0</v>
      </c>
      <c r="T25" s="36">
        <v>0</v>
      </c>
      <c r="U25" s="36">
        <v>0</v>
      </c>
      <c r="V25" s="117">
        <v>0</v>
      </c>
      <c r="W25" s="107">
        <v>0</v>
      </c>
      <c r="X25" s="106">
        <f t="shared" si="0"/>
        <v>552</v>
      </c>
      <c r="Y25" s="36">
        <f t="shared" si="1"/>
        <v>250</v>
      </c>
      <c r="Z25" s="36">
        <f t="shared" si="2"/>
        <v>506</v>
      </c>
      <c r="AA25" s="107">
        <f t="shared" si="3"/>
        <v>243</v>
      </c>
    </row>
    <row r="26" spans="1:27" ht="12" customHeight="1" x14ac:dyDescent="0.2">
      <c r="A26" s="92">
        <v>20</v>
      </c>
      <c r="B26" s="34">
        <v>76</v>
      </c>
      <c r="C26" s="34">
        <v>90</v>
      </c>
      <c r="D26" s="34">
        <v>0</v>
      </c>
      <c r="E26" s="34">
        <v>0</v>
      </c>
      <c r="F26" s="34">
        <v>358</v>
      </c>
      <c r="G26" s="34">
        <v>211</v>
      </c>
      <c r="H26" s="34">
        <v>9</v>
      </c>
      <c r="I26" s="34">
        <v>0</v>
      </c>
      <c r="J26" s="34">
        <v>16</v>
      </c>
      <c r="K26" s="34">
        <v>0</v>
      </c>
      <c r="L26" s="34">
        <v>23</v>
      </c>
      <c r="M26" s="34">
        <v>159</v>
      </c>
      <c r="N26" s="34">
        <v>0</v>
      </c>
      <c r="O26" s="34">
        <v>0</v>
      </c>
      <c r="P26" s="34">
        <v>6</v>
      </c>
      <c r="Q26" s="34">
        <v>9</v>
      </c>
      <c r="R26" s="34">
        <v>26</v>
      </c>
      <c r="S26" s="34">
        <v>0</v>
      </c>
      <c r="T26" s="34">
        <v>0</v>
      </c>
      <c r="U26" s="34">
        <v>27</v>
      </c>
      <c r="V26" s="115">
        <v>0</v>
      </c>
      <c r="W26" s="103">
        <v>0</v>
      </c>
      <c r="X26" s="102">
        <f t="shared" si="0"/>
        <v>514</v>
      </c>
      <c r="Y26" s="34">
        <f t="shared" si="1"/>
        <v>496</v>
      </c>
      <c r="Z26" s="34">
        <f t="shared" si="2"/>
        <v>457</v>
      </c>
      <c r="AA26" s="103">
        <f t="shared" si="3"/>
        <v>487</v>
      </c>
    </row>
    <row r="27" spans="1:27" ht="12" customHeight="1" x14ac:dyDescent="0.2">
      <c r="A27" s="93">
        <v>21</v>
      </c>
      <c r="B27" s="35">
        <v>99</v>
      </c>
      <c r="C27" s="35">
        <v>38</v>
      </c>
      <c r="D27" s="35">
        <v>0</v>
      </c>
      <c r="E27" s="35">
        <v>0</v>
      </c>
      <c r="F27" s="35">
        <v>321</v>
      </c>
      <c r="G27" s="35">
        <v>64</v>
      </c>
      <c r="H27" s="35">
        <v>13</v>
      </c>
      <c r="I27" s="35">
        <v>0</v>
      </c>
      <c r="J27" s="35">
        <v>16</v>
      </c>
      <c r="K27" s="35">
        <v>0</v>
      </c>
      <c r="L27" s="35">
        <v>134</v>
      </c>
      <c r="M27" s="35">
        <v>43</v>
      </c>
      <c r="N27" s="35">
        <v>0</v>
      </c>
      <c r="O27" s="35">
        <v>0</v>
      </c>
      <c r="P27" s="35">
        <v>17</v>
      </c>
      <c r="Q27" s="35">
        <v>16</v>
      </c>
      <c r="R27" s="35">
        <v>33</v>
      </c>
      <c r="S27" s="35">
        <v>0</v>
      </c>
      <c r="T27" s="35">
        <v>0</v>
      </c>
      <c r="U27" s="35">
        <v>6</v>
      </c>
      <c r="V27" s="116">
        <v>0</v>
      </c>
      <c r="W27" s="105">
        <v>0</v>
      </c>
      <c r="X27" s="104">
        <f t="shared" si="0"/>
        <v>633</v>
      </c>
      <c r="Y27" s="35">
        <f t="shared" si="1"/>
        <v>167</v>
      </c>
      <c r="Z27" s="35">
        <f t="shared" si="2"/>
        <v>554</v>
      </c>
      <c r="AA27" s="105">
        <f t="shared" si="3"/>
        <v>151</v>
      </c>
    </row>
    <row r="28" spans="1:27" ht="12" customHeight="1" thickBot="1" x14ac:dyDescent="0.25">
      <c r="A28" s="95" t="s">
        <v>17</v>
      </c>
      <c r="B28" s="28">
        <f t="shared" ref="B28:W28" si="4">SUM(B7:B27)</f>
        <v>2125</v>
      </c>
      <c r="C28" s="28">
        <f t="shared" si="4"/>
        <v>2470</v>
      </c>
      <c r="D28" s="28">
        <f t="shared" si="4"/>
        <v>69</v>
      </c>
      <c r="E28" s="28">
        <f t="shared" si="4"/>
        <v>35</v>
      </c>
      <c r="F28" s="28">
        <f t="shared" si="4"/>
        <v>6990</v>
      </c>
      <c r="G28" s="28">
        <f t="shared" si="4"/>
        <v>4718</v>
      </c>
      <c r="H28" s="28">
        <f t="shared" si="4"/>
        <v>406</v>
      </c>
      <c r="I28" s="28">
        <f t="shared" si="4"/>
        <v>149</v>
      </c>
      <c r="J28" s="28">
        <f t="shared" si="4"/>
        <v>474</v>
      </c>
      <c r="K28" s="28">
        <f t="shared" si="4"/>
        <v>23</v>
      </c>
      <c r="L28" s="28">
        <f t="shared" si="4"/>
        <v>3841</v>
      </c>
      <c r="M28" s="28">
        <f t="shared" si="4"/>
        <v>3379</v>
      </c>
      <c r="N28" s="28">
        <f t="shared" si="4"/>
        <v>0</v>
      </c>
      <c r="O28" s="28">
        <f t="shared" si="4"/>
        <v>5</v>
      </c>
      <c r="P28" s="28">
        <f t="shared" si="4"/>
        <v>565</v>
      </c>
      <c r="Q28" s="28">
        <f t="shared" si="4"/>
        <v>314</v>
      </c>
      <c r="R28" s="28">
        <f t="shared" si="4"/>
        <v>221</v>
      </c>
      <c r="S28" s="28">
        <f t="shared" si="4"/>
        <v>1</v>
      </c>
      <c r="T28" s="28">
        <f t="shared" si="4"/>
        <v>677</v>
      </c>
      <c r="U28" s="28">
        <f t="shared" si="4"/>
        <v>1537</v>
      </c>
      <c r="V28" s="28">
        <f t="shared" si="4"/>
        <v>0</v>
      </c>
      <c r="W28" s="29">
        <f t="shared" si="4"/>
        <v>158</v>
      </c>
      <c r="X28" s="96">
        <f t="shared" si="0"/>
        <v>15368</v>
      </c>
      <c r="Y28" s="28">
        <f t="shared" si="1"/>
        <v>12789</v>
      </c>
      <c r="Z28" s="28">
        <f t="shared" si="2"/>
        <v>13633</v>
      </c>
      <c r="AA28" s="29">
        <f t="shared" si="3"/>
        <v>12104</v>
      </c>
    </row>
    <row r="29" spans="1:27" ht="12" customHeight="1" x14ac:dyDescent="0.2">
      <c r="A29" s="97" t="s">
        <v>18</v>
      </c>
      <c r="B29" s="63">
        <v>23</v>
      </c>
      <c r="C29" s="63">
        <v>0</v>
      </c>
      <c r="D29" s="63">
        <v>11</v>
      </c>
      <c r="E29" s="63">
        <v>0</v>
      </c>
      <c r="F29" s="63">
        <v>20</v>
      </c>
      <c r="G29" s="63">
        <v>0</v>
      </c>
      <c r="H29" s="63">
        <v>8</v>
      </c>
      <c r="I29" s="63">
        <v>0</v>
      </c>
      <c r="J29" s="63">
        <v>18</v>
      </c>
      <c r="K29" s="63">
        <v>0</v>
      </c>
      <c r="L29" s="63">
        <v>173</v>
      </c>
      <c r="M29" s="63">
        <v>15</v>
      </c>
      <c r="N29" s="63">
        <v>0</v>
      </c>
      <c r="O29" s="63">
        <v>0</v>
      </c>
      <c r="P29" s="63">
        <v>0</v>
      </c>
      <c r="Q29" s="63">
        <v>0</v>
      </c>
      <c r="R29" s="63">
        <v>0</v>
      </c>
      <c r="S29" s="63">
        <v>0</v>
      </c>
      <c r="T29" s="63">
        <v>77</v>
      </c>
      <c r="U29" s="63">
        <v>19</v>
      </c>
      <c r="V29" s="63">
        <v>27</v>
      </c>
      <c r="W29" s="64">
        <v>0</v>
      </c>
      <c r="X29" s="37">
        <f t="shared" si="0"/>
        <v>357</v>
      </c>
      <c r="Y29" s="37">
        <f t="shared" si="1"/>
        <v>34</v>
      </c>
      <c r="Z29" s="37">
        <f t="shared" si="2"/>
        <v>293</v>
      </c>
      <c r="AA29" s="99">
        <f t="shared" si="3"/>
        <v>34</v>
      </c>
    </row>
    <row r="30" spans="1:27" ht="12" customHeight="1" thickBot="1" x14ac:dyDescent="0.25">
      <c r="A30" s="95" t="s">
        <v>19</v>
      </c>
      <c r="B30" s="28">
        <f t="shared" ref="B30:W30" si="5">SUM(B28:B29)</f>
        <v>2148</v>
      </c>
      <c r="C30" s="28">
        <f t="shared" si="5"/>
        <v>2470</v>
      </c>
      <c r="D30" s="28">
        <f t="shared" si="5"/>
        <v>80</v>
      </c>
      <c r="E30" s="28">
        <f t="shared" si="5"/>
        <v>35</v>
      </c>
      <c r="F30" s="28">
        <f t="shared" si="5"/>
        <v>7010</v>
      </c>
      <c r="G30" s="28">
        <f t="shared" si="5"/>
        <v>4718</v>
      </c>
      <c r="H30" s="28">
        <f t="shared" si="5"/>
        <v>414</v>
      </c>
      <c r="I30" s="28">
        <f t="shared" si="5"/>
        <v>149</v>
      </c>
      <c r="J30" s="28">
        <f t="shared" si="5"/>
        <v>492</v>
      </c>
      <c r="K30" s="28">
        <f t="shared" si="5"/>
        <v>23</v>
      </c>
      <c r="L30" s="28">
        <f t="shared" si="5"/>
        <v>4014</v>
      </c>
      <c r="M30" s="28">
        <f t="shared" si="5"/>
        <v>3394</v>
      </c>
      <c r="N30" s="28">
        <f t="shared" si="5"/>
        <v>0</v>
      </c>
      <c r="O30" s="28">
        <f t="shared" si="5"/>
        <v>5</v>
      </c>
      <c r="P30" s="28">
        <f t="shared" si="5"/>
        <v>565</v>
      </c>
      <c r="Q30" s="28">
        <f t="shared" si="5"/>
        <v>314</v>
      </c>
      <c r="R30" s="28">
        <f t="shared" si="5"/>
        <v>221</v>
      </c>
      <c r="S30" s="28">
        <f t="shared" si="5"/>
        <v>1</v>
      </c>
      <c r="T30" s="28">
        <f t="shared" si="5"/>
        <v>754</v>
      </c>
      <c r="U30" s="28">
        <f t="shared" si="5"/>
        <v>1556</v>
      </c>
      <c r="V30" s="28">
        <f t="shared" si="5"/>
        <v>27</v>
      </c>
      <c r="W30" s="29">
        <f t="shared" si="5"/>
        <v>158</v>
      </c>
      <c r="X30" s="28">
        <f t="shared" si="0"/>
        <v>15725</v>
      </c>
      <c r="Y30" s="28">
        <f t="shared" si="1"/>
        <v>12823</v>
      </c>
      <c r="Z30" s="28">
        <f t="shared" si="2"/>
        <v>13926</v>
      </c>
      <c r="AA30" s="29">
        <f t="shared" si="3"/>
        <v>12138</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279</v>
      </c>
      <c r="D32" s="100"/>
    </row>
    <row r="35" spans="1:27" ht="22.5" customHeight="1" thickBot="1" x14ac:dyDescent="0.35">
      <c r="A35" s="53" t="s">
        <v>91</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553</v>
      </c>
      <c r="C39" s="34">
        <f t="shared" ref="C39:AA39" si="6">SUM(C15:C16,C20:C23)</f>
        <v>957</v>
      </c>
      <c r="D39" s="34">
        <f t="shared" si="6"/>
        <v>20</v>
      </c>
      <c r="E39" s="34">
        <f t="shared" si="6"/>
        <v>14</v>
      </c>
      <c r="F39" s="34">
        <f t="shared" si="6"/>
        <v>1858</v>
      </c>
      <c r="G39" s="34">
        <f t="shared" si="6"/>
        <v>1712</v>
      </c>
      <c r="H39" s="34">
        <f t="shared" si="6"/>
        <v>165</v>
      </c>
      <c r="I39" s="34">
        <f t="shared" si="6"/>
        <v>74</v>
      </c>
      <c r="J39" s="34">
        <f t="shared" si="6"/>
        <v>94</v>
      </c>
      <c r="K39" s="34">
        <f t="shared" si="6"/>
        <v>12</v>
      </c>
      <c r="L39" s="34">
        <f t="shared" si="6"/>
        <v>944</v>
      </c>
      <c r="M39" s="34">
        <f t="shared" si="6"/>
        <v>1216</v>
      </c>
      <c r="N39" s="34">
        <f t="shared" si="6"/>
        <v>0</v>
      </c>
      <c r="O39" s="34">
        <f t="shared" si="6"/>
        <v>0</v>
      </c>
      <c r="P39" s="34">
        <f t="shared" si="6"/>
        <v>39</v>
      </c>
      <c r="Q39" s="34">
        <f t="shared" si="6"/>
        <v>79</v>
      </c>
      <c r="R39" s="34">
        <f t="shared" si="6"/>
        <v>26</v>
      </c>
      <c r="S39" s="34">
        <f t="shared" si="6"/>
        <v>0</v>
      </c>
      <c r="T39" s="33">
        <f t="shared" si="6"/>
        <v>157</v>
      </c>
      <c r="U39" s="33">
        <f t="shared" si="6"/>
        <v>281</v>
      </c>
      <c r="V39" s="33">
        <f t="shared" si="6"/>
        <v>0</v>
      </c>
      <c r="W39" s="59">
        <f t="shared" si="6"/>
        <v>105</v>
      </c>
      <c r="X39" s="102">
        <f t="shared" si="6"/>
        <v>3856</v>
      </c>
      <c r="Y39" s="34">
        <f t="shared" si="6"/>
        <v>4450</v>
      </c>
      <c r="Z39" s="34">
        <f t="shared" si="6"/>
        <v>3512</v>
      </c>
      <c r="AA39" s="103">
        <f t="shared" si="6"/>
        <v>4166</v>
      </c>
    </row>
    <row r="40" spans="1:27" ht="12" customHeight="1" x14ac:dyDescent="0.2">
      <c r="A40" s="92" t="s">
        <v>26</v>
      </c>
      <c r="B40" s="34">
        <f>SUM(B7:B9,B12:B14,B17:B18,B24)</f>
        <v>999</v>
      </c>
      <c r="C40" s="34">
        <f t="shared" ref="C40:AA40" si="7">SUM(C7:C9,C12:C14,C17:C18,C24)</f>
        <v>1175</v>
      </c>
      <c r="D40" s="34">
        <f t="shared" si="7"/>
        <v>48</v>
      </c>
      <c r="E40" s="34">
        <f t="shared" si="7"/>
        <v>20</v>
      </c>
      <c r="F40" s="34">
        <f t="shared" si="7"/>
        <v>3167</v>
      </c>
      <c r="G40" s="34">
        <f t="shared" si="7"/>
        <v>2275</v>
      </c>
      <c r="H40" s="34">
        <f t="shared" si="7"/>
        <v>160</v>
      </c>
      <c r="I40" s="34">
        <f t="shared" si="7"/>
        <v>67</v>
      </c>
      <c r="J40" s="34">
        <f t="shared" si="7"/>
        <v>281</v>
      </c>
      <c r="K40" s="34">
        <f t="shared" si="7"/>
        <v>5</v>
      </c>
      <c r="L40" s="34">
        <f t="shared" si="7"/>
        <v>1979</v>
      </c>
      <c r="M40" s="34">
        <f t="shared" si="7"/>
        <v>1691</v>
      </c>
      <c r="N40" s="34">
        <f t="shared" si="7"/>
        <v>0</v>
      </c>
      <c r="O40" s="34">
        <f t="shared" si="7"/>
        <v>5</v>
      </c>
      <c r="P40" s="34">
        <f t="shared" si="7"/>
        <v>437</v>
      </c>
      <c r="Q40" s="34">
        <f t="shared" si="7"/>
        <v>197</v>
      </c>
      <c r="R40" s="34">
        <f t="shared" si="7"/>
        <v>67</v>
      </c>
      <c r="S40" s="34">
        <f t="shared" si="7"/>
        <v>1</v>
      </c>
      <c r="T40" s="33">
        <f t="shared" si="7"/>
        <v>492</v>
      </c>
      <c r="U40" s="33">
        <f t="shared" si="7"/>
        <v>1170</v>
      </c>
      <c r="V40" s="33">
        <f t="shared" si="7"/>
        <v>0</v>
      </c>
      <c r="W40" s="59">
        <f t="shared" si="7"/>
        <v>45</v>
      </c>
      <c r="X40" s="102">
        <f t="shared" si="7"/>
        <v>7630</v>
      </c>
      <c r="Y40" s="34">
        <f t="shared" si="7"/>
        <v>6651</v>
      </c>
      <c r="Z40" s="34">
        <f t="shared" si="7"/>
        <v>6637</v>
      </c>
      <c r="AA40" s="103">
        <f t="shared" si="7"/>
        <v>6311</v>
      </c>
    </row>
    <row r="41" spans="1:27" ht="12" customHeight="1" x14ac:dyDescent="0.2">
      <c r="A41" s="93" t="s">
        <v>27</v>
      </c>
      <c r="B41" s="35">
        <f>SUM(B10:B11,B19,B25:B27)</f>
        <v>573</v>
      </c>
      <c r="C41" s="35">
        <f t="shared" ref="C41:AA41" si="8">SUM(C10:C11,C19,C25:C27)</f>
        <v>338</v>
      </c>
      <c r="D41" s="35">
        <f t="shared" si="8"/>
        <v>1</v>
      </c>
      <c r="E41" s="35">
        <f t="shared" si="8"/>
        <v>1</v>
      </c>
      <c r="F41" s="35">
        <f t="shared" si="8"/>
        <v>1965</v>
      </c>
      <c r="G41" s="35">
        <f t="shared" si="8"/>
        <v>731</v>
      </c>
      <c r="H41" s="35">
        <f t="shared" si="8"/>
        <v>81</v>
      </c>
      <c r="I41" s="35">
        <f t="shared" si="8"/>
        <v>8</v>
      </c>
      <c r="J41" s="35">
        <f t="shared" si="8"/>
        <v>99</v>
      </c>
      <c r="K41" s="35">
        <f t="shared" si="8"/>
        <v>6</v>
      </c>
      <c r="L41" s="35">
        <f t="shared" si="8"/>
        <v>918</v>
      </c>
      <c r="M41" s="35">
        <f t="shared" si="8"/>
        <v>472</v>
      </c>
      <c r="N41" s="35">
        <f t="shared" si="8"/>
        <v>0</v>
      </c>
      <c r="O41" s="35">
        <f t="shared" si="8"/>
        <v>0</v>
      </c>
      <c r="P41" s="35">
        <f t="shared" si="8"/>
        <v>89</v>
      </c>
      <c r="Q41" s="35">
        <f t="shared" si="8"/>
        <v>38</v>
      </c>
      <c r="R41" s="35">
        <f t="shared" si="8"/>
        <v>128</v>
      </c>
      <c r="S41" s="35">
        <f t="shared" si="8"/>
        <v>0</v>
      </c>
      <c r="T41" s="63">
        <f t="shared" si="8"/>
        <v>28</v>
      </c>
      <c r="U41" s="63">
        <f t="shared" si="8"/>
        <v>86</v>
      </c>
      <c r="V41" s="63">
        <f t="shared" si="8"/>
        <v>0</v>
      </c>
      <c r="W41" s="64">
        <f t="shared" si="8"/>
        <v>8</v>
      </c>
      <c r="X41" s="104">
        <f t="shared" si="8"/>
        <v>3882</v>
      </c>
      <c r="Y41" s="35">
        <f t="shared" si="8"/>
        <v>1688</v>
      </c>
      <c r="Z41" s="35">
        <f t="shared" si="8"/>
        <v>3484</v>
      </c>
      <c r="AA41" s="105">
        <f t="shared" si="8"/>
        <v>1627</v>
      </c>
    </row>
    <row r="42" spans="1:27" ht="12" customHeight="1" thickBot="1" x14ac:dyDescent="0.25">
      <c r="A42" s="95" t="s">
        <v>17</v>
      </c>
      <c r="B42" s="28">
        <f>SUM(B39:B41)</f>
        <v>2125</v>
      </c>
      <c r="C42" s="28">
        <f t="shared" ref="C42:AA42" si="9">SUM(C39:C41)</f>
        <v>2470</v>
      </c>
      <c r="D42" s="28">
        <f t="shared" si="9"/>
        <v>69</v>
      </c>
      <c r="E42" s="28">
        <f t="shared" si="9"/>
        <v>35</v>
      </c>
      <c r="F42" s="28">
        <f t="shared" si="9"/>
        <v>6990</v>
      </c>
      <c r="G42" s="28">
        <f t="shared" si="9"/>
        <v>4718</v>
      </c>
      <c r="H42" s="28">
        <f t="shared" si="9"/>
        <v>406</v>
      </c>
      <c r="I42" s="28">
        <f t="shared" si="9"/>
        <v>149</v>
      </c>
      <c r="J42" s="28">
        <f t="shared" si="9"/>
        <v>474</v>
      </c>
      <c r="K42" s="28">
        <f t="shared" si="9"/>
        <v>23</v>
      </c>
      <c r="L42" s="28">
        <f t="shared" si="9"/>
        <v>3841</v>
      </c>
      <c r="M42" s="28">
        <f t="shared" si="9"/>
        <v>3379</v>
      </c>
      <c r="N42" s="28">
        <f t="shared" si="9"/>
        <v>0</v>
      </c>
      <c r="O42" s="28">
        <f t="shared" si="9"/>
        <v>5</v>
      </c>
      <c r="P42" s="28">
        <f t="shared" si="9"/>
        <v>565</v>
      </c>
      <c r="Q42" s="28">
        <f t="shared" si="9"/>
        <v>314</v>
      </c>
      <c r="R42" s="28">
        <f t="shared" si="9"/>
        <v>221</v>
      </c>
      <c r="S42" s="28">
        <f t="shared" si="9"/>
        <v>1</v>
      </c>
      <c r="T42" s="28">
        <f t="shared" si="9"/>
        <v>677</v>
      </c>
      <c r="U42" s="28">
        <f t="shared" si="9"/>
        <v>1537</v>
      </c>
      <c r="V42" s="28">
        <f t="shared" si="9"/>
        <v>0</v>
      </c>
      <c r="W42" s="29">
        <f t="shared" si="9"/>
        <v>158</v>
      </c>
      <c r="X42" s="96">
        <f t="shared" si="9"/>
        <v>15368</v>
      </c>
      <c r="Y42" s="28">
        <f t="shared" si="9"/>
        <v>12789</v>
      </c>
      <c r="Z42" s="28">
        <f t="shared" si="9"/>
        <v>13633</v>
      </c>
      <c r="AA42" s="29">
        <f t="shared" si="9"/>
        <v>12104</v>
      </c>
    </row>
    <row r="43" spans="1:27" ht="12" customHeight="1" x14ac:dyDescent="0.2">
      <c r="A43" s="97" t="s">
        <v>18</v>
      </c>
      <c r="B43" s="37">
        <f>B29</f>
        <v>23</v>
      </c>
      <c r="C43" s="37">
        <f t="shared" ref="C43:AA43" si="10">C29</f>
        <v>0</v>
      </c>
      <c r="D43" s="37">
        <f t="shared" si="10"/>
        <v>11</v>
      </c>
      <c r="E43" s="37">
        <f t="shared" si="10"/>
        <v>0</v>
      </c>
      <c r="F43" s="37">
        <f t="shared" si="10"/>
        <v>20</v>
      </c>
      <c r="G43" s="37">
        <f t="shared" si="10"/>
        <v>0</v>
      </c>
      <c r="H43" s="37">
        <f t="shared" si="10"/>
        <v>8</v>
      </c>
      <c r="I43" s="37">
        <f t="shared" si="10"/>
        <v>0</v>
      </c>
      <c r="J43" s="37">
        <f t="shared" si="10"/>
        <v>18</v>
      </c>
      <c r="K43" s="37">
        <f t="shared" si="10"/>
        <v>0</v>
      </c>
      <c r="L43" s="37">
        <f t="shared" si="10"/>
        <v>173</v>
      </c>
      <c r="M43" s="37">
        <f t="shared" si="10"/>
        <v>15</v>
      </c>
      <c r="N43" s="37">
        <f t="shared" si="10"/>
        <v>0</v>
      </c>
      <c r="O43" s="37">
        <f t="shared" si="10"/>
        <v>0</v>
      </c>
      <c r="P43" s="37">
        <f t="shared" si="10"/>
        <v>0</v>
      </c>
      <c r="Q43" s="37">
        <f t="shared" si="10"/>
        <v>0</v>
      </c>
      <c r="R43" s="37">
        <f t="shared" si="10"/>
        <v>0</v>
      </c>
      <c r="S43" s="37">
        <f t="shared" si="10"/>
        <v>0</v>
      </c>
      <c r="T43" s="63">
        <f t="shared" si="10"/>
        <v>77</v>
      </c>
      <c r="U43" s="63">
        <f t="shared" si="10"/>
        <v>19</v>
      </c>
      <c r="V43" s="63">
        <f t="shared" si="10"/>
        <v>27</v>
      </c>
      <c r="W43" s="64">
        <f t="shared" si="10"/>
        <v>0</v>
      </c>
      <c r="X43" s="98">
        <f t="shared" si="10"/>
        <v>357</v>
      </c>
      <c r="Y43" s="37">
        <f t="shared" si="10"/>
        <v>34</v>
      </c>
      <c r="Z43" s="37">
        <f t="shared" si="10"/>
        <v>293</v>
      </c>
      <c r="AA43" s="99">
        <f t="shared" si="10"/>
        <v>34</v>
      </c>
    </row>
    <row r="44" spans="1:27" ht="12" customHeight="1" thickBot="1" x14ac:dyDescent="0.25">
      <c r="A44" s="95" t="s">
        <v>19</v>
      </c>
      <c r="B44" s="28">
        <f t="shared" ref="B44:W44" si="11">SUM(B42:B43)</f>
        <v>2148</v>
      </c>
      <c r="C44" s="28">
        <f t="shared" si="11"/>
        <v>2470</v>
      </c>
      <c r="D44" s="28">
        <f t="shared" si="11"/>
        <v>80</v>
      </c>
      <c r="E44" s="28">
        <f t="shared" si="11"/>
        <v>35</v>
      </c>
      <c r="F44" s="28">
        <f t="shared" si="11"/>
        <v>7010</v>
      </c>
      <c r="G44" s="28">
        <f t="shared" si="11"/>
        <v>4718</v>
      </c>
      <c r="H44" s="28">
        <f t="shared" si="11"/>
        <v>414</v>
      </c>
      <c r="I44" s="28">
        <f t="shared" si="11"/>
        <v>149</v>
      </c>
      <c r="J44" s="28">
        <f t="shared" si="11"/>
        <v>492</v>
      </c>
      <c r="K44" s="28">
        <f t="shared" si="11"/>
        <v>23</v>
      </c>
      <c r="L44" s="28">
        <f t="shared" si="11"/>
        <v>4014</v>
      </c>
      <c r="M44" s="28">
        <f t="shared" si="11"/>
        <v>3394</v>
      </c>
      <c r="N44" s="28">
        <f t="shared" si="11"/>
        <v>0</v>
      </c>
      <c r="O44" s="28">
        <f t="shared" si="11"/>
        <v>5</v>
      </c>
      <c r="P44" s="28">
        <f t="shared" si="11"/>
        <v>565</v>
      </c>
      <c r="Q44" s="28">
        <f t="shared" si="11"/>
        <v>314</v>
      </c>
      <c r="R44" s="28">
        <f t="shared" si="11"/>
        <v>221</v>
      </c>
      <c r="S44" s="28">
        <f t="shared" si="11"/>
        <v>1</v>
      </c>
      <c r="T44" s="28">
        <f t="shared" si="11"/>
        <v>754</v>
      </c>
      <c r="U44" s="28">
        <f t="shared" si="11"/>
        <v>1556</v>
      </c>
      <c r="V44" s="28">
        <f t="shared" si="11"/>
        <v>27</v>
      </c>
      <c r="W44" s="29">
        <f t="shared" si="11"/>
        <v>158</v>
      </c>
      <c r="X44" s="96">
        <f>SUM(B44,D44,F44,H44,J44,L44,N44,P44,R44,T44,V44)</f>
        <v>15725</v>
      </c>
      <c r="Y44" s="28">
        <f>SUM(C44,E44,G44,I44,K44,M44,O44,Q44,S44,U44,W44)</f>
        <v>12823</v>
      </c>
      <c r="Z44" s="28">
        <f>SUM(B44,F44,L44,T44)</f>
        <v>13926</v>
      </c>
      <c r="AA44" s="29">
        <f>SUM(C44,G44,M44,U44)</f>
        <v>12138</v>
      </c>
    </row>
    <row r="45" spans="1:27" ht="12" customHeight="1" x14ac:dyDescent="0.2">
      <c r="A45" s="79" t="s">
        <v>28</v>
      </c>
    </row>
    <row r="46" spans="1:27" ht="12" customHeight="1" x14ac:dyDescent="0.2">
      <c r="A46" s="77" t="s">
        <v>279</v>
      </c>
    </row>
  </sheetData>
  <mergeCells count="33">
    <mergeCell ref="H37:I37"/>
    <mergeCell ref="X37:Y37"/>
    <mergeCell ref="A36:A38"/>
    <mergeCell ref="B36:W36"/>
    <mergeCell ref="T37:U37"/>
    <mergeCell ref="D37:E37"/>
    <mergeCell ref="P37:Q37"/>
    <mergeCell ref="B37:C37"/>
    <mergeCell ref="J37:K37"/>
    <mergeCell ref="V37:W37"/>
    <mergeCell ref="F37:G37"/>
    <mergeCell ref="L37:M37"/>
    <mergeCell ref="B1:Y1"/>
    <mergeCell ref="B4:W4"/>
    <mergeCell ref="X4:AA4"/>
    <mergeCell ref="B5:C5"/>
    <mergeCell ref="A4:A6"/>
    <mergeCell ref="R5:S5"/>
    <mergeCell ref="X5:Y5"/>
    <mergeCell ref="T5:U5"/>
    <mergeCell ref="F5:G5"/>
    <mergeCell ref="D5:E5"/>
    <mergeCell ref="Z5:AA5"/>
    <mergeCell ref="H5:I5"/>
    <mergeCell ref="J5:K5"/>
    <mergeCell ref="L5:M5"/>
    <mergeCell ref="V5:W5"/>
    <mergeCell ref="N5:O5"/>
    <mergeCell ref="Z37:AA37"/>
    <mergeCell ref="R37:S37"/>
    <mergeCell ref="P5:Q5"/>
    <mergeCell ref="X36:AA36"/>
    <mergeCell ref="N37:O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A59"/>
  <sheetViews>
    <sheetView showGridLines="0" zoomScaleNormal="100" workbookViewId="0">
      <selection activeCell="B36" sqref="B36:S50"/>
    </sheetView>
  </sheetViews>
  <sheetFormatPr baseColWidth="10" defaultColWidth="8.6640625" defaultRowHeight="10.199999999999999" x14ac:dyDescent="0.2"/>
  <cols>
    <col min="1" max="1" width="14.6640625" style="54" customWidth="1"/>
    <col min="2" max="5" width="8.88671875" style="54" bestFit="1" customWidth="1"/>
    <col min="6" max="7" width="9.5546875" style="54" bestFit="1" customWidth="1"/>
    <col min="8" max="11" width="8.88671875" style="54" bestFit="1" customWidth="1"/>
    <col min="12" max="13" width="9.5546875" style="54" bestFit="1" customWidth="1"/>
    <col min="14" max="23" width="8.88671875" style="54" bestFit="1" customWidth="1"/>
    <col min="24" max="27" width="9.5546875" style="54" bestFit="1" customWidth="1"/>
    <col min="28" max="16384" width="8.6640625" style="54"/>
  </cols>
  <sheetData>
    <row r="1" spans="1:27" s="52" customFormat="1" ht="59.25" customHeight="1" thickBot="1" x14ac:dyDescent="0.3">
      <c r="A1" s="51"/>
      <c r="B1" s="395" t="s">
        <v>42</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c r="AA2" s="160"/>
    </row>
    <row r="3" spans="1:27" ht="19.5" customHeight="1" thickBot="1" x14ac:dyDescent="0.35">
      <c r="A3" s="53" t="s">
        <v>30</v>
      </c>
      <c r="AA3" s="134"/>
    </row>
    <row r="4" spans="1:27" x14ac:dyDescent="0.2">
      <c r="A4" s="398" t="s">
        <v>11</v>
      </c>
      <c r="B4" s="402" t="s">
        <v>60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4">
        <v>2476</v>
      </c>
      <c r="C7" s="34">
        <v>3634</v>
      </c>
      <c r="D7" s="34">
        <v>10</v>
      </c>
      <c r="E7" s="34">
        <v>74</v>
      </c>
      <c r="F7" s="34">
        <v>10061</v>
      </c>
      <c r="G7" s="34">
        <v>12477</v>
      </c>
      <c r="H7" s="34">
        <v>37</v>
      </c>
      <c r="I7" s="34">
        <v>176</v>
      </c>
      <c r="J7" s="34">
        <v>393</v>
      </c>
      <c r="K7" s="34">
        <v>0</v>
      </c>
      <c r="L7" s="34">
        <v>9870</v>
      </c>
      <c r="M7" s="34">
        <v>12115</v>
      </c>
      <c r="N7" s="34">
        <v>0</v>
      </c>
      <c r="O7" s="34">
        <v>0</v>
      </c>
      <c r="P7" s="34">
        <v>3647</v>
      </c>
      <c r="Q7" s="34">
        <v>2590</v>
      </c>
      <c r="R7" s="34">
        <v>882</v>
      </c>
      <c r="S7" s="34">
        <v>0</v>
      </c>
      <c r="T7" s="34">
        <v>4226</v>
      </c>
      <c r="U7" s="34">
        <v>13707</v>
      </c>
      <c r="V7" s="115">
        <v>0</v>
      </c>
      <c r="W7" s="103">
        <v>568</v>
      </c>
      <c r="X7" s="102">
        <f t="shared" ref="X7:X30" si="0">SUM(B7,D7,F7,H7,J7,L7,N7,P7,R7,T7,V7)</f>
        <v>31602</v>
      </c>
      <c r="Y7" s="103">
        <f t="shared" ref="Y7:Y30" si="1">SUM(C7,E7,G7,I7,K7,M7,O7,Q7,S7,U7,W7)</f>
        <v>45341</v>
      </c>
      <c r="Z7" s="102">
        <f t="shared" ref="Z7:Z30" si="2">SUM(B7,F7,L7,T7)</f>
        <v>26633</v>
      </c>
      <c r="AA7" s="103">
        <f t="shared" ref="AA7:AA30" si="3">SUM(C7,G7,M7,U7)</f>
        <v>41933</v>
      </c>
    </row>
    <row r="8" spans="1:27" x14ac:dyDescent="0.2">
      <c r="A8" s="92">
        <v>2</v>
      </c>
      <c r="B8" s="34">
        <v>2196</v>
      </c>
      <c r="C8" s="34">
        <v>2461</v>
      </c>
      <c r="D8" s="161">
        <v>0</v>
      </c>
      <c r="E8" s="34">
        <v>59</v>
      </c>
      <c r="F8" s="34">
        <v>8301</v>
      </c>
      <c r="G8" s="34">
        <v>8286</v>
      </c>
      <c r="H8" s="34">
        <v>0</v>
      </c>
      <c r="I8" s="34">
        <v>98</v>
      </c>
      <c r="J8" s="34">
        <v>346</v>
      </c>
      <c r="K8" s="34">
        <v>0</v>
      </c>
      <c r="L8" s="34">
        <v>8064</v>
      </c>
      <c r="M8" s="34">
        <v>5999</v>
      </c>
      <c r="N8" s="34">
        <v>0</v>
      </c>
      <c r="O8" s="34">
        <v>0</v>
      </c>
      <c r="P8" s="34">
        <v>663</v>
      </c>
      <c r="Q8" s="34">
        <v>434</v>
      </c>
      <c r="R8" s="34">
        <v>677</v>
      </c>
      <c r="S8" s="34">
        <v>0</v>
      </c>
      <c r="T8" s="34">
        <v>7490</v>
      </c>
      <c r="U8" s="34">
        <v>1723</v>
      </c>
      <c r="V8" s="115">
        <v>0</v>
      </c>
      <c r="W8" s="103">
        <v>66</v>
      </c>
      <c r="X8" s="102">
        <f t="shared" si="0"/>
        <v>27737</v>
      </c>
      <c r="Y8" s="103">
        <f t="shared" si="1"/>
        <v>19126</v>
      </c>
      <c r="Z8" s="102">
        <f t="shared" si="2"/>
        <v>26051</v>
      </c>
      <c r="AA8" s="103">
        <f t="shared" si="3"/>
        <v>18469</v>
      </c>
    </row>
    <row r="9" spans="1:27" x14ac:dyDescent="0.2">
      <c r="A9" s="93">
        <v>3</v>
      </c>
      <c r="B9" s="35">
        <v>1644</v>
      </c>
      <c r="C9" s="35">
        <v>1790</v>
      </c>
      <c r="D9" s="35">
        <v>4</v>
      </c>
      <c r="E9" s="35">
        <v>0</v>
      </c>
      <c r="F9" s="35">
        <v>5622</v>
      </c>
      <c r="G9" s="35">
        <v>4996</v>
      </c>
      <c r="H9" s="35">
        <v>75</v>
      </c>
      <c r="I9" s="35">
        <v>0</v>
      </c>
      <c r="J9" s="35">
        <v>395</v>
      </c>
      <c r="K9" s="35">
        <v>591</v>
      </c>
      <c r="L9" s="35">
        <v>4425</v>
      </c>
      <c r="M9" s="35">
        <v>4800</v>
      </c>
      <c r="N9" s="35">
        <v>0</v>
      </c>
      <c r="O9" s="35">
        <v>0</v>
      </c>
      <c r="P9" s="35">
        <v>3420</v>
      </c>
      <c r="Q9" s="35">
        <v>1822</v>
      </c>
      <c r="R9" s="35">
        <v>0</v>
      </c>
      <c r="S9" s="35">
        <v>134</v>
      </c>
      <c r="T9" s="35">
        <v>878</v>
      </c>
      <c r="U9" s="35">
        <v>2159</v>
      </c>
      <c r="V9" s="116">
        <v>0</v>
      </c>
      <c r="W9" s="105">
        <v>0</v>
      </c>
      <c r="X9" s="104">
        <f t="shared" si="0"/>
        <v>16463</v>
      </c>
      <c r="Y9" s="105">
        <f t="shared" si="1"/>
        <v>16292</v>
      </c>
      <c r="Z9" s="104">
        <f t="shared" si="2"/>
        <v>12569</v>
      </c>
      <c r="AA9" s="105">
        <f t="shared" si="3"/>
        <v>13745</v>
      </c>
    </row>
    <row r="10" spans="1:27" x14ac:dyDescent="0.2">
      <c r="A10" s="94">
        <v>4</v>
      </c>
      <c r="B10" s="36">
        <v>1700</v>
      </c>
      <c r="C10" s="36">
        <v>937</v>
      </c>
      <c r="D10" s="162">
        <v>0</v>
      </c>
      <c r="E10" s="36">
        <v>0</v>
      </c>
      <c r="F10" s="36">
        <v>6108</v>
      </c>
      <c r="G10" s="36">
        <v>2732</v>
      </c>
      <c r="H10" s="36">
        <v>0</v>
      </c>
      <c r="I10" s="36">
        <v>0</v>
      </c>
      <c r="J10" s="36">
        <v>260</v>
      </c>
      <c r="K10" s="36">
        <v>0</v>
      </c>
      <c r="L10" s="36">
        <v>6812</v>
      </c>
      <c r="M10" s="36">
        <v>1848</v>
      </c>
      <c r="N10" s="36">
        <v>0</v>
      </c>
      <c r="O10" s="36">
        <v>0</v>
      </c>
      <c r="P10" s="36">
        <v>1036</v>
      </c>
      <c r="Q10" s="36">
        <v>0</v>
      </c>
      <c r="R10" s="36">
        <v>690</v>
      </c>
      <c r="S10" s="36">
        <v>0</v>
      </c>
      <c r="T10" s="36">
        <v>739</v>
      </c>
      <c r="U10" s="36">
        <v>1293</v>
      </c>
      <c r="V10" s="117">
        <v>0</v>
      </c>
      <c r="W10" s="107">
        <v>0</v>
      </c>
      <c r="X10" s="106">
        <f t="shared" si="0"/>
        <v>17345</v>
      </c>
      <c r="Y10" s="107">
        <f t="shared" si="1"/>
        <v>6810</v>
      </c>
      <c r="Z10" s="106">
        <f t="shared" si="2"/>
        <v>15359</v>
      </c>
      <c r="AA10" s="107">
        <f t="shared" si="3"/>
        <v>6810</v>
      </c>
    </row>
    <row r="11" spans="1:27" x14ac:dyDescent="0.2">
      <c r="A11" s="92">
        <v>5</v>
      </c>
      <c r="B11" s="34">
        <v>2408</v>
      </c>
      <c r="C11" s="34">
        <v>1049</v>
      </c>
      <c r="D11" s="161">
        <v>0</v>
      </c>
      <c r="E11" s="34">
        <v>2</v>
      </c>
      <c r="F11" s="34">
        <v>7657</v>
      </c>
      <c r="G11" s="34">
        <v>3332</v>
      </c>
      <c r="H11" s="34">
        <v>66</v>
      </c>
      <c r="I11" s="34">
        <v>35</v>
      </c>
      <c r="J11" s="34">
        <v>329</v>
      </c>
      <c r="K11" s="34">
        <v>0</v>
      </c>
      <c r="L11" s="34">
        <v>5087</v>
      </c>
      <c r="M11" s="34">
        <v>2223</v>
      </c>
      <c r="N11" s="34">
        <v>0</v>
      </c>
      <c r="O11" s="34">
        <v>0</v>
      </c>
      <c r="P11" s="34">
        <v>375</v>
      </c>
      <c r="Q11" s="34">
        <v>0</v>
      </c>
      <c r="R11" s="34">
        <v>0</v>
      </c>
      <c r="S11" s="34">
        <v>0</v>
      </c>
      <c r="T11" s="34">
        <v>321</v>
      </c>
      <c r="U11" s="34">
        <v>98</v>
      </c>
      <c r="V11" s="115">
        <v>0</v>
      </c>
      <c r="W11" s="103">
        <v>0</v>
      </c>
      <c r="X11" s="102">
        <f t="shared" si="0"/>
        <v>16243</v>
      </c>
      <c r="Y11" s="103">
        <f t="shared" si="1"/>
        <v>6739</v>
      </c>
      <c r="Z11" s="102">
        <f t="shared" si="2"/>
        <v>15473</v>
      </c>
      <c r="AA11" s="103">
        <f t="shared" si="3"/>
        <v>6702</v>
      </c>
    </row>
    <row r="12" spans="1:27" x14ac:dyDescent="0.2">
      <c r="A12" s="93">
        <v>6</v>
      </c>
      <c r="B12" s="35">
        <v>2856</v>
      </c>
      <c r="C12" s="35">
        <v>854</v>
      </c>
      <c r="D12" s="35">
        <v>101</v>
      </c>
      <c r="E12" s="35">
        <v>6</v>
      </c>
      <c r="F12" s="35">
        <v>9677</v>
      </c>
      <c r="G12" s="35">
        <v>3705</v>
      </c>
      <c r="H12" s="35">
        <v>120</v>
      </c>
      <c r="I12" s="35">
        <v>15</v>
      </c>
      <c r="J12" s="35">
        <v>315</v>
      </c>
      <c r="K12" s="35">
        <v>0</v>
      </c>
      <c r="L12" s="35">
        <v>8419</v>
      </c>
      <c r="M12" s="35">
        <v>4661</v>
      </c>
      <c r="N12" s="35">
        <v>0</v>
      </c>
      <c r="O12" s="35">
        <v>0</v>
      </c>
      <c r="P12" s="35">
        <v>1225</v>
      </c>
      <c r="Q12" s="35">
        <v>93</v>
      </c>
      <c r="R12" s="35">
        <v>0</v>
      </c>
      <c r="S12" s="35">
        <v>0</v>
      </c>
      <c r="T12" s="35">
        <v>1481</v>
      </c>
      <c r="U12" s="35">
        <v>926</v>
      </c>
      <c r="V12" s="116">
        <v>0</v>
      </c>
      <c r="W12" s="105">
        <v>0</v>
      </c>
      <c r="X12" s="104">
        <f t="shared" si="0"/>
        <v>24194</v>
      </c>
      <c r="Y12" s="105">
        <f t="shared" si="1"/>
        <v>10260</v>
      </c>
      <c r="Z12" s="104">
        <f t="shared" si="2"/>
        <v>22433</v>
      </c>
      <c r="AA12" s="105">
        <f t="shared" si="3"/>
        <v>10146</v>
      </c>
    </row>
    <row r="13" spans="1:27" x14ac:dyDescent="0.2">
      <c r="A13" s="94">
        <v>7</v>
      </c>
      <c r="B13" s="36">
        <v>2519</v>
      </c>
      <c r="C13" s="36">
        <v>2152</v>
      </c>
      <c r="D13" s="162">
        <v>0</v>
      </c>
      <c r="E13" s="36">
        <v>6</v>
      </c>
      <c r="F13" s="36">
        <v>8178</v>
      </c>
      <c r="G13" s="36">
        <v>6483</v>
      </c>
      <c r="H13" s="36">
        <v>0</v>
      </c>
      <c r="I13" s="36">
        <v>31</v>
      </c>
      <c r="J13" s="36">
        <v>322</v>
      </c>
      <c r="K13" s="36">
        <v>0</v>
      </c>
      <c r="L13" s="36">
        <v>7878</v>
      </c>
      <c r="M13" s="36">
        <v>8283</v>
      </c>
      <c r="N13" s="36">
        <v>0</v>
      </c>
      <c r="O13" s="36">
        <v>0</v>
      </c>
      <c r="P13" s="36">
        <v>704</v>
      </c>
      <c r="Q13" s="36">
        <v>1357</v>
      </c>
      <c r="R13" s="36">
        <v>0</v>
      </c>
      <c r="S13" s="36">
        <v>0</v>
      </c>
      <c r="T13" s="36">
        <v>1157</v>
      </c>
      <c r="U13" s="36">
        <v>1715</v>
      </c>
      <c r="V13" s="117">
        <v>0</v>
      </c>
      <c r="W13" s="107">
        <v>0</v>
      </c>
      <c r="X13" s="106">
        <f t="shared" si="0"/>
        <v>20758</v>
      </c>
      <c r="Y13" s="107">
        <f t="shared" si="1"/>
        <v>20027</v>
      </c>
      <c r="Z13" s="106">
        <f t="shared" si="2"/>
        <v>19732</v>
      </c>
      <c r="AA13" s="107">
        <f t="shared" si="3"/>
        <v>18633</v>
      </c>
    </row>
    <row r="14" spans="1:27" x14ac:dyDescent="0.2">
      <c r="A14" s="92">
        <v>8</v>
      </c>
      <c r="B14" s="34">
        <v>2659</v>
      </c>
      <c r="C14" s="34">
        <v>1581</v>
      </c>
      <c r="D14" s="34">
        <v>114</v>
      </c>
      <c r="E14" s="34">
        <v>52</v>
      </c>
      <c r="F14" s="34">
        <v>7777</v>
      </c>
      <c r="G14" s="34">
        <v>5789</v>
      </c>
      <c r="H14" s="34">
        <v>145</v>
      </c>
      <c r="I14" s="34">
        <v>49</v>
      </c>
      <c r="J14" s="34">
        <v>162</v>
      </c>
      <c r="K14" s="34">
        <v>0</v>
      </c>
      <c r="L14" s="34">
        <v>5097</v>
      </c>
      <c r="M14" s="34">
        <v>5073</v>
      </c>
      <c r="N14" s="34">
        <v>0</v>
      </c>
      <c r="O14" s="34">
        <v>0</v>
      </c>
      <c r="P14" s="34">
        <v>846</v>
      </c>
      <c r="Q14" s="34">
        <v>587</v>
      </c>
      <c r="R14" s="34">
        <v>0</v>
      </c>
      <c r="S14" s="34">
        <v>0</v>
      </c>
      <c r="T14" s="34">
        <v>1149</v>
      </c>
      <c r="U14" s="34">
        <v>954</v>
      </c>
      <c r="V14" s="115">
        <v>0</v>
      </c>
      <c r="W14" s="103">
        <v>0</v>
      </c>
      <c r="X14" s="102">
        <f t="shared" si="0"/>
        <v>17949</v>
      </c>
      <c r="Y14" s="103">
        <f t="shared" si="1"/>
        <v>14085</v>
      </c>
      <c r="Z14" s="102">
        <f t="shared" si="2"/>
        <v>16682</v>
      </c>
      <c r="AA14" s="103">
        <f t="shared" si="3"/>
        <v>13397</v>
      </c>
    </row>
    <row r="15" spans="1:27" x14ac:dyDescent="0.2">
      <c r="A15" s="93">
        <v>9</v>
      </c>
      <c r="B15" s="35">
        <v>2637</v>
      </c>
      <c r="C15" s="35">
        <v>3933</v>
      </c>
      <c r="D15" s="35">
        <v>9</v>
      </c>
      <c r="E15" s="35">
        <v>147</v>
      </c>
      <c r="F15" s="35">
        <v>8514</v>
      </c>
      <c r="G15" s="35">
        <v>10094</v>
      </c>
      <c r="H15" s="35">
        <v>352</v>
      </c>
      <c r="I15" s="35">
        <v>268</v>
      </c>
      <c r="J15" s="35">
        <v>356</v>
      </c>
      <c r="K15" s="35">
        <v>53</v>
      </c>
      <c r="L15" s="35">
        <v>5049</v>
      </c>
      <c r="M15" s="35">
        <v>7133</v>
      </c>
      <c r="N15" s="35">
        <v>0</v>
      </c>
      <c r="O15" s="35">
        <v>0</v>
      </c>
      <c r="P15" s="35">
        <v>265</v>
      </c>
      <c r="Q15" s="35">
        <v>12</v>
      </c>
      <c r="R15" s="35">
        <v>0</v>
      </c>
      <c r="S15" s="35">
        <v>0</v>
      </c>
      <c r="T15" s="35">
        <v>919</v>
      </c>
      <c r="U15" s="35">
        <v>464</v>
      </c>
      <c r="V15" s="116">
        <v>0</v>
      </c>
      <c r="W15" s="105">
        <v>140</v>
      </c>
      <c r="X15" s="104">
        <f t="shared" si="0"/>
        <v>18101</v>
      </c>
      <c r="Y15" s="105">
        <f t="shared" si="1"/>
        <v>22244</v>
      </c>
      <c r="Z15" s="104">
        <f t="shared" si="2"/>
        <v>17119</v>
      </c>
      <c r="AA15" s="105">
        <f t="shared" si="3"/>
        <v>21624</v>
      </c>
    </row>
    <row r="16" spans="1:27" x14ac:dyDescent="0.2">
      <c r="A16" s="94">
        <v>10</v>
      </c>
      <c r="B16" s="36">
        <v>2652</v>
      </c>
      <c r="C16" s="36">
        <v>3877</v>
      </c>
      <c r="D16" s="36">
        <v>11</v>
      </c>
      <c r="E16" s="36">
        <v>15</v>
      </c>
      <c r="F16" s="36">
        <v>8494</v>
      </c>
      <c r="G16" s="36">
        <v>13066</v>
      </c>
      <c r="H16" s="36">
        <v>38</v>
      </c>
      <c r="I16" s="36">
        <v>33</v>
      </c>
      <c r="J16" s="36">
        <v>258</v>
      </c>
      <c r="K16" s="36">
        <v>37</v>
      </c>
      <c r="L16" s="36">
        <v>8859</v>
      </c>
      <c r="M16" s="36">
        <v>13303</v>
      </c>
      <c r="N16" s="36">
        <v>0</v>
      </c>
      <c r="O16" s="36">
        <v>0</v>
      </c>
      <c r="P16" s="36">
        <v>402</v>
      </c>
      <c r="Q16" s="36">
        <v>121</v>
      </c>
      <c r="R16" s="36">
        <v>0</v>
      </c>
      <c r="S16" s="36">
        <v>0</v>
      </c>
      <c r="T16" s="36">
        <v>3083</v>
      </c>
      <c r="U16" s="36">
        <v>2591</v>
      </c>
      <c r="V16" s="117">
        <v>0</v>
      </c>
      <c r="W16" s="107">
        <v>436</v>
      </c>
      <c r="X16" s="106">
        <f t="shared" si="0"/>
        <v>23797</v>
      </c>
      <c r="Y16" s="107">
        <f t="shared" si="1"/>
        <v>33479</v>
      </c>
      <c r="Z16" s="106">
        <f t="shared" si="2"/>
        <v>23088</v>
      </c>
      <c r="AA16" s="107">
        <f t="shared" si="3"/>
        <v>32837</v>
      </c>
    </row>
    <row r="17" spans="1:27" x14ac:dyDescent="0.2">
      <c r="A17" s="92">
        <v>11</v>
      </c>
      <c r="B17" s="34">
        <v>1613</v>
      </c>
      <c r="C17" s="34">
        <v>2111</v>
      </c>
      <c r="D17" s="161">
        <v>0</v>
      </c>
      <c r="E17" s="34">
        <v>0</v>
      </c>
      <c r="F17" s="34">
        <v>6602</v>
      </c>
      <c r="G17" s="34">
        <v>6545</v>
      </c>
      <c r="H17" s="34">
        <v>0</v>
      </c>
      <c r="I17" s="34">
        <v>0</v>
      </c>
      <c r="J17" s="34">
        <v>166</v>
      </c>
      <c r="K17" s="34">
        <v>40</v>
      </c>
      <c r="L17" s="34">
        <v>4999</v>
      </c>
      <c r="M17" s="34">
        <v>5287</v>
      </c>
      <c r="N17" s="34">
        <v>0</v>
      </c>
      <c r="O17" s="34">
        <v>0</v>
      </c>
      <c r="P17" s="34">
        <v>381</v>
      </c>
      <c r="Q17" s="34">
        <v>126</v>
      </c>
      <c r="R17" s="34">
        <v>0</v>
      </c>
      <c r="S17" s="34">
        <v>0</v>
      </c>
      <c r="T17" s="34">
        <v>149</v>
      </c>
      <c r="U17" s="34">
        <v>290</v>
      </c>
      <c r="V17" s="115">
        <v>0</v>
      </c>
      <c r="W17" s="103">
        <v>0</v>
      </c>
      <c r="X17" s="102">
        <f t="shared" si="0"/>
        <v>13910</v>
      </c>
      <c r="Y17" s="103">
        <f t="shared" si="1"/>
        <v>14399</v>
      </c>
      <c r="Z17" s="102">
        <f t="shared" si="2"/>
        <v>13363</v>
      </c>
      <c r="AA17" s="103">
        <f t="shared" si="3"/>
        <v>14233</v>
      </c>
    </row>
    <row r="18" spans="1:27" x14ac:dyDescent="0.2">
      <c r="A18" s="93">
        <v>12</v>
      </c>
      <c r="B18" s="35">
        <v>2047</v>
      </c>
      <c r="C18" s="35">
        <v>1306</v>
      </c>
      <c r="D18" s="163">
        <v>0</v>
      </c>
      <c r="E18" s="35">
        <v>0</v>
      </c>
      <c r="F18" s="35">
        <v>6186</v>
      </c>
      <c r="G18" s="35">
        <v>3786</v>
      </c>
      <c r="H18" s="35">
        <v>0</v>
      </c>
      <c r="I18" s="35">
        <v>38</v>
      </c>
      <c r="J18" s="35">
        <v>171</v>
      </c>
      <c r="K18" s="35">
        <v>0</v>
      </c>
      <c r="L18" s="35">
        <v>2981</v>
      </c>
      <c r="M18" s="35">
        <v>2957</v>
      </c>
      <c r="N18" s="35">
        <v>0</v>
      </c>
      <c r="O18" s="35">
        <v>0</v>
      </c>
      <c r="P18" s="35">
        <v>307</v>
      </c>
      <c r="Q18" s="35">
        <v>215</v>
      </c>
      <c r="R18" s="35">
        <v>0</v>
      </c>
      <c r="S18" s="35">
        <v>0</v>
      </c>
      <c r="T18" s="35">
        <v>0</v>
      </c>
      <c r="U18" s="35">
        <v>47</v>
      </c>
      <c r="V18" s="116">
        <v>0</v>
      </c>
      <c r="W18" s="105">
        <v>0</v>
      </c>
      <c r="X18" s="104">
        <f t="shared" si="0"/>
        <v>11692</v>
      </c>
      <c r="Y18" s="105">
        <f t="shared" si="1"/>
        <v>8349</v>
      </c>
      <c r="Z18" s="104">
        <f t="shared" si="2"/>
        <v>11214</v>
      </c>
      <c r="AA18" s="105">
        <f t="shared" si="3"/>
        <v>8096</v>
      </c>
    </row>
    <row r="19" spans="1:27" x14ac:dyDescent="0.2">
      <c r="A19" s="94">
        <v>13</v>
      </c>
      <c r="B19" s="36">
        <v>1720</v>
      </c>
      <c r="C19" s="36">
        <v>675</v>
      </c>
      <c r="D19" s="162">
        <v>0</v>
      </c>
      <c r="E19" s="36">
        <v>0</v>
      </c>
      <c r="F19" s="36">
        <v>6855</v>
      </c>
      <c r="G19" s="36">
        <v>2727</v>
      </c>
      <c r="H19" s="36">
        <v>0</v>
      </c>
      <c r="I19" s="36">
        <v>0</v>
      </c>
      <c r="J19" s="36">
        <v>173</v>
      </c>
      <c r="K19" s="36">
        <v>0</v>
      </c>
      <c r="L19" s="36">
        <v>4813</v>
      </c>
      <c r="M19" s="36">
        <v>2138</v>
      </c>
      <c r="N19" s="36">
        <v>0</v>
      </c>
      <c r="O19" s="36">
        <v>0</v>
      </c>
      <c r="P19" s="36">
        <v>0</v>
      </c>
      <c r="Q19" s="36">
        <v>0</v>
      </c>
      <c r="R19" s="36">
        <v>759</v>
      </c>
      <c r="S19" s="36">
        <v>0</v>
      </c>
      <c r="T19" s="36">
        <v>0</v>
      </c>
      <c r="U19" s="36">
        <v>0</v>
      </c>
      <c r="V19" s="117">
        <v>0</v>
      </c>
      <c r="W19" s="107">
        <v>0</v>
      </c>
      <c r="X19" s="106">
        <f t="shared" si="0"/>
        <v>14320</v>
      </c>
      <c r="Y19" s="107">
        <f t="shared" si="1"/>
        <v>5540</v>
      </c>
      <c r="Z19" s="106">
        <f t="shared" si="2"/>
        <v>13388</v>
      </c>
      <c r="AA19" s="107">
        <f t="shared" si="3"/>
        <v>5540</v>
      </c>
    </row>
    <row r="20" spans="1:27" x14ac:dyDescent="0.2">
      <c r="A20" s="92">
        <v>14</v>
      </c>
      <c r="B20" s="34">
        <v>1344</v>
      </c>
      <c r="C20" s="34">
        <v>1147</v>
      </c>
      <c r="D20" s="161">
        <v>0</v>
      </c>
      <c r="E20" s="34">
        <v>0</v>
      </c>
      <c r="F20" s="34">
        <v>4702</v>
      </c>
      <c r="G20" s="34">
        <v>4006</v>
      </c>
      <c r="H20" s="34">
        <v>0</v>
      </c>
      <c r="I20" s="34">
        <v>0</v>
      </c>
      <c r="J20" s="34">
        <v>120</v>
      </c>
      <c r="K20" s="34">
        <v>0</v>
      </c>
      <c r="L20" s="34">
        <v>2013</v>
      </c>
      <c r="M20" s="34">
        <v>2089</v>
      </c>
      <c r="N20" s="34">
        <v>0</v>
      </c>
      <c r="O20" s="34">
        <v>0</v>
      </c>
      <c r="P20" s="34">
        <v>0</v>
      </c>
      <c r="Q20" s="34">
        <v>51</v>
      </c>
      <c r="R20" s="34">
        <v>474</v>
      </c>
      <c r="S20" s="34">
        <v>0</v>
      </c>
      <c r="T20" s="34">
        <v>0</v>
      </c>
      <c r="U20" s="34">
        <v>81</v>
      </c>
      <c r="V20" s="115">
        <v>0</v>
      </c>
      <c r="W20" s="103">
        <v>0</v>
      </c>
      <c r="X20" s="102">
        <f t="shared" si="0"/>
        <v>8653</v>
      </c>
      <c r="Y20" s="103">
        <f t="shared" si="1"/>
        <v>7374</v>
      </c>
      <c r="Z20" s="102">
        <f t="shared" si="2"/>
        <v>8059</v>
      </c>
      <c r="AA20" s="103">
        <f t="shared" si="3"/>
        <v>7323</v>
      </c>
    </row>
    <row r="21" spans="1:27" x14ac:dyDescent="0.2">
      <c r="A21" s="93">
        <v>15</v>
      </c>
      <c r="B21" s="35">
        <v>1537</v>
      </c>
      <c r="C21" s="35">
        <v>1477</v>
      </c>
      <c r="D21" s="35">
        <v>8</v>
      </c>
      <c r="E21" s="35">
        <v>6</v>
      </c>
      <c r="F21" s="35">
        <v>5506</v>
      </c>
      <c r="G21" s="35">
        <v>4943</v>
      </c>
      <c r="H21" s="35">
        <v>44</v>
      </c>
      <c r="I21" s="35">
        <v>41</v>
      </c>
      <c r="J21" s="35">
        <v>146</v>
      </c>
      <c r="K21" s="35">
        <v>0</v>
      </c>
      <c r="L21" s="35">
        <v>3783</v>
      </c>
      <c r="M21" s="35">
        <v>4262</v>
      </c>
      <c r="N21" s="35">
        <v>0</v>
      </c>
      <c r="O21" s="35">
        <v>0</v>
      </c>
      <c r="P21" s="35">
        <v>0</v>
      </c>
      <c r="Q21" s="35">
        <v>0</v>
      </c>
      <c r="R21" s="35">
        <v>0</v>
      </c>
      <c r="S21" s="35">
        <v>0</v>
      </c>
      <c r="T21" s="35">
        <v>0</v>
      </c>
      <c r="U21" s="35">
        <v>902</v>
      </c>
      <c r="V21" s="116">
        <v>0</v>
      </c>
      <c r="W21" s="105">
        <v>0</v>
      </c>
      <c r="X21" s="104">
        <f t="shared" si="0"/>
        <v>11024</v>
      </c>
      <c r="Y21" s="105">
        <f t="shared" si="1"/>
        <v>11631</v>
      </c>
      <c r="Z21" s="104">
        <f t="shared" si="2"/>
        <v>10826</v>
      </c>
      <c r="AA21" s="105">
        <f t="shared" si="3"/>
        <v>11584</v>
      </c>
    </row>
    <row r="22" spans="1:27" x14ac:dyDescent="0.2">
      <c r="A22" s="94">
        <v>16</v>
      </c>
      <c r="B22" s="36">
        <v>1651</v>
      </c>
      <c r="C22" s="36">
        <v>967</v>
      </c>
      <c r="D22" s="36">
        <v>45</v>
      </c>
      <c r="E22" s="36">
        <v>0</v>
      </c>
      <c r="F22" s="36">
        <v>6068</v>
      </c>
      <c r="G22" s="36">
        <v>3024</v>
      </c>
      <c r="H22" s="36">
        <v>130</v>
      </c>
      <c r="I22" s="36">
        <v>0</v>
      </c>
      <c r="J22" s="36">
        <v>71</v>
      </c>
      <c r="K22" s="36">
        <v>0</v>
      </c>
      <c r="L22" s="36">
        <v>401</v>
      </c>
      <c r="M22" s="36">
        <v>3065</v>
      </c>
      <c r="N22" s="36">
        <v>0</v>
      </c>
      <c r="O22" s="36">
        <v>0</v>
      </c>
      <c r="P22" s="36">
        <v>0</v>
      </c>
      <c r="Q22" s="36">
        <v>0</v>
      </c>
      <c r="R22" s="36">
        <v>0</v>
      </c>
      <c r="S22" s="36">
        <v>0</v>
      </c>
      <c r="T22" s="36">
        <v>0</v>
      </c>
      <c r="U22" s="36">
        <v>212</v>
      </c>
      <c r="V22" s="117">
        <v>0</v>
      </c>
      <c r="W22" s="107">
        <v>0</v>
      </c>
      <c r="X22" s="106">
        <f t="shared" si="0"/>
        <v>8366</v>
      </c>
      <c r="Y22" s="107">
        <f t="shared" si="1"/>
        <v>7268</v>
      </c>
      <c r="Z22" s="106">
        <f t="shared" si="2"/>
        <v>8120</v>
      </c>
      <c r="AA22" s="107">
        <f t="shared" si="3"/>
        <v>7268</v>
      </c>
    </row>
    <row r="23" spans="1:27" x14ac:dyDescent="0.2">
      <c r="A23" s="92">
        <v>17</v>
      </c>
      <c r="B23" s="34">
        <v>2064</v>
      </c>
      <c r="C23" s="34">
        <v>1842</v>
      </c>
      <c r="D23" s="34">
        <v>29</v>
      </c>
      <c r="E23" s="34">
        <v>0</v>
      </c>
      <c r="F23" s="34">
        <v>7264</v>
      </c>
      <c r="G23" s="34">
        <v>5725</v>
      </c>
      <c r="H23" s="34">
        <v>118</v>
      </c>
      <c r="I23" s="34">
        <v>0</v>
      </c>
      <c r="J23" s="34">
        <v>134</v>
      </c>
      <c r="K23" s="34">
        <v>17</v>
      </c>
      <c r="L23" s="34">
        <v>5224</v>
      </c>
      <c r="M23" s="34">
        <v>4867</v>
      </c>
      <c r="N23" s="34">
        <v>0</v>
      </c>
      <c r="O23" s="34">
        <v>0</v>
      </c>
      <c r="P23" s="34">
        <v>222</v>
      </c>
      <c r="Q23" s="34">
        <v>0</v>
      </c>
      <c r="R23" s="34">
        <v>0</v>
      </c>
      <c r="S23" s="34">
        <v>0</v>
      </c>
      <c r="T23" s="34">
        <v>362</v>
      </c>
      <c r="U23" s="34">
        <v>0</v>
      </c>
      <c r="V23" s="115">
        <v>0</v>
      </c>
      <c r="W23" s="103">
        <v>0</v>
      </c>
      <c r="X23" s="102">
        <f t="shared" si="0"/>
        <v>15417</v>
      </c>
      <c r="Y23" s="103">
        <f t="shared" si="1"/>
        <v>12451</v>
      </c>
      <c r="Z23" s="102">
        <f t="shared" si="2"/>
        <v>14914</v>
      </c>
      <c r="AA23" s="103">
        <f t="shared" si="3"/>
        <v>12434</v>
      </c>
    </row>
    <row r="24" spans="1:27" x14ac:dyDescent="0.2">
      <c r="A24" s="93">
        <v>18</v>
      </c>
      <c r="B24" s="35">
        <v>2066</v>
      </c>
      <c r="C24" s="35">
        <v>1361</v>
      </c>
      <c r="D24" s="35">
        <v>135</v>
      </c>
      <c r="E24" s="35">
        <v>0</v>
      </c>
      <c r="F24" s="35">
        <v>6555</v>
      </c>
      <c r="G24" s="35">
        <v>5133</v>
      </c>
      <c r="H24" s="35">
        <v>223</v>
      </c>
      <c r="I24" s="35">
        <v>0</v>
      </c>
      <c r="J24" s="35">
        <v>215</v>
      </c>
      <c r="K24" s="35">
        <v>0</v>
      </c>
      <c r="L24" s="35">
        <v>5612</v>
      </c>
      <c r="M24" s="35">
        <v>4850</v>
      </c>
      <c r="N24" s="35">
        <v>0</v>
      </c>
      <c r="O24" s="35">
        <v>0</v>
      </c>
      <c r="P24" s="35">
        <v>0</v>
      </c>
      <c r="Q24" s="35">
        <v>0</v>
      </c>
      <c r="R24" s="35">
        <v>817</v>
      </c>
      <c r="S24" s="35">
        <v>0</v>
      </c>
      <c r="T24" s="35">
        <v>0</v>
      </c>
      <c r="U24" s="35">
        <v>420</v>
      </c>
      <c r="V24" s="116">
        <v>0</v>
      </c>
      <c r="W24" s="105">
        <v>0</v>
      </c>
      <c r="X24" s="104">
        <f t="shared" si="0"/>
        <v>15623</v>
      </c>
      <c r="Y24" s="105">
        <f t="shared" si="1"/>
        <v>11764</v>
      </c>
      <c r="Z24" s="104">
        <f t="shared" si="2"/>
        <v>14233</v>
      </c>
      <c r="AA24" s="105">
        <f t="shared" si="3"/>
        <v>11764</v>
      </c>
    </row>
    <row r="25" spans="1:27" x14ac:dyDescent="0.2">
      <c r="A25" s="94">
        <v>19</v>
      </c>
      <c r="B25" s="36">
        <v>1719</v>
      </c>
      <c r="C25" s="36">
        <v>1161</v>
      </c>
      <c r="D25" s="162">
        <v>0</v>
      </c>
      <c r="E25" s="36">
        <v>0</v>
      </c>
      <c r="F25" s="36">
        <v>6815</v>
      </c>
      <c r="G25" s="36">
        <v>3732</v>
      </c>
      <c r="H25" s="36">
        <v>171</v>
      </c>
      <c r="I25" s="36">
        <v>0</v>
      </c>
      <c r="J25" s="36">
        <v>142</v>
      </c>
      <c r="K25" s="36">
        <v>182</v>
      </c>
      <c r="L25" s="36">
        <v>1211</v>
      </c>
      <c r="M25" s="36">
        <v>2118</v>
      </c>
      <c r="N25" s="36">
        <v>0</v>
      </c>
      <c r="O25" s="36">
        <v>0</v>
      </c>
      <c r="P25" s="36">
        <v>0</v>
      </c>
      <c r="Q25" s="36">
        <v>0</v>
      </c>
      <c r="R25" s="36">
        <v>0</v>
      </c>
      <c r="S25" s="36">
        <v>0</v>
      </c>
      <c r="T25" s="36">
        <v>0</v>
      </c>
      <c r="U25" s="36">
        <v>0</v>
      </c>
      <c r="V25" s="117">
        <v>0</v>
      </c>
      <c r="W25" s="107">
        <v>0</v>
      </c>
      <c r="X25" s="106">
        <f t="shared" si="0"/>
        <v>10058</v>
      </c>
      <c r="Y25" s="107">
        <f t="shared" si="1"/>
        <v>7193</v>
      </c>
      <c r="Z25" s="106">
        <f t="shared" si="2"/>
        <v>9745</v>
      </c>
      <c r="AA25" s="107">
        <f t="shared" si="3"/>
        <v>7011</v>
      </c>
    </row>
    <row r="26" spans="1:27" x14ac:dyDescent="0.2">
      <c r="A26" s="92">
        <v>20</v>
      </c>
      <c r="B26" s="34">
        <v>1605</v>
      </c>
      <c r="C26" s="34">
        <v>1550</v>
      </c>
      <c r="D26" s="161">
        <v>0</v>
      </c>
      <c r="E26" s="34">
        <v>0</v>
      </c>
      <c r="F26" s="34">
        <v>7512</v>
      </c>
      <c r="G26" s="34">
        <v>5481</v>
      </c>
      <c r="H26" s="34">
        <v>0</v>
      </c>
      <c r="I26" s="34">
        <v>0</v>
      </c>
      <c r="J26" s="34">
        <v>192</v>
      </c>
      <c r="K26" s="34">
        <v>0</v>
      </c>
      <c r="L26" s="34">
        <v>1449</v>
      </c>
      <c r="M26" s="34">
        <v>4995</v>
      </c>
      <c r="N26" s="34">
        <v>0</v>
      </c>
      <c r="O26" s="34">
        <v>0</v>
      </c>
      <c r="P26" s="34">
        <v>235</v>
      </c>
      <c r="Q26" s="34">
        <v>919</v>
      </c>
      <c r="R26" s="34">
        <v>348</v>
      </c>
      <c r="S26" s="34">
        <v>0</v>
      </c>
      <c r="T26" s="34">
        <v>0</v>
      </c>
      <c r="U26" s="34">
        <v>309</v>
      </c>
      <c r="V26" s="115">
        <v>0</v>
      </c>
      <c r="W26" s="103">
        <v>0</v>
      </c>
      <c r="X26" s="102">
        <f t="shared" si="0"/>
        <v>11341</v>
      </c>
      <c r="Y26" s="103">
        <f t="shared" si="1"/>
        <v>13254</v>
      </c>
      <c r="Z26" s="102">
        <f t="shared" si="2"/>
        <v>10566</v>
      </c>
      <c r="AA26" s="103">
        <f t="shared" si="3"/>
        <v>12335</v>
      </c>
    </row>
    <row r="27" spans="1:27" x14ac:dyDescent="0.2">
      <c r="A27" s="93">
        <v>21</v>
      </c>
      <c r="B27" s="35">
        <v>2078</v>
      </c>
      <c r="C27" s="35">
        <v>848</v>
      </c>
      <c r="D27" s="163">
        <v>0</v>
      </c>
      <c r="E27" s="35">
        <v>0</v>
      </c>
      <c r="F27" s="35">
        <v>7850</v>
      </c>
      <c r="G27" s="35">
        <v>2020</v>
      </c>
      <c r="H27" s="35">
        <v>0</v>
      </c>
      <c r="I27" s="35">
        <v>0</v>
      </c>
      <c r="J27" s="35">
        <v>207</v>
      </c>
      <c r="K27" s="35">
        <v>0</v>
      </c>
      <c r="L27" s="35">
        <v>3583</v>
      </c>
      <c r="M27" s="35">
        <v>984</v>
      </c>
      <c r="N27" s="35">
        <v>0</v>
      </c>
      <c r="O27" s="35">
        <v>0</v>
      </c>
      <c r="P27" s="35">
        <v>91</v>
      </c>
      <c r="Q27" s="35">
        <v>0</v>
      </c>
      <c r="R27" s="35">
        <v>620</v>
      </c>
      <c r="S27" s="35">
        <v>0</v>
      </c>
      <c r="T27" s="35">
        <v>0</v>
      </c>
      <c r="U27" s="35">
        <v>133</v>
      </c>
      <c r="V27" s="116">
        <v>0</v>
      </c>
      <c r="W27" s="105">
        <v>3</v>
      </c>
      <c r="X27" s="104">
        <f t="shared" si="0"/>
        <v>14429</v>
      </c>
      <c r="Y27" s="105">
        <f t="shared" si="1"/>
        <v>3988</v>
      </c>
      <c r="Z27" s="104">
        <f t="shared" si="2"/>
        <v>13511</v>
      </c>
      <c r="AA27" s="105">
        <f t="shared" si="3"/>
        <v>3985</v>
      </c>
    </row>
    <row r="28" spans="1:27" ht="10.8" thickBot="1" x14ac:dyDescent="0.25">
      <c r="A28" s="95" t="s">
        <v>17</v>
      </c>
      <c r="B28" s="28">
        <f t="shared" ref="B28:W28" si="4">SUM(B7:B27)</f>
        <v>43191</v>
      </c>
      <c r="C28" s="28">
        <f t="shared" si="4"/>
        <v>36713</v>
      </c>
      <c r="D28" s="28">
        <f t="shared" si="4"/>
        <v>466</v>
      </c>
      <c r="E28" s="28">
        <f t="shared" si="4"/>
        <v>367</v>
      </c>
      <c r="F28" s="28">
        <f t="shared" si="4"/>
        <v>152304</v>
      </c>
      <c r="G28" s="28">
        <f t="shared" si="4"/>
        <v>118082</v>
      </c>
      <c r="H28" s="28">
        <f t="shared" si="4"/>
        <v>1519</v>
      </c>
      <c r="I28" s="28">
        <f t="shared" si="4"/>
        <v>784</v>
      </c>
      <c r="J28" s="28">
        <f t="shared" si="4"/>
        <v>4873</v>
      </c>
      <c r="K28" s="28">
        <f t="shared" si="4"/>
        <v>920</v>
      </c>
      <c r="L28" s="28">
        <f t="shared" si="4"/>
        <v>105629</v>
      </c>
      <c r="M28" s="28">
        <f t="shared" si="4"/>
        <v>103050</v>
      </c>
      <c r="N28" s="28">
        <f t="shared" si="4"/>
        <v>0</v>
      </c>
      <c r="O28" s="28">
        <f t="shared" si="4"/>
        <v>0</v>
      </c>
      <c r="P28" s="28">
        <f t="shared" si="4"/>
        <v>13819</v>
      </c>
      <c r="Q28" s="28">
        <f t="shared" si="4"/>
        <v>8327</v>
      </c>
      <c r="R28" s="28">
        <f t="shared" si="4"/>
        <v>5267</v>
      </c>
      <c r="S28" s="28">
        <f t="shared" si="4"/>
        <v>134</v>
      </c>
      <c r="T28" s="28">
        <f t="shared" si="4"/>
        <v>21954</v>
      </c>
      <c r="U28" s="28">
        <f t="shared" si="4"/>
        <v>28024</v>
      </c>
      <c r="V28" s="28">
        <f t="shared" si="4"/>
        <v>0</v>
      </c>
      <c r="W28" s="29">
        <f t="shared" si="4"/>
        <v>1213</v>
      </c>
      <c r="X28" s="96">
        <f t="shared" si="0"/>
        <v>349022</v>
      </c>
      <c r="Y28" s="29">
        <f t="shared" si="1"/>
        <v>297614</v>
      </c>
      <c r="Z28" s="96">
        <f t="shared" si="2"/>
        <v>323078</v>
      </c>
      <c r="AA28" s="29">
        <f t="shared" si="3"/>
        <v>285869</v>
      </c>
    </row>
    <row r="29" spans="1:27" x14ac:dyDescent="0.2">
      <c r="A29" s="97" t="s">
        <v>18</v>
      </c>
      <c r="B29" s="63">
        <v>0</v>
      </c>
      <c r="C29" s="63">
        <v>0</v>
      </c>
      <c r="D29" s="63">
        <v>78</v>
      </c>
      <c r="E29" s="63">
        <v>0</v>
      </c>
      <c r="F29" s="63">
        <v>0</v>
      </c>
      <c r="G29" s="63">
        <v>0</v>
      </c>
      <c r="H29" s="63">
        <v>30</v>
      </c>
      <c r="I29" s="63">
        <v>0</v>
      </c>
      <c r="J29" s="63">
        <v>0</v>
      </c>
      <c r="K29" s="63">
        <v>0</v>
      </c>
      <c r="L29" s="63">
        <v>0</v>
      </c>
      <c r="M29" s="63">
        <v>0</v>
      </c>
      <c r="N29" s="63">
        <v>0</v>
      </c>
      <c r="O29" s="63">
        <v>0</v>
      </c>
      <c r="P29" s="63">
        <v>0</v>
      </c>
      <c r="Q29" s="63">
        <v>0</v>
      </c>
      <c r="R29" s="63">
        <v>0</v>
      </c>
      <c r="S29" s="63">
        <v>0</v>
      </c>
      <c r="T29" s="63">
        <v>522</v>
      </c>
      <c r="U29" s="63">
        <v>0</v>
      </c>
      <c r="V29" s="63">
        <v>2253</v>
      </c>
      <c r="W29" s="64">
        <v>0</v>
      </c>
      <c r="X29" s="37">
        <f t="shared" si="0"/>
        <v>2883</v>
      </c>
      <c r="Y29" s="99">
        <f t="shared" si="1"/>
        <v>0</v>
      </c>
      <c r="Z29" s="98">
        <f t="shared" si="2"/>
        <v>522</v>
      </c>
      <c r="AA29" s="99">
        <f t="shared" si="3"/>
        <v>0</v>
      </c>
    </row>
    <row r="30" spans="1:27" ht="10.8" thickBot="1" x14ac:dyDescent="0.25">
      <c r="A30" s="95" t="s">
        <v>19</v>
      </c>
      <c r="B30" s="28">
        <f t="shared" ref="B30:W30" si="5">SUM(B28:B29)</f>
        <v>43191</v>
      </c>
      <c r="C30" s="28">
        <f t="shared" si="5"/>
        <v>36713</v>
      </c>
      <c r="D30" s="28">
        <f t="shared" si="5"/>
        <v>544</v>
      </c>
      <c r="E30" s="28">
        <f t="shared" si="5"/>
        <v>367</v>
      </c>
      <c r="F30" s="28">
        <f t="shared" si="5"/>
        <v>152304</v>
      </c>
      <c r="G30" s="28">
        <f t="shared" si="5"/>
        <v>118082</v>
      </c>
      <c r="H30" s="28">
        <f t="shared" si="5"/>
        <v>1549</v>
      </c>
      <c r="I30" s="28">
        <f t="shared" si="5"/>
        <v>784</v>
      </c>
      <c r="J30" s="28">
        <f t="shared" si="5"/>
        <v>4873</v>
      </c>
      <c r="K30" s="28">
        <f t="shared" si="5"/>
        <v>920</v>
      </c>
      <c r="L30" s="28">
        <f t="shared" si="5"/>
        <v>105629</v>
      </c>
      <c r="M30" s="28">
        <f t="shared" si="5"/>
        <v>103050</v>
      </c>
      <c r="N30" s="28">
        <f t="shared" si="5"/>
        <v>0</v>
      </c>
      <c r="O30" s="28">
        <f t="shared" si="5"/>
        <v>0</v>
      </c>
      <c r="P30" s="28">
        <f t="shared" si="5"/>
        <v>13819</v>
      </c>
      <c r="Q30" s="28">
        <f t="shared" si="5"/>
        <v>8327</v>
      </c>
      <c r="R30" s="28">
        <f t="shared" si="5"/>
        <v>5267</v>
      </c>
      <c r="S30" s="28">
        <f t="shared" si="5"/>
        <v>134</v>
      </c>
      <c r="T30" s="28">
        <f t="shared" si="5"/>
        <v>22476</v>
      </c>
      <c r="U30" s="28">
        <f t="shared" si="5"/>
        <v>28024</v>
      </c>
      <c r="V30" s="28">
        <f t="shared" si="5"/>
        <v>2253</v>
      </c>
      <c r="W30" s="29">
        <f t="shared" si="5"/>
        <v>1213</v>
      </c>
      <c r="X30" s="28">
        <f t="shared" si="0"/>
        <v>351905</v>
      </c>
      <c r="Y30" s="29">
        <f t="shared" si="1"/>
        <v>297614</v>
      </c>
      <c r="Z30" s="96">
        <f t="shared" si="2"/>
        <v>323600</v>
      </c>
      <c r="AA30" s="29">
        <f t="shared" si="3"/>
        <v>285869</v>
      </c>
    </row>
    <row r="31" spans="1:27" x14ac:dyDescent="0.2">
      <c r="A31" s="54" t="s">
        <v>35</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x14ac:dyDescent="0.2">
      <c r="A32" s="77" t="s">
        <v>274</v>
      </c>
    </row>
    <row r="34" spans="1:1" ht="22.5" customHeight="1" x14ac:dyDescent="0.3">
      <c r="A34" s="53"/>
    </row>
    <row r="59" spans="1:1" ht="19.5" customHeight="1" x14ac:dyDescent="0.3">
      <c r="A59" s="53"/>
    </row>
  </sheetData>
  <mergeCells count="18">
    <mergeCell ref="A4:A6"/>
    <mergeCell ref="J5:K5"/>
    <mergeCell ref="L5:M5"/>
    <mergeCell ref="B4:W4"/>
    <mergeCell ref="B5:C5"/>
    <mergeCell ref="D5:E5"/>
    <mergeCell ref="F5:G5"/>
    <mergeCell ref="N5:O5"/>
    <mergeCell ref="P5:Q5"/>
    <mergeCell ref="H5:I5"/>
    <mergeCell ref="R5:S5"/>
    <mergeCell ref="T5:U5"/>
    <mergeCell ref="Z5:AA5"/>
    <mergeCell ref="V5:W5"/>
    <mergeCell ref="X4:Y4"/>
    <mergeCell ref="Z4:AA4"/>
    <mergeCell ref="B1:AA1"/>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48</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92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21" t="s">
        <v>14</v>
      </c>
      <c r="Y4" s="421"/>
      <c r="Z4" s="422"/>
      <c r="AA4" s="42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0" t="s">
        <v>19</v>
      </c>
      <c r="Y5" s="389"/>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2734</v>
      </c>
      <c r="C7" s="34">
        <v>4800</v>
      </c>
      <c r="D7" s="34">
        <v>0</v>
      </c>
      <c r="E7" s="34">
        <v>38</v>
      </c>
      <c r="F7" s="34">
        <v>9423</v>
      </c>
      <c r="G7" s="34">
        <v>10592</v>
      </c>
      <c r="H7" s="34">
        <v>81</v>
      </c>
      <c r="I7" s="34">
        <v>91</v>
      </c>
      <c r="J7" s="34">
        <v>626</v>
      </c>
      <c r="K7" s="34">
        <v>0</v>
      </c>
      <c r="L7" s="34">
        <v>8523</v>
      </c>
      <c r="M7" s="34">
        <v>8334</v>
      </c>
      <c r="N7" s="34">
        <v>0</v>
      </c>
      <c r="O7" s="34">
        <v>46</v>
      </c>
      <c r="P7" s="34">
        <v>4111</v>
      </c>
      <c r="Q7" s="34">
        <v>619</v>
      </c>
      <c r="R7" s="34">
        <v>537</v>
      </c>
      <c r="S7" s="34">
        <v>0</v>
      </c>
      <c r="T7" s="34">
        <v>7331</v>
      </c>
      <c r="U7" s="34">
        <v>18779</v>
      </c>
      <c r="V7" s="34">
        <v>0</v>
      </c>
      <c r="W7" s="103">
        <v>184</v>
      </c>
      <c r="X7" s="102">
        <f t="shared" ref="X7:Y27" si="0">SUM(B7,D7,F7,H7,J7,L7,N7,P7,R7,T7,V7)</f>
        <v>33366</v>
      </c>
      <c r="Y7" s="34">
        <f t="shared" si="0"/>
        <v>43483</v>
      </c>
      <c r="Z7" s="34">
        <f t="shared" ref="Z7:AA30" si="1">SUM(B7,F7,L7,T7)</f>
        <v>28011</v>
      </c>
      <c r="AA7" s="103">
        <f t="shared" si="1"/>
        <v>42505</v>
      </c>
    </row>
    <row r="8" spans="1:27" ht="12" customHeight="1" x14ac:dyDescent="0.2">
      <c r="A8" s="92">
        <v>2</v>
      </c>
      <c r="B8" s="34">
        <v>2198</v>
      </c>
      <c r="C8" s="34">
        <v>3074</v>
      </c>
      <c r="D8" s="34">
        <v>134</v>
      </c>
      <c r="E8" s="34">
        <v>16</v>
      </c>
      <c r="F8" s="34">
        <v>7771</v>
      </c>
      <c r="G8" s="34">
        <v>7728</v>
      </c>
      <c r="H8" s="34">
        <v>327</v>
      </c>
      <c r="I8" s="34">
        <v>140</v>
      </c>
      <c r="J8" s="34">
        <v>434</v>
      </c>
      <c r="K8" s="34">
        <v>15</v>
      </c>
      <c r="L8" s="34">
        <v>7715</v>
      </c>
      <c r="M8" s="34">
        <v>5182</v>
      </c>
      <c r="N8" s="34">
        <v>0</v>
      </c>
      <c r="O8" s="34">
        <v>0</v>
      </c>
      <c r="P8" s="34">
        <v>723</v>
      </c>
      <c r="Q8" s="34">
        <v>486</v>
      </c>
      <c r="R8" s="34">
        <v>0</v>
      </c>
      <c r="S8" s="34">
        <v>0</v>
      </c>
      <c r="T8" s="34">
        <v>10327</v>
      </c>
      <c r="U8" s="34">
        <v>3268</v>
      </c>
      <c r="V8" s="34">
        <v>0</v>
      </c>
      <c r="W8" s="103">
        <v>255</v>
      </c>
      <c r="X8" s="102">
        <f t="shared" si="0"/>
        <v>29629</v>
      </c>
      <c r="Y8" s="34">
        <f t="shared" si="0"/>
        <v>20164</v>
      </c>
      <c r="Z8" s="34">
        <f t="shared" si="1"/>
        <v>28011</v>
      </c>
      <c r="AA8" s="103">
        <f t="shared" si="1"/>
        <v>19252</v>
      </c>
    </row>
    <row r="9" spans="1:27" ht="12" customHeight="1" x14ac:dyDescent="0.2">
      <c r="A9" s="93">
        <v>3</v>
      </c>
      <c r="B9" s="35">
        <v>1779</v>
      </c>
      <c r="C9" s="35">
        <v>2022</v>
      </c>
      <c r="D9" s="35">
        <v>8</v>
      </c>
      <c r="E9" s="35">
        <v>0</v>
      </c>
      <c r="F9" s="35">
        <v>5541</v>
      </c>
      <c r="G9" s="35">
        <v>4387</v>
      </c>
      <c r="H9" s="35">
        <v>182</v>
      </c>
      <c r="I9" s="35">
        <v>0</v>
      </c>
      <c r="J9" s="35">
        <v>524</v>
      </c>
      <c r="K9" s="35">
        <v>0</v>
      </c>
      <c r="L9" s="35">
        <v>3034</v>
      </c>
      <c r="M9" s="35">
        <v>3943</v>
      </c>
      <c r="N9" s="35">
        <v>0</v>
      </c>
      <c r="O9" s="35">
        <v>0</v>
      </c>
      <c r="P9" s="35">
        <v>3185</v>
      </c>
      <c r="Q9" s="35">
        <v>168</v>
      </c>
      <c r="R9" s="35">
        <v>0</v>
      </c>
      <c r="S9" s="35">
        <v>0</v>
      </c>
      <c r="T9" s="35">
        <v>547</v>
      </c>
      <c r="U9" s="35">
        <v>2873</v>
      </c>
      <c r="V9" s="35">
        <v>0</v>
      </c>
      <c r="W9" s="105">
        <v>544</v>
      </c>
      <c r="X9" s="104">
        <f t="shared" si="0"/>
        <v>14800</v>
      </c>
      <c r="Y9" s="35">
        <f t="shared" si="0"/>
        <v>13937</v>
      </c>
      <c r="Z9" s="35">
        <f t="shared" si="1"/>
        <v>10901</v>
      </c>
      <c r="AA9" s="105">
        <f t="shared" si="1"/>
        <v>13225</v>
      </c>
    </row>
    <row r="10" spans="1:27" ht="12" customHeight="1" x14ac:dyDescent="0.2">
      <c r="A10" s="94">
        <v>4</v>
      </c>
      <c r="B10" s="36">
        <v>1885</v>
      </c>
      <c r="C10" s="36">
        <v>1103</v>
      </c>
      <c r="D10" s="36">
        <v>0</v>
      </c>
      <c r="E10" s="36">
        <v>0</v>
      </c>
      <c r="F10" s="36">
        <v>6377</v>
      </c>
      <c r="G10" s="36">
        <v>2522</v>
      </c>
      <c r="H10" s="36">
        <v>86</v>
      </c>
      <c r="I10" s="36">
        <v>0</v>
      </c>
      <c r="J10" s="36">
        <v>466</v>
      </c>
      <c r="K10" s="36">
        <v>0</v>
      </c>
      <c r="L10" s="36">
        <v>6572</v>
      </c>
      <c r="M10" s="36">
        <v>1619</v>
      </c>
      <c r="N10" s="36">
        <v>0</v>
      </c>
      <c r="O10" s="36">
        <v>0</v>
      </c>
      <c r="P10" s="36">
        <v>1590</v>
      </c>
      <c r="Q10" s="36">
        <v>159</v>
      </c>
      <c r="R10" s="36">
        <v>791</v>
      </c>
      <c r="S10" s="36">
        <v>0</v>
      </c>
      <c r="T10" s="36">
        <v>643</v>
      </c>
      <c r="U10" s="36">
        <v>1402</v>
      </c>
      <c r="V10" s="36">
        <v>0</v>
      </c>
      <c r="W10" s="107">
        <v>95</v>
      </c>
      <c r="X10" s="106">
        <f t="shared" si="0"/>
        <v>18410</v>
      </c>
      <c r="Y10" s="36">
        <f t="shared" si="0"/>
        <v>6900</v>
      </c>
      <c r="Z10" s="36">
        <f t="shared" si="1"/>
        <v>15477</v>
      </c>
      <c r="AA10" s="107">
        <f t="shared" si="1"/>
        <v>6646</v>
      </c>
    </row>
    <row r="11" spans="1:27" ht="12" customHeight="1" x14ac:dyDescent="0.2">
      <c r="A11" s="92">
        <v>5</v>
      </c>
      <c r="B11" s="34">
        <v>3040</v>
      </c>
      <c r="C11" s="34">
        <v>1047</v>
      </c>
      <c r="D11" s="34">
        <v>175</v>
      </c>
      <c r="E11" s="34">
        <v>1</v>
      </c>
      <c r="F11" s="34">
        <v>8492</v>
      </c>
      <c r="G11" s="34">
        <v>2941</v>
      </c>
      <c r="H11" s="34">
        <v>476</v>
      </c>
      <c r="I11" s="34">
        <v>26</v>
      </c>
      <c r="J11" s="34">
        <v>588</v>
      </c>
      <c r="K11" s="34">
        <v>0</v>
      </c>
      <c r="L11" s="34">
        <v>5782</v>
      </c>
      <c r="M11" s="34">
        <v>2018</v>
      </c>
      <c r="N11" s="34">
        <v>0</v>
      </c>
      <c r="O11" s="34">
        <v>0</v>
      </c>
      <c r="P11" s="34">
        <v>89</v>
      </c>
      <c r="Q11" s="34">
        <v>73</v>
      </c>
      <c r="R11" s="34">
        <v>0</v>
      </c>
      <c r="S11" s="34">
        <v>0</v>
      </c>
      <c r="T11" s="34">
        <v>345</v>
      </c>
      <c r="U11" s="34">
        <v>78</v>
      </c>
      <c r="V11" s="34">
        <v>0</v>
      </c>
      <c r="W11" s="103">
        <v>0</v>
      </c>
      <c r="X11" s="102">
        <f t="shared" si="0"/>
        <v>18987</v>
      </c>
      <c r="Y11" s="34">
        <f t="shared" si="0"/>
        <v>6184</v>
      </c>
      <c r="Z11" s="34">
        <f t="shared" si="1"/>
        <v>17659</v>
      </c>
      <c r="AA11" s="103">
        <f t="shared" si="1"/>
        <v>6084</v>
      </c>
    </row>
    <row r="12" spans="1:27" ht="12" customHeight="1" x14ac:dyDescent="0.2">
      <c r="A12" s="93">
        <v>6</v>
      </c>
      <c r="B12" s="35">
        <v>3144</v>
      </c>
      <c r="C12" s="35">
        <v>1478</v>
      </c>
      <c r="D12" s="35">
        <v>48</v>
      </c>
      <c r="E12" s="35">
        <v>17</v>
      </c>
      <c r="F12" s="35">
        <v>10033</v>
      </c>
      <c r="G12" s="35">
        <v>3563</v>
      </c>
      <c r="H12" s="35">
        <v>202</v>
      </c>
      <c r="I12" s="35">
        <v>31</v>
      </c>
      <c r="J12" s="35">
        <v>377</v>
      </c>
      <c r="K12" s="35">
        <v>0</v>
      </c>
      <c r="L12" s="35">
        <v>7788</v>
      </c>
      <c r="M12" s="35">
        <v>4702</v>
      </c>
      <c r="N12" s="35">
        <v>0</v>
      </c>
      <c r="O12" s="35">
        <v>0</v>
      </c>
      <c r="P12" s="35">
        <v>1489</v>
      </c>
      <c r="Q12" s="35">
        <v>217</v>
      </c>
      <c r="R12" s="35">
        <v>0</v>
      </c>
      <c r="S12" s="35">
        <v>0</v>
      </c>
      <c r="T12" s="35">
        <v>1705</v>
      </c>
      <c r="U12" s="35">
        <v>2006</v>
      </c>
      <c r="V12" s="35">
        <v>0</v>
      </c>
      <c r="W12" s="105">
        <v>0</v>
      </c>
      <c r="X12" s="104">
        <f t="shared" si="0"/>
        <v>24786</v>
      </c>
      <c r="Y12" s="35">
        <f t="shared" si="0"/>
        <v>12014</v>
      </c>
      <c r="Z12" s="35">
        <f t="shared" si="1"/>
        <v>22670</v>
      </c>
      <c r="AA12" s="105">
        <f t="shared" si="1"/>
        <v>11749</v>
      </c>
    </row>
    <row r="13" spans="1:27" ht="12" customHeight="1" x14ac:dyDescent="0.2">
      <c r="A13" s="94">
        <v>7</v>
      </c>
      <c r="B13" s="36">
        <v>2514</v>
      </c>
      <c r="C13" s="36">
        <v>2243</v>
      </c>
      <c r="D13" s="36">
        <v>0</v>
      </c>
      <c r="E13" s="36">
        <v>15</v>
      </c>
      <c r="F13" s="36">
        <v>7475</v>
      </c>
      <c r="G13" s="36">
        <v>5258</v>
      </c>
      <c r="H13" s="36">
        <v>0</v>
      </c>
      <c r="I13" s="36">
        <v>57</v>
      </c>
      <c r="J13" s="36">
        <v>314</v>
      </c>
      <c r="K13" s="36">
        <v>0</v>
      </c>
      <c r="L13" s="36">
        <v>6298</v>
      </c>
      <c r="M13" s="36">
        <v>5980</v>
      </c>
      <c r="N13" s="36">
        <v>0</v>
      </c>
      <c r="O13" s="36">
        <v>0</v>
      </c>
      <c r="P13" s="36">
        <v>1589</v>
      </c>
      <c r="Q13" s="36">
        <v>472</v>
      </c>
      <c r="R13" s="36">
        <v>0</v>
      </c>
      <c r="S13" s="36">
        <v>0</v>
      </c>
      <c r="T13" s="36">
        <v>2769</v>
      </c>
      <c r="U13" s="36">
        <v>3353</v>
      </c>
      <c r="V13" s="36">
        <v>0</v>
      </c>
      <c r="W13" s="107">
        <v>0</v>
      </c>
      <c r="X13" s="106">
        <f t="shared" si="0"/>
        <v>20959</v>
      </c>
      <c r="Y13" s="36">
        <f t="shared" si="0"/>
        <v>17378</v>
      </c>
      <c r="Z13" s="36">
        <f t="shared" si="1"/>
        <v>19056</v>
      </c>
      <c r="AA13" s="107">
        <f t="shared" si="1"/>
        <v>16834</v>
      </c>
    </row>
    <row r="14" spans="1:27" ht="12" customHeight="1" x14ac:dyDescent="0.2">
      <c r="A14" s="92">
        <v>8</v>
      </c>
      <c r="B14" s="34">
        <v>2790</v>
      </c>
      <c r="C14" s="34">
        <v>2120</v>
      </c>
      <c r="D14" s="34">
        <v>15</v>
      </c>
      <c r="E14" s="34">
        <v>49</v>
      </c>
      <c r="F14" s="34">
        <v>7690</v>
      </c>
      <c r="G14" s="34">
        <v>5903</v>
      </c>
      <c r="H14" s="34">
        <v>255</v>
      </c>
      <c r="I14" s="34">
        <v>59</v>
      </c>
      <c r="J14" s="34">
        <v>228</v>
      </c>
      <c r="K14" s="34">
        <v>0</v>
      </c>
      <c r="L14" s="34">
        <v>4552</v>
      </c>
      <c r="M14" s="34">
        <v>4550</v>
      </c>
      <c r="N14" s="34">
        <v>0</v>
      </c>
      <c r="O14" s="34">
        <v>0</v>
      </c>
      <c r="P14" s="34">
        <v>1566</v>
      </c>
      <c r="Q14" s="34">
        <v>79</v>
      </c>
      <c r="R14" s="34">
        <v>0</v>
      </c>
      <c r="S14" s="34">
        <v>0</v>
      </c>
      <c r="T14" s="34">
        <v>2720</v>
      </c>
      <c r="U14" s="34">
        <v>950</v>
      </c>
      <c r="V14" s="34">
        <v>0</v>
      </c>
      <c r="W14" s="103">
        <v>0</v>
      </c>
      <c r="X14" s="102">
        <f t="shared" si="0"/>
        <v>19816</v>
      </c>
      <c r="Y14" s="34">
        <f t="shared" si="0"/>
        <v>13710</v>
      </c>
      <c r="Z14" s="34">
        <f t="shared" si="1"/>
        <v>17752</v>
      </c>
      <c r="AA14" s="103">
        <f t="shared" si="1"/>
        <v>13523</v>
      </c>
    </row>
    <row r="15" spans="1:27" ht="12" customHeight="1" x14ac:dyDescent="0.2">
      <c r="A15" s="93">
        <v>9</v>
      </c>
      <c r="B15" s="35">
        <v>2670</v>
      </c>
      <c r="C15" s="35">
        <v>4775</v>
      </c>
      <c r="D15" s="35">
        <v>38</v>
      </c>
      <c r="E15" s="35">
        <v>68</v>
      </c>
      <c r="F15" s="35">
        <v>7494</v>
      </c>
      <c r="G15" s="35">
        <v>10335</v>
      </c>
      <c r="H15" s="35">
        <v>374</v>
      </c>
      <c r="I15" s="35">
        <v>280</v>
      </c>
      <c r="J15" s="35">
        <v>347</v>
      </c>
      <c r="K15" s="35">
        <v>77</v>
      </c>
      <c r="L15" s="35">
        <v>4659</v>
      </c>
      <c r="M15" s="35">
        <v>7252</v>
      </c>
      <c r="N15" s="35">
        <v>40</v>
      </c>
      <c r="O15" s="35">
        <v>0</v>
      </c>
      <c r="P15" s="35">
        <v>299</v>
      </c>
      <c r="Q15" s="35">
        <v>592</v>
      </c>
      <c r="R15" s="35">
        <v>0</v>
      </c>
      <c r="S15" s="35">
        <v>0</v>
      </c>
      <c r="T15" s="35">
        <v>1904</v>
      </c>
      <c r="U15" s="35">
        <v>1583</v>
      </c>
      <c r="V15" s="35">
        <v>0</v>
      </c>
      <c r="W15" s="105">
        <v>708</v>
      </c>
      <c r="X15" s="104">
        <f t="shared" si="0"/>
        <v>17825</v>
      </c>
      <c r="Y15" s="35">
        <f t="shared" si="0"/>
        <v>25670</v>
      </c>
      <c r="Z15" s="35">
        <f t="shared" si="1"/>
        <v>16727</v>
      </c>
      <c r="AA15" s="105">
        <f t="shared" si="1"/>
        <v>23945</v>
      </c>
    </row>
    <row r="16" spans="1:27" ht="12" customHeight="1" x14ac:dyDescent="0.2">
      <c r="A16" s="94">
        <v>10</v>
      </c>
      <c r="B16" s="36">
        <v>2478</v>
      </c>
      <c r="C16" s="36">
        <v>5365</v>
      </c>
      <c r="D16" s="36">
        <v>17</v>
      </c>
      <c r="E16" s="36">
        <v>0</v>
      </c>
      <c r="F16" s="36">
        <v>7403</v>
      </c>
      <c r="G16" s="36">
        <v>12065</v>
      </c>
      <c r="H16" s="36">
        <v>156</v>
      </c>
      <c r="I16" s="36">
        <v>49</v>
      </c>
      <c r="J16" s="36">
        <v>267</v>
      </c>
      <c r="K16" s="36">
        <v>24</v>
      </c>
      <c r="L16" s="36">
        <v>8498</v>
      </c>
      <c r="M16" s="36">
        <v>11371</v>
      </c>
      <c r="N16" s="36">
        <v>0</v>
      </c>
      <c r="O16" s="36">
        <v>0</v>
      </c>
      <c r="P16" s="36">
        <v>559</v>
      </c>
      <c r="Q16" s="36">
        <v>273</v>
      </c>
      <c r="R16" s="36">
        <v>0</v>
      </c>
      <c r="S16" s="36">
        <v>0</v>
      </c>
      <c r="T16" s="36">
        <v>3007</v>
      </c>
      <c r="U16" s="36">
        <v>3768</v>
      </c>
      <c r="V16" s="36">
        <v>0</v>
      </c>
      <c r="W16" s="107">
        <v>1035</v>
      </c>
      <c r="X16" s="106">
        <f t="shared" si="0"/>
        <v>22385</v>
      </c>
      <c r="Y16" s="36">
        <f t="shared" si="0"/>
        <v>33950</v>
      </c>
      <c r="Z16" s="36">
        <f t="shared" si="1"/>
        <v>21386</v>
      </c>
      <c r="AA16" s="107">
        <f t="shared" si="1"/>
        <v>32569</v>
      </c>
    </row>
    <row r="17" spans="1:27" ht="12" customHeight="1" x14ac:dyDescent="0.2">
      <c r="A17" s="92">
        <v>11</v>
      </c>
      <c r="B17" s="34">
        <v>1838</v>
      </c>
      <c r="C17" s="34">
        <v>2340</v>
      </c>
      <c r="D17" s="34">
        <v>0</v>
      </c>
      <c r="E17" s="34">
        <v>0</v>
      </c>
      <c r="F17" s="34">
        <v>6865</v>
      </c>
      <c r="G17" s="34">
        <v>5808</v>
      </c>
      <c r="H17" s="34">
        <v>0</v>
      </c>
      <c r="I17" s="34">
        <v>0</v>
      </c>
      <c r="J17" s="34">
        <v>189</v>
      </c>
      <c r="K17" s="34">
        <v>60</v>
      </c>
      <c r="L17" s="34">
        <v>4698</v>
      </c>
      <c r="M17" s="34">
        <v>4248</v>
      </c>
      <c r="N17" s="34">
        <v>0</v>
      </c>
      <c r="O17" s="34">
        <v>0</v>
      </c>
      <c r="P17" s="34">
        <v>937</v>
      </c>
      <c r="Q17" s="34">
        <v>795</v>
      </c>
      <c r="R17" s="34">
        <v>0</v>
      </c>
      <c r="S17" s="34">
        <v>0</v>
      </c>
      <c r="T17" s="34">
        <v>0</v>
      </c>
      <c r="U17" s="34">
        <v>791</v>
      </c>
      <c r="V17" s="34">
        <v>0</v>
      </c>
      <c r="W17" s="103">
        <v>0</v>
      </c>
      <c r="X17" s="102">
        <f t="shared" si="0"/>
        <v>14527</v>
      </c>
      <c r="Y17" s="34">
        <f t="shared" si="0"/>
        <v>14042</v>
      </c>
      <c r="Z17" s="34">
        <f t="shared" si="1"/>
        <v>13401</v>
      </c>
      <c r="AA17" s="103">
        <f t="shared" si="1"/>
        <v>13187</v>
      </c>
    </row>
    <row r="18" spans="1:27" ht="12" customHeight="1" x14ac:dyDescent="0.2">
      <c r="A18" s="93">
        <v>12</v>
      </c>
      <c r="B18" s="35">
        <v>1992</v>
      </c>
      <c r="C18" s="35">
        <v>1172</v>
      </c>
      <c r="D18" s="35">
        <v>124</v>
      </c>
      <c r="E18" s="35">
        <v>0</v>
      </c>
      <c r="F18" s="35">
        <v>5856</v>
      </c>
      <c r="G18" s="35">
        <v>3393</v>
      </c>
      <c r="H18" s="35">
        <v>685</v>
      </c>
      <c r="I18" s="35">
        <v>37</v>
      </c>
      <c r="J18" s="35">
        <v>214</v>
      </c>
      <c r="K18" s="35">
        <v>0</v>
      </c>
      <c r="L18" s="35">
        <v>3088</v>
      </c>
      <c r="M18" s="35">
        <v>2465</v>
      </c>
      <c r="N18" s="35">
        <v>0</v>
      </c>
      <c r="O18" s="35">
        <v>0</v>
      </c>
      <c r="P18" s="35">
        <v>0</v>
      </c>
      <c r="Q18" s="35">
        <v>176</v>
      </c>
      <c r="R18" s="35">
        <v>0</v>
      </c>
      <c r="S18" s="35">
        <v>0</v>
      </c>
      <c r="T18" s="35">
        <v>0</v>
      </c>
      <c r="U18" s="35">
        <v>1582</v>
      </c>
      <c r="V18" s="35">
        <v>0</v>
      </c>
      <c r="W18" s="105">
        <v>0</v>
      </c>
      <c r="X18" s="104">
        <f t="shared" si="0"/>
        <v>11959</v>
      </c>
      <c r="Y18" s="35">
        <f t="shared" si="0"/>
        <v>8825</v>
      </c>
      <c r="Z18" s="35">
        <f t="shared" si="1"/>
        <v>10936</v>
      </c>
      <c r="AA18" s="105">
        <f t="shared" si="1"/>
        <v>8612</v>
      </c>
    </row>
    <row r="19" spans="1:27" ht="12" customHeight="1" x14ac:dyDescent="0.2">
      <c r="A19" s="94">
        <v>13</v>
      </c>
      <c r="B19" s="36">
        <v>1784</v>
      </c>
      <c r="C19" s="36">
        <v>1160</v>
      </c>
      <c r="D19" s="36">
        <v>0</v>
      </c>
      <c r="E19" s="36">
        <v>0</v>
      </c>
      <c r="F19" s="36">
        <v>7289</v>
      </c>
      <c r="G19" s="36">
        <v>2775</v>
      </c>
      <c r="H19" s="36">
        <v>0</v>
      </c>
      <c r="I19" s="36">
        <v>0</v>
      </c>
      <c r="J19" s="36">
        <v>219</v>
      </c>
      <c r="K19" s="36">
        <v>0</v>
      </c>
      <c r="L19" s="36">
        <v>7144</v>
      </c>
      <c r="M19" s="36">
        <v>2404</v>
      </c>
      <c r="N19" s="36">
        <v>0</v>
      </c>
      <c r="O19" s="36">
        <v>0</v>
      </c>
      <c r="P19" s="36">
        <v>182</v>
      </c>
      <c r="Q19" s="36">
        <v>137</v>
      </c>
      <c r="R19" s="36">
        <v>553</v>
      </c>
      <c r="S19" s="36">
        <v>0</v>
      </c>
      <c r="T19" s="36">
        <v>0</v>
      </c>
      <c r="U19" s="36">
        <v>0</v>
      </c>
      <c r="V19" s="36">
        <v>0</v>
      </c>
      <c r="W19" s="107">
        <v>0</v>
      </c>
      <c r="X19" s="106">
        <f t="shared" si="0"/>
        <v>17171</v>
      </c>
      <c r="Y19" s="36">
        <f t="shared" si="0"/>
        <v>6476</v>
      </c>
      <c r="Z19" s="36">
        <f t="shared" si="1"/>
        <v>16217</v>
      </c>
      <c r="AA19" s="107">
        <f t="shared" si="1"/>
        <v>6339</v>
      </c>
    </row>
    <row r="20" spans="1:27" ht="12" customHeight="1" x14ac:dyDescent="0.2">
      <c r="A20" s="92">
        <v>14</v>
      </c>
      <c r="B20" s="34">
        <v>1504</v>
      </c>
      <c r="C20" s="34">
        <v>1210</v>
      </c>
      <c r="D20" s="34">
        <v>0</v>
      </c>
      <c r="E20" s="34">
        <v>0</v>
      </c>
      <c r="F20" s="34">
        <v>4364</v>
      </c>
      <c r="G20" s="34">
        <v>2661</v>
      </c>
      <c r="H20" s="34">
        <v>66</v>
      </c>
      <c r="I20" s="34">
        <v>30</v>
      </c>
      <c r="J20" s="34">
        <v>217</v>
      </c>
      <c r="K20" s="34">
        <v>0</v>
      </c>
      <c r="L20" s="34">
        <v>2250</v>
      </c>
      <c r="M20" s="34">
        <v>1940</v>
      </c>
      <c r="N20" s="34">
        <v>0</v>
      </c>
      <c r="O20" s="34">
        <v>0</v>
      </c>
      <c r="P20" s="34">
        <v>0</v>
      </c>
      <c r="Q20" s="34">
        <v>16</v>
      </c>
      <c r="R20" s="34">
        <v>556</v>
      </c>
      <c r="S20" s="34">
        <v>0</v>
      </c>
      <c r="T20" s="34">
        <v>0</v>
      </c>
      <c r="U20" s="34">
        <v>0</v>
      </c>
      <c r="V20" s="34">
        <v>0</v>
      </c>
      <c r="W20" s="103">
        <v>0</v>
      </c>
      <c r="X20" s="102">
        <f t="shared" si="0"/>
        <v>8957</v>
      </c>
      <c r="Y20" s="34">
        <f t="shared" si="0"/>
        <v>5857</v>
      </c>
      <c r="Z20" s="34">
        <f t="shared" si="1"/>
        <v>8118</v>
      </c>
      <c r="AA20" s="103">
        <f t="shared" si="1"/>
        <v>5811</v>
      </c>
    </row>
    <row r="21" spans="1:27" ht="12" customHeight="1" x14ac:dyDescent="0.2">
      <c r="A21" s="93">
        <v>15</v>
      </c>
      <c r="B21" s="35">
        <v>1483</v>
      </c>
      <c r="C21" s="35">
        <v>1714</v>
      </c>
      <c r="D21" s="35">
        <v>10</v>
      </c>
      <c r="E21" s="35">
        <v>10</v>
      </c>
      <c r="F21" s="35">
        <v>5361</v>
      </c>
      <c r="G21" s="35">
        <v>4300</v>
      </c>
      <c r="H21" s="35">
        <v>57</v>
      </c>
      <c r="I21" s="35">
        <v>101</v>
      </c>
      <c r="J21" s="35">
        <v>173</v>
      </c>
      <c r="K21" s="35">
        <v>0</v>
      </c>
      <c r="L21" s="35">
        <v>3465</v>
      </c>
      <c r="M21" s="35">
        <v>3751</v>
      </c>
      <c r="N21" s="35">
        <v>0</v>
      </c>
      <c r="O21" s="35">
        <v>0</v>
      </c>
      <c r="P21" s="35">
        <v>167</v>
      </c>
      <c r="Q21" s="35">
        <v>784</v>
      </c>
      <c r="R21" s="35">
        <v>0</v>
      </c>
      <c r="S21" s="35">
        <v>0</v>
      </c>
      <c r="T21" s="35">
        <v>0</v>
      </c>
      <c r="U21" s="35">
        <v>1129</v>
      </c>
      <c r="V21" s="35">
        <v>0</v>
      </c>
      <c r="W21" s="105">
        <v>0</v>
      </c>
      <c r="X21" s="104">
        <f t="shared" si="0"/>
        <v>10716</v>
      </c>
      <c r="Y21" s="35">
        <f t="shared" si="0"/>
        <v>11789</v>
      </c>
      <c r="Z21" s="35">
        <f t="shared" si="1"/>
        <v>10309</v>
      </c>
      <c r="AA21" s="105">
        <f t="shared" si="1"/>
        <v>10894</v>
      </c>
    </row>
    <row r="22" spans="1:27" ht="12" customHeight="1" x14ac:dyDescent="0.2">
      <c r="A22" s="94">
        <v>16</v>
      </c>
      <c r="B22" s="36">
        <v>1747</v>
      </c>
      <c r="C22" s="36">
        <v>1239</v>
      </c>
      <c r="D22" s="36">
        <v>30</v>
      </c>
      <c r="E22" s="36">
        <v>5</v>
      </c>
      <c r="F22" s="36">
        <v>5990</v>
      </c>
      <c r="G22" s="36">
        <v>2772</v>
      </c>
      <c r="H22" s="36">
        <v>186</v>
      </c>
      <c r="I22" s="36">
        <v>13</v>
      </c>
      <c r="J22" s="36">
        <v>116</v>
      </c>
      <c r="K22" s="36">
        <v>0</v>
      </c>
      <c r="L22" s="36">
        <v>405</v>
      </c>
      <c r="M22" s="36">
        <v>3010</v>
      </c>
      <c r="N22" s="36">
        <v>0</v>
      </c>
      <c r="O22" s="36">
        <v>0</v>
      </c>
      <c r="P22" s="36">
        <v>0</v>
      </c>
      <c r="Q22" s="36">
        <v>0</v>
      </c>
      <c r="R22" s="36">
        <v>0</v>
      </c>
      <c r="S22" s="36">
        <v>0</v>
      </c>
      <c r="T22" s="36">
        <v>0</v>
      </c>
      <c r="U22" s="36">
        <v>0</v>
      </c>
      <c r="V22" s="36">
        <v>0</v>
      </c>
      <c r="W22" s="107">
        <v>189</v>
      </c>
      <c r="X22" s="106">
        <f t="shared" si="0"/>
        <v>8474</v>
      </c>
      <c r="Y22" s="36">
        <f t="shared" si="0"/>
        <v>7228</v>
      </c>
      <c r="Z22" s="36">
        <f t="shared" si="1"/>
        <v>8142</v>
      </c>
      <c r="AA22" s="107">
        <f t="shared" si="1"/>
        <v>7021</v>
      </c>
    </row>
    <row r="23" spans="1:27" ht="12" customHeight="1" x14ac:dyDescent="0.2">
      <c r="A23" s="92">
        <v>17</v>
      </c>
      <c r="B23" s="34">
        <v>2088</v>
      </c>
      <c r="C23" s="34">
        <v>2035</v>
      </c>
      <c r="D23" s="34">
        <v>31</v>
      </c>
      <c r="E23" s="34">
        <v>0</v>
      </c>
      <c r="F23" s="34">
        <v>6987</v>
      </c>
      <c r="G23" s="34">
        <v>5221</v>
      </c>
      <c r="H23" s="34">
        <v>154</v>
      </c>
      <c r="I23" s="34">
        <v>0</v>
      </c>
      <c r="J23" s="34">
        <v>121</v>
      </c>
      <c r="K23" s="34">
        <v>39</v>
      </c>
      <c r="L23" s="34">
        <v>5008</v>
      </c>
      <c r="M23" s="34">
        <v>4175</v>
      </c>
      <c r="N23" s="34">
        <v>0</v>
      </c>
      <c r="O23" s="34">
        <v>0</v>
      </c>
      <c r="P23" s="34">
        <v>728</v>
      </c>
      <c r="Q23" s="34">
        <v>41</v>
      </c>
      <c r="R23" s="34">
        <v>0</v>
      </c>
      <c r="S23" s="34">
        <v>0</v>
      </c>
      <c r="T23" s="34">
        <v>477</v>
      </c>
      <c r="U23" s="34">
        <v>391</v>
      </c>
      <c r="V23" s="34">
        <v>0</v>
      </c>
      <c r="W23" s="103">
        <v>0</v>
      </c>
      <c r="X23" s="102">
        <f t="shared" si="0"/>
        <v>15594</v>
      </c>
      <c r="Y23" s="34">
        <f t="shared" si="0"/>
        <v>11902</v>
      </c>
      <c r="Z23" s="34">
        <f t="shared" si="1"/>
        <v>14560</v>
      </c>
      <c r="AA23" s="103">
        <f t="shared" si="1"/>
        <v>11822</v>
      </c>
    </row>
    <row r="24" spans="1:27" ht="12" customHeight="1" x14ac:dyDescent="0.2">
      <c r="A24" s="93">
        <v>18</v>
      </c>
      <c r="B24" s="35">
        <v>2125</v>
      </c>
      <c r="C24" s="35">
        <v>1653</v>
      </c>
      <c r="D24" s="35">
        <v>174</v>
      </c>
      <c r="E24" s="35">
        <v>0</v>
      </c>
      <c r="F24" s="35">
        <v>6252</v>
      </c>
      <c r="G24" s="35">
        <v>4836</v>
      </c>
      <c r="H24" s="35">
        <v>249</v>
      </c>
      <c r="I24" s="35">
        <v>0</v>
      </c>
      <c r="J24" s="35">
        <v>215</v>
      </c>
      <c r="K24" s="35">
        <v>0</v>
      </c>
      <c r="L24" s="35">
        <v>6164</v>
      </c>
      <c r="M24" s="35">
        <v>5057</v>
      </c>
      <c r="N24" s="35">
        <v>0</v>
      </c>
      <c r="O24" s="35">
        <v>0</v>
      </c>
      <c r="P24" s="35">
        <v>0</v>
      </c>
      <c r="Q24" s="35">
        <v>118</v>
      </c>
      <c r="R24" s="35">
        <v>636</v>
      </c>
      <c r="S24" s="35">
        <v>0</v>
      </c>
      <c r="T24" s="35">
        <v>0</v>
      </c>
      <c r="U24" s="35">
        <v>861</v>
      </c>
      <c r="V24" s="35">
        <v>0</v>
      </c>
      <c r="W24" s="105">
        <v>0</v>
      </c>
      <c r="X24" s="104">
        <f t="shared" si="0"/>
        <v>15815</v>
      </c>
      <c r="Y24" s="35">
        <f t="shared" si="0"/>
        <v>12525</v>
      </c>
      <c r="Z24" s="35">
        <f t="shared" si="1"/>
        <v>14541</v>
      </c>
      <c r="AA24" s="105">
        <f t="shared" si="1"/>
        <v>12407</v>
      </c>
    </row>
    <row r="25" spans="1:27" ht="12" customHeight="1" x14ac:dyDescent="0.2">
      <c r="A25" s="94">
        <v>19</v>
      </c>
      <c r="B25" s="36">
        <v>2727</v>
      </c>
      <c r="C25" s="36">
        <v>1249</v>
      </c>
      <c r="D25" s="36">
        <v>16</v>
      </c>
      <c r="E25" s="36">
        <v>0</v>
      </c>
      <c r="F25" s="36">
        <v>7998</v>
      </c>
      <c r="G25" s="36">
        <v>3606</v>
      </c>
      <c r="H25" s="36">
        <v>190</v>
      </c>
      <c r="I25" s="36">
        <v>0</v>
      </c>
      <c r="J25" s="36">
        <v>330</v>
      </c>
      <c r="K25" s="36">
        <v>157</v>
      </c>
      <c r="L25" s="36">
        <v>2267</v>
      </c>
      <c r="M25" s="36">
        <v>2460</v>
      </c>
      <c r="N25" s="36">
        <v>0</v>
      </c>
      <c r="O25" s="36">
        <v>0</v>
      </c>
      <c r="P25" s="36">
        <v>434</v>
      </c>
      <c r="Q25" s="36">
        <v>88</v>
      </c>
      <c r="R25" s="36">
        <v>0</v>
      </c>
      <c r="S25" s="36">
        <v>0</v>
      </c>
      <c r="T25" s="36">
        <v>0</v>
      </c>
      <c r="U25" s="36">
        <v>129</v>
      </c>
      <c r="V25" s="36">
        <v>0</v>
      </c>
      <c r="W25" s="107">
        <v>0</v>
      </c>
      <c r="X25" s="106">
        <f t="shared" si="0"/>
        <v>13962</v>
      </c>
      <c r="Y25" s="36">
        <f t="shared" si="0"/>
        <v>7689</v>
      </c>
      <c r="Z25" s="36">
        <f t="shared" si="1"/>
        <v>12992</v>
      </c>
      <c r="AA25" s="107">
        <f t="shared" si="1"/>
        <v>7444</v>
      </c>
    </row>
    <row r="26" spans="1:27" ht="12" customHeight="1" x14ac:dyDescent="0.2">
      <c r="A26" s="92">
        <v>20</v>
      </c>
      <c r="B26" s="34">
        <v>1748</v>
      </c>
      <c r="C26" s="34">
        <v>1998</v>
      </c>
      <c r="D26" s="34">
        <v>0</v>
      </c>
      <c r="E26" s="34">
        <v>0</v>
      </c>
      <c r="F26" s="34">
        <v>7497</v>
      </c>
      <c r="G26" s="34">
        <v>5493</v>
      </c>
      <c r="H26" s="34">
        <v>81</v>
      </c>
      <c r="I26" s="34">
        <v>0</v>
      </c>
      <c r="J26" s="34">
        <v>376</v>
      </c>
      <c r="K26" s="34">
        <v>0</v>
      </c>
      <c r="L26" s="34">
        <v>763</v>
      </c>
      <c r="M26" s="34">
        <v>4655</v>
      </c>
      <c r="N26" s="34">
        <v>0</v>
      </c>
      <c r="O26" s="34">
        <v>0</v>
      </c>
      <c r="P26" s="34">
        <v>398</v>
      </c>
      <c r="Q26" s="34">
        <v>212</v>
      </c>
      <c r="R26" s="34">
        <v>491</v>
      </c>
      <c r="S26" s="34">
        <v>0</v>
      </c>
      <c r="T26" s="34">
        <v>0</v>
      </c>
      <c r="U26" s="34">
        <v>515</v>
      </c>
      <c r="V26" s="34">
        <v>0</v>
      </c>
      <c r="W26" s="103">
        <v>0</v>
      </c>
      <c r="X26" s="102">
        <f t="shared" si="0"/>
        <v>11354</v>
      </c>
      <c r="Y26" s="34">
        <f t="shared" si="0"/>
        <v>12873</v>
      </c>
      <c r="Z26" s="34">
        <f t="shared" si="1"/>
        <v>10008</v>
      </c>
      <c r="AA26" s="103">
        <f t="shared" si="1"/>
        <v>12661</v>
      </c>
    </row>
    <row r="27" spans="1:27" ht="12" customHeight="1" x14ac:dyDescent="0.2">
      <c r="A27" s="93">
        <v>21</v>
      </c>
      <c r="B27" s="35">
        <v>2480</v>
      </c>
      <c r="C27" s="35">
        <v>959</v>
      </c>
      <c r="D27" s="35">
        <v>0</v>
      </c>
      <c r="E27" s="35">
        <v>0</v>
      </c>
      <c r="F27" s="35">
        <v>8818</v>
      </c>
      <c r="G27" s="35">
        <v>1997</v>
      </c>
      <c r="H27" s="35">
        <v>98</v>
      </c>
      <c r="I27" s="35">
        <v>0</v>
      </c>
      <c r="J27" s="35">
        <v>373</v>
      </c>
      <c r="K27" s="35">
        <v>0</v>
      </c>
      <c r="L27" s="35">
        <v>4400</v>
      </c>
      <c r="M27" s="35">
        <v>1324</v>
      </c>
      <c r="N27" s="35">
        <v>0</v>
      </c>
      <c r="O27" s="35">
        <v>0</v>
      </c>
      <c r="P27" s="35">
        <v>620</v>
      </c>
      <c r="Q27" s="35">
        <v>225</v>
      </c>
      <c r="R27" s="35">
        <v>552</v>
      </c>
      <c r="S27" s="35">
        <v>0</v>
      </c>
      <c r="T27" s="35">
        <v>0</v>
      </c>
      <c r="U27" s="35">
        <v>284</v>
      </c>
      <c r="V27" s="35">
        <v>0</v>
      </c>
      <c r="W27" s="105">
        <v>0</v>
      </c>
      <c r="X27" s="104">
        <f t="shared" si="0"/>
        <v>17341</v>
      </c>
      <c r="Y27" s="35">
        <f t="shared" si="0"/>
        <v>4789</v>
      </c>
      <c r="Z27" s="35">
        <f t="shared" si="1"/>
        <v>15698</v>
      </c>
      <c r="AA27" s="105">
        <f t="shared" si="1"/>
        <v>4564</v>
      </c>
    </row>
    <row r="28" spans="1:27" ht="12" customHeight="1" thickBot="1" x14ac:dyDescent="0.25">
      <c r="A28" s="95" t="s">
        <v>17</v>
      </c>
      <c r="B28" s="28">
        <f>SUM(B7:B27)</f>
        <v>46748</v>
      </c>
      <c r="C28" s="28">
        <f t="shared" ref="C28:W28" si="2">SUM(C7:C27)</f>
        <v>44756</v>
      </c>
      <c r="D28" s="28">
        <f t="shared" si="2"/>
        <v>820</v>
      </c>
      <c r="E28" s="28">
        <f t="shared" si="2"/>
        <v>219</v>
      </c>
      <c r="F28" s="28">
        <f t="shared" si="2"/>
        <v>150976</v>
      </c>
      <c r="G28" s="28">
        <f t="shared" si="2"/>
        <v>108156</v>
      </c>
      <c r="H28" s="28">
        <f t="shared" si="2"/>
        <v>3905</v>
      </c>
      <c r="I28" s="28">
        <f t="shared" si="2"/>
        <v>914</v>
      </c>
      <c r="J28" s="28">
        <f t="shared" si="2"/>
        <v>6714</v>
      </c>
      <c r="K28" s="28">
        <f t="shared" si="2"/>
        <v>372</v>
      </c>
      <c r="L28" s="28">
        <f t="shared" si="2"/>
        <v>103073</v>
      </c>
      <c r="M28" s="28">
        <f t="shared" si="2"/>
        <v>90440</v>
      </c>
      <c r="N28" s="28">
        <f t="shared" si="2"/>
        <v>40</v>
      </c>
      <c r="O28" s="28">
        <f t="shared" si="2"/>
        <v>46</v>
      </c>
      <c r="P28" s="28">
        <f t="shared" si="2"/>
        <v>18666</v>
      </c>
      <c r="Q28" s="28">
        <f t="shared" si="2"/>
        <v>5730</v>
      </c>
      <c r="R28" s="28">
        <f t="shared" si="2"/>
        <v>4116</v>
      </c>
      <c r="S28" s="28">
        <f t="shared" si="2"/>
        <v>0</v>
      </c>
      <c r="T28" s="28">
        <f t="shared" si="2"/>
        <v>31775</v>
      </c>
      <c r="U28" s="28">
        <f t="shared" si="2"/>
        <v>43742</v>
      </c>
      <c r="V28" s="28">
        <f t="shared" si="2"/>
        <v>0</v>
      </c>
      <c r="W28" s="29">
        <f t="shared" si="2"/>
        <v>3010</v>
      </c>
      <c r="X28" s="96">
        <f t="shared" ref="X28:Y30" si="3">SUM(B28,D28,F28,H28,J28,L28,N28,P28,R28,T28,V28)</f>
        <v>366833</v>
      </c>
      <c r="Y28" s="28">
        <f t="shared" si="3"/>
        <v>297385</v>
      </c>
      <c r="Z28" s="28">
        <f t="shared" si="1"/>
        <v>332572</v>
      </c>
      <c r="AA28" s="29">
        <f t="shared" si="1"/>
        <v>287094</v>
      </c>
    </row>
    <row r="29" spans="1:27" ht="12" customHeight="1" x14ac:dyDescent="0.2">
      <c r="A29" s="97" t="s">
        <v>18</v>
      </c>
      <c r="B29" s="63">
        <v>174</v>
      </c>
      <c r="C29" s="63">
        <v>0</v>
      </c>
      <c r="D29" s="63">
        <v>66</v>
      </c>
      <c r="E29" s="63">
        <v>0</v>
      </c>
      <c r="F29" s="63">
        <v>0</v>
      </c>
      <c r="G29" s="63">
        <v>0</v>
      </c>
      <c r="H29" s="63">
        <v>38</v>
      </c>
      <c r="I29" s="63">
        <v>0</v>
      </c>
      <c r="J29" s="63">
        <v>60</v>
      </c>
      <c r="K29" s="63">
        <v>0</v>
      </c>
      <c r="L29" s="63">
        <v>5135</v>
      </c>
      <c r="M29" s="63">
        <v>966</v>
      </c>
      <c r="N29" s="63">
        <v>0</v>
      </c>
      <c r="O29" s="63">
        <v>0</v>
      </c>
      <c r="P29" s="63">
        <v>0</v>
      </c>
      <c r="Q29" s="63">
        <v>0</v>
      </c>
      <c r="R29" s="63">
        <v>1454</v>
      </c>
      <c r="S29" s="63">
        <v>0</v>
      </c>
      <c r="T29" s="63">
        <v>964</v>
      </c>
      <c r="U29" s="63">
        <v>111</v>
      </c>
      <c r="V29" s="63">
        <v>774</v>
      </c>
      <c r="W29" s="64">
        <v>0</v>
      </c>
      <c r="X29" s="98">
        <f t="shared" si="3"/>
        <v>8665</v>
      </c>
      <c r="Y29" s="37">
        <f t="shared" si="3"/>
        <v>1077</v>
      </c>
      <c r="Z29" s="37">
        <f t="shared" si="1"/>
        <v>6273</v>
      </c>
      <c r="AA29" s="99">
        <f t="shared" si="1"/>
        <v>1077</v>
      </c>
    </row>
    <row r="30" spans="1:27" ht="12" customHeight="1" thickBot="1" x14ac:dyDescent="0.25">
      <c r="A30" s="95" t="s">
        <v>19</v>
      </c>
      <c r="B30" s="28">
        <f>SUM(B28:B29)</f>
        <v>46922</v>
      </c>
      <c r="C30" s="28">
        <f t="shared" ref="C30:W30" si="4">SUM(C28:C29)</f>
        <v>44756</v>
      </c>
      <c r="D30" s="28">
        <f t="shared" si="4"/>
        <v>886</v>
      </c>
      <c r="E30" s="28">
        <f t="shared" si="4"/>
        <v>219</v>
      </c>
      <c r="F30" s="28">
        <f t="shared" si="4"/>
        <v>150976</v>
      </c>
      <c r="G30" s="28">
        <f t="shared" si="4"/>
        <v>108156</v>
      </c>
      <c r="H30" s="28">
        <f t="shared" si="4"/>
        <v>3943</v>
      </c>
      <c r="I30" s="28">
        <f t="shared" si="4"/>
        <v>914</v>
      </c>
      <c r="J30" s="28">
        <f t="shared" si="4"/>
        <v>6774</v>
      </c>
      <c r="K30" s="28">
        <f t="shared" si="4"/>
        <v>372</v>
      </c>
      <c r="L30" s="28">
        <f t="shared" si="4"/>
        <v>108208</v>
      </c>
      <c r="M30" s="28">
        <f t="shared" si="4"/>
        <v>91406</v>
      </c>
      <c r="N30" s="28">
        <f t="shared" si="4"/>
        <v>40</v>
      </c>
      <c r="O30" s="28">
        <f t="shared" si="4"/>
        <v>46</v>
      </c>
      <c r="P30" s="28">
        <f t="shared" si="4"/>
        <v>18666</v>
      </c>
      <c r="Q30" s="28">
        <f t="shared" si="4"/>
        <v>5730</v>
      </c>
      <c r="R30" s="28">
        <f t="shared" si="4"/>
        <v>5570</v>
      </c>
      <c r="S30" s="28">
        <f t="shared" si="4"/>
        <v>0</v>
      </c>
      <c r="T30" s="28">
        <f t="shared" si="4"/>
        <v>32739</v>
      </c>
      <c r="U30" s="28">
        <f t="shared" si="4"/>
        <v>43853</v>
      </c>
      <c r="V30" s="28">
        <f>SUM(V28:V29)</f>
        <v>774</v>
      </c>
      <c r="W30" s="29">
        <f t="shared" si="4"/>
        <v>3010</v>
      </c>
      <c r="X30" s="96">
        <f t="shared" si="3"/>
        <v>375498</v>
      </c>
      <c r="Y30" s="28">
        <f t="shared" si="3"/>
        <v>298462</v>
      </c>
      <c r="Z30" s="28">
        <f t="shared" si="1"/>
        <v>338845</v>
      </c>
      <c r="AA30" s="29">
        <f t="shared" si="1"/>
        <v>288171</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280</v>
      </c>
      <c r="D32" s="100"/>
    </row>
    <row r="35" spans="1:27" ht="21.75" customHeight="1" thickBot="1" x14ac:dyDescent="0.35">
      <c r="A35" s="53" t="s">
        <v>93</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11970</v>
      </c>
      <c r="C39" s="34">
        <f t="shared" ref="C39:AA39" si="5">SUM(C15:C16,C20:C23)</f>
        <v>16338</v>
      </c>
      <c r="D39" s="34">
        <f t="shared" si="5"/>
        <v>126</v>
      </c>
      <c r="E39" s="34">
        <f t="shared" si="5"/>
        <v>83</v>
      </c>
      <c r="F39" s="34">
        <f t="shared" si="5"/>
        <v>37599</v>
      </c>
      <c r="G39" s="34">
        <f t="shared" si="5"/>
        <v>37354</v>
      </c>
      <c r="H39" s="34">
        <f t="shared" si="5"/>
        <v>993</v>
      </c>
      <c r="I39" s="34">
        <f t="shared" si="5"/>
        <v>473</v>
      </c>
      <c r="J39" s="34">
        <f t="shared" si="5"/>
        <v>1241</v>
      </c>
      <c r="K39" s="34">
        <f t="shared" si="5"/>
        <v>140</v>
      </c>
      <c r="L39" s="34">
        <f t="shared" si="5"/>
        <v>24285</v>
      </c>
      <c r="M39" s="34">
        <f t="shared" si="5"/>
        <v>31499</v>
      </c>
      <c r="N39" s="34">
        <f t="shared" si="5"/>
        <v>40</v>
      </c>
      <c r="O39" s="34">
        <f t="shared" si="5"/>
        <v>0</v>
      </c>
      <c r="P39" s="34">
        <f t="shared" si="5"/>
        <v>1753</v>
      </c>
      <c r="Q39" s="34">
        <f t="shared" si="5"/>
        <v>1706</v>
      </c>
      <c r="R39" s="34">
        <f t="shared" si="5"/>
        <v>556</v>
      </c>
      <c r="S39" s="34">
        <f t="shared" si="5"/>
        <v>0</v>
      </c>
      <c r="T39" s="33">
        <f t="shared" si="5"/>
        <v>5388</v>
      </c>
      <c r="U39" s="33">
        <f t="shared" si="5"/>
        <v>6871</v>
      </c>
      <c r="V39" s="33">
        <f t="shared" si="5"/>
        <v>0</v>
      </c>
      <c r="W39" s="59">
        <f t="shared" si="5"/>
        <v>1932</v>
      </c>
      <c r="X39" s="102">
        <f t="shared" si="5"/>
        <v>83951</v>
      </c>
      <c r="Y39" s="34">
        <f t="shared" si="5"/>
        <v>96396</v>
      </c>
      <c r="Z39" s="34">
        <f t="shared" si="5"/>
        <v>79242</v>
      </c>
      <c r="AA39" s="103">
        <f t="shared" si="5"/>
        <v>92062</v>
      </c>
    </row>
    <row r="40" spans="1:27" ht="12" customHeight="1" x14ac:dyDescent="0.2">
      <c r="A40" s="92" t="s">
        <v>26</v>
      </c>
      <c r="B40" s="34">
        <f>SUM(B7:B9,B12:B14,B17:B18,B24)</f>
        <v>21114</v>
      </c>
      <c r="C40" s="34">
        <f t="shared" ref="C40:AA40" si="6">SUM(C7:C9,C12:C14,C17:C18,C24)</f>
        <v>20902</v>
      </c>
      <c r="D40" s="34">
        <f t="shared" si="6"/>
        <v>503</v>
      </c>
      <c r="E40" s="34">
        <f t="shared" si="6"/>
        <v>135</v>
      </c>
      <c r="F40" s="34">
        <f t="shared" si="6"/>
        <v>66906</v>
      </c>
      <c r="G40" s="34">
        <f t="shared" si="6"/>
        <v>51468</v>
      </c>
      <c r="H40" s="34">
        <f t="shared" si="6"/>
        <v>1981</v>
      </c>
      <c r="I40" s="34">
        <f t="shared" si="6"/>
        <v>415</v>
      </c>
      <c r="J40" s="34">
        <f t="shared" si="6"/>
        <v>3121</v>
      </c>
      <c r="K40" s="34">
        <f t="shared" si="6"/>
        <v>75</v>
      </c>
      <c r="L40" s="34">
        <f t="shared" si="6"/>
        <v>51860</v>
      </c>
      <c r="M40" s="34">
        <f t="shared" si="6"/>
        <v>44461</v>
      </c>
      <c r="N40" s="34">
        <f t="shared" si="6"/>
        <v>0</v>
      </c>
      <c r="O40" s="34">
        <f t="shared" si="6"/>
        <v>46</v>
      </c>
      <c r="P40" s="34">
        <f t="shared" si="6"/>
        <v>13600</v>
      </c>
      <c r="Q40" s="34">
        <f t="shared" si="6"/>
        <v>3130</v>
      </c>
      <c r="R40" s="34">
        <f t="shared" si="6"/>
        <v>1173</v>
      </c>
      <c r="S40" s="34">
        <f t="shared" si="6"/>
        <v>0</v>
      </c>
      <c r="T40" s="33">
        <f t="shared" si="6"/>
        <v>25399</v>
      </c>
      <c r="U40" s="33">
        <f t="shared" si="6"/>
        <v>34463</v>
      </c>
      <c r="V40" s="33">
        <f t="shared" si="6"/>
        <v>0</v>
      </c>
      <c r="W40" s="59">
        <f t="shared" si="6"/>
        <v>983</v>
      </c>
      <c r="X40" s="102">
        <f t="shared" si="6"/>
        <v>185657</v>
      </c>
      <c r="Y40" s="34">
        <f t="shared" si="6"/>
        <v>156078</v>
      </c>
      <c r="Z40" s="34">
        <f t="shared" si="6"/>
        <v>165279</v>
      </c>
      <c r="AA40" s="103">
        <f t="shared" si="6"/>
        <v>151294</v>
      </c>
    </row>
    <row r="41" spans="1:27" ht="12" customHeight="1" x14ac:dyDescent="0.2">
      <c r="A41" s="93" t="s">
        <v>27</v>
      </c>
      <c r="B41" s="35">
        <f>SUM(B10:B11,B19,B25:B27)</f>
        <v>13664</v>
      </c>
      <c r="C41" s="35">
        <f t="shared" ref="C41:AA41" si="7">SUM(C10:C11,C19,C25:C27)</f>
        <v>7516</v>
      </c>
      <c r="D41" s="35">
        <f t="shared" si="7"/>
        <v>191</v>
      </c>
      <c r="E41" s="35">
        <f t="shared" si="7"/>
        <v>1</v>
      </c>
      <c r="F41" s="35">
        <f t="shared" si="7"/>
        <v>46471</v>
      </c>
      <c r="G41" s="35">
        <f t="shared" si="7"/>
        <v>19334</v>
      </c>
      <c r="H41" s="35">
        <f t="shared" si="7"/>
        <v>931</v>
      </c>
      <c r="I41" s="35">
        <f t="shared" si="7"/>
        <v>26</v>
      </c>
      <c r="J41" s="35">
        <f t="shared" si="7"/>
        <v>2352</v>
      </c>
      <c r="K41" s="35">
        <f t="shared" si="7"/>
        <v>157</v>
      </c>
      <c r="L41" s="35">
        <f t="shared" si="7"/>
        <v>26928</v>
      </c>
      <c r="M41" s="35">
        <f t="shared" si="7"/>
        <v>14480</v>
      </c>
      <c r="N41" s="35">
        <f t="shared" si="7"/>
        <v>0</v>
      </c>
      <c r="O41" s="35">
        <f t="shared" si="7"/>
        <v>0</v>
      </c>
      <c r="P41" s="35">
        <f t="shared" si="7"/>
        <v>3313</v>
      </c>
      <c r="Q41" s="35">
        <f t="shared" si="7"/>
        <v>894</v>
      </c>
      <c r="R41" s="35">
        <f t="shared" si="7"/>
        <v>2387</v>
      </c>
      <c r="S41" s="35">
        <f t="shared" si="7"/>
        <v>0</v>
      </c>
      <c r="T41" s="63">
        <f t="shared" si="7"/>
        <v>988</v>
      </c>
      <c r="U41" s="63">
        <f t="shared" si="7"/>
        <v>2408</v>
      </c>
      <c r="V41" s="63">
        <f t="shared" si="7"/>
        <v>0</v>
      </c>
      <c r="W41" s="64">
        <f t="shared" si="7"/>
        <v>95</v>
      </c>
      <c r="X41" s="104">
        <f t="shared" si="7"/>
        <v>97225</v>
      </c>
      <c r="Y41" s="35">
        <f t="shared" si="7"/>
        <v>44911</v>
      </c>
      <c r="Z41" s="35">
        <f t="shared" si="7"/>
        <v>88051</v>
      </c>
      <c r="AA41" s="105">
        <f t="shared" si="7"/>
        <v>43738</v>
      </c>
    </row>
    <row r="42" spans="1:27" ht="12" customHeight="1" thickBot="1" x14ac:dyDescent="0.25">
      <c r="A42" s="95" t="s">
        <v>17</v>
      </c>
      <c r="B42" s="28">
        <f>SUM(B39:B41)</f>
        <v>46748</v>
      </c>
      <c r="C42" s="28">
        <f t="shared" ref="C42:AA42" si="8">SUM(C39:C41)</f>
        <v>44756</v>
      </c>
      <c r="D42" s="28">
        <f t="shared" si="8"/>
        <v>820</v>
      </c>
      <c r="E42" s="28">
        <f t="shared" si="8"/>
        <v>219</v>
      </c>
      <c r="F42" s="28">
        <f t="shared" si="8"/>
        <v>150976</v>
      </c>
      <c r="G42" s="28">
        <f t="shared" si="8"/>
        <v>108156</v>
      </c>
      <c r="H42" s="28">
        <f t="shared" si="8"/>
        <v>3905</v>
      </c>
      <c r="I42" s="28">
        <f t="shared" si="8"/>
        <v>914</v>
      </c>
      <c r="J42" s="28">
        <f t="shared" si="8"/>
        <v>6714</v>
      </c>
      <c r="K42" s="28">
        <f t="shared" si="8"/>
        <v>372</v>
      </c>
      <c r="L42" s="28">
        <f t="shared" si="8"/>
        <v>103073</v>
      </c>
      <c r="M42" s="28">
        <f t="shared" si="8"/>
        <v>90440</v>
      </c>
      <c r="N42" s="28">
        <f t="shared" si="8"/>
        <v>40</v>
      </c>
      <c r="O42" s="28">
        <f t="shared" si="8"/>
        <v>46</v>
      </c>
      <c r="P42" s="28">
        <f t="shared" si="8"/>
        <v>18666</v>
      </c>
      <c r="Q42" s="28">
        <f t="shared" si="8"/>
        <v>5730</v>
      </c>
      <c r="R42" s="28">
        <f t="shared" si="8"/>
        <v>4116</v>
      </c>
      <c r="S42" s="28">
        <f t="shared" si="8"/>
        <v>0</v>
      </c>
      <c r="T42" s="28">
        <f t="shared" si="8"/>
        <v>31775</v>
      </c>
      <c r="U42" s="28">
        <f t="shared" si="8"/>
        <v>43742</v>
      </c>
      <c r="V42" s="28">
        <f t="shared" si="8"/>
        <v>0</v>
      </c>
      <c r="W42" s="29">
        <f t="shared" si="8"/>
        <v>3010</v>
      </c>
      <c r="X42" s="96">
        <f t="shared" si="8"/>
        <v>366833</v>
      </c>
      <c r="Y42" s="28">
        <f t="shared" si="8"/>
        <v>297385</v>
      </c>
      <c r="Z42" s="28">
        <f t="shared" si="8"/>
        <v>332572</v>
      </c>
      <c r="AA42" s="29">
        <f t="shared" si="8"/>
        <v>287094</v>
      </c>
    </row>
    <row r="43" spans="1:27" ht="12" customHeight="1" x14ac:dyDescent="0.2">
      <c r="A43" s="97" t="s">
        <v>18</v>
      </c>
      <c r="B43" s="37">
        <f>B29</f>
        <v>174</v>
      </c>
      <c r="C43" s="37">
        <f t="shared" ref="C43:AA43" si="9">C29</f>
        <v>0</v>
      </c>
      <c r="D43" s="37">
        <f t="shared" si="9"/>
        <v>66</v>
      </c>
      <c r="E43" s="37">
        <f t="shared" si="9"/>
        <v>0</v>
      </c>
      <c r="F43" s="37">
        <f t="shared" si="9"/>
        <v>0</v>
      </c>
      <c r="G43" s="37">
        <f t="shared" si="9"/>
        <v>0</v>
      </c>
      <c r="H43" s="37">
        <f t="shared" si="9"/>
        <v>38</v>
      </c>
      <c r="I43" s="37">
        <f t="shared" si="9"/>
        <v>0</v>
      </c>
      <c r="J43" s="37">
        <f t="shared" si="9"/>
        <v>60</v>
      </c>
      <c r="K43" s="37">
        <f t="shared" si="9"/>
        <v>0</v>
      </c>
      <c r="L43" s="37">
        <f t="shared" si="9"/>
        <v>5135</v>
      </c>
      <c r="M43" s="37">
        <f t="shared" si="9"/>
        <v>966</v>
      </c>
      <c r="N43" s="37">
        <f t="shared" si="9"/>
        <v>0</v>
      </c>
      <c r="O43" s="37">
        <f t="shared" si="9"/>
        <v>0</v>
      </c>
      <c r="P43" s="37">
        <f t="shared" si="9"/>
        <v>0</v>
      </c>
      <c r="Q43" s="37">
        <f t="shared" si="9"/>
        <v>0</v>
      </c>
      <c r="R43" s="37">
        <f t="shared" si="9"/>
        <v>1454</v>
      </c>
      <c r="S43" s="37">
        <f t="shared" si="9"/>
        <v>0</v>
      </c>
      <c r="T43" s="63">
        <f t="shared" si="9"/>
        <v>964</v>
      </c>
      <c r="U43" s="63">
        <f t="shared" si="9"/>
        <v>111</v>
      </c>
      <c r="V43" s="63">
        <f t="shared" si="9"/>
        <v>774</v>
      </c>
      <c r="W43" s="64">
        <f t="shared" si="9"/>
        <v>0</v>
      </c>
      <c r="X43" s="98">
        <f t="shared" si="9"/>
        <v>8665</v>
      </c>
      <c r="Y43" s="37">
        <f t="shared" si="9"/>
        <v>1077</v>
      </c>
      <c r="Z43" s="37">
        <f t="shared" si="9"/>
        <v>6273</v>
      </c>
      <c r="AA43" s="99">
        <f t="shared" si="9"/>
        <v>1077</v>
      </c>
    </row>
    <row r="44" spans="1:27" ht="12" customHeight="1" thickBot="1" x14ac:dyDescent="0.25">
      <c r="A44" s="95" t="s">
        <v>19</v>
      </c>
      <c r="B44" s="28">
        <f t="shared" ref="B44:W44" si="10">SUM(B42:B43)</f>
        <v>46922</v>
      </c>
      <c r="C44" s="28">
        <f t="shared" si="10"/>
        <v>44756</v>
      </c>
      <c r="D44" s="28">
        <f t="shared" si="10"/>
        <v>886</v>
      </c>
      <c r="E44" s="28">
        <f t="shared" si="10"/>
        <v>219</v>
      </c>
      <c r="F44" s="28">
        <f t="shared" si="10"/>
        <v>150976</v>
      </c>
      <c r="G44" s="28">
        <f t="shared" si="10"/>
        <v>108156</v>
      </c>
      <c r="H44" s="28">
        <f t="shared" si="10"/>
        <v>3943</v>
      </c>
      <c r="I44" s="28">
        <f t="shared" si="10"/>
        <v>914</v>
      </c>
      <c r="J44" s="28">
        <f t="shared" si="10"/>
        <v>6774</v>
      </c>
      <c r="K44" s="28">
        <f t="shared" si="10"/>
        <v>372</v>
      </c>
      <c r="L44" s="28">
        <f t="shared" si="10"/>
        <v>108208</v>
      </c>
      <c r="M44" s="28">
        <f t="shared" si="10"/>
        <v>91406</v>
      </c>
      <c r="N44" s="28">
        <f t="shared" si="10"/>
        <v>40</v>
      </c>
      <c r="O44" s="28">
        <f t="shared" si="10"/>
        <v>46</v>
      </c>
      <c r="P44" s="28">
        <f t="shared" si="10"/>
        <v>18666</v>
      </c>
      <c r="Q44" s="28">
        <f t="shared" si="10"/>
        <v>5730</v>
      </c>
      <c r="R44" s="28">
        <f t="shared" si="10"/>
        <v>5570</v>
      </c>
      <c r="S44" s="28">
        <f t="shared" si="10"/>
        <v>0</v>
      </c>
      <c r="T44" s="28">
        <f t="shared" si="10"/>
        <v>32739</v>
      </c>
      <c r="U44" s="28">
        <f t="shared" si="10"/>
        <v>43853</v>
      </c>
      <c r="V44" s="28">
        <f t="shared" si="10"/>
        <v>774</v>
      </c>
      <c r="W44" s="29">
        <f t="shared" si="10"/>
        <v>3010</v>
      </c>
      <c r="X44" s="96">
        <f>SUM(B44,D44,F44,H44,J44,L44,N44,P44,R44,T44,V44)</f>
        <v>375498</v>
      </c>
      <c r="Y44" s="28">
        <f>SUM(C44,E44,G44,I44,K44,M44,O44,Q44,S44,U44,W44)</f>
        <v>298462</v>
      </c>
      <c r="Z44" s="28">
        <f>SUM(B44,F44,L44,T44)</f>
        <v>338845</v>
      </c>
      <c r="AA44" s="29">
        <f>SUM(C44,G44,M44,U44)</f>
        <v>288171</v>
      </c>
    </row>
    <row r="45" spans="1:27" ht="12" customHeight="1" x14ac:dyDescent="0.2">
      <c r="A45" s="79" t="s">
        <v>28</v>
      </c>
    </row>
    <row r="46" spans="1:27" ht="12" customHeight="1" x14ac:dyDescent="0.2">
      <c r="A46" s="77" t="s">
        <v>280</v>
      </c>
    </row>
  </sheetData>
  <mergeCells count="33">
    <mergeCell ref="Z5:AA5"/>
    <mergeCell ref="B4:W4"/>
    <mergeCell ref="V5:W5"/>
    <mergeCell ref="X4:AA4"/>
    <mergeCell ref="B5:C5"/>
    <mergeCell ref="D5:E5"/>
    <mergeCell ref="F5:G5"/>
    <mergeCell ref="A36:A38"/>
    <mergeCell ref="B36:W36"/>
    <mergeCell ref="T37:U37"/>
    <mergeCell ref="V37:W37"/>
    <mergeCell ref="B1:Y1"/>
    <mergeCell ref="X37:Y37"/>
    <mergeCell ref="H5:I5"/>
    <mergeCell ref="R5:S5"/>
    <mergeCell ref="A4:A6"/>
    <mergeCell ref="X5:Y5"/>
    <mergeCell ref="T5:U5"/>
    <mergeCell ref="J5:K5"/>
    <mergeCell ref="L5:M5"/>
    <mergeCell ref="N5:O5"/>
    <mergeCell ref="P5:Q5"/>
    <mergeCell ref="Z37:AA37"/>
    <mergeCell ref="X36:AA36"/>
    <mergeCell ref="B37:C37"/>
    <mergeCell ref="D37:E37"/>
    <mergeCell ref="F37:G37"/>
    <mergeCell ref="H37:I37"/>
    <mergeCell ref="J37:K37"/>
    <mergeCell ref="L37:M37"/>
    <mergeCell ref="N37:O37"/>
    <mergeCell ref="P37:Q37"/>
    <mergeCell ref="R37:S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A46"/>
  <sheetViews>
    <sheetView showGridLines="0" topLeftCell="A22" zoomScaleNormal="100" workbookViewId="0">
      <selection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48</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95</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7"/>
      <c r="AA4" s="426"/>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4" t="s">
        <v>19</v>
      </c>
      <c r="Y5" s="425"/>
      <c r="Z5" s="391" t="s">
        <v>21</v>
      </c>
      <c r="AA5" s="423"/>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53</v>
      </c>
      <c r="D7" s="34">
        <v>0</v>
      </c>
      <c r="E7" s="34">
        <v>2</v>
      </c>
      <c r="F7" s="34">
        <v>24</v>
      </c>
      <c r="G7" s="34">
        <v>48</v>
      </c>
      <c r="H7" s="34">
        <v>1</v>
      </c>
      <c r="I7" s="34">
        <v>3</v>
      </c>
      <c r="J7" s="34">
        <v>8</v>
      </c>
      <c r="K7" s="34">
        <v>0</v>
      </c>
      <c r="L7" s="34">
        <v>12</v>
      </c>
      <c r="M7" s="34">
        <v>41</v>
      </c>
      <c r="N7" s="34">
        <v>0</v>
      </c>
      <c r="O7" s="34">
        <v>1</v>
      </c>
      <c r="P7" s="34">
        <v>20</v>
      </c>
      <c r="Q7" s="34">
        <v>3</v>
      </c>
      <c r="R7" s="34">
        <v>1</v>
      </c>
      <c r="S7" s="34">
        <v>0</v>
      </c>
      <c r="T7" s="34">
        <v>14</v>
      </c>
      <c r="U7" s="34">
        <v>50</v>
      </c>
      <c r="V7" s="34">
        <v>0</v>
      </c>
      <c r="W7" s="103">
        <v>3</v>
      </c>
      <c r="X7" s="102">
        <f t="shared" ref="X7:Y27" si="0">SUM(B7,D7,F7,H7,J7,L7,N7,P7,R7,T7,V7)</f>
        <v>91</v>
      </c>
      <c r="Y7" s="34">
        <f t="shared" si="0"/>
        <v>204</v>
      </c>
      <c r="Z7" s="34">
        <f t="shared" ref="Z7:AA30" si="1">SUM(B7,F7,L7,T7)</f>
        <v>61</v>
      </c>
      <c r="AA7" s="103">
        <f t="shared" si="1"/>
        <v>192</v>
      </c>
    </row>
    <row r="8" spans="1:27" ht="12" customHeight="1" x14ac:dyDescent="0.2">
      <c r="A8" s="92">
        <v>2</v>
      </c>
      <c r="B8" s="34">
        <v>8</v>
      </c>
      <c r="C8" s="34">
        <v>38</v>
      </c>
      <c r="D8" s="34">
        <v>1</v>
      </c>
      <c r="E8" s="34">
        <v>3</v>
      </c>
      <c r="F8" s="34">
        <v>22</v>
      </c>
      <c r="G8" s="34">
        <v>34</v>
      </c>
      <c r="H8" s="34">
        <v>2</v>
      </c>
      <c r="I8" s="34">
        <v>6</v>
      </c>
      <c r="J8" s="34">
        <v>5</v>
      </c>
      <c r="K8" s="34">
        <v>1</v>
      </c>
      <c r="L8" s="34">
        <v>12</v>
      </c>
      <c r="M8" s="34">
        <v>27</v>
      </c>
      <c r="N8" s="34">
        <v>0</v>
      </c>
      <c r="O8" s="34">
        <v>0</v>
      </c>
      <c r="P8" s="34">
        <v>5</v>
      </c>
      <c r="Q8" s="34">
        <v>4</v>
      </c>
      <c r="R8" s="34">
        <v>0</v>
      </c>
      <c r="S8" s="34">
        <v>0</v>
      </c>
      <c r="T8" s="34">
        <v>6</v>
      </c>
      <c r="U8" s="34">
        <v>21</v>
      </c>
      <c r="V8" s="34">
        <v>0</v>
      </c>
      <c r="W8" s="103">
        <v>3</v>
      </c>
      <c r="X8" s="102">
        <f t="shared" si="0"/>
        <v>61</v>
      </c>
      <c r="Y8" s="34">
        <f t="shared" si="0"/>
        <v>137</v>
      </c>
      <c r="Z8" s="34">
        <f t="shared" si="1"/>
        <v>48</v>
      </c>
      <c r="AA8" s="103">
        <f t="shared" si="1"/>
        <v>120</v>
      </c>
    </row>
    <row r="9" spans="1:27" ht="12" customHeight="1" x14ac:dyDescent="0.2">
      <c r="A9" s="93">
        <v>3</v>
      </c>
      <c r="B9" s="35">
        <v>7</v>
      </c>
      <c r="C9" s="35">
        <v>21</v>
      </c>
      <c r="D9" s="35">
        <v>1</v>
      </c>
      <c r="E9" s="35">
        <v>0</v>
      </c>
      <c r="F9" s="35">
        <v>16</v>
      </c>
      <c r="G9" s="35">
        <v>19</v>
      </c>
      <c r="H9" s="35">
        <v>2</v>
      </c>
      <c r="I9" s="35">
        <v>0</v>
      </c>
      <c r="J9" s="35">
        <v>5</v>
      </c>
      <c r="K9" s="35">
        <v>0</v>
      </c>
      <c r="L9" s="35">
        <v>4</v>
      </c>
      <c r="M9" s="35">
        <v>14</v>
      </c>
      <c r="N9" s="35">
        <v>0</v>
      </c>
      <c r="O9" s="35">
        <v>0</v>
      </c>
      <c r="P9" s="35">
        <v>15</v>
      </c>
      <c r="Q9" s="35">
        <v>1</v>
      </c>
      <c r="R9" s="35">
        <v>0</v>
      </c>
      <c r="S9" s="35">
        <v>0</v>
      </c>
      <c r="T9" s="35">
        <v>3</v>
      </c>
      <c r="U9" s="35">
        <v>15</v>
      </c>
      <c r="V9" s="35">
        <v>0</v>
      </c>
      <c r="W9" s="105">
        <v>2</v>
      </c>
      <c r="X9" s="104">
        <f t="shared" si="0"/>
        <v>53</v>
      </c>
      <c r="Y9" s="35">
        <f t="shared" si="0"/>
        <v>72</v>
      </c>
      <c r="Z9" s="35">
        <f t="shared" si="1"/>
        <v>30</v>
      </c>
      <c r="AA9" s="105">
        <f t="shared" si="1"/>
        <v>69</v>
      </c>
    </row>
    <row r="10" spans="1:27" ht="12" customHeight="1" x14ac:dyDescent="0.2">
      <c r="A10" s="94">
        <v>4</v>
      </c>
      <c r="B10" s="36">
        <v>8</v>
      </c>
      <c r="C10" s="36">
        <v>14</v>
      </c>
      <c r="D10" s="36">
        <v>0</v>
      </c>
      <c r="E10" s="36">
        <v>0</v>
      </c>
      <c r="F10" s="36">
        <v>19</v>
      </c>
      <c r="G10" s="36">
        <v>12</v>
      </c>
      <c r="H10" s="36">
        <v>1</v>
      </c>
      <c r="I10" s="36">
        <v>0</v>
      </c>
      <c r="J10" s="36">
        <v>4</v>
      </c>
      <c r="K10" s="36">
        <v>0</v>
      </c>
      <c r="L10" s="36">
        <v>10</v>
      </c>
      <c r="M10" s="36">
        <v>7</v>
      </c>
      <c r="N10" s="36">
        <v>0</v>
      </c>
      <c r="O10" s="36">
        <v>0</v>
      </c>
      <c r="P10" s="36">
        <v>10</v>
      </c>
      <c r="Q10" s="36">
        <v>1</v>
      </c>
      <c r="R10" s="36">
        <v>1</v>
      </c>
      <c r="S10" s="36">
        <v>0</v>
      </c>
      <c r="T10" s="36">
        <v>2</v>
      </c>
      <c r="U10" s="36">
        <v>7</v>
      </c>
      <c r="V10" s="36">
        <v>0</v>
      </c>
      <c r="W10" s="107">
        <v>1</v>
      </c>
      <c r="X10" s="106">
        <f t="shared" si="0"/>
        <v>55</v>
      </c>
      <c r="Y10" s="36">
        <f t="shared" si="0"/>
        <v>42</v>
      </c>
      <c r="Z10" s="36">
        <f t="shared" si="1"/>
        <v>39</v>
      </c>
      <c r="AA10" s="107">
        <f t="shared" si="1"/>
        <v>40</v>
      </c>
    </row>
    <row r="11" spans="1:27" ht="12" customHeight="1" x14ac:dyDescent="0.2">
      <c r="A11" s="92">
        <v>5</v>
      </c>
      <c r="B11" s="34">
        <v>13</v>
      </c>
      <c r="C11" s="34">
        <v>13</v>
      </c>
      <c r="D11" s="34">
        <v>1</v>
      </c>
      <c r="E11" s="34">
        <v>1</v>
      </c>
      <c r="F11" s="34">
        <v>24</v>
      </c>
      <c r="G11" s="34">
        <v>13</v>
      </c>
      <c r="H11" s="34">
        <v>3</v>
      </c>
      <c r="I11" s="34">
        <v>1</v>
      </c>
      <c r="J11" s="34">
        <v>4</v>
      </c>
      <c r="K11" s="34">
        <v>0</v>
      </c>
      <c r="L11" s="34">
        <v>8</v>
      </c>
      <c r="M11" s="34">
        <v>9</v>
      </c>
      <c r="N11" s="34">
        <v>0</v>
      </c>
      <c r="O11" s="34">
        <v>0</v>
      </c>
      <c r="P11" s="34">
        <v>1</v>
      </c>
      <c r="Q11" s="34">
        <v>1</v>
      </c>
      <c r="R11" s="34">
        <v>0</v>
      </c>
      <c r="S11" s="34">
        <v>0</v>
      </c>
      <c r="T11" s="34">
        <v>1</v>
      </c>
      <c r="U11" s="34">
        <v>1</v>
      </c>
      <c r="V11" s="34">
        <v>0</v>
      </c>
      <c r="W11" s="103">
        <v>0</v>
      </c>
      <c r="X11" s="102">
        <f t="shared" si="0"/>
        <v>55</v>
      </c>
      <c r="Y11" s="34">
        <f t="shared" si="0"/>
        <v>39</v>
      </c>
      <c r="Z11" s="34">
        <f t="shared" si="1"/>
        <v>46</v>
      </c>
      <c r="AA11" s="103">
        <f t="shared" si="1"/>
        <v>36</v>
      </c>
    </row>
    <row r="12" spans="1:27" ht="12" customHeight="1" x14ac:dyDescent="0.2">
      <c r="A12" s="93">
        <v>6</v>
      </c>
      <c r="B12" s="35">
        <v>13</v>
      </c>
      <c r="C12" s="35">
        <v>18</v>
      </c>
      <c r="D12" s="35">
        <v>1</v>
      </c>
      <c r="E12" s="35">
        <v>1</v>
      </c>
      <c r="F12" s="35">
        <v>27</v>
      </c>
      <c r="G12" s="35">
        <v>15</v>
      </c>
      <c r="H12" s="35">
        <v>3</v>
      </c>
      <c r="I12" s="35">
        <v>2</v>
      </c>
      <c r="J12" s="35">
        <v>5</v>
      </c>
      <c r="K12" s="35">
        <v>0</v>
      </c>
      <c r="L12" s="35">
        <v>9</v>
      </c>
      <c r="M12" s="35">
        <v>15</v>
      </c>
      <c r="N12" s="35">
        <v>0</v>
      </c>
      <c r="O12" s="35">
        <v>0</v>
      </c>
      <c r="P12" s="35">
        <v>8</v>
      </c>
      <c r="Q12" s="35">
        <v>2</v>
      </c>
      <c r="R12" s="35">
        <v>0</v>
      </c>
      <c r="S12" s="35">
        <v>0</v>
      </c>
      <c r="T12" s="35">
        <v>4</v>
      </c>
      <c r="U12" s="35">
        <v>10</v>
      </c>
      <c r="V12" s="35">
        <v>0</v>
      </c>
      <c r="W12" s="105">
        <v>0</v>
      </c>
      <c r="X12" s="104">
        <f t="shared" si="0"/>
        <v>70</v>
      </c>
      <c r="Y12" s="35">
        <f t="shared" si="0"/>
        <v>63</v>
      </c>
      <c r="Z12" s="35">
        <f t="shared" si="1"/>
        <v>53</v>
      </c>
      <c r="AA12" s="105">
        <f t="shared" si="1"/>
        <v>58</v>
      </c>
    </row>
    <row r="13" spans="1:27" ht="12" customHeight="1" x14ac:dyDescent="0.2">
      <c r="A13" s="94">
        <v>7</v>
      </c>
      <c r="B13" s="36">
        <v>10</v>
      </c>
      <c r="C13" s="36">
        <v>24</v>
      </c>
      <c r="D13" s="36">
        <v>0</v>
      </c>
      <c r="E13" s="36">
        <v>1</v>
      </c>
      <c r="F13" s="36">
        <v>24</v>
      </c>
      <c r="G13" s="36">
        <v>22</v>
      </c>
      <c r="H13" s="36">
        <v>0</v>
      </c>
      <c r="I13" s="36">
        <v>3</v>
      </c>
      <c r="J13" s="36">
        <v>4</v>
      </c>
      <c r="K13" s="36">
        <v>0</v>
      </c>
      <c r="L13" s="36">
        <v>6</v>
      </c>
      <c r="M13" s="36">
        <v>20</v>
      </c>
      <c r="N13" s="36">
        <v>0</v>
      </c>
      <c r="O13" s="36">
        <v>0</v>
      </c>
      <c r="P13" s="36">
        <v>5</v>
      </c>
      <c r="Q13" s="36">
        <v>3</v>
      </c>
      <c r="R13" s="36">
        <v>0</v>
      </c>
      <c r="S13" s="36">
        <v>0</v>
      </c>
      <c r="T13" s="36">
        <v>4</v>
      </c>
      <c r="U13" s="36">
        <v>12</v>
      </c>
      <c r="V13" s="36">
        <v>0</v>
      </c>
      <c r="W13" s="107">
        <v>0</v>
      </c>
      <c r="X13" s="106">
        <f t="shared" si="0"/>
        <v>53</v>
      </c>
      <c r="Y13" s="36">
        <f t="shared" si="0"/>
        <v>85</v>
      </c>
      <c r="Z13" s="36">
        <f t="shared" si="1"/>
        <v>44</v>
      </c>
      <c r="AA13" s="107">
        <f t="shared" si="1"/>
        <v>78</v>
      </c>
    </row>
    <row r="14" spans="1:27" ht="12" customHeight="1" x14ac:dyDescent="0.2">
      <c r="A14" s="92">
        <v>8</v>
      </c>
      <c r="B14" s="34">
        <v>10</v>
      </c>
      <c r="C14" s="34">
        <v>23</v>
      </c>
      <c r="D14" s="34">
        <v>1</v>
      </c>
      <c r="E14" s="34">
        <v>1</v>
      </c>
      <c r="F14" s="34">
        <v>20</v>
      </c>
      <c r="G14" s="34">
        <v>18</v>
      </c>
      <c r="H14" s="34">
        <v>4</v>
      </c>
      <c r="I14" s="34">
        <v>1</v>
      </c>
      <c r="J14" s="34">
        <v>3</v>
      </c>
      <c r="K14" s="34">
        <v>0</v>
      </c>
      <c r="L14" s="34">
        <v>5</v>
      </c>
      <c r="M14" s="34">
        <v>13</v>
      </c>
      <c r="N14" s="34">
        <v>0</v>
      </c>
      <c r="O14" s="34">
        <v>0</v>
      </c>
      <c r="P14" s="34">
        <v>6</v>
      </c>
      <c r="Q14" s="34">
        <v>1</v>
      </c>
      <c r="R14" s="34">
        <v>0</v>
      </c>
      <c r="S14" s="34">
        <v>0</v>
      </c>
      <c r="T14" s="34">
        <v>5</v>
      </c>
      <c r="U14" s="34">
        <v>3</v>
      </c>
      <c r="V14" s="34">
        <v>0</v>
      </c>
      <c r="W14" s="103">
        <v>0</v>
      </c>
      <c r="X14" s="102">
        <f t="shared" si="0"/>
        <v>54</v>
      </c>
      <c r="Y14" s="34">
        <f t="shared" si="0"/>
        <v>60</v>
      </c>
      <c r="Z14" s="34">
        <f t="shared" si="1"/>
        <v>40</v>
      </c>
      <c r="AA14" s="103">
        <f t="shared" si="1"/>
        <v>57</v>
      </c>
    </row>
    <row r="15" spans="1:27" ht="12" customHeight="1" x14ac:dyDescent="0.2">
      <c r="A15" s="93">
        <v>9</v>
      </c>
      <c r="B15" s="35">
        <v>12</v>
      </c>
      <c r="C15" s="35">
        <v>54</v>
      </c>
      <c r="D15" s="35">
        <v>4</v>
      </c>
      <c r="E15" s="35">
        <v>4</v>
      </c>
      <c r="F15" s="35">
        <v>22</v>
      </c>
      <c r="G15" s="35">
        <v>49</v>
      </c>
      <c r="H15" s="35">
        <v>7</v>
      </c>
      <c r="I15" s="35">
        <v>9</v>
      </c>
      <c r="J15" s="35">
        <v>5</v>
      </c>
      <c r="K15" s="35">
        <v>2</v>
      </c>
      <c r="L15" s="35">
        <v>7</v>
      </c>
      <c r="M15" s="35">
        <v>36</v>
      </c>
      <c r="N15" s="35">
        <v>1</v>
      </c>
      <c r="O15" s="35">
        <v>0</v>
      </c>
      <c r="P15" s="35">
        <v>2</v>
      </c>
      <c r="Q15" s="35">
        <v>2</v>
      </c>
      <c r="R15" s="35">
        <v>0</v>
      </c>
      <c r="S15" s="35">
        <v>0</v>
      </c>
      <c r="T15" s="35">
        <v>3</v>
      </c>
      <c r="U15" s="35">
        <v>16</v>
      </c>
      <c r="V15" s="35">
        <v>0</v>
      </c>
      <c r="W15" s="105">
        <v>2</v>
      </c>
      <c r="X15" s="104">
        <f t="shared" si="0"/>
        <v>63</v>
      </c>
      <c r="Y15" s="35">
        <f t="shared" si="0"/>
        <v>174</v>
      </c>
      <c r="Z15" s="35">
        <f t="shared" si="1"/>
        <v>44</v>
      </c>
      <c r="AA15" s="105">
        <f t="shared" si="1"/>
        <v>155</v>
      </c>
    </row>
    <row r="16" spans="1:27" ht="12" customHeight="1" x14ac:dyDescent="0.2">
      <c r="A16" s="94">
        <v>10</v>
      </c>
      <c r="B16" s="36">
        <v>12</v>
      </c>
      <c r="C16" s="36">
        <v>59</v>
      </c>
      <c r="D16" s="36">
        <v>1</v>
      </c>
      <c r="E16" s="36">
        <v>0</v>
      </c>
      <c r="F16" s="36">
        <v>24</v>
      </c>
      <c r="G16" s="36">
        <v>56</v>
      </c>
      <c r="H16" s="36">
        <v>2</v>
      </c>
      <c r="I16" s="36">
        <v>2</v>
      </c>
      <c r="J16" s="36">
        <v>5</v>
      </c>
      <c r="K16" s="36">
        <v>1</v>
      </c>
      <c r="L16" s="36">
        <v>8</v>
      </c>
      <c r="M16" s="36">
        <v>45</v>
      </c>
      <c r="N16" s="36">
        <v>0</v>
      </c>
      <c r="O16" s="36">
        <v>0</v>
      </c>
      <c r="P16" s="36">
        <v>2</v>
      </c>
      <c r="Q16" s="36">
        <v>3</v>
      </c>
      <c r="R16" s="36">
        <v>0</v>
      </c>
      <c r="S16" s="36">
        <v>0</v>
      </c>
      <c r="T16" s="36">
        <v>3</v>
      </c>
      <c r="U16" s="36">
        <v>15</v>
      </c>
      <c r="V16" s="36">
        <v>0</v>
      </c>
      <c r="W16" s="107">
        <v>4</v>
      </c>
      <c r="X16" s="106">
        <f t="shared" si="0"/>
        <v>57</v>
      </c>
      <c r="Y16" s="36">
        <f t="shared" si="0"/>
        <v>185</v>
      </c>
      <c r="Z16" s="36">
        <f t="shared" si="1"/>
        <v>47</v>
      </c>
      <c r="AA16" s="107">
        <f t="shared" si="1"/>
        <v>175</v>
      </c>
    </row>
    <row r="17" spans="1:27" ht="12" customHeight="1" x14ac:dyDescent="0.2">
      <c r="A17" s="92">
        <v>11</v>
      </c>
      <c r="B17" s="34">
        <v>8</v>
      </c>
      <c r="C17" s="34">
        <v>24</v>
      </c>
      <c r="D17" s="34">
        <v>0</v>
      </c>
      <c r="E17" s="34">
        <v>0</v>
      </c>
      <c r="F17" s="34">
        <v>23</v>
      </c>
      <c r="G17" s="34">
        <v>23</v>
      </c>
      <c r="H17" s="34">
        <v>0</v>
      </c>
      <c r="I17" s="34">
        <v>0</v>
      </c>
      <c r="J17" s="34">
        <v>3</v>
      </c>
      <c r="K17" s="34">
        <v>2</v>
      </c>
      <c r="L17" s="34">
        <v>7</v>
      </c>
      <c r="M17" s="34">
        <v>18</v>
      </c>
      <c r="N17" s="34">
        <v>0</v>
      </c>
      <c r="O17" s="34">
        <v>0</v>
      </c>
      <c r="P17" s="34">
        <v>3</v>
      </c>
      <c r="Q17" s="34">
        <v>3</v>
      </c>
      <c r="R17" s="34">
        <v>0</v>
      </c>
      <c r="S17" s="34">
        <v>0</v>
      </c>
      <c r="T17" s="34">
        <v>0</v>
      </c>
      <c r="U17" s="34">
        <v>4</v>
      </c>
      <c r="V17" s="34">
        <v>0</v>
      </c>
      <c r="W17" s="103">
        <v>0</v>
      </c>
      <c r="X17" s="102">
        <f t="shared" si="0"/>
        <v>44</v>
      </c>
      <c r="Y17" s="34">
        <f t="shared" si="0"/>
        <v>74</v>
      </c>
      <c r="Z17" s="34">
        <f t="shared" si="1"/>
        <v>38</v>
      </c>
      <c r="AA17" s="103">
        <f t="shared" si="1"/>
        <v>69</v>
      </c>
    </row>
    <row r="18" spans="1:27" ht="12" customHeight="1" x14ac:dyDescent="0.2">
      <c r="A18" s="93">
        <v>12</v>
      </c>
      <c r="B18" s="35">
        <v>9</v>
      </c>
      <c r="C18" s="35">
        <v>19</v>
      </c>
      <c r="D18" s="35">
        <v>2</v>
      </c>
      <c r="E18" s="35">
        <v>0</v>
      </c>
      <c r="F18" s="35">
        <v>20</v>
      </c>
      <c r="G18" s="35">
        <v>19</v>
      </c>
      <c r="H18" s="35">
        <v>3</v>
      </c>
      <c r="I18" s="35">
        <v>1</v>
      </c>
      <c r="J18" s="35">
        <v>4</v>
      </c>
      <c r="K18" s="35">
        <v>0</v>
      </c>
      <c r="L18" s="35">
        <v>3</v>
      </c>
      <c r="M18" s="35">
        <v>13</v>
      </c>
      <c r="N18" s="35">
        <v>0</v>
      </c>
      <c r="O18" s="35">
        <v>0</v>
      </c>
      <c r="P18" s="35">
        <v>0</v>
      </c>
      <c r="Q18" s="35">
        <v>3</v>
      </c>
      <c r="R18" s="35">
        <v>0</v>
      </c>
      <c r="S18" s="35">
        <v>0</v>
      </c>
      <c r="T18" s="35">
        <v>0</v>
      </c>
      <c r="U18" s="35">
        <v>6</v>
      </c>
      <c r="V18" s="35">
        <v>0</v>
      </c>
      <c r="W18" s="105">
        <v>0</v>
      </c>
      <c r="X18" s="104">
        <f t="shared" si="0"/>
        <v>41</v>
      </c>
      <c r="Y18" s="35">
        <f t="shared" si="0"/>
        <v>61</v>
      </c>
      <c r="Z18" s="35">
        <f t="shared" si="1"/>
        <v>32</v>
      </c>
      <c r="AA18" s="105">
        <f t="shared" si="1"/>
        <v>57</v>
      </c>
    </row>
    <row r="19" spans="1:27" ht="12" customHeight="1" x14ac:dyDescent="0.2">
      <c r="A19" s="94">
        <v>13</v>
      </c>
      <c r="B19" s="36">
        <v>7</v>
      </c>
      <c r="C19" s="36">
        <v>11</v>
      </c>
      <c r="D19" s="36">
        <v>0</v>
      </c>
      <c r="E19" s="36">
        <v>0</v>
      </c>
      <c r="F19" s="36">
        <v>22</v>
      </c>
      <c r="G19" s="36">
        <v>10</v>
      </c>
      <c r="H19" s="36">
        <v>0</v>
      </c>
      <c r="I19" s="36">
        <v>0</v>
      </c>
      <c r="J19" s="36">
        <v>3</v>
      </c>
      <c r="K19" s="36">
        <v>0</v>
      </c>
      <c r="L19" s="36">
        <v>8</v>
      </c>
      <c r="M19" s="36">
        <v>7</v>
      </c>
      <c r="N19" s="36">
        <v>0</v>
      </c>
      <c r="O19" s="36">
        <v>0</v>
      </c>
      <c r="P19" s="36">
        <v>1</v>
      </c>
      <c r="Q19" s="36">
        <v>1</v>
      </c>
      <c r="R19" s="36">
        <v>1</v>
      </c>
      <c r="S19" s="36">
        <v>0</v>
      </c>
      <c r="T19" s="36">
        <v>0</v>
      </c>
      <c r="U19" s="36">
        <v>0</v>
      </c>
      <c r="V19" s="36">
        <v>0</v>
      </c>
      <c r="W19" s="107">
        <v>0</v>
      </c>
      <c r="X19" s="106">
        <f t="shared" si="0"/>
        <v>42</v>
      </c>
      <c r="Y19" s="36">
        <f t="shared" si="0"/>
        <v>29</v>
      </c>
      <c r="Z19" s="36">
        <f t="shared" si="1"/>
        <v>37</v>
      </c>
      <c r="AA19" s="107">
        <f t="shared" si="1"/>
        <v>28</v>
      </c>
    </row>
    <row r="20" spans="1:27" ht="12" customHeight="1" x14ac:dyDescent="0.2">
      <c r="A20" s="92">
        <v>14</v>
      </c>
      <c r="B20" s="34">
        <v>6</v>
      </c>
      <c r="C20" s="34">
        <v>14</v>
      </c>
      <c r="D20" s="34">
        <v>0</v>
      </c>
      <c r="E20" s="34">
        <v>0</v>
      </c>
      <c r="F20" s="34">
        <v>22</v>
      </c>
      <c r="G20" s="34">
        <v>14</v>
      </c>
      <c r="H20" s="34">
        <v>1</v>
      </c>
      <c r="I20" s="34">
        <v>3</v>
      </c>
      <c r="J20" s="34">
        <v>3</v>
      </c>
      <c r="K20" s="34">
        <v>0</v>
      </c>
      <c r="L20" s="34">
        <v>5</v>
      </c>
      <c r="M20" s="34">
        <v>7</v>
      </c>
      <c r="N20" s="34">
        <v>0</v>
      </c>
      <c r="O20" s="34">
        <v>0</v>
      </c>
      <c r="P20" s="34">
        <v>0</v>
      </c>
      <c r="Q20" s="34">
        <v>1</v>
      </c>
      <c r="R20" s="34">
        <v>1</v>
      </c>
      <c r="S20" s="34">
        <v>0</v>
      </c>
      <c r="T20" s="34">
        <v>0</v>
      </c>
      <c r="U20" s="34">
        <v>0</v>
      </c>
      <c r="V20" s="34">
        <v>0</v>
      </c>
      <c r="W20" s="103">
        <v>0</v>
      </c>
      <c r="X20" s="102">
        <f t="shared" si="0"/>
        <v>38</v>
      </c>
      <c r="Y20" s="34">
        <f t="shared" si="0"/>
        <v>39</v>
      </c>
      <c r="Z20" s="34">
        <f t="shared" si="1"/>
        <v>33</v>
      </c>
      <c r="AA20" s="103">
        <f t="shared" si="1"/>
        <v>35</v>
      </c>
    </row>
    <row r="21" spans="1:27" ht="12" customHeight="1" x14ac:dyDescent="0.2">
      <c r="A21" s="93">
        <v>15</v>
      </c>
      <c r="B21" s="35">
        <v>7</v>
      </c>
      <c r="C21" s="35">
        <v>24</v>
      </c>
      <c r="D21" s="35">
        <v>1</v>
      </c>
      <c r="E21" s="35">
        <v>2</v>
      </c>
      <c r="F21" s="35">
        <v>21</v>
      </c>
      <c r="G21" s="35">
        <v>23</v>
      </c>
      <c r="H21" s="35">
        <v>1</v>
      </c>
      <c r="I21" s="35">
        <v>3</v>
      </c>
      <c r="J21" s="35">
        <v>3</v>
      </c>
      <c r="K21" s="35">
        <v>0</v>
      </c>
      <c r="L21" s="35">
        <v>7</v>
      </c>
      <c r="M21" s="35">
        <v>16</v>
      </c>
      <c r="N21" s="35">
        <v>0</v>
      </c>
      <c r="O21" s="35">
        <v>0</v>
      </c>
      <c r="P21" s="35">
        <v>1</v>
      </c>
      <c r="Q21" s="35">
        <v>2</v>
      </c>
      <c r="R21" s="35">
        <v>0</v>
      </c>
      <c r="S21" s="35">
        <v>0</v>
      </c>
      <c r="T21" s="35">
        <v>0</v>
      </c>
      <c r="U21" s="35">
        <v>4</v>
      </c>
      <c r="V21" s="35">
        <v>0</v>
      </c>
      <c r="W21" s="105">
        <v>0</v>
      </c>
      <c r="X21" s="104">
        <f t="shared" si="0"/>
        <v>41</v>
      </c>
      <c r="Y21" s="35">
        <f t="shared" si="0"/>
        <v>74</v>
      </c>
      <c r="Z21" s="35">
        <f t="shared" si="1"/>
        <v>35</v>
      </c>
      <c r="AA21" s="105">
        <f t="shared" si="1"/>
        <v>67</v>
      </c>
    </row>
    <row r="22" spans="1:27" ht="12" customHeight="1" x14ac:dyDescent="0.2">
      <c r="A22" s="94">
        <v>16</v>
      </c>
      <c r="B22" s="36">
        <v>8</v>
      </c>
      <c r="C22" s="36">
        <v>15</v>
      </c>
      <c r="D22" s="36">
        <v>1</v>
      </c>
      <c r="E22" s="36">
        <v>1</v>
      </c>
      <c r="F22" s="36">
        <v>21</v>
      </c>
      <c r="G22" s="36">
        <v>12</v>
      </c>
      <c r="H22" s="36">
        <v>3</v>
      </c>
      <c r="I22" s="36">
        <v>1</v>
      </c>
      <c r="J22" s="36">
        <v>2</v>
      </c>
      <c r="K22" s="36">
        <v>0</v>
      </c>
      <c r="L22" s="36">
        <v>1</v>
      </c>
      <c r="M22" s="36">
        <v>11</v>
      </c>
      <c r="N22" s="36">
        <v>0</v>
      </c>
      <c r="O22" s="36">
        <v>0</v>
      </c>
      <c r="P22" s="36">
        <v>0</v>
      </c>
      <c r="Q22" s="36">
        <v>0</v>
      </c>
      <c r="R22" s="36">
        <v>0</v>
      </c>
      <c r="S22" s="36">
        <v>0</v>
      </c>
      <c r="T22" s="36">
        <v>0</v>
      </c>
      <c r="U22" s="36">
        <v>0</v>
      </c>
      <c r="V22" s="36">
        <v>0</v>
      </c>
      <c r="W22" s="107">
        <v>1</v>
      </c>
      <c r="X22" s="106">
        <f t="shared" si="0"/>
        <v>36</v>
      </c>
      <c r="Y22" s="36">
        <f t="shared" si="0"/>
        <v>41</v>
      </c>
      <c r="Z22" s="36">
        <f t="shared" si="1"/>
        <v>30</v>
      </c>
      <c r="AA22" s="107">
        <f t="shared" si="1"/>
        <v>38</v>
      </c>
    </row>
    <row r="23" spans="1:27" ht="12" customHeight="1" x14ac:dyDescent="0.2">
      <c r="A23" s="92">
        <v>17</v>
      </c>
      <c r="B23" s="34">
        <v>8</v>
      </c>
      <c r="C23" s="34">
        <v>23</v>
      </c>
      <c r="D23" s="34">
        <v>2</v>
      </c>
      <c r="E23" s="34">
        <v>0</v>
      </c>
      <c r="F23" s="34">
        <v>23</v>
      </c>
      <c r="G23" s="34">
        <v>20</v>
      </c>
      <c r="H23" s="34">
        <v>3</v>
      </c>
      <c r="I23" s="34">
        <v>0</v>
      </c>
      <c r="J23" s="34">
        <v>3</v>
      </c>
      <c r="K23" s="34">
        <v>1</v>
      </c>
      <c r="L23" s="34">
        <v>7</v>
      </c>
      <c r="M23" s="34">
        <v>16</v>
      </c>
      <c r="N23" s="34">
        <v>0</v>
      </c>
      <c r="O23" s="34">
        <v>0</v>
      </c>
      <c r="P23" s="34">
        <v>2</v>
      </c>
      <c r="Q23" s="34">
        <v>1</v>
      </c>
      <c r="R23" s="34">
        <v>0</v>
      </c>
      <c r="S23" s="34">
        <v>0</v>
      </c>
      <c r="T23" s="34">
        <v>1</v>
      </c>
      <c r="U23" s="34">
        <v>3</v>
      </c>
      <c r="V23" s="34">
        <v>0</v>
      </c>
      <c r="W23" s="103">
        <v>0</v>
      </c>
      <c r="X23" s="102">
        <f t="shared" si="0"/>
        <v>49</v>
      </c>
      <c r="Y23" s="34">
        <f t="shared" si="0"/>
        <v>64</v>
      </c>
      <c r="Z23" s="34">
        <f t="shared" si="1"/>
        <v>39</v>
      </c>
      <c r="AA23" s="103">
        <f t="shared" si="1"/>
        <v>62</v>
      </c>
    </row>
    <row r="24" spans="1:27" ht="12" customHeight="1" x14ac:dyDescent="0.2">
      <c r="A24" s="93">
        <v>18</v>
      </c>
      <c r="B24" s="35">
        <v>9</v>
      </c>
      <c r="C24" s="35">
        <v>19</v>
      </c>
      <c r="D24" s="35">
        <v>3</v>
      </c>
      <c r="E24" s="35">
        <v>0</v>
      </c>
      <c r="F24" s="35">
        <v>20</v>
      </c>
      <c r="G24" s="35">
        <v>19</v>
      </c>
      <c r="H24" s="35">
        <v>3</v>
      </c>
      <c r="I24" s="35">
        <v>0</v>
      </c>
      <c r="J24" s="35">
        <v>4</v>
      </c>
      <c r="K24" s="35">
        <v>0</v>
      </c>
      <c r="L24" s="35">
        <v>7</v>
      </c>
      <c r="M24" s="35">
        <v>15</v>
      </c>
      <c r="N24" s="35">
        <v>0</v>
      </c>
      <c r="O24" s="35">
        <v>0</v>
      </c>
      <c r="P24" s="35">
        <v>0</v>
      </c>
      <c r="Q24" s="35">
        <v>2</v>
      </c>
      <c r="R24" s="35">
        <v>2</v>
      </c>
      <c r="S24" s="35">
        <v>0</v>
      </c>
      <c r="T24" s="35">
        <v>0</v>
      </c>
      <c r="U24" s="35">
        <v>4</v>
      </c>
      <c r="V24" s="35">
        <v>0</v>
      </c>
      <c r="W24" s="105">
        <v>0</v>
      </c>
      <c r="X24" s="104">
        <f t="shared" si="0"/>
        <v>48</v>
      </c>
      <c r="Y24" s="35">
        <f t="shared" si="0"/>
        <v>59</v>
      </c>
      <c r="Z24" s="35">
        <f t="shared" si="1"/>
        <v>36</v>
      </c>
      <c r="AA24" s="105">
        <f t="shared" si="1"/>
        <v>57</v>
      </c>
    </row>
    <row r="25" spans="1:27" ht="12" customHeight="1" x14ac:dyDescent="0.2">
      <c r="A25" s="94">
        <v>19</v>
      </c>
      <c r="B25" s="36">
        <v>8</v>
      </c>
      <c r="C25" s="36">
        <v>9</v>
      </c>
      <c r="D25" s="36">
        <v>1</v>
      </c>
      <c r="E25" s="36">
        <v>0</v>
      </c>
      <c r="F25" s="36">
        <v>20</v>
      </c>
      <c r="G25" s="36">
        <v>9</v>
      </c>
      <c r="H25" s="36">
        <v>2</v>
      </c>
      <c r="I25" s="36">
        <v>0</v>
      </c>
      <c r="J25" s="36">
        <v>2</v>
      </c>
      <c r="K25" s="36">
        <v>1</v>
      </c>
      <c r="L25" s="36">
        <v>3</v>
      </c>
      <c r="M25" s="36">
        <v>7</v>
      </c>
      <c r="N25" s="36">
        <v>0</v>
      </c>
      <c r="O25" s="36">
        <v>0</v>
      </c>
      <c r="P25" s="36">
        <v>2</v>
      </c>
      <c r="Q25" s="36">
        <v>1</v>
      </c>
      <c r="R25" s="36">
        <v>0</v>
      </c>
      <c r="S25" s="36">
        <v>0</v>
      </c>
      <c r="T25" s="36">
        <v>0</v>
      </c>
      <c r="U25" s="36">
        <v>2</v>
      </c>
      <c r="V25" s="36">
        <v>0</v>
      </c>
      <c r="W25" s="107">
        <v>0</v>
      </c>
      <c r="X25" s="106">
        <f t="shared" si="0"/>
        <v>38</v>
      </c>
      <c r="Y25" s="36">
        <f t="shared" si="0"/>
        <v>29</v>
      </c>
      <c r="Z25" s="36">
        <f t="shared" si="1"/>
        <v>31</v>
      </c>
      <c r="AA25" s="107">
        <f t="shared" si="1"/>
        <v>27</v>
      </c>
    </row>
    <row r="26" spans="1:27" ht="12" customHeight="1" x14ac:dyDescent="0.2">
      <c r="A26" s="92">
        <v>20</v>
      </c>
      <c r="B26" s="34">
        <v>7</v>
      </c>
      <c r="C26" s="34">
        <v>15</v>
      </c>
      <c r="D26" s="34">
        <v>0</v>
      </c>
      <c r="E26" s="34">
        <v>0</v>
      </c>
      <c r="F26" s="34">
        <v>22</v>
      </c>
      <c r="G26" s="34">
        <v>16</v>
      </c>
      <c r="H26" s="34">
        <v>1</v>
      </c>
      <c r="I26" s="34">
        <v>0</v>
      </c>
      <c r="J26" s="34">
        <v>4</v>
      </c>
      <c r="K26" s="34">
        <v>0</v>
      </c>
      <c r="L26" s="34">
        <v>3</v>
      </c>
      <c r="M26" s="34">
        <v>13</v>
      </c>
      <c r="N26" s="34">
        <v>0</v>
      </c>
      <c r="O26" s="34">
        <v>0</v>
      </c>
      <c r="P26" s="34">
        <v>2</v>
      </c>
      <c r="Q26" s="34">
        <v>2</v>
      </c>
      <c r="R26" s="34">
        <v>1</v>
      </c>
      <c r="S26" s="34">
        <v>0</v>
      </c>
      <c r="T26" s="34">
        <v>0</v>
      </c>
      <c r="U26" s="34">
        <v>2</v>
      </c>
      <c r="V26" s="34">
        <v>0</v>
      </c>
      <c r="W26" s="103">
        <v>0</v>
      </c>
      <c r="X26" s="102">
        <f t="shared" si="0"/>
        <v>40</v>
      </c>
      <c r="Y26" s="34">
        <f t="shared" si="0"/>
        <v>48</v>
      </c>
      <c r="Z26" s="34">
        <f t="shared" si="1"/>
        <v>32</v>
      </c>
      <c r="AA26" s="103">
        <f t="shared" si="1"/>
        <v>46</v>
      </c>
    </row>
    <row r="27" spans="1:27" ht="12" customHeight="1" x14ac:dyDescent="0.2">
      <c r="A27" s="93">
        <v>21</v>
      </c>
      <c r="B27" s="35">
        <v>9</v>
      </c>
      <c r="C27" s="35">
        <v>7</v>
      </c>
      <c r="D27" s="35">
        <v>0</v>
      </c>
      <c r="E27" s="35">
        <v>0</v>
      </c>
      <c r="F27" s="35">
        <v>14</v>
      </c>
      <c r="G27" s="35">
        <v>6</v>
      </c>
      <c r="H27" s="35">
        <v>1</v>
      </c>
      <c r="I27" s="35">
        <v>0</v>
      </c>
      <c r="J27" s="35">
        <v>4</v>
      </c>
      <c r="K27" s="35">
        <v>0</v>
      </c>
      <c r="L27" s="35">
        <v>6</v>
      </c>
      <c r="M27" s="35">
        <v>5</v>
      </c>
      <c r="N27" s="35">
        <v>0</v>
      </c>
      <c r="O27" s="35">
        <v>0</v>
      </c>
      <c r="P27" s="35">
        <v>3</v>
      </c>
      <c r="Q27" s="35">
        <v>1</v>
      </c>
      <c r="R27" s="35">
        <v>1</v>
      </c>
      <c r="S27" s="35">
        <v>0</v>
      </c>
      <c r="T27" s="35">
        <v>0</v>
      </c>
      <c r="U27" s="35">
        <v>2</v>
      </c>
      <c r="V27" s="35">
        <v>0</v>
      </c>
      <c r="W27" s="105">
        <v>0</v>
      </c>
      <c r="X27" s="104">
        <f t="shared" si="0"/>
        <v>38</v>
      </c>
      <c r="Y27" s="35">
        <f t="shared" si="0"/>
        <v>21</v>
      </c>
      <c r="Z27" s="35">
        <f t="shared" si="1"/>
        <v>29</v>
      </c>
      <c r="AA27" s="105">
        <f t="shared" si="1"/>
        <v>20</v>
      </c>
    </row>
    <row r="28" spans="1:27" ht="12" customHeight="1" thickBot="1" x14ac:dyDescent="0.25">
      <c r="A28" s="95" t="s">
        <v>17</v>
      </c>
      <c r="B28" s="28">
        <f t="shared" ref="B28:W28" si="2">SUM(B7:B27)</f>
        <v>190</v>
      </c>
      <c r="C28" s="28">
        <f t="shared" si="2"/>
        <v>497</v>
      </c>
      <c r="D28" s="28">
        <f t="shared" si="2"/>
        <v>20</v>
      </c>
      <c r="E28" s="28">
        <f t="shared" si="2"/>
        <v>16</v>
      </c>
      <c r="F28" s="28">
        <f t="shared" si="2"/>
        <v>450</v>
      </c>
      <c r="G28" s="28">
        <f t="shared" si="2"/>
        <v>457</v>
      </c>
      <c r="H28" s="28">
        <f t="shared" si="2"/>
        <v>43</v>
      </c>
      <c r="I28" s="28">
        <f t="shared" si="2"/>
        <v>35</v>
      </c>
      <c r="J28" s="28">
        <f t="shared" si="2"/>
        <v>83</v>
      </c>
      <c r="K28" s="28">
        <f t="shared" si="2"/>
        <v>8</v>
      </c>
      <c r="L28" s="28">
        <f t="shared" si="2"/>
        <v>138</v>
      </c>
      <c r="M28" s="28">
        <f t="shared" si="2"/>
        <v>355</v>
      </c>
      <c r="N28" s="28">
        <f t="shared" si="2"/>
        <v>1</v>
      </c>
      <c r="O28" s="28">
        <f t="shared" si="2"/>
        <v>1</v>
      </c>
      <c r="P28" s="28">
        <f t="shared" si="2"/>
        <v>88</v>
      </c>
      <c r="Q28" s="28">
        <f t="shared" si="2"/>
        <v>38</v>
      </c>
      <c r="R28" s="28">
        <f t="shared" si="2"/>
        <v>8</v>
      </c>
      <c r="S28" s="28">
        <f t="shared" si="2"/>
        <v>0</v>
      </c>
      <c r="T28" s="28">
        <f t="shared" si="2"/>
        <v>46</v>
      </c>
      <c r="U28" s="28">
        <f t="shared" si="2"/>
        <v>177</v>
      </c>
      <c r="V28" s="28">
        <f t="shared" si="2"/>
        <v>0</v>
      </c>
      <c r="W28" s="29">
        <f t="shared" si="2"/>
        <v>16</v>
      </c>
      <c r="X28" s="96">
        <f t="shared" ref="X28:Y30" si="3">SUM(B28,D28,F28,H28,J28,L28,N28,P28,R28,T28,V28)</f>
        <v>1067</v>
      </c>
      <c r="Y28" s="28">
        <f t="shared" si="3"/>
        <v>1600</v>
      </c>
      <c r="Z28" s="28">
        <f t="shared" si="1"/>
        <v>824</v>
      </c>
      <c r="AA28" s="29">
        <f t="shared" si="1"/>
        <v>1486</v>
      </c>
    </row>
    <row r="29" spans="1:27" ht="12" customHeight="1" x14ac:dyDescent="0.2">
      <c r="A29" s="97" t="s">
        <v>18</v>
      </c>
      <c r="B29" s="63">
        <v>1</v>
      </c>
      <c r="C29" s="63">
        <v>0</v>
      </c>
      <c r="D29" s="63">
        <v>1</v>
      </c>
      <c r="E29" s="63">
        <v>0</v>
      </c>
      <c r="F29" s="63">
        <v>0</v>
      </c>
      <c r="G29" s="63">
        <v>0</v>
      </c>
      <c r="H29" s="63">
        <v>2</v>
      </c>
      <c r="I29" s="63">
        <v>0</v>
      </c>
      <c r="J29" s="63">
        <v>1</v>
      </c>
      <c r="K29" s="63">
        <v>0</v>
      </c>
      <c r="L29" s="63">
        <v>3</v>
      </c>
      <c r="M29" s="63">
        <v>1</v>
      </c>
      <c r="N29" s="63">
        <v>0</v>
      </c>
      <c r="O29" s="63">
        <v>0</v>
      </c>
      <c r="P29" s="63">
        <v>0</v>
      </c>
      <c r="Q29" s="63">
        <v>0</v>
      </c>
      <c r="R29" s="63">
        <v>1</v>
      </c>
      <c r="S29" s="63">
        <v>0</v>
      </c>
      <c r="T29" s="63">
        <v>4</v>
      </c>
      <c r="U29" s="63">
        <v>1</v>
      </c>
      <c r="V29" s="63">
        <v>4</v>
      </c>
      <c r="W29" s="64">
        <v>0</v>
      </c>
      <c r="X29" s="98">
        <f t="shared" si="3"/>
        <v>17</v>
      </c>
      <c r="Y29" s="37">
        <f t="shared" si="3"/>
        <v>2</v>
      </c>
      <c r="Z29" s="37">
        <f t="shared" si="1"/>
        <v>8</v>
      </c>
      <c r="AA29" s="99">
        <f t="shared" si="1"/>
        <v>2</v>
      </c>
    </row>
    <row r="30" spans="1:27" ht="12" customHeight="1" thickBot="1" x14ac:dyDescent="0.25">
      <c r="A30" s="95" t="s">
        <v>19</v>
      </c>
      <c r="B30" s="28">
        <f>SUM(B28:B29)</f>
        <v>191</v>
      </c>
      <c r="C30" s="28">
        <f t="shared" ref="C30:W30" si="4">SUM(C28:C29)</f>
        <v>497</v>
      </c>
      <c r="D30" s="28">
        <f t="shared" si="4"/>
        <v>21</v>
      </c>
      <c r="E30" s="28">
        <f t="shared" si="4"/>
        <v>16</v>
      </c>
      <c r="F30" s="28">
        <f t="shared" si="4"/>
        <v>450</v>
      </c>
      <c r="G30" s="28">
        <f t="shared" si="4"/>
        <v>457</v>
      </c>
      <c r="H30" s="28">
        <f t="shared" si="4"/>
        <v>45</v>
      </c>
      <c r="I30" s="28">
        <f t="shared" si="4"/>
        <v>35</v>
      </c>
      <c r="J30" s="28">
        <f t="shared" si="4"/>
        <v>84</v>
      </c>
      <c r="K30" s="28">
        <f t="shared" si="4"/>
        <v>8</v>
      </c>
      <c r="L30" s="28">
        <f t="shared" si="4"/>
        <v>141</v>
      </c>
      <c r="M30" s="28">
        <f t="shared" si="4"/>
        <v>356</v>
      </c>
      <c r="N30" s="28">
        <f t="shared" si="4"/>
        <v>1</v>
      </c>
      <c r="O30" s="28">
        <f t="shared" si="4"/>
        <v>1</v>
      </c>
      <c r="P30" s="28">
        <f t="shared" si="4"/>
        <v>88</v>
      </c>
      <c r="Q30" s="28">
        <f t="shared" si="4"/>
        <v>38</v>
      </c>
      <c r="R30" s="28">
        <f t="shared" si="4"/>
        <v>9</v>
      </c>
      <c r="S30" s="28">
        <f t="shared" si="4"/>
        <v>0</v>
      </c>
      <c r="T30" s="28">
        <f t="shared" si="4"/>
        <v>50</v>
      </c>
      <c r="U30" s="28">
        <f t="shared" si="4"/>
        <v>178</v>
      </c>
      <c r="V30" s="28">
        <f>SUM(V28:V29)</f>
        <v>4</v>
      </c>
      <c r="W30" s="29">
        <f t="shared" si="4"/>
        <v>16</v>
      </c>
      <c r="X30" s="96">
        <f t="shared" si="3"/>
        <v>1084</v>
      </c>
      <c r="Y30" s="28">
        <f t="shared" si="3"/>
        <v>1602</v>
      </c>
      <c r="Z30" s="28">
        <f t="shared" si="1"/>
        <v>832</v>
      </c>
      <c r="AA30" s="29">
        <f t="shared" si="1"/>
        <v>1488</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280</v>
      </c>
      <c r="D32" s="100"/>
    </row>
    <row r="35" spans="1:27" ht="18.75" customHeight="1" thickBot="1" x14ac:dyDescent="0.35">
      <c r="A35" s="53" t="s">
        <v>94</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53</v>
      </c>
      <c r="C39" s="34">
        <f t="shared" ref="C39:AA39" si="5">SUM(C15:C16,C20:C23)</f>
        <v>189</v>
      </c>
      <c r="D39" s="34">
        <f t="shared" si="5"/>
        <v>9</v>
      </c>
      <c r="E39" s="34">
        <f t="shared" si="5"/>
        <v>7</v>
      </c>
      <c r="F39" s="34">
        <f t="shared" si="5"/>
        <v>133</v>
      </c>
      <c r="G39" s="34">
        <f t="shared" si="5"/>
        <v>174</v>
      </c>
      <c r="H39" s="34">
        <f t="shared" si="5"/>
        <v>17</v>
      </c>
      <c r="I39" s="34">
        <f t="shared" si="5"/>
        <v>18</v>
      </c>
      <c r="J39" s="34">
        <f t="shared" si="5"/>
        <v>21</v>
      </c>
      <c r="K39" s="34">
        <f t="shared" si="5"/>
        <v>4</v>
      </c>
      <c r="L39" s="34">
        <f t="shared" si="5"/>
        <v>35</v>
      </c>
      <c r="M39" s="34">
        <f t="shared" si="5"/>
        <v>131</v>
      </c>
      <c r="N39" s="34">
        <f t="shared" si="5"/>
        <v>1</v>
      </c>
      <c r="O39" s="34">
        <f t="shared" si="5"/>
        <v>0</v>
      </c>
      <c r="P39" s="34">
        <f t="shared" si="5"/>
        <v>7</v>
      </c>
      <c r="Q39" s="34">
        <f t="shared" si="5"/>
        <v>9</v>
      </c>
      <c r="R39" s="34">
        <f t="shared" si="5"/>
        <v>1</v>
      </c>
      <c r="S39" s="34">
        <f t="shared" si="5"/>
        <v>0</v>
      </c>
      <c r="T39" s="33">
        <f t="shared" si="5"/>
        <v>7</v>
      </c>
      <c r="U39" s="33">
        <f t="shared" si="5"/>
        <v>38</v>
      </c>
      <c r="V39" s="33">
        <f t="shared" si="5"/>
        <v>0</v>
      </c>
      <c r="W39" s="59">
        <f t="shared" si="5"/>
        <v>7</v>
      </c>
      <c r="X39" s="102">
        <f t="shared" si="5"/>
        <v>284</v>
      </c>
      <c r="Y39" s="34">
        <f t="shared" si="5"/>
        <v>577</v>
      </c>
      <c r="Z39" s="34">
        <f t="shared" si="5"/>
        <v>228</v>
      </c>
      <c r="AA39" s="103">
        <f t="shared" si="5"/>
        <v>532</v>
      </c>
    </row>
    <row r="40" spans="1:27" ht="12" customHeight="1" x14ac:dyDescent="0.2">
      <c r="A40" s="92" t="s">
        <v>26</v>
      </c>
      <c r="B40" s="34">
        <f>SUM(B7:B9,B12:B14,B17:B18,B24)</f>
        <v>85</v>
      </c>
      <c r="C40" s="34">
        <f t="shared" ref="C40:AA40" si="6">SUM(C7:C9,C12:C14,C17:C18,C24)</f>
        <v>239</v>
      </c>
      <c r="D40" s="34">
        <f t="shared" si="6"/>
        <v>9</v>
      </c>
      <c r="E40" s="34">
        <f t="shared" si="6"/>
        <v>8</v>
      </c>
      <c r="F40" s="34">
        <f t="shared" si="6"/>
        <v>196</v>
      </c>
      <c r="G40" s="34">
        <f t="shared" si="6"/>
        <v>217</v>
      </c>
      <c r="H40" s="34">
        <f t="shared" si="6"/>
        <v>18</v>
      </c>
      <c r="I40" s="34">
        <f t="shared" si="6"/>
        <v>16</v>
      </c>
      <c r="J40" s="34">
        <f t="shared" si="6"/>
        <v>41</v>
      </c>
      <c r="K40" s="34">
        <f t="shared" si="6"/>
        <v>3</v>
      </c>
      <c r="L40" s="34">
        <f t="shared" si="6"/>
        <v>65</v>
      </c>
      <c r="M40" s="34">
        <f t="shared" si="6"/>
        <v>176</v>
      </c>
      <c r="N40" s="34">
        <f t="shared" si="6"/>
        <v>0</v>
      </c>
      <c r="O40" s="34">
        <f t="shared" si="6"/>
        <v>1</v>
      </c>
      <c r="P40" s="34">
        <f t="shared" si="6"/>
        <v>62</v>
      </c>
      <c r="Q40" s="34">
        <f t="shared" si="6"/>
        <v>22</v>
      </c>
      <c r="R40" s="34">
        <f t="shared" si="6"/>
        <v>3</v>
      </c>
      <c r="S40" s="34">
        <f t="shared" si="6"/>
        <v>0</v>
      </c>
      <c r="T40" s="33">
        <f t="shared" si="6"/>
        <v>36</v>
      </c>
      <c r="U40" s="33">
        <f t="shared" si="6"/>
        <v>125</v>
      </c>
      <c r="V40" s="33">
        <f t="shared" si="6"/>
        <v>0</v>
      </c>
      <c r="W40" s="59">
        <f t="shared" si="6"/>
        <v>8</v>
      </c>
      <c r="X40" s="102">
        <f t="shared" si="6"/>
        <v>515</v>
      </c>
      <c r="Y40" s="34">
        <f t="shared" si="6"/>
        <v>815</v>
      </c>
      <c r="Z40" s="34">
        <f t="shared" si="6"/>
        <v>382</v>
      </c>
      <c r="AA40" s="103">
        <f t="shared" si="6"/>
        <v>757</v>
      </c>
    </row>
    <row r="41" spans="1:27" ht="12" customHeight="1" x14ac:dyDescent="0.2">
      <c r="A41" s="93" t="s">
        <v>27</v>
      </c>
      <c r="B41" s="35">
        <f>SUM(B10:B11,B19,B25:B27)</f>
        <v>52</v>
      </c>
      <c r="C41" s="35">
        <f t="shared" ref="C41:AA41" si="7">SUM(C10:C11,C19,C25:C27)</f>
        <v>69</v>
      </c>
      <c r="D41" s="35">
        <f t="shared" si="7"/>
        <v>2</v>
      </c>
      <c r="E41" s="35">
        <f t="shared" si="7"/>
        <v>1</v>
      </c>
      <c r="F41" s="35">
        <f t="shared" si="7"/>
        <v>121</v>
      </c>
      <c r="G41" s="35">
        <f t="shared" si="7"/>
        <v>66</v>
      </c>
      <c r="H41" s="35">
        <f t="shared" si="7"/>
        <v>8</v>
      </c>
      <c r="I41" s="35">
        <f t="shared" si="7"/>
        <v>1</v>
      </c>
      <c r="J41" s="35">
        <f t="shared" si="7"/>
        <v>21</v>
      </c>
      <c r="K41" s="35">
        <f t="shared" si="7"/>
        <v>1</v>
      </c>
      <c r="L41" s="35">
        <f t="shared" si="7"/>
        <v>38</v>
      </c>
      <c r="M41" s="35">
        <f t="shared" si="7"/>
        <v>48</v>
      </c>
      <c r="N41" s="35">
        <f t="shared" si="7"/>
        <v>0</v>
      </c>
      <c r="O41" s="35">
        <f t="shared" si="7"/>
        <v>0</v>
      </c>
      <c r="P41" s="35">
        <f t="shared" si="7"/>
        <v>19</v>
      </c>
      <c r="Q41" s="35">
        <f t="shared" si="7"/>
        <v>7</v>
      </c>
      <c r="R41" s="35">
        <f t="shared" si="7"/>
        <v>4</v>
      </c>
      <c r="S41" s="35">
        <f t="shared" si="7"/>
        <v>0</v>
      </c>
      <c r="T41" s="63">
        <f t="shared" si="7"/>
        <v>3</v>
      </c>
      <c r="U41" s="63">
        <f t="shared" si="7"/>
        <v>14</v>
      </c>
      <c r="V41" s="63">
        <f t="shared" si="7"/>
        <v>0</v>
      </c>
      <c r="W41" s="64">
        <f t="shared" si="7"/>
        <v>1</v>
      </c>
      <c r="X41" s="104">
        <f t="shared" si="7"/>
        <v>268</v>
      </c>
      <c r="Y41" s="35">
        <f t="shared" si="7"/>
        <v>208</v>
      </c>
      <c r="Z41" s="35">
        <f t="shared" si="7"/>
        <v>214</v>
      </c>
      <c r="AA41" s="105">
        <f t="shared" si="7"/>
        <v>197</v>
      </c>
    </row>
    <row r="42" spans="1:27" ht="12" customHeight="1" thickBot="1" x14ac:dyDescent="0.25">
      <c r="A42" s="95" t="s">
        <v>17</v>
      </c>
      <c r="B42" s="28">
        <f>SUM(B39:B41)</f>
        <v>190</v>
      </c>
      <c r="C42" s="28">
        <f t="shared" ref="C42:AA42" si="8">SUM(C39:C41)</f>
        <v>497</v>
      </c>
      <c r="D42" s="28">
        <f t="shared" si="8"/>
        <v>20</v>
      </c>
      <c r="E42" s="28">
        <f t="shared" si="8"/>
        <v>16</v>
      </c>
      <c r="F42" s="28">
        <f t="shared" si="8"/>
        <v>450</v>
      </c>
      <c r="G42" s="28">
        <f t="shared" si="8"/>
        <v>457</v>
      </c>
      <c r="H42" s="28">
        <f t="shared" si="8"/>
        <v>43</v>
      </c>
      <c r="I42" s="28">
        <f t="shared" si="8"/>
        <v>35</v>
      </c>
      <c r="J42" s="28">
        <f t="shared" si="8"/>
        <v>83</v>
      </c>
      <c r="K42" s="28">
        <f t="shared" si="8"/>
        <v>8</v>
      </c>
      <c r="L42" s="28">
        <f t="shared" si="8"/>
        <v>138</v>
      </c>
      <c r="M42" s="28">
        <f t="shared" si="8"/>
        <v>355</v>
      </c>
      <c r="N42" s="28">
        <f t="shared" si="8"/>
        <v>1</v>
      </c>
      <c r="O42" s="28">
        <f t="shared" si="8"/>
        <v>1</v>
      </c>
      <c r="P42" s="28">
        <f t="shared" si="8"/>
        <v>88</v>
      </c>
      <c r="Q42" s="28">
        <f t="shared" si="8"/>
        <v>38</v>
      </c>
      <c r="R42" s="28">
        <f t="shared" si="8"/>
        <v>8</v>
      </c>
      <c r="S42" s="28">
        <f t="shared" si="8"/>
        <v>0</v>
      </c>
      <c r="T42" s="28">
        <f t="shared" si="8"/>
        <v>46</v>
      </c>
      <c r="U42" s="28">
        <f t="shared" si="8"/>
        <v>177</v>
      </c>
      <c r="V42" s="28">
        <f t="shared" si="8"/>
        <v>0</v>
      </c>
      <c r="W42" s="29">
        <f t="shared" si="8"/>
        <v>16</v>
      </c>
      <c r="X42" s="96">
        <f t="shared" si="8"/>
        <v>1067</v>
      </c>
      <c r="Y42" s="28">
        <f t="shared" si="8"/>
        <v>1600</v>
      </c>
      <c r="Z42" s="28">
        <f t="shared" si="8"/>
        <v>824</v>
      </c>
      <c r="AA42" s="29">
        <f t="shared" si="8"/>
        <v>1486</v>
      </c>
    </row>
    <row r="43" spans="1:27" ht="12" customHeight="1" x14ac:dyDescent="0.2">
      <c r="A43" s="97" t="s">
        <v>18</v>
      </c>
      <c r="B43" s="37">
        <f>B29</f>
        <v>1</v>
      </c>
      <c r="C43" s="37">
        <f t="shared" ref="C43:AA43" si="9">C29</f>
        <v>0</v>
      </c>
      <c r="D43" s="37">
        <f t="shared" si="9"/>
        <v>1</v>
      </c>
      <c r="E43" s="37">
        <f t="shared" si="9"/>
        <v>0</v>
      </c>
      <c r="F43" s="37">
        <f t="shared" si="9"/>
        <v>0</v>
      </c>
      <c r="G43" s="37">
        <f t="shared" si="9"/>
        <v>0</v>
      </c>
      <c r="H43" s="37">
        <f t="shared" si="9"/>
        <v>2</v>
      </c>
      <c r="I43" s="37">
        <f t="shared" si="9"/>
        <v>0</v>
      </c>
      <c r="J43" s="37">
        <f t="shared" si="9"/>
        <v>1</v>
      </c>
      <c r="K43" s="37">
        <f t="shared" si="9"/>
        <v>0</v>
      </c>
      <c r="L43" s="37">
        <f t="shared" si="9"/>
        <v>3</v>
      </c>
      <c r="M43" s="37">
        <f t="shared" si="9"/>
        <v>1</v>
      </c>
      <c r="N43" s="37">
        <f t="shared" si="9"/>
        <v>0</v>
      </c>
      <c r="O43" s="37">
        <f t="shared" si="9"/>
        <v>0</v>
      </c>
      <c r="P43" s="37">
        <f t="shared" si="9"/>
        <v>0</v>
      </c>
      <c r="Q43" s="37">
        <f t="shared" si="9"/>
        <v>0</v>
      </c>
      <c r="R43" s="37">
        <f t="shared" si="9"/>
        <v>1</v>
      </c>
      <c r="S43" s="37">
        <f t="shared" si="9"/>
        <v>0</v>
      </c>
      <c r="T43" s="63">
        <f t="shared" si="9"/>
        <v>4</v>
      </c>
      <c r="U43" s="63">
        <f t="shared" si="9"/>
        <v>1</v>
      </c>
      <c r="V43" s="63">
        <f t="shared" si="9"/>
        <v>4</v>
      </c>
      <c r="W43" s="64">
        <f t="shared" si="9"/>
        <v>0</v>
      </c>
      <c r="X43" s="98">
        <f t="shared" si="9"/>
        <v>17</v>
      </c>
      <c r="Y43" s="37">
        <f t="shared" si="9"/>
        <v>2</v>
      </c>
      <c r="Z43" s="37">
        <f t="shared" si="9"/>
        <v>8</v>
      </c>
      <c r="AA43" s="99">
        <f t="shared" si="9"/>
        <v>2</v>
      </c>
    </row>
    <row r="44" spans="1:27" ht="12" customHeight="1" thickBot="1" x14ac:dyDescent="0.25">
      <c r="A44" s="95" t="s">
        <v>19</v>
      </c>
      <c r="B44" s="28">
        <f t="shared" ref="B44:W44" si="10">SUM(B42:B43)</f>
        <v>191</v>
      </c>
      <c r="C44" s="28">
        <f t="shared" si="10"/>
        <v>497</v>
      </c>
      <c r="D44" s="28">
        <f t="shared" si="10"/>
        <v>21</v>
      </c>
      <c r="E44" s="28">
        <f t="shared" si="10"/>
        <v>16</v>
      </c>
      <c r="F44" s="28">
        <f t="shared" si="10"/>
        <v>450</v>
      </c>
      <c r="G44" s="28">
        <f t="shared" si="10"/>
        <v>457</v>
      </c>
      <c r="H44" s="28">
        <f t="shared" si="10"/>
        <v>45</v>
      </c>
      <c r="I44" s="28">
        <f t="shared" si="10"/>
        <v>35</v>
      </c>
      <c r="J44" s="28">
        <f t="shared" si="10"/>
        <v>84</v>
      </c>
      <c r="K44" s="28">
        <f t="shared" si="10"/>
        <v>8</v>
      </c>
      <c r="L44" s="28">
        <f t="shared" si="10"/>
        <v>141</v>
      </c>
      <c r="M44" s="28">
        <f t="shared" si="10"/>
        <v>356</v>
      </c>
      <c r="N44" s="28">
        <f t="shared" si="10"/>
        <v>1</v>
      </c>
      <c r="O44" s="28">
        <f t="shared" si="10"/>
        <v>1</v>
      </c>
      <c r="P44" s="28">
        <f t="shared" si="10"/>
        <v>88</v>
      </c>
      <c r="Q44" s="28">
        <f t="shared" si="10"/>
        <v>38</v>
      </c>
      <c r="R44" s="28">
        <f t="shared" si="10"/>
        <v>9</v>
      </c>
      <c r="S44" s="28">
        <f t="shared" si="10"/>
        <v>0</v>
      </c>
      <c r="T44" s="28">
        <f t="shared" si="10"/>
        <v>50</v>
      </c>
      <c r="U44" s="28">
        <f t="shared" si="10"/>
        <v>178</v>
      </c>
      <c r="V44" s="28">
        <f t="shared" si="10"/>
        <v>4</v>
      </c>
      <c r="W44" s="29">
        <f t="shared" si="10"/>
        <v>16</v>
      </c>
      <c r="X44" s="96">
        <f>SUM(B44,D44,F44,H44,J44,L44,N44,P44,R44,T44,V44)</f>
        <v>1084</v>
      </c>
      <c r="Y44" s="28">
        <f>SUM(C44,E44,G44,I44,K44,M44,O44,Q44,S44,U44,W44)</f>
        <v>1602</v>
      </c>
      <c r="Z44" s="28">
        <f>SUM(B44,F44,L44,T44)</f>
        <v>832</v>
      </c>
      <c r="AA44" s="29">
        <f>SUM(C44,G44,M44,U44)</f>
        <v>1488</v>
      </c>
    </row>
    <row r="45" spans="1:27" ht="12" customHeight="1" x14ac:dyDescent="0.2">
      <c r="A45" s="79" t="s">
        <v>28</v>
      </c>
    </row>
    <row r="46" spans="1:27" ht="12" customHeight="1" x14ac:dyDescent="0.2">
      <c r="A46" s="77" t="s">
        <v>280</v>
      </c>
    </row>
  </sheetData>
  <mergeCells count="33">
    <mergeCell ref="Z5:AA5"/>
    <mergeCell ref="X5:Y5"/>
    <mergeCell ref="X4:AA4"/>
    <mergeCell ref="R5:S5"/>
    <mergeCell ref="V5:W5"/>
    <mergeCell ref="N37:O37"/>
    <mergeCell ref="P37:Q37"/>
    <mergeCell ref="R37:S37"/>
    <mergeCell ref="T37:U37"/>
    <mergeCell ref="A4:A6"/>
    <mergeCell ref="B4:W4"/>
    <mergeCell ref="B5:C5"/>
    <mergeCell ref="D5:E5"/>
    <mergeCell ref="F5:G5"/>
    <mergeCell ref="H5:I5"/>
    <mergeCell ref="J5:K5"/>
    <mergeCell ref="L5:M5"/>
    <mergeCell ref="B1:Y1"/>
    <mergeCell ref="V37:W37"/>
    <mergeCell ref="A36:A38"/>
    <mergeCell ref="B36:W36"/>
    <mergeCell ref="N5:O5"/>
    <mergeCell ref="P5:Q5"/>
    <mergeCell ref="T5:U5"/>
    <mergeCell ref="X36:AA36"/>
    <mergeCell ref="B37:C37"/>
    <mergeCell ref="D37:E37"/>
    <mergeCell ref="F37:G37"/>
    <mergeCell ref="H37:I37"/>
    <mergeCell ref="J37:K37"/>
    <mergeCell ref="L37:M37"/>
    <mergeCell ref="X37:Y37"/>
    <mergeCell ref="Z37:AA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A46"/>
  <sheetViews>
    <sheetView showGridLines="0" topLeftCell="A10"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48</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75" customHeight="1" thickBot="1" x14ac:dyDescent="0.35">
      <c r="A3" s="53" t="s">
        <v>97</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117</v>
      </c>
      <c r="C7" s="34">
        <v>278</v>
      </c>
      <c r="D7" s="34">
        <v>0</v>
      </c>
      <c r="E7" s="34">
        <v>6</v>
      </c>
      <c r="F7" s="34">
        <v>433</v>
      </c>
      <c r="G7" s="34">
        <v>481</v>
      </c>
      <c r="H7" s="34">
        <v>9</v>
      </c>
      <c r="I7" s="34">
        <v>16</v>
      </c>
      <c r="J7" s="34">
        <v>74</v>
      </c>
      <c r="K7" s="34">
        <v>0</v>
      </c>
      <c r="L7" s="34">
        <v>338</v>
      </c>
      <c r="M7" s="34">
        <v>341</v>
      </c>
      <c r="N7" s="34">
        <v>0</v>
      </c>
      <c r="O7" s="34">
        <v>6</v>
      </c>
      <c r="P7" s="34">
        <v>122</v>
      </c>
      <c r="Q7" s="34">
        <v>21</v>
      </c>
      <c r="R7" s="34">
        <v>36</v>
      </c>
      <c r="S7" s="34">
        <v>0</v>
      </c>
      <c r="T7" s="34">
        <v>0</v>
      </c>
      <c r="U7" s="34">
        <v>0</v>
      </c>
      <c r="V7" s="115">
        <v>0</v>
      </c>
      <c r="W7" s="103">
        <v>0</v>
      </c>
      <c r="X7" s="102">
        <f>SUM(B7,D7,F7,H7,J7,L7,N7,P7,R7,T7,V7)</f>
        <v>1129</v>
      </c>
      <c r="Y7" s="34">
        <f>SUM(C7,E7,G7,I7,K7,M7,O7,Q7,S7,U7,W7)</f>
        <v>1149</v>
      </c>
      <c r="Z7" s="34">
        <f>SUM(B7,F7,L7,T7)</f>
        <v>888</v>
      </c>
      <c r="AA7" s="103">
        <f t="shared" ref="Z7:AA30" si="0">SUM(C7,G7,M7,U7)</f>
        <v>1100</v>
      </c>
    </row>
    <row r="8" spans="1:27" ht="12" customHeight="1" x14ac:dyDescent="0.2">
      <c r="A8" s="92">
        <v>2</v>
      </c>
      <c r="B8" s="34">
        <v>96</v>
      </c>
      <c r="C8" s="34">
        <v>177</v>
      </c>
      <c r="D8" s="34">
        <v>0</v>
      </c>
      <c r="E8" s="34">
        <v>3</v>
      </c>
      <c r="F8" s="34">
        <v>386</v>
      </c>
      <c r="G8" s="34">
        <v>344</v>
      </c>
      <c r="H8" s="34">
        <v>12</v>
      </c>
      <c r="I8" s="34">
        <v>18</v>
      </c>
      <c r="J8" s="34">
        <v>26</v>
      </c>
      <c r="K8" s="34">
        <v>1</v>
      </c>
      <c r="L8" s="34">
        <v>315</v>
      </c>
      <c r="M8" s="34">
        <v>218</v>
      </c>
      <c r="N8" s="34">
        <v>0</v>
      </c>
      <c r="O8" s="34">
        <v>0</v>
      </c>
      <c r="P8" s="34">
        <v>24</v>
      </c>
      <c r="Q8" s="34">
        <v>24</v>
      </c>
      <c r="R8" s="34">
        <v>0</v>
      </c>
      <c r="S8" s="34">
        <v>0</v>
      </c>
      <c r="T8" s="34">
        <v>0</v>
      </c>
      <c r="U8" s="34">
        <v>0</v>
      </c>
      <c r="V8" s="115">
        <v>0</v>
      </c>
      <c r="W8" s="103">
        <v>0</v>
      </c>
      <c r="X8" s="102">
        <f t="shared" ref="X8:Y30" si="1">SUM(B8,D8,F8,H8,J8,L8,N8,P8,R8,T8,V8)</f>
        <v>859</v>
      </c>
      <c r="Y8" s="34">
        <f t="shared" si="1"/>
        <v>785</v>
      </c>
      <c r="Z8" s="34">
        <f t="shared" si="0"/>
        <v>797</v>
      </c>
      <c r="AA8" s="103">
        <f t="shared" si="0"/>
        <v>739</v>
      </c>
    </row>
    <row r="9" spans="1:27" ht="12" customHeight="1" x14ac:dyDescent="0.2">
      <c r="A9" s="93">
        <v>3</v>
      </c>
      <c r="B9" s="35">
        <v>73</v>
      </c>
      <c r="C9" s="35">
        <v>108</v>
      </c>
      <c r="D9" s="35">
        <v>1</v>
      </c>
      <c r="E9" s="35">
        <v>0</v>
      </c>
      <c r="F9" s="35">
        <v>264</v>
      </c>
      <c r="G9" s="35">
        <v>192</v>
      </c>
      <c r="H9" s="35">
        <v>21</v>
      </c>
      <c r="I9" s="35">
        <v>0</v>
      </c>
      <c r="J9" s="35">
        <v>28</v>
      </c>
      <c r="K9" s="35">
        <v>0</v>
      </c>
      <c r="L9" s="35">
        <v>124</v>
      </c>
      <c r="M9" s="35">
        <v>158</v>
      </c>
      <c r="N9" s="35">
        <v>0</v>
      </c>
      <c r="O9" s="35">
        <v>0</v>
      </c>
      <c r="P9" s="35">
        <v>78</v>
      </c>
      <c r="Q9" s="35">
        <v>9</v>
      </c>
      <c r="R9" s="35">
        <v>0</v>
      </c>
      <c r="S9" s="35">
        <v>0</v>
      </c>
      <c r="T9" s="35">
        <v>0</v>
      </c>
      <c r="U9" s="35">
        <v>0</v>
      </c>
      <c r="V9" s="116">
        <v>0</v>
      </c>
      <c r="W9" s="105">
        <v>0</v>
      </c>
      <c r="X9" s="104">
        <f t="shared" si="1"/>
        <v>589</v>
      </c>
      <c r="Y9" s="35">
        <f t="shared" si="1"/>
        <v>467</v>
      </c>
      <c r="Z9" s="35">
        <f t="shared" si="0"/>
        <v>461</v>
      </c>
      <c r="AA9" s="105">
        <f t="shared" si="0"/>
        <v>458</v>
      </c>
    </row>
    <row r="10" spans="1:27" ht="12" customHeight="1" x14ac:dyDescent="0.2">
      <c r="A10" s="94">
        <v>4</v>
      </c>
      <c r="B10" s="36">
        <v>78</v>
      </c>
      <c r="C10" s="36">
        <v>55</v>
      </c>
      <c r="D10" s="36">
        <v>0</v>
      </c>
      <c r="E10" s="36">
        <v>0</v>
      </c>
      <c r="F10" s="36">
        <v>289</v>
      </c>
      <c r="G10" s="36">
        <v>100</v>
      </c>
      <c r="H10" s="36">
        <v>11</v>
      </c>
      <c r="I10" s="36">
        <v>0</v>
      </c>
      <c r="J10" s="36">
        <v>19</v>
      </c>
      <c r="K10" s="36">
        <v>0</v>
      </c>
      <c r="L10" s="36">
        <v>248</v>
      </c>
      <c r="M10" s="36">
        <v>60</v>
      </c>
      <c r="N10" s="36">
        <v>0</v>
      </c>
      <c r="O10" s="36">
        <v>0</v>
      </c>
      <c r="P10" s="36">
        <v>29</v>
      </c>
      <c r="Q10" s="36">
        <v>6</v>
      </c>
      <c r="R10" s="36">
        <v>40</v>
      </c>
      <c r="S10" s="36">
        <v>0</v>
      </c>
      <c r="T10" s="36">
        <v>0</v>
      </c>
      <c r="U10" s="36">
        <v>0</v>
      </c>
      <c r="V10" s="117">
        <v>0</v>
      </c>
      <c r="W10" s="107">
        <v>0</v>
      </c>
      <c r="X10" s="106">
        <f t="shared" si="1"/>
        <v>714</v>
      </c>
      <c r="Y10" s="36">
        <f t="shared" si="1"/>
        <v>221</v>
      </c>
      <c r="Z10" s="36">
        <f t="shared" si="0"/>
        <v>615</v>
      </c>
      <c r="AA10" s="107">
        <f t="shared" si="0"/>
        <v>215</v>
      </c>
    </row>
    <row r="11" spans="1:27" ht="12" customHeight="1" x14ac:dyDescent="0.2">
      <c r="A11" s="92">
        <v>5</v>
      </c>
      <c r="B11" s="34">
        <v>143</v>
      </c>
      <c r="C11" s="34">
        <v>53</v>
      </c>
      <c r="D11" s="34">
        <v>0</v>
      </c>
      <c r="E11" s="34">
        <v>1</v>
      </c>
      <c r="F11" s="34">
        <v>358</v>
      </c>
      <c r="G11" s="34">
        <v>118</v>
      </c>
      <c r="H11" s="34">
        <v>30</v>
      </c>
      <c r="I11" s="34">
        <v>8</v>
      </c>
      <c r="J11" s="34">
        <v>21</v>
      </c>
      <c r="K11" s="34">
        <v>0</v>
      </c>
      <c r="L11" s="34">
        <v>215</v>
      </c>
      <c r="M11" s="34">
        <v>69</v>
      </c>
      <c r="N11" s="34">
        <v>0</v>
      </c>
      <c r="O11" s="34">
        <v>0</v>
      </c>
      <c r="P11" s="34">
        <v>3</v>
      </c>
      <c r="Q11" s="34">
        <v>3</v>
      </c>
      <c r="R11" s="34">
        <v>0</v>
      </c>
      <c r="S11" s="34">
        <v>0</v>
      </c>
      <c r="T11" s="34">
        <v>0</v>
      </c>
      <c r="U11" s="34">
        <v>0</v>
      </c>
      <c r="V11" s="115">
        <v>0</v>
      </c>
      <c r="W11" s="103">
        <v>0</v>
      </c>
      <c r="X11" s="102">
        <f t="shared" si="1"/>
        <v>770</v>
      </c>
      <c r="Y11" s="34">
        <f t="shared" si="1"/>
        <v>252</v>
      </c>
      <c r="Z11" s="34">
        <f t="shared" si="0"/>
        <v>716</v>
      </c>
      <c r="AA11" s="103">
        <f t="shared" si="0"/>
        <v>240</v>
      </c>
    </row>
    <row r="12" spans="1:27" ht="12" customHeight="1" x14ac:dyDescent="0.2">
      <c r="A12" s="93">
        <v>6</v>
      </c>
      <c r="B12" s="35">
        <v>150</v>
      </c>
      <c r="C12" s="35">
        <v>83</v>
      </c>
      <c r="D12" s="35">
        <v>7</v>
      </c>
      <c r="E12" s="35">
        <v>3</v>
      </c>
      <c r="F12" s="35">
        <v>454</v>
      </c>
      <c r="G12" s="35">
        <v>148</v>
      </c>
      <c r="H12" s="35">
        <v>28</v>
      </c>
      <c r="I12" s="35">
        <v>5</v>
      </c>
      <c r="J12" s="35">
        <v>21</v>
      </c>
      <c r="K12" s="35">
        <v>0</v>
      </c>
      <c r="L12" s="35">
        <v>283</v>
      </c>
      <c r="M12" s="35">
        <v>154</v>
      </c>
      <c r="N12" s="35">
        <v>0</v>
      </c>
      <c r="O12" s="35">
        <v>0</v>
      </c>
      <c r="P12" s="35">
        <v>41</v>
      </c>
      <c r="Q12" s="35">
        <v>12</v>
      </c>
      <c r="R12" s="35">
        <v>0</v>
      </c>
      <c r="S12" s="35">
        <v>0</v>
      </c>
      <c r="T12" s="35">
        <v>0</v>
      </c>
      <c r="U12" s="35">
        <v>0</v>
      </c>
      <c r="V12" s="116">
        <v>0</v>
      </c>
      <c r="W12" s="105">
        <v>0</v>
      </c>
      <c r="X12" s="104">
        <f t="shared" si="1"/>
        <v>984</v>
      </c>
      <c r="Y12" s="35">
        <f t="shared" si="1"/>
        <v>405</v>
      </c>
      <c r="Z12" s="35">
        <f t="shared" si="0"/>
        <v>887</v>
      </c>
      <c r="AA12" s="105">
        <f t="shared" si="0"/>
        <v>385</v>
      </c>
    </row>
    <row r="13" spans="1:27" ht="12" customHeight="1" x14ac:dyDescent="0.2">
      <c r="A13" s="94">
        <v>7</v>
      </c>
      <c r="B13" s="36">
        <v>119</v>
      </c>
      <c r="C13" s="36">
        <v>131</v>
      </c>
      <c r="D13" s="36">
        <v>0</v>
      </c>
      <c r="E13" s="36">
        <v>2</v>
      </c>
      <c r="F13" s="36">
        <v>357</v>
      </c>
      <c r="G13" s="36">
        <v>236</v>
      </c>
      <c r="H13" s="36">
        <v>0</v>
      </c>
      <c r="I13" s="36">
        <v>8</v>
      </c>
      <c r="J13" s="36">
        <v>22</v>
      </c>
      <c r="K13" s="36">
        <v>0</v>
      </c>
      <c r="L13" s="36">
        <v>253</v>
      </c>
      <c r="M13" s="36">
        <v>230</v>
      </c>
      <c r="N13" s="36">
        <v>0</v>
      </c>
      <c r="O13" s="36">
        <v>0</v>
      </c>
      <c r="P13" s="36">
        <v>41</v>
      </c>
      <c r="Q13" s="36">
        <v>20</v>
      </c>
      <c r="R13" s="36">
        <v>0</v>
      </c>
      <c r="S13" s="36">
        <v>0</v>
      </c>
      <c r="T13" s="36">
        <v>0</v>
      </c>
      <c r="U13" s="36">
        <v>0</v>
      </c>
      <c r="V13" s="117">
        <v>0</v>
      </c>
      <c r="W13" s="107">
        <v>0</v>
      </c>
      <c r="X13" s="106">
        <f t="shared" si="1"/>
        <v>792</v>
      </c>
      <c r="Y13" s="36">
        <f t="shared" si="1"/>
        <v>627</v>
      </c>
      <c r="Z13" s="36">
        <f t="shared" si="0"/>
        <v>729</v>
      </c>
      <c r="AA13" s="107">
        <f t="shared" si="0"/>
        <v>597</v>
      </c>
    </row>
    <row r="14" spans="1:27" ht="12" customHeight="1" x14ac:dyDescent="0.2">
      <c r="A14" s="92">
        <v>8</v>
      </c>
      <c r="B14" s="34">
        <v>144</v>
      </c>
      <c r="C14" s="34">
        <v>107</v>
      </c>
      <c r="D14" s="34">
        <v>2</v>
      </c>
      <c r="E14" s="34">
        <v>9</v>
      </c>
      <c r="F14" s="34">
        <v>342</v>
      </c>
      <c r="G14" s="34">
        <v>215</v>
      </c>
      <c r="H14" s="34">
        <v>38</v>
      </c>
      <c r="I14" s="34">
        <v>9</v>
      </c>
      <c r="J14" s="34">
        <v>11</v>
      </c>
      <c r="K14" s="34">
        <v>0</v>
      </c>
      <c r="L14" s="34">
        <v>175</v>
      </c>
      <c r="M14" s="34">
        <v>144</v>
      </c>
      <c r="N14" s="34">
        <v>0</v>
      </c>
      <c r="O14" s="34">
        <v>0</v>
      </c>
      <c r="P14" s="34">
        <v>41</v>
      </c>
      <c r="Q14" s="34">
        <v>3</v>
      </c>
      <c r="R14" s="34">
        <v>0</v>
      </c>
      <c r="S14" s="34">
        <v>0</v>
      </c>
      <c r="T14" s="34">
        <v>0</v>
      </c>
      <c r="U14" s="34">
        <v>0</v>
      </c>
      <c r="V14" s="115">
        <v>0</v>
      </c>
      <c r="W14" s="103">
        <v>0</v>
      </c>
      <c r="X14" s="102">
        <f t="shared" si="1"/>
        <v>753</v>
      </c>
      <c r="Y14" s="34">
        <f t="shared" si="1"/>
        <v>487</v>
      </c>
      <c r="Z14" s="34">
        <f t="shared" si="0"/>
        <v>661</v>
      </c>
      <c r="AA14" s="103">
        <f t="shared" si="0"/>
        <v>466</v>
      </c>
    </row>
    <row r="15" spans="1:27" ht="12" customHeight="1" x14ac:dyDescent="0.2">
      <c r="A15" s="93">
        <v>9</v>
      </c>
      <c r="B15" s="35">
        <v>123</v>
      </c>
      <c r="C15" s="35">
        <v>301</v>
      </c>
      <c r="D15" s="35">
        <v>6</v>
      </c>
      <c r="E15" s="35">
        <v>12</v>
      </c>
      <c r="F15" s="35">
        <v>379</v>
      </c>
      <c r="G15" s="35">
        <v>486</v>
      </c>
      <c r="H15" s="35">
        <v>66</v>
      </c>
      <c r="I15" s="35">
        <v>44</v>
      </c>
      <c r="J15" s="35">
        <v>27</v>
      </c>
      <c r="K15" s="35">
        <v>6</v>
      </c>
      <c r="L15" s="35">
        <v>201</v>
      </c>
      <c r="M15" s="35">
        <v>297</v>
      </c>
      <c r="N15" s="35">
        <v>0</v>
      </c>
      <c r="O15" s="35">
        <v>0</v>
      </c>
      <c r="P15" s="35">
        <v>5</v>
      </c>
      <c r="Q15" s="35">
        <v>26</v>
      </c>
      <c r="R15" s="35">
        <v>0</v>
      </c>
      <c r="S15" s="35">
        <v>0</v>
      </c>
      <c r="T15" s="35">
        <v>0</v>
      </c>
      <c r="U15" s="35">
        <v>0</v>
      </c>
      <c r="V15" s="116">
        <v>0</v>
      </c>
      <c r="W15" s="105">
        <v>0</v>
      </c>
      <c r="X15" s="104">
        <f t="shared" si="1"/>
        <v>807</v>
      </c>
      <c r="Y15" s="35">
        <f t="shared" si="1"/>
        <v>1172</v>
      </c>
      <c r="Z15" s="35">
        <f t="shared" si="0"/>
        <v>703</v>
      </c>
      <c r="AA15" s="105">
        <f t="shared" si="0"/>
        <v>1084</v>
      </c>
    </row>
    <row r="16" spans="1:27" ht="12" customHeight="1" x14ac:dyDescent="0.2">
      <c r="A16" s="94">
        <v>10</v>
      </c>
      <c r="B16" s="36">
        <v>123</v>
      </c>
      <c r="C16" s="36">
        <v>313</v>
      </c>
      <c r="D16" s="36">
        <v>3</v>
      </c>
      <c r="E16" s="36">
        <v>0</v>
      </c>
      <c r="F16" s="36">
        <v>390</v>
      </c>
      <c r="G16" s="36">
        <v>542</v>
      </c>
      <c r="H16" s="36">
        <v>23</v>
      </c>
      <c r="I16" s="36">
        <v>7</v>
      </c>
      <c r="J16" s="36">
        <v>23</v>
      </c>
      <c r="K16" s="36">
        <v>3</v>
      </c>
      <c r="L16" s="36">
        <v>332</v>
      </c>
      <c r="M16" s="36">
        <v>455</v>
      </c>
      <c r="N16" s="36">
        <v>0</v>
      </c>
      <c r="O16" s="36">
        <v>0</v>
      </c>
      <c r="P16" s="36">
        <v>4</v>
      </c>
      <c r="Q16" s="36">
        <v>14</v>
      </c>
      <c r="R16" s="36">
        <v>0</v>
      </c>
      <c r="S16" s="36">
        <v>0</v>
      </c>
      <c r="T16" s="36">
        <v>0</v>
      </c>
      <c r="U16" s="36">
        <v>0</v>
      </c>
      <c r="V16" s="117">
        <v>0</v>
      </c>
      <c r="W16" s="107">
        <v>0</v>
      </c>
      <c r="X16" s="106">
        <f t="shared" si="1"/>
        <v>898</v>
      </c>
      <c r="Y16" s="36">
        <f t="shared" si="1"/>
        <v>1334</v>
      </c>
      <c r="Z16" s="36">
        <f t="shared" si="0"/>
        <v>845</v>
      </c>
      <c r="AA16" s="107">
        <f t="shared" si="0"/>
        <v>1310</v>
      </c>
    </row>
    <row r="17" spans="1:27" ht="12" customHeight="1" x14ac:dyDescent="0.2">
      <c r="A17" s="92">
        <v>11</v>
      </c>
      <c r="B17" s="34">
        <v>83</v>
      </c>
      <c r="C17" s="34">
        <v>124</v>
      </c>
      <c r="D17" s="34">
        <v>0</v>
      </c>
      <c r="E17" s="34">
        <v>0</v>
      </c>
      <c r="F17" s="34">
        <v>303</v>
      </c>
      <c r="G17" s="34">
        <v>251</v>
      </c>
      <c r="H17" s="34">
        <v>0</v>
      </c>
      <c r="I17" s="34">
        <v>0</v>
      </c>
      <c r="J17" s="34">
        <v>10</v>
      </c>
      <c r="K17" s="34">
        <v>4</v>
      </c>
      <c r="L17" s="34">
        <v>164</v>
      </c>
      <c r="M17" s="34">
        <v>152</v>
      </c>
      <c r="N17" s="34">
        <v>0</v>
      </c>
      <c r="O17" s="34">
        <v>0</v>
      </c>
      <c r="P17" s="34">
        <v>26</v>
      </c>
      <c r="Q17" s="34">
        <v>26</v>
      </c>
      <c r="R17" s="34">
        <v>0</v>
      </c>
      <c r="S17" s="34">
        <v>0</v>
      </c>
      <c r="T17" s="34">
        <v>0</v>
      </c>
      <c r="U17" s="34">
        <v>0</v>
      </c>
      <c r="V17" s="115">
        <v>0</v>
      </c>
      <c r="W17" s="103">
        <v>0</v>
      </c>
      <c r="X17" s="102">
        <f t="shared" si="1"/>
        <v>586</v>
      </c>
      <c r="Y17" s="34">
        <f t="shared" si="1"/>
        <v>557</v>
      </c>
      <c r="Z17" s="34">
        <f t="shared" si="0"/>
        <v>550</v>
      </c>
      <c r="AA17" s="103">
        <f t="shared" si="0"/>
        <v>527</v>
      </c>
    </row>
    <row r="18" spans="1:27" ht="12" customHeight="1" x14ac:dyDescent="0.2">
      <c r="A18" s="93">
        <v>12</v>
      </c>
      <c r="B18" s="35">
        <v>96</v>
      </c>
      <c r="C18" s="35">
        <v>74</v>
      </c>
      <c r="D18" s="35">
        <v>0</v>
      </c>
      <c r="E18" s="35">
        <v>0</v>
      </c>
      <c r="F18" s="35">
        <v>298</v>
      </c>
      <c r="G18" s="35">
        <v>165</v>
      </c>
      <c r="H18" s="35">
        <v>10</v>
      </c>
      <c r="I18" s="35">
        <v>6</v>
      </c>
      <c r="J18" s="35">
        <v>69</v>
      </c>
      <c r="K18" s="35">
        <v>0</v>
      </c>
      <c r="L18" s="35">
        <v>104</v>
      </c>
      <c r="M18" s="35">
        <v>97</v>
      </c>
      <c r="N18" s="35">
        <v>0</v>
      </c>
      <c r="O18" s="35">
        <v>0</v>
      </c>
      <c r="P18" s="35">
        <v>0</v>
      </c>
      <c r="Q18" s="35">
        <v>9</v>
      </c>
      <c r="R18" s="35">
        <v>0</v>
      </c>
      <c r="S18" s="35">
        <v>0</v>
      </c>
      <c r="T18" s="35">
        <v>0</v>
      </c>
      <c r="U18" s="35">
        <v>0</v>
      </c>
      <c r="V18" s="116">
        <v>0</v>
      </c>
      <c r="W18" s="105">
        <v>0</v>
      </c>
      <c r="X18" s="104">
        <f t="shared" si="1"/>
        <v>577</v>
      </c>
      <c r="Y18" s="35">
        <f t="shared" si="1"/>
        <v>351</v>
      </c>
      <c r="Z18" s="35">
        <f t="shared" si="0"/>
        <v>498</v>
      </c>
      <c r="AA18" s="105">
        <f t="shared" si="0"/>
        <v>336</v>
      </c>
    </row>
    <row r="19" spans="1:27" ht="12" customHeight="1" x14ac:dyDescent="0.2">
      <c r="A19" s="94">
        <v>13</v>
      </c>
      <c r="B19" s="36">
        <v>73</v>
      </c>
      <c r="C19" s="36">
        <v>55</v>
      </c>
      <c r="D19" s="36">
        <v>0</v>
      </c>
      <c r="E19" s="36">
        <v>0</v>
      </c>
      <c r="F19" s="36">
        <v>310</v>
      </c>
      <c r="G19" s="36">
        <v>112</v>
      </c>
      <c r="H19" s="36">
        <v>0</v>
      </c>
      <c r="I19" s="36">
        <v>0</v>
      </c>
      <c r="J19" s="36">
        <v>13</v>
      </c>
      <c r="K19" s="36">
        <v>0</v>
      </c>
      <c r="L19" s="36">
        <v>249</v>
      </c>
      <c r="M19" s="36">
        <v>77</v>
      </c>
      <c r="N19" s="36">
        <v>0</v>
      </c>
      <c r="O19" s="36">
        <v>0</v>
      </c>
      <c r="P19" s="36">
        <v>8</v>
      </c>
      <c r="Q19" s="36">
        <v>5</v>
      </c>
      <c r="R19" s="36">
        <v>30</v>
      </c>
      <c r="S19" s="36">
        <v>0</v>
      </c>
      <c r="T19" s="36">
        <v>0</v>
      </c>
      <c r="U19" s="36">
        <v>0</v>
      </c>
      <c r="V19" s="117">
        <v>0</v>
      </c>
      <c r="W19" s="107">
        <v>0</v>
      </c>
      <c r="X19" s="106">
        <f t="shared" si="1"/>
        <v>683</v>
      </c>
      <c r="Y19" s="36">
        <f t="shared" si="1"/>
        <v>249</v>
      </c>
      <c r="Z19" s="36">
        <f t="shared" si="0"/>
        <v>632</v>
      </c>
      <c r="AA19" s="107">
        <f t="shared" si="0"/>
        <v>244</v>
      </c>
    </row>
    <row r="20" spans="1:27" ht="12" customHeight="1" x14ac:dyDescent="0.2">
      <c r="A20" s="92">
        <v>14</v>
      </c>
      <c r="B20" s="34">
        <v>65</v>
      </c>
      <c r="C20" s="34">
        <v>68</v>
      </c>
      <c r="D20" s="34">
        <v>0</v>
      </c>
      <c r="E20" s="34">
        <v>0</v>
      </c>
      <c r="F20" s="34">
        <v>216</v>
      </c>
      <c r="G20" s="34">
        <v>130</v>
      </c>
      <c r="H20" s="34">
        <v>13</v>
      </c>
      <c r="I20" s="34">
        <v>4</v>
      </c>
      <c r="J20" s="34">
        <v>11</v>
      </c>
      <c r="K20" s="34">
        <v>0</v>
      </c>
      <c r="L20" s="34">
        <v>95</v>
      </c>
      <c r="M20" s="34">
        <v>69</v>
      </c>
      <c r="N20" s="34">
        <v>0</v>
      </c>
      <c r="O20" s="34">
        <v>0</v>
      </c>
      <c r="P20" s="34">
        <v>0</v>
      </c>
      <c r="Q20" s="34">
        <v>2</v>
      </c>
      <c r="R20" s="34">
        <v>27</v>
      </c>
      <c r="S20" s="34">
        <v>0</v>
      </c>
      <c r="T20" s="34">
        <v>0</v>
      </c>
      <c r="U20" s="34">
        <v>0</v>
      </c>
      <c r="V20" s="115">
        <v>0</v>
      </c>
      <c r="W20" s="103">
        <v>0</v>
      </c>
      <c r="X20" s="102">
        <f t="shared" si="1"/>
        <v>427</v>
      </c>
      <c r="Y20" s="34">
        <f t="shared" si="1"/>
        <v>273</v>
      </c>
      <c r="Z20" s="34">
        <f t="shared" si="0"/>
        <v>376</v>
      </c>
      <c r="AA20" s="103">
        <f t="shared" si="0"/>
        <v>267</v>
      </c>
    </row>
    <row r="21" spans="1:27" ht="12" customHeight="1" x14ac:dyDescent="0.2">
      <c r="A21" s="93">
        <v>15</v>
      </c>
      <c r="B21" s="35">
        <v>74</v>
      </c>
      <c r="C21" s="35">
        <v>105</v>
      </c>
      <c r="D21" s="35">
        <v>2</v>
      </c>
      <c r="E21" s="35">
        <v>2</v>
      </c>
      <c r="F21" s="35">
        <v>284</v>
      </c>
      <c r="G21" s="35">
        <v>205</v>
      </c>
      <c r="H21" s="35">
        <v>7</v>
      </c>
      <c r="I21" s="35">
        <v>16</v>
      </c>
      <c r="J21" s="35">
        <v>13</v>
      </c>
      <c r="K21" s="35">
        <v>0</v>
      </c>
      <c r="L21" s="35">
        <v>123</v>
      </c>
      <c r="M21" s="35">
        <v>138</v>
      </c>
      <c r="N21" s="35">
        <v>0</v>
      </c>
      <c r="O21" s="35">
        <v>0</v>
      </c>
      <c r="P21" s="35">
        <v>6</v>
      </c>
      <c r="Q21" s="35">
        <v>28</v>
      </c>
      <c r="R21" s="35">
        <v>0</v>
      </c>
      <c r="S21" s="35">
        <v>0</v>
      </c>
      <c r="T21" s="35">
        <v>0</v>
      </c>
      <c r="U21" s="35">
        <v>0</v>
      </c>
      <c r="V21" s="116">
        <v>0</v>
      </c>
      <c r="W21" s="105">
        <v>0</v>
      </c>
      <c r="X21" s="104">
        <f t="shared" si="1"/>
        <v>509</v>
      </c>
      <c r="Y21" s="35">
        <f t="shared" si="1"/>
        <v>494</v>
      </c>
      <c r="Z21" s="35">
        <f t="shared" si="0"/>
        <v>481</v>
      </c>
      <c r="AA21" s="105">
        <f t="shared" si="0"/>
        <v>448</v>
      </c>
    </row>
    <row r="22" spans="1:27" ht="12" customHeight="1" x14ac:dyDescent="0.2">
      <c r="A22" s="94">
        <v>16</v>
      </c>
      <c r="B22" s="36">
        <v>80</v>
      </c>
      <c r="C22" s="36">
        <v>70</v>
      </c>
      <c r="D22" s="36">
        <v>5</v>
      </c>
      <c r="E22" s="36">
        <v>1</v>
      </c>
      <c r="F22" s="36">
        <v>257</v>
      </c>
      <c r="G22" s="36">
        <v>120</v>
      </c>
      <c r="H22" s="36">
        <v>24</v>
      </c>
      <c r="I22" s="36">
        <v>3</v>
      </c>
      <c r="J22" s="36">
        <v>7</v>
      </c>
      <c r="K22" s="36">
        <v>0</v>
      </c>
      <c r="L22" s="36">
        <v>15</v>
      </c>
      <c r="M22" s="36">
        <v>103</v>
      </c>
      <c r="N22" s="36">
        <v>0</v>
      </c>
      <c r="O22" s="36">
        <v>0</v>
      </c>
      <c r="P22" s="36">
        <v>0</v>
      </c>
      <c r="Q22" s="36">
        <v>0</v>
      </c>
      <c r="R22" s="36">
        <v>0</v>
      </c>
      <c r="S22" s="36">
        <v>0</v>
      </c>
      <c r="T22" s="36">
        <v>0</v>
      </c>
      <c r="U22" s="36">
        <v>0</v>
      </c>
      <c r="V22" s="117">
        <v>0</v>
      </c>
      <c r="W22" s="107">
        <v>0</v>
      </c>
      <c r="X22" s="106">
        <f t="shared" si="1"/>
        <v>388</v>
      </c>
      <c r="Y22" s="36">
        <f t="shared" si="1"/>
        <v>297</v>
      </c>
      <c r="Z22" s="36">
        <f t="shared" si="0"/>
        <v>352</v>
      </c>
      <c r="AA22" s="107">
        <f t="shared" si="0"/>
        <v>293</v>
      </c>
    </row>
    <row r="23" spans="1:27" ht="12" customHeight="1" x14ac:dyDescent="0.2">
      <c r="A23" s="92">
        <v>17</v>
      </c>
      <c r="B23" s="34">
        <v>91</v>
      </c>
      <c r="C23" s="34">
        <v>120</v>
      </c>
      <c r="D23" s="34">
        <v>6</v>
      </c>
      <c r="E23" s="34">
        <v>0</v>
      </c>
      <c r="F23" s="34">
        <v>320</v>
      </c>
      <c r="G23" s="34">
        <v>226</v>
      </c>
      <c r="H23" s="34">
        <v>21</v>
      </c>
      <c r="I23" s="34">
        <v>0</v>
      </c>
      <c r="J23" s="34">
        <v>12</v>
      </c>
      <c r="K23" s="34">
        <v>3</v>
      </c>
      <c r="L23" s="34">
        <v>183</v>
      </c>
      <c r="M23" s="34">
        <v>163</v>
      </c>
      <c r="N23" s="34">
        <v>0</v>
      </c>
      <c r="O23" s="34">
        <v>0</v>
      </c>
      <c r="P23" s="34">
        <v>17</v>
      </c>
      <c r="Q23" s="34">
        <v>3</v>
      </c>
      <c r="R23" s="34">
        <v>0</v>
      </c>
      <c r="S23" s="34">
        <v>0</v>
      </c>
      <c r="T23" s="34">
        <v>0</v>
      </c>
      <c r="U23" s="34">
        <v>0</v>
      </c>
      <c r="V23" s="115">
        <v>0</v>
      </c>
      <c r="W23" s="103">
        <v>0</v>
      </c>
      <c r="X23" s="102">
        <f t="shared" si="1"/>
        <v>650</v>
      </c>
      <c r="Y23" s="34">
        <f t="shared" si="1"/>
        <v>515</v>
      </c>
      <c r="Z23" s="34">
        <f t="shared" si="0"/>
        <v>594</v>
      </c>
      <c r="AA23" s="103">
        <f t="shared" si="0"/>
        <v>509</v>
      </c>
    </row>
    <row r="24" spans="1:27" ht="12" customHeight="1" x14ac:dyDescent="0.2">
      <c r="A24" s="93">
        <v>18</v>
      </c>
      <c r="B24" s="35">
        <v>112</v>
      </c>
      <c r="C24" s="35">
        <v>83</v>
      </c>
      <c r="D24" s="35">
        <v>36</v>
      </c>
      <c r="E24" s="35">
        <v>0</v>
      </c>
      <c r="F24" s="35">
        <v>315</v>
      </c>
      <c r="G24" s="35">
        <v>210</v>
      </c>
      <c r="H24" s="35">
        <v>35</v>
      </c>
      <c r="I24" s="35">
        <v>0</v>
      </c>
      <c r="J24" s="35">
        <v>18</v>
      </c>
      <c r="K24" s="35">
        <v>0</v>
      </c>
      <c r="L24" s="35">
        <v>210</v>
      </c>
      <c r="M24" s="35">
        <v>167</v>
      </c>
      <c r="N24" s="35">
        <v>0</v>
      </c>
      <c r="O24" s="35">
        <v>0</v>
      </c>
      <c r="P24" s="35">
        <v>0</v>
      </c>
      <c r="Q24" s="35">
        <v>6</v>
      </c>
      <c r="R24" s="35">
        <v>36</v>
      </c>
      <c r="S24" s="35">
        <v>0</v>
      </c>
      <c r="T24" s="35">
        <v>0</v>
      </c>
      <c r="U24" s="35">
        <v>0</v>
      </c>
      <c r="V24" s="116">
        <v>0</v>
      </c>
      <c r="W24" s="105">
        <v>0</v>
      </c>
      <c r="X24" s="104">
        <f t="shared" si="1"/>
        <v>762</v>
      </c>
      <c r="Y24" s="35">
        <f t="shared" si="1"/>
        <v>466</v>
      </c>
      <c r="Z24" s="35">
        <f t="shared" si="0"/>
        <v>637</v>
      </c>
      <c r="AA24" s="105">
        <f t="shared" si="0"/>
        <v>460</v>
      </c>
    </row>
    <row r="25" spans="1:27" ht="12" customHeight="1" x14ac:dyDescent="0.2">
      <c r="A25" s="94">
        <v>19</v>
      </c>
      <c r="B25" s="36">
        <v>112</v>
      </c>
      <c r="C25" s="36">
        <v>51</v>
      </c>
      <c r="D25" s="36">
        <v>2</v>
      </c>
      <c r="E25" s="36">
        <v>0</v>
      </c>
      <c r="F25" s="36">
        <v>334</v>
      </c>
      <c r="G25" s="36">
        <v>129</v>
      </c>
      <c r="H25" s="36">
        <v>21</v>
      </c>
      <c r="I25" s="36">
        <v>0</v>
      </c>
      <c r="J25" s="36">
        <v>13</v>
      </c>
      <c r="K25" s="36">
        <v>6</v>
      </c>
      <c r="L25" s="36">
        <v>78</v>
      </c>
      <c r="M25" s="36">
        <v>67</v>
      </c>
      <c r="N25" s="36">
        <v>0</v>
      </c>
      <c r="O25" s="36">
        <v>0</v>
      </c>
      <c r="P25" s="36">
        <v>11</v>
      </c>
      <c r="Q25" s="36">
        <v>2</v>
      </c>
      <c r="R25" s="36">
        <v>0</v>
      </c>
      <c r="S25" s="36">
        <v>0</v>
      </c>
      <c r="T25" s="36">
        <v>0</v>
      </c>
      <c r="U25" s="36">
        <v>0</v>
      </c>
      <c r="V25" s="117">
        <v>0</v>
      </c>
      <c r="W25" s="107">
        <v>0</v>
      </c>
      <c r="X25" s="106">
        <f t="shared" si="1"/>
        <v>571</v>
      </c>
      <c r="Y25" s="36">
        <f t="shared" si="1"/>
        <v>255</v>
      </c>
      <c r="Z25" s="36">
        <f t="shared" si="0"/>
        <v>524</v>
      </c>
      <c r="AA25" s="107">
        <f t="shared" si="0"/>
        <v>247</v>
      </c>
    </row>
    <row r="26" spans="1:27" ht="12" customHeight="1" x14ac:dyDescent="0.2">
      <c r="A26" s="92">
        <v>20</v>
      </c>
      <c r="B26" s="34">
        <v>75</v>
      </c>
      <c r="C26" s="34">
        <v>90</v>
      </c>
      <c r="D26" s="34">
        <v>0</v>
      </c>
      <c r="E26" s="34">
        <v>0</v>
      </c>
      <c r="F26" s="34">
        <v>359</v>
      </c>
      <c r="G26" s="34">
        <v>210</v>
      </c>
      <c r="H26" s="34">
        <v>9</v>
      </c>
      <c r="I26" s="34">
        <v>0</v>
      </c>
      <c r="J26" s="34">
        <v>16</v>
      </c>
      <c r="K26" s="34">
        <v>0</v>
      </c>
      <c r="L26" s="34">
        <v>27</v>
      </c>
      <c r="M26" s="34">
        <v>165</v>
      </c>
      <c r="N26" s="34">
        <v>0</v>
      </c>
      <c r="O26" s="34">
        <v>0</v>
      </c>
      <c r="P26" s="34">
        <v>2</v>
      </c>
      <c r="Q26" s="34">
        <v>8</v>
      </c>
      <c r="R26" s="34">
        <v>29</v>
      </c>
      <c r="S26" s="34">
        <v>0</v>
      </c>
      <c r="T26" s="34">
        <v>0</v>
      </c>
      <c r="U26" s="34">
        <v>0</v>
      </c>
      <c r="V26" s="115">
        <v>0</v>
      </c>
      <c r="W26" s="103">
        <v>0</v>
      </c>
      <c r="X26" s="102">
        <f t="shared" si="1"/>
        <v>517</v>
      </c>
      <c r="Y26" s="34">
        <f t="shared" si="1"/>
        <v>473</v>
      </c>
      <c r="Z26" s="34">
        <f t="shared" si="0"/>
        <v>461</v>
      </c>
      <c r="AA26" s="103">
        <f t="shared" si="0"/>
        <v>465</v>
      </c>
    </row>
    <row r="27" spans="1:27" ht="12" customHeight="1" x14ac:dyDescent="0.2">
      <c r="A27" s="93">
        <v>21</v>
      </c>
      <c r="B27" s="35">
        <v>99</v>
      </c>
      <c r="C27" s="35">
        <v>44</v>
      </c>
      <c r="D27" s="35">
        <v>0</v>
      </c>
      <c r="E27" s="35">
        <v>0</v>
      </c>
      <c r="F27" s="35">
        <v>323</v>
      </c>
      <c r="G27" s="35">
        <v>65</v>
      </c>
      <c r="H27" s="35">
        <v>13</v>
      </c>
      <c r="I27" s="35">
        <v>0</v>
      </c>
      <c r="J27" s="35">
        <v>16</v>
      </c>
      <c r="K27" s="35">
        <v>0</v>
      </c>
      <c r="L27" s="35">
        <v>139</v>
      </c>
      <c r="M27" s="35">
        <v>41</v>
      </c>
      <c r="N27" s="35">
        <v>0</v>
      </c>
      <c r="O27" s="35">
        <v>0</v>
      </c>
      <c r="P27" s="35">
        <v>18</v>
      </c>
      <c r="Q27" s="35">
        <v>10</v>
      </c>
      <c r="R27" s="35">
        <v>33</v>
      </c>
      <c r="S27" s="35">
        <v>0</v>
      </c>
      <c r="T27" s="35">
        <v>0</v>
      </c>
      <c r="U27" s="35">
        <v>0</v>
      </c>
      <c r="V27" s="116">
        <v>0</v>
      </c>
      <c r="W27" s="105">
        <v>0</v>
      </c>
      <c r="X27" s="104">
        <f t="shared" si="1"/>
        <v>641</v>
      </c>
      <c r="Y27" s="35">
        <f t="shared" si="1"/>
        <v>160</v>
      </c>
      <c r="Z27" s="35">
        <f t="shared" si="0"/>
        <v>561</v>
      </c>
      <c r="AA27" s="105">
        <f t="shared" si="0"/>
        <v>150</v>
      </c>
    </row>
    <row r="28" spans="1:27" ht="12" customHeight="1" thickBot="1" x14ac:dyDescent="0.25">
      <c r="A28" s="95" t="s">
        <v>17</v>
      </c>
      <c r="B28" s="28">
        <f t="shared" ref="B28:W28" si="2">SUM(B7:B27)</f>
        <v>2126</v>
      </c>
      <c r="C28" s="28">
        <f t="shared" si="2"/>
        <v>2490</v>
      </c>
      <c r="D28" s="28">
        <f t="shared" si="2"/>
        <v>70</v>
      </c>
      <c r="E28" s="28">
        <f t="shared" si="2"/>
        <v>39</v>
      </c>
      <c r="F28" s="28">
        <f t="shared" si="2"/>
        <v>6971</v>
      </c>
      <c r="G28" s="28">
        <f t="shared" si="2"/>
        <v>4685</v>
      </c>
      <c r="H28" s="28">
        <f t="shared" si="2"/>
        <v>391</v>
      </c>
      <c r="I28" s="28">
        <f t="shared" si="2"/>
        <v>144</v>
      </c>
      <c r="J28" s="28">
        <f t="shared" si="2"/>
        <v>470</v>
      </c>
      <c r="K28" s="28">
        <f t="shared" si="2"/>
        <v>23</v>
      </c>
      <c r="L28" s="28">
        <f t="shared" si="2"/>
        <v>3871</v>
      </c>
      <c r="M28" s="28">
        <f t="shared" si="2"/>
        <v>3365</v>
      </c>
      <c r="N28" s="28">
        <f t="shared" si="2"/>
        <v>0</v>
      </c>
      <c r="O28" s="28">
        <f t="shared" si="2"/>
        <v>6</v>
      </c>
      <c r="P28" s="28">
        <f t="shared" si="2"/>
        <v>476</v>
      </c>
      <c r="Q28" s="28">
        <f t="shared" si="2"/>
        <v>237</v>
      </c>
      <c r="R28" s="28">
        <f t="shared" si="2"/>
        <v>231</v>
      </c>
      <c r="S28" s="28">
        <f t="shared" si="2"/>
        <v>0</v>
      </c>
      <c r="T28" s="28">
        <f t="shared" si="2"/>
        <v>0</v>
      </c>
      <c r="U28" s="28">
        <f t="shared" si="2"/>
        <v>0</v>
      </c>
      <c r="V28" s="28">
        <f t="shared" si="2"/>
        <v>0</v>
      </c>
      <c r="W28" s="29">
        <f t="shared" si="2"/>
        <v>0</v>
      </c>
      <c r="X28" s="96">
        <f t="shared" si="1"/>
        <v>14606</v>
      </c>
      <c r="Y28" s="28">
        <f t="shared" si="1"/>
        <v>10989</v>
      </c>
      <c r="Z28" s="28">
        <f t="shared" si="0"/>
        <v>12968</v>
      </c>
      <c r="AA28" s="29">
        <f t="shared" si="0"/>
        <v>10540</v>
      </c>
    </row>
    <row r="29" spans="1:27" ht="12" customHeight="1" x14ac:dyDescent="0.2">
      <c r="A29" s="97" t="s">
        <v>18</v>
      </c>
      <c r="B29" s="63">
        <v>9</v>
      </c>
      <c r="C29" s="63">
        <v>0</v>
      </c>
      <c r="D29" s="63">
        <v>12</v>
      </c>
      <c r="E29" s="63">
        <v>0</v>
      </c>
      <c r="F29" s="63">
        <v>0</v>
      </c>
      <c r="G29" s="63">
        <v>0</v>
      </c>
      <c r="H29" s="63">
        <v>9</v>
      </c>
      <c r="I29" s="63">
        <v>0</v>
      </c>
      <c r="J29" s="63">
        <v>6</v>
      </c>
      <c r="K29" s="63">
        <v>0</v>
      </c>
      <c r="L29" s="63">
        <v>167</v>
      </c>
      <c r="M29" s="63">
        <v>34</v>
      </c>
      <c r="N29" s="63">
        <v>0</v>
      </c>
      <c r="O29" s="63">
        <v>0</v>
      </c>
      <c r="P29" s="63">
        <v>0</v>
      </c>
      <c r="Q29" s="63">
        <v>0</v>
      </c>
      <c r="R29" s="63">
        <v>209</v>
      </c>
      <c r="S29" s="63">
        <v>0</v>
      </c>
      <c r="T29" s="63">
        <v>0</v>
      </c>
      <c r="U29" s="63">
        <v>0</v>
      </c>
      <c r="V29" s="63">
        <v>0</v>
      </c>
      <c r="W29" s="64">
        <v>0</v>
      </c>
      <c r="X29" s="98">
        <f t="shared" si="1"/>
        <v>412</v>
      </c>
      <c r="Y29" s="37">
        <f t="shared" si="1"/>
        <v>34</v>
      </c>
      <c r="Z29" s="37">
        <f t="shared" si="0"/>
        <v>176</v>
      </c>
      <c r="AA29" s="99">
        <f t="shared" si="0"/>
        <v>34</v>
      </c>
    </row>
    <row r="30" spans="1:27" ht="12" customHeight="1" thickBot="1" x14ac:dyDescent="0.25">
      <c r="A30" s="95" t="s">
        <v>19</v>
      </c>
      <c r="B30" s="28">
        <f t="shared" ref="B30:W30" si="3">SUM(B28:B29)</f>
        <v>2135</v>
      </c>
      <c r="C30" s="28">
        <f t="shared" si="3"/>
        <v>2490</v>
      </c>
      <c r="D30" s="28">
        <f t="shared" si="3"/>
        <v>82</v>
      </c>
      <c r="E30" s="28">
        <f t="shared" si="3"/>
        <v>39</v>
      </c>
      <c r="F30" s="28">
        <f t="shared" si="3"/>
        <v>6971</v>
      </c>
      <c r="G30" s="28">
        <f t="shared" si="3"/>
        <v>4685</v>
      </c>
      <c r="H30" s="28">
        <f t="shared" si="3"/>
        <v>400</v>
      </c>
      <c r="I30" s="28">
        <f t="shared" si="3"/>
        <v>144</v>
      </c>
      <c r="J30" s="28">
        <f t="shared" si="3"/>
        <v>476</v>
      </c>
      <c r="K30" s="28">
        <f t="shared" si="3"/>
        <v>23</v>
      </c>
      <c r="L30" s="28">
        <f t="shared" si="3"/>
        <v>4038</v>
      </c>
      <c r="M30" s="28">
        <f t="shared" si="3"/>
        <v>3399</v>
      </c>
      <c r="N30" s="28">
        <f t="shared" si="3"/>
        <v>0</v>
      </c>
      <c r="O30" s="28">
        <f t="shared" si="3"/>
        <v>6</v>
      </c>
      <c r="P30" s="28">
        <f t="shared" si="3"/>
        <v>476</v>
      </c>
      <c r="Q30" s="28">
        <f t="shared" si="3"/>
        <v>237</v>
      </c>
      <c r="R30" s="28">
        <f t="shared" si="3"/>
        <v>440</v>
      </c>
      <c r="S30" s="28">
        <f t="shared" si="3"/>
        <v>0</v>
      </c>
      <c r="T30" s="28">
        <f t="shared" si="3"/>
        <v>0</v>
      </c>
      <c r="U30" s="28">
        <f t="shared" si="3"/>
        <v>0</v>
      </c>
      <c r="V30" s="28">
        <f t="shared" si="3"/>
        <v>0</v>
      </c>
      <c r="W30" s="29">
        <f t="shared" si="3"/>
        <v>0</v>
      </c>
      <c r="X30" s="96">
        <f t="shared" si="1"/>
        <v>15018</v>
      </c>
      <c r="Y30" s="28">
        <f t="shared" si="1"/>
        <v>11023</v>
      </c>
      <c r="Z30" s="28">
        <f t="shared" si="0"/>
        <v>13144</v>
      </c>
      <c r="AA30" s="29">
        <f t="shared" si="0"/>
        <v>10574</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280</v>
      </c>
      <c r="D32" s="100"/>
    </row>
    <row r="35" spans="1:27" ht="19.5" customHeight="1" thickBot="1" x14ac:dyDescent="0.35">
      <c r="A35" s="53" t="s">
        <v>96</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556</v>
      </c>
      <c r="C39" s="34">
        <f t="shared" ref="C39:AA39" si="4">SUM(C15:C16,C20:C23)</f>
        <v>977</v>
      </c>
      <c r="D39" s="34">
        <f t="shared" si="4"/>
        <v>22</v>
      </c>
      <c r="E39" s="34">
        <f t="shared" si="4"/>
        <v>15</v>
      </c>
      <c r="F39" s="34">
        <f t="shared" si="4"/>
        <v>1846</v>
      </c>
      <c r="G39" s="34">
        <f t="shared" si="4"/>
        <v>1709</v>
      </c>
      <c r="H39" s="34">
        <f t="shared" si="4"/>
        <v>154</v>
      </c>
      <c r="I39" s="34">
        <f t="shared" si="4"/>
        <v>74</v>
      </c>
      <c r="J39" s="34">
        <f t="shared" si="4"/>
        <v>93</v>
      </c>
      <c r="K39" s="34">
        <f t="shared" si="4"/>
        <v>12</v>
      </c>
      <c r="L39" s="34">
        <f t="shared" si="4"/>
        <v>949</v>
      </c>
      <c r="M39" s="34">
        <f t="shared" si="4"/>
        <v>1225</v>
      </c>
      <c r="N39" s="34">
        <f t="shared" si="4"/>
        <v>0</v>
      </c>
      <c r="O39" s="34">
        <f t="shared" si="4"/>
        <v>0</v>
      </c>
      <c r="P39" s="34">
        <f t="shared" si="4"/>
        <v>32</v>
      </c>
      <c r="Q39" s="34">
        <f t="shared" si="4"/>
        <v>73</v>
      </c>
      <c r="R39" s="34">
        <f t="shared" si="4"/>
        <v>27</v>
      </c>
      <c r="S39" s="34">
        <f t="shared" si="4"/>
        <v>0</v>
      </c>
      <c r="T39" s="33">
        <f t="shared" si="4"/>
        <v>0</v>
      </c>
      <c r="U39" s="33">
        <f t="shared" si="4"/>
        <v>0</v>
      </c>
      <c r="V39" s="33">
        <f t="shared" si="4"/>
        <v>0</v>
      </c>
      <c r="W39" s="59">
        <f t="shared" si="4"/>
        <v>0</v>
      </c>
      <c r="X39" s="102">
        <f t="shared" si="4"/>
        <v>3679</v>
      </c>
      <c r="Y39" s="34">
        <f t="shared" si="4"/>
        <v>4085</v>
      </c>
      <c r="Z39" s="34">
        <f t="shared" si="4"/>
        <v>3351</v>
      </c>
      <c r="AA39" s="103">
        <f t="shared" si="4"/>
        <v>3911</v>
      </c>
    </row>
    <row r="40" spans="1:27" ht="12" customHeight="1" x14ac:dyDescent="0.2">
      <c r="A40" s="92" t="s">
        <v>26</v>
      </c>
      <c r="B40" s="34">
        <f>SUM(B7:B9,B12:B14,B17:B18,B24)</f>
        <v>990</v>
      </c>
      <c r="C40" s="34">
        <f t="shared" ref="C40:AA40" si="5">SUM(C7:C9,C12:C14,C17:C18,C24)</f>
        <v>1165</v>
      </c>
      <c r="D40" s="34">
        <f t="shared" si="5"/>
        <v>46</v>
      </c>
      <c r="E40" s="34">
        <f t="shared" si="5"/>
        <v>23</v>
      </c>
      <c r="F40" s="34">
        <f t="shared" si="5"/>
        <v>3152</v>
      </c>
      <c r="G40" s="34">
        <f t="shared" si="5"/>
        <v>2242</v>
      </c>
      <c r="H40" s="34">
        <f t="shared" si="5"/>
        <v>153</v>
      </c>
      <c r="I40" s="34">
        <f t="shared" si="5"/>
        <v>62</v>
      </c>
      <c r="J40" s="34">
        <f t="shared" si="5"/>
        <v>279</v>
      </c>
      <c r="K40" s="34">
        <f t="shared" si="5"/>
        <v>5</v>
      </c>
      <c r="L40" s="34">
        <f t="shared" si="5"/>
        <v>1966</v>
      </c>
      <c r="M40" s="34">
        <f t="shared" si="5"/>
        <v>1661</v>
      </c>
      <c r="N40" s="34">
        <f t="shared" si="5"/>
        <v>0</v>
      </c>
      <c r="O40" s="34">
        <f t="shared" si="5"/>
        <v>6</v>
      </c>
      <c r="P40" s="34">
        <f t="shared" si="5"/>
        <v>373</v>
      </c>
      <c r="Q40" s="34">
        <f t="shared" si="5"/>
        <v>130</v>
      </c>
      <c r="R40" s="34">
        <f t="shared" si="5"/>
        <v>72</v>
      </c>
      <c r="S40" s="34">
        <f t="shared" si="5"/>
        <v>0</v>
      </c>
      <c r="T40" s="33">
        <f t="shared" si="5"/>
        <v>0</v>
      </c>
      <c r="U40" s="33">
        <f t="shared" si="5"/>
        <v>0</v>
      </c>
      <c r="V40" s="33">
        <f t="shared" si="5"/>
        <v>0</v>
      </c>
      <c r="W40" s="59">
        <f t="shared" si="5"/>
        <v>0</v>
      </c>
      <c r="X40" s="102">
        <f t="shared" si="5"/>
        <v>7031</v>
      </c>
      <c r="Y40" s="34">
        <f t="shared" si="5"/>
        <v>5294</v>
      </c>
      <c r="Z40" s="34">
        <f t="shared" si="5"/>
        <v>6108</v>
      </c>
      <c r="AA40" s="103">
        <f t="shared" si="5"/>
        <v>5068</v>
      </c>
    </row>
    <row r="41" spans="1:27" ht="12" customHeight="1" x14ac:dyDescent="0.2">
      <c r="A41" s="93" t="s">
        <v>27</v>
      </c>
      <c r="B41" s="35">
        <f>SUM(B10:B11,B19,B25:B27)</f>
        <v>580</v>
      </c>
      <c r="C41" s="35">
        <f t="shared" ref="C41:AA41" si="6">SUM(C10:C11,C19,C25:C27)</f>
        <v>348</v>
      </c>
      <c r="D41" s="35">
        <f t="shared" si="6"/>
        <v>2</v>
      </c>
      <c r="E41" s="35">
        <f t="shared" si="6"/>
        <v>1</v>
      </c>
      <c r="F41" s="35">
        <f t="shared" si="6"/>
        <v>1973</v>
      </c>
      <c r="G41" s="35">
        <f t="shared" si="6"/>
        <v>734</v>
      </c>
      <c r="H41" s="35">
        <f t="shared" si="6"/>
        <v>84</v>
      </c>
      <c r="I41" s="35">
        <f t="shared" si="6"/>
        <v>8</v>
      </c>
      <c r="J41" s="35">
        <f t="shared" si="6"/>
        <v>98</v>
      </c>
      <c r="K41" s="35">
        <f t="shared" si="6"/>
        <v>6</v>
      </c>
      <c r="L41" s="35">
        <f t="shared" si="6"/>
        <v>956</v>
      </c>
      <c r="M41" s="35">
        <f t="shared" si="6"/>
        <v>479</v>
      </c>
      <c r="N41" s="35">
        <f t="shared" si="6"/>
        <v>0</v>
      </c>
      <c r="O41" s="35">
        <f t="shared" si="6"/>
        <v>0</v>
      </c>
      <c r="P41" s="35">
        <f t="shared" si="6"/>
        <v>71</v>
      </c>
      <c r="Q41" s="35">
        <f t="shared" si="6"/>
        <v>34</v>
      </c>
      <c r="R41" s="35">
        <f t="shared" si="6"/>
        <v>132</v>
      </c>
      <c r="S41" s="35">
        <f t="shared" si="6"/>
        <v>0</v>
      </c>
      <c r="T41" s="63">
        <f t="shared" si="6"/>
        <v>0</v>
      </c>
      <c r="U41" s="63">
        <f t="shared" si="6"/>
        <v>0</v>
      </c>
      <c r="V41" s="63">
        <f t="shared" si="6"/>
        <v>0</v>
      </c>
      <c r="W41" s="64">
        <f t="shared" si="6"/>
        <v>0</v>
      </c>
      <c r="X41" s="104">
        <f t="shared" si="6"/>
        <v>3896</v>
      </c>
      <c r="Y41" s="35">
        <f t="shared" si="6"/>
        <v>1610</v>
      </c>
      <c r="Z41" s="35">
        <f t="shared" si="6"/>
        <v>3509</v>
      </c>
      <c r="AA41" s="105">
        <f t="shared" si="6"/>
        <v>1561</v>
      </c>
    </row>
    <row r="42" spans="1:27" ht="12" customHeight="1" thickBot="1" x14ac:dyDescent="0.25">
      <c r="A42" s="95" t="s">
        <v>17</v>
      </c>
      <c r="B42" s="28">
        <f>SUM(B39:B41)</f>
        <v>2126</v>
      </c>
      <c r="C42" s="28">
        <f t="shared" ref="C42:AA42" si="7">SUM(C39:C41)</f>
        <v>2490</v>
      </c>
      <c r="D42" s="28">
        <f t="shared" si="7"/>
        <v>70</v>
      </c>
      <c r="E42" s="28">
        <f t="shared" si="7"/>
        <v>39</v>
      </c>
      <c r="F42" s="28">
        <f t="shared" si="7"/>
        <v>6971</v>
      </c>
      <c r="G42" s="28">
        <f t="shared" si="7"/>
        <v>4685</v>
      </c>
      <c r="H42" s="28">
        <f t="shared" si="7"/>
        <v>391</v>
      </c>
      <c r="I42" s="28">
        <f t="shared" si="7"/>
        <v>144</v>
      </c>
      <c r="J42" s="28">
        <f t="shared" si="7"/>
        <v>470</v>
      </c>
      <c r="K42" s="28">
        <f t="shared" si="7"/>
        <v>23</v>
      </c>
      <c r="L42" s="28">
        <f t="shared" si="7"/>
        <v>3871</v>
      </c>
      <c r="M42" s="28">
        <f t="shared" si="7"/>
        <v>3365</v>
      </c>
      <c r="N42" s="28">
        <f t="shared" si="7"/>
        <v>0</v>
      </c>
      <c r="O42" s="28">
        <f t="shared" si="7"/>
        <v>6</v>
      </c>
      <c r="P42" s="28">
        <f t="shared" si="7"/>
        <v>476</v>
      </c>
      <c r="Q42" s="28">
        <f t="shared" si="7"/>
        <v>237</v>
      </c>
      <c r="R42" s="28">
        <f t="shared" si="7"/>
        <v>231</v>
      </c>
      <c r="S42" s="28">
        <f t="shared" si="7"/>
        <v>0</v>
      </c>
      <c r="T42" s="28">
        <f t="shared" si="7"/>
        <v>0</v>
      </c>
      <c r="U42" s="28">
        <f t="shared" si="7"/>
        <v>0</v>
      </c>
      <c r="V42" s="28">
        <f t="shared" si="7"/>
        <v>0</v>
      </c>
      <c r="W42" s="29">
        <f t="shared" si="7"/>
        <v>0</v>
      </c>
      <c r="X42" s="96">
        <f t="shared" si="7"/>
        <v>14606</v>
      </c>
      <c r="Y42" s="28">
        <f t="shared" si="7"/>
        <v>10989</v>
      </c>
      <c r="Z42" s="28">
        <f t="shared" si="7"/>
        <v>12968</v>
      </c>
      <c r="AA42" s="29">
        <f t="shared" si="7"/>
        <v>10540</v>
      </c>
    </row>
    <row r="43" spans="1:27" ht="12" customHeight="1" x14ac:dyDescent="0.2">
      <c r="A43" s="97" t="s">
        <v>18</v>
      </c>
      <c r="B43" s="37">
        <f>B29</f>
        <v>9</v>
      </c>
      <c r="C43" s="37">
        <f t="shared" ref="C43:AA43" si="8">C29</f>
        <v>0</v>
      </c>
      <c r="D43" s="37">
        <f t="shared" si="8"/>
        <v>12</v>
      </c>
      <c r="E43" s="37">
        <f t="shared" si="8"/>
        <v>0</v>
      </c>
      <c r="F43" s="37">
        <f t="shared" si="8"/>
        <v>0</v>
      </c>
      <c r="G43" s="37">
        <f t="shared" si="8"/>
        <v>0</v>
      </c>
      <c r="H43" s="37">
        <f t="shared" si="8"/>
        <v>9</v>
      </c>
      <c r="I43" s="37">
        <f t="shared" si="8"/>
        <v>0</v>
      </c>
      <c r="J43" s="37">
        <f t="shared" si="8"/>
        <v>6</v>
      </c>
      <c r="K43" s="37">
        <f t="shared" si="8"/>
        <v>0</v>
      </c>
      <c r="L43" s="37">
        <f t="shared" si="8"/>
        <v>167</v>
      </c>
      <c r="M43" s="37">
        <f t="shared" si="8"/>
        <v>34</v>
      </c>
      <c r="N43" s="37">
        <f t="shared" si="8"/>
        <v>0</v>
      </c>
      <c r="O43" s="37">
        <f t="shared" si="8"/>
        <v>0</v>
      </c>
      <c r="P43" s="37">
        <f t="shared" si="8"/>
        <v>0</v>
      </c>
      <c r="Q43" s="37">
        <f t="shared" si="8"/>
        <v>0</v>
      </c>
      <c r="R43" s="37">
        <f t="shared" si="8"/>
        <v>209</v>
      </c>
      <c r="S43" s="37">
        <f t="shared" si="8"/>
        <v>0</v>
      </c>
      <c r="T43" s="63">
        <f t="shared" si="8"/>
        <v>0</v>
      </c>
      <c r="U43" s="63">
        <f t="shared" si="8"/>
        <v>0</v>
      </c>
      <c r="V43" s="63">
        <f t="shared" si="8"/>
        <v>0</v>
      </c>
      <c r="W43" s="64">
        <f t="shared" si="8"/>
        <v>0</v>
      </c>
      <c r="X43" s="98">
        <f t="shared" si="8"/>
        <v>412</v>
      </c>
      <c r="Y43" s="37">
        <f t="shared" si="8"/>
        <v>34</v>
      </c>
      <c r="Z43" s="37">
        <f t="shared" si="8"/>
        <v>176</v>
      </c>
      <c r="AA43" s="99">
        <f t="shared" si="8"/>
        <v>34</v>
      </c>
    </row>
    <row r="44" spans="1:27" ht="12" customHeight="1" thickBot="1" x14ac:dyDescent="0.25">
      <c r="A44" s="95" t="s">
        <v>19</v>
      </c>
      <c r="B44" s="28">
        <f t="shared" ref="B44:W44" si="9">SUM(B42:B43)</f>
        <v>2135</v>
      </c>
      <c r="C44" s="28">
        <f t="shared" si="9"/>
        <v>2490</v>
      </c>
      <c r="D44" s="28">
        <f t="shared" si="9"/>
        <v>82</v>
      </c>
      <c r="E44" s="28">
        <f t="shared" si="9"/>
        <v>39</v>
      </c>
      <c r="F44" s="28">
        <f t="shared" si="9"/>
        <v>6971</v>
      </c>
      <c r="G44" s="28">
        <f t="shared" si="9"/>
        <v>4685</v>
      </c>
      <c r="H44" s="28">
        <f t="shared" si="9"/>
        <v>400</v>
      </c>
      <c r="I44" s="28">
        <f t="shared" si="9"/>
        <v>144</v>
      </c>
      <c r="J44" s="28">
        <f t="shared" si="9"/>
        <v>476</v>
      </c>
      <c r="K44" s="28">
        <f t="shared" si="9"/>
        <v>23</v>
      </c>
      <c r="L44" s="28">
        <f t="shared" si="9"/>
        <v>4038</v>
      </c>
      <c r="M44" s="28">
        <f t="shared" si="9"/>
        <v>3399</v>
      </c>
      <c r="N44" s="28">
        <f t="shared" si="9"/>
        <v>0</v>
      </c>
      <c r="O44" s="28">
        <f t="shared" si="9"/>
        <v>6</v>
      </c>
      <c r="P44" s="28">
        <f t="shared" si="9"/>
        <v>476</v>
      </c>
      <c r="Q44" s="28">
        <f t="shared" si="9"/>
        <v>237</v>
      </c>
      <c r="R44" s="28">
        <f t="shared" si="9"/>
        <v>440</v>
      </c>
      <c r="S44" s="28">
        <f t="shared" si="9"/>
        <v>0</v>
      </c>
      <c r="T44" s="28">
        <f t="shared" si="9"/>
        <v>0</v>
      </c>
      <c r="U44" s="28">
        <f t="shared" si="9"/>
        <v>0</v>
      </c>
      <c r="V44" s="28">
        <f t="shared" si="9"/>
        <v>0</v>
      </c>
      <c r="W44" s="29">
        <f t="shared" si="9"/>
        <v>0</v>
      </c>
      <c r="X44" s="96">
        <f>SUM(B44,D44,F44,H44,J44,L44,N44,P44,R44,T44,V44)</f>
        <v>15018</v>
      </c>
      <c r="Y44" s="28">
        <f>SUM(C44,E44,G44,I44,K44,M44,O44,Q44,S44,U44,W44)</f>
        <v>11023</v>
      </c>
      <c r="Z44" s="28">
        <f>SUM(B44,F44,L44,T44)</f>
        <v>13144</v>
      </c>
      <c r="AA44" s="29">
        <f>SUM(C44,G44,M44,U44)</f>
        <v>10574</v>
      </c>
    </row>
    <row r="45" spans="1:27" ht="12" customHeight="1" x14ac:dyDescent="0.2">
      <c r="A45" s="79" t="s">
        <v>28</v>
      </c>
    </row>
    <row r="46" spans="1:27" ht="12" customHeight="1" x14ac:dyDescent="0.2">
      <c r="A46" s="77" t="s">
        <v>280</v>
      </c>
    </row>
  </sheetData>
  <mergeCells count="33">
    <mergeCell ref="X5:Y5"/>
    <mergeCell ref="X4:AA4"/>
    <mergeCell ref="Z5:AA5"/>
    <mergeCell ref="H5:I5"/>
    <mergeCell ref="J5:K5"/>
    <mergeCell ref="L5:M5"/>
    <mergeCell ref="V5:W5"/>
    <mergeCell ref="N5:O5"/>
    <mergeCell ref="B4:W4"/>
    <mergeCell ref="T5:U5"/>
    <mergeCell ref="P37:Q37"/>
    <mergeCell ref="R37:S37"/>
    <mergeCell ref="B5:C5"/>
    <mergeCell ref="D5:E5"/>
    <mergeCell ref="F5:G5"/>
    <mergeCell ref="R5:S5"/>
    <mergeCell ref="P5:Q5"/>
    <mergeCell ref="B1:Y1"/>
    <mergeCell ref="A4:A6"/>
    <mergeCell ref="X37:Y37"/>
    <mergeCell ref="Z37:AA37"/>
    <mergeCell ref="X36:AA36"/>
    <mergeCell ref="B37:C37"/>
    <mergeCell ref="D37:E37"/>
    <mergeCell ref="F37:G37"/>
    <mergeCell ref="H37:I37"/>
    <mergeCell ref="J37:K37"/>
    <mergeCell ref="L37:M37"/>
    <mergeCell ref="N37:O37"/>
    <mergeCell ref="A36:A38"/>
    <mergeCell ref="B36:W36"/>
    <mergeCell ref="T37:U37"/>
    <mergeCell ref="V37:W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A46"/>
  <sheetViews>
    <sheetView showGridLines="0" topLeftCell="A4" zoomScaleNormal="100" workbookViewId="0">
      <selection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49</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98</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21" t="s">
        <v>14</v>
      </c>
      <c r="Y4" s="421"/>
      <c r="Z4" s="422"/>
      <c r="AA4" s="42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0" t="s">
        <v>19</v>
      </c>
      <c r="Y5" s="389"/>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2700</v>
      </c>
      <c r="C7" s="34">
        <v>5314</v>
      </c>
      <c r="D7" s="34">
        <v>0</v>
      </c>
      <c r="E7" s="34">
        <v>32</v>
      </c>
      <c r="F7" s="34">
        <v>9525</v>
      </c>
      <c r="G7" s="34">
        <v>10568</v>
      </c>
      <c r="H7" s="34">
        <v>99</v>
      </c>
      <c r="I7" s="34">
        <v>85</v>
      </c>
      <c r="J7" s="34">
        <v>529</v>
      </c>
      <c r="K7" s="34">
        <v>0</v>
      </c>
      <c r="L7" s="34">
        <v>8463</v>
      </c>
      <c r="M7" s="34">
        <v>8243</v>
      </c>
      <c r="N7" s="34">
        <v>0</v>
      </c>
      <c r="O7" s="34">
        <v>37</v>
      </c>
      <c r="P7" s="34">
        <v>4173</v>
      </c>
      <c r="Q7" s="34">
        <v>607</v>
      </c>
      <c r="R7" s="34">
        <v>543</v>
      </c>
      <c r="S7" s="34">
        <v>0</v>
      </c>
      <c r="T7" s="34">
        <v>7327</v>
      </c>
      <c r="U7" s="34">
        <v>19436</v>
      </c>
      <c r="V7" s="34">
        <v>0</v>
      </c>
      <c r="W7" s="103">
        <v>535</v>
      </c>
      <c r="X7" s="102">
        <f t="shared" ref="X7:Y27" si="0">SUM(B7,D7,F7,H7,J7,L7,N7,P7,R7,T7,V7)</f>
        <v>33359</v>
      </c>
      <c r="Y7" s="34">
        <f t="shared" si="0"/>
        <v>44857</v>
      </c>
      <c r="Z7" s="34">
        <f t="shared" ref="Z7:AA30" si="1">SUM(B7,F7,L7,T7)</f>
        <v>28015</v>
      </c>
      <c r="AA7" s="103">
        <f t="shared" si="1"/>
        <v>43561</v>
      </c>
    </row>
    <row r="8" spans="1:27" ht="12" customHeight="1" x14ac:dyDescent="0.2">
      <c r="A8" s="92">
        <v>2</v>
      </c>
      <c r="B8" s="34">
        <v>2211</v>
      </c>
      <c r="C8" s="34">
        <v>3102</v>
      </c>
      <c r="D8" s="34">
        <v>60</v>
      </c>
      <c r="E8" s="34">
        <v>18</v>
      </c>
      <c r="F8" s="34">
        <v>7804</v>
      </c>
      <c r="G8" s="34">
        <v>7606</v>
      </c>
      <c r="H8" s="34">
        <v>339</v>
      </c>
      <c r="I8" s="34">
        <v>110</v>
      </c>
      <c r="J8" s="34">
        <v>459</v>
      </c>
      <c r="K8" s="34">
        <v>10</v>
      </c>
      <c r="L8" s="34">
        <v>7524</v>
      </c>
      <c r="M8" s="34">
        <v>5148</v>
      </c>
      <c r="N8" s="34">
        <v>0</v>
      </c>
      <c r="O8" s="34">
        <v>0</v>
      </c>
      <c r="P8" s="34">
        <v>898</v>
      </c>
      <c r="Q8" s="34">
        <v>545</v>
      </c>
      <c r="R8" s="34">
        <v>0</v>
      </c>
      <c r="S8" s="34">
        <v>0</v>
      </c>
      <c r="T8" s="34">
        <v>12108</v>
      </c>
      <c r="U8" s="34">
        <v>4275</v>
      </c>
      <c r="V8" s="34">
        <v>0</v>
      </c>
      <c r="W8" s="103">
        <v>289</v>
      </c>
      <c r="X8" s="102">
        <f t="shared" si="0"/>
        <v>31403</v>
      </c>
      <c r="Y8" s="34">
        <f t="shared" si="0"/>
        <v>21103</v>
      </c>
      <c r="Z8" s="34">
        <f t="shared" si="1"/>
        <v>29647</v>
      </c>
      <c r="AA8" s="103">
        <f t="shared" si="1"/>
        <v>20131</v>
      </c>
    </row>
    <row r="9" spans="1:27" ht="12" customHeight="1" x14ac:dyDescent="0.2">
      <c r="A9" s="93">
        <v>3</v>
      </c>
      <c r="B9" s="35">
        <v>1772</v>
      </c>
      <c r="C9" s="35">
        <v>2194</v>
      </c>
      <c r="D9" s="35">
        <v>16</v>
      </c>
      <c r="E9" s="35">
        <v>0</v>
      </c>
      <c r="F9" s="35">
        <v>5727</v>
      </c>
      <c r="G9" s="35">
        <v>4404</v>
      </c>
      <c r="H9" s="35">
        <v>193</v>
      </c>
      <c r="I9" s="35">
        <v>0</v>
      </c>
      <c r="J9" s="35">
        <v>581</v>
      </c>
      <c r="K9" s="35">
        <v>0</v>
      </c>
      <c r="L9" s="35">
        <v>3017</v>
      </c>
      <c r="M9" s="35">
        <v>3891</v>
      </c>
      <c r="N9" s="35">
        <v>0</v>
      </c>
      <c r="O9" s="35">
        <v>0</v>
      </c>
      <c r="P9" s="35">
        <v>3227</v>
      </c>
      <c r="Q9" s="35">
        <v>273</v>
      </c>
      <c r="R9" s="35">
        <v>0</v>
      </c>
      <c r="S9" s="35">
        <v>0</v>
      </c>
      <c r="T9" s="35">
        <v>872</v>
      </c>
      <c r="U9" s="35">
        <v>4161</v>
      </c>
      <c r="V9" s="35">
        <v>0</v>
      </c>
      <c r="W9" s="105">
        <v>630</v>
      </c>
      <c r="X9" s="104">
        <f t="shared" si="0"/>
        <v>15405</v>
      </c>
      <c r="Y9" s="35">
        <f t="shared" si="0"/>
        <v>15553</v>
      </c>
      <c r="Z9" s="35">
        <f t="shared" si="1"/>
        <v>11388</v>
      </c>
      <c r="AA9" s="105">
        <f t="shared" si="1"/>
        <v>14650</v>
      </c>
    </row>
    <row r="10" spans="1:27" ht="12" customHeight="1" x14ac:dyDescent="0.2">
      <c r="A10" s="94">
        <v>4</v>
      </c>
      <c r="B10" s="36">
        <v>1979</v>
      </c>
      <c r="C10" s="36">
        <v>1194</v>
      </c>
      <c r="D10" s="36">
        <v>0</v>
      </c>
      <c r="E10" s="36">
        <v>0</v>
      </c>
      <c r="F10" s="36">
        <v>6602</v>
      </c>
      <c r="G10" s="36">
        <v>2546</v>
      </c>
      <c r="H10" s="36">
        <v>77</v>
      </c>
      <c r="I10" s="36">
        <v>0</v>
      </c>
      <c r="J10" s="36">
        <v>431</v>
      </c>
      <c r="K10" s="36">
        <v>0</v>
      </c>
      <c r="L10" s="36">
        <v>6510</v>
      </c>
      <c r="M10" s="36">
        <v>1555</v>
      </c>
      <c r="N10" s="36">
        <v>0</v>
      </c>
      <c r="O10" s="36">
        <v>0</v>
      </c>
      <c r="P10" s="36">
        <v>1735</v>
      </c>
      <c r="Q10" s="36">
        <v>148</v>
      </c>
      <c r="R10" s="36">
        <v>773</v>
      </c>
      <c r="S10" s="36">
        <v>0</v>
      </c>
      <c r="T10" s="36">
        <v>506</v>
      </c>
      <c r="U10" s="36">
        <v>1676</v>
      </c>
      <c r="V10" s="36">
        <v>0</v>
      </c>
      <c r="W10" s="107">
        <v>89</v>
      </c>
      <c r="X10" s="106">
        <f t="shared" si="0"/>
        <v>18613</v>
      </c>
      <c r="Y10" s="36">
        <f t="shared" si="0"/>
        <v>7208</v>
      </c>
      <c r="Z10" s="36">
        <f t="shared" si="1"/>
        <v>15597</v>
      </c>
      <c r="AA10" s="107">
        <f t="shared" si="1"/>
        <v>6971</v>
      </c>
    </row>
    <row r="11" spans="1:27" ht="12" customHeight="1" x14ac:dyDescent="0.2">
      <c r="A11" s="92">
        <v>5</v>
      </c>
      <c r="B11" s="34">
        <v>3018</v>
      </c>
      <c r="C11" s="34">
        <v>1102</v>
      </c>
      <c r="D11" s="34">
        <v>150</v>
      </c>
      <c r="E11" s="34">
        <v>2</v>
      </c>
      <c r="F11" s="34">
        <v>8608</v>
      </c>
      <c r="G11" s="34">
        <v>2917</v>
      </c>
      <c r="H11" s="34">
        <v>429</v>
      </c>
      <c r="I11" s="34">
        <v>23</v>
      </c>
      <c r="J11" s="34">
        <v>604</v>
      </c>
      <c r="K11" s="34">
        <v>67</v>
      </c>
      <c r="L11" s="34">
        <v>5770</v>
      </c>
      <c r="M11" s="34">
        <v>2006</v>
      </c>
      <c r="N11" s="34">
        <v>0</v>
      </c>
      <c r="O11" s="34">
        <v>0</v>
      </c>
      <c r="P11" s="34">
        <v>78</v>
      </c>
      <c r="Q11" s="34">
        <v>77</v>
      </c>
      <c r="R11" s="34">
        <v>0</v>
      </c>
      <c r="S11" s="34">
        <v>0</v>
      </c>
      <c r="T11" s="34">
        <v>348</v>
      </c>
      <c r="U11" s="34">
        <v>82</v>
      </c>
      <c r="V11" s="34">
        <v>0</v>
      </c>
      <c r="W11" s="103">
        <v>0</v>
      </c>
      <c r="X11" s="102">
        <f t="shared" si="0"/>
        <v>19005</v>
      </c>
      <c r="Y11" s="34">
        <f t="shared" si="0"/>
        <v>6276</v>
      </c>
      <c r="Z11" s="34">
        <f t="shared" si="1"/>
        <v>17744</v>
      </c>
      <c r="AA11" s="103">
        <f t="shared" si="1"/>
        <v>6107</v>
      </c>
    </row>
    <row r="12" spans="1:27" ht="12" customHeight="1" x14ac:dyDescent="0.2">
      <c r="A12" s="93">
        <v>6</v>
      </c>
      <c r="B12" s="35">
        <v>3116</v>
      </c>
      <c r="C12" s="35">
        <v>1555</v>
      </c>
      <c r="D12" s="35">
        <v>45</v>
      </c>
      <c r="E12" s="35">
        <v>9</v>
      </c>
      <c r="F12" s="35">
        <v>10175</v>
      </c>
      <c r="G12" s="35">
        <v>3558</v>
      </c>
      <c r="H12" s="35">
        <v>200</v>
      </c>
      <c r="I12" s="35">
        <v>51</v>
      </c>
      <c r="J12" s="35">
        <v>344</v>
      </c>
      <c r="K12" s="35">
        <v>0</v>
      </c>
      <c r="L12" s="35">
        <v>8052</v>
      </c>
      <c r="M12" s="35">
        <v>4628</v>
      </c>
      <c r="N12" s="35">
        <v>0</v>
      </c>
      <c r="O12" s="35">
        <v>0</v>
      </c>
      <c r="P12" s="35">
        <v>1531</v>
      </c>
      <c r="Q12" s="35">
        <v>173</v>
      </c>
      <c r="R12" s="35">
        <v>0</v>
      </c>
      <c r="S12" s="35">
        <v>0</v>
      </c>
      <c r="T12" s="35">
        <v>2242</v>
      </c>
      <c r="U12" s="35">
        <v>2116</v>
      </c>
      <c r="V12" s="35">
        <v>0</v>
      </c>
      <c r="W12" s="105">
        <v>0</v>
      </c>
      <c r="X12" s="104">
        <f t="shared" si="0"/>
        <v>25705</v>
      </c>
      <c r="Y12" s="35">
        <f t="shared" si="0"/>
        <v>12090</v>
      </c>
      <c r="Z12" s="35">
        <f t="shared" si="1"/>
        <v>23585</v>
      </c>
      <c r="AA12" s="105">
        <f t="shared" si="1"/>
        <v>11857</v>
      </c>
    </row>
    <row r="13" spans="1:27" ht="12" customHeight="1" x14ac:dyDescent="0.2">
      <c r="A13" s="94">
        <v>7</v>
      </c>
      <c r="B13" s="36">
        <v>2549</v>
      </c>
      <c r="C13" s="36">
        <v>2237</v>
      </c>
      <c r="D13" s="36">
        <v>0</v>
      </c>
      <c r="E13" s="36">
        <v>15</v>
      </c>
      <c r="F13" s="36">
        <v>7322</v>
      </c>
      <c r="G13" s="36">
        <v>5139</v>
      </c>
      <c r="H13" s="36">
        <v>0</v>
      </c>
      <c r="I13" s="36">
        <v>53</v>
      </c>
      <c r="J13" s="36">
        <v>306</v>
      </c>
      <c r="K13" s="36">
        <v>0</v>
      </c>
      <c r="L13" s="36">
        <v>6244</v>
      </c>
      <c r="M13" s="36">
        <v>5893</v>
      </c>
      <c r="N13" s="36">
        <v>0</v>
      </c>
      <c r="O13" s="36">
        <v>0</v>
      </c>
      <c r="P13" s="36">
        <v>1657</v>
      </c>
      <c r="Q13" s="36">
        <v>452</v>
      </c>
      <c r="R13" s="36">
        <v>0</v>
      </c>
      <c r="S13" s="36">
        <v>0</v>
      </c>
      <c r="T13" s="36">
        <v>2864</v>
      </c>
      <c r="U13" s="36">
        <v>3324</v>
      </c>
      <c r="V13" s="36">
        <v>0</v>
      </c>
      <c r="W13" s="107">
        <v>0</v>
      </c>
      <c r="X13" s="106">
        <f t="shared" si="0"/>
        <v>20942</v>
      </c>
      <c r="Y13" s="36">
        <f t="shared" si="0"/>
        <v>17113</v>
      </c>
      <c r="Z13" s="36">
        <f t="shared" si="1"/>
        <v>18979</v>
      </c>
      <c r="AA13" s="107">
        <f t="shared" si="1"/>
        <v>16593</v>
      </c>
    </row>
    <row r="14" spans="1:27" ht="12" customHeight="1" x14ac:dyDescent="0.2">
      <c r="A14" s="92">
        <v>8</v>
      </c>
      <c r="B14" s="34">
        <v>2743</v>
      </c>
      <c r="C14" s="34">
        <v>2170</v>
      </c>
      <c r="D14" s="34">
        <v>22</v>
      </c>
      <c r="E14" s="34">
        <v>40</v>
      </c>
      <c r="F14" s="34">
        <v>7664</v>
      </c>
      <c r="G14" s="34">
        <v>5911</v>
      </c>
      <c r="H14" s="34">
        <v>269</v>
      </c>
      <c r="I14" s="34">
        <v>54</v>
      </c>
      <c r="J14" s="34">
        <v>206</v>
      </c>
      <c r="K14" s="34">
        <v>0</v>
      </c>
      <c r="L14" s="34">
        <v>4648</v>
      </c>
      <c r="M14" s="34">
        <v>4422</v>
      </c>
      <c r="N14" s="34">
        <v>0</v>
      </c>
      <c r="O14" s="34">
        <v>0</v>
      </c>
      <c r="P14" s="34">
        <v>1576</v>
      </c>
      <c r="Q14" s="34">
        <v>67</v>
      </c>
      <c r="R14" s="34">
        <v>0</v>
      </c>
      <c r="S14" s="34">
        <v>0</v>
      </c>
      <c r="T14" s="34">
        <v>2945</v>
      </c>
      <c r="U14" s="34">
        <v>1067</v>
      </c>
      <c r="V14" s="34">
        <v>0</v>
      </c>
      <c r="W14" s="103">
        <v>0</v>
      </c>
      <c r="X14" s="102">
        <f t="shared" si="0"/>
        <v>20073</v>
      </c>
      <c r="Y14" s="34">
        <f t="shared" si="0"/>
        <v>13731</v>
      </c>
      <c r="Z14" s="34">
        <f t="shared" si="1"/>
        <v>18000</v>
      </c>
      <c r="AA14" s="103">
        <f t="shared" si="1"/>
        <v>13570</v>
      </c>
    </row>
    <row r="15" spans="1:27" ht="12" customHeight="1" x14ac:dyDescent="0.2">
      <c r="A15" s="93">
        <v>9</v>
      </c>
      <c r="B15" s="35">
        <v>2598</v>
      </c>
      <c r="C15" s="35">
        <v>4942</v>
      </c>
      <c r="D15" s="35">
        <v>42</v>
      </c>
      <c r="E15" s="35">
        <v>56</v>
      </c>
      <c r="F15" s="35">
        <v>7254</v>
      </c>
      <c r="G15" s="35">
        <v>10177</v>
      </c>
      <c r="H15" s="35">
        <v>456</v>
      </c>
      <c r="I15" s="35">
        <v>248</v>
      </c>
      <c r="J15" s="35">
        <v>348</v>
      </c>
      <c r="K15" s="35">
        <v>79</v>
      </c>
      <c r="L15" s="35">
        <v>4637</v>
      </c>
      <c r="M15" s="35">
        <v>7017</v>
      </c>
      <c r="N15" s="35">
        <v>85</v>
      </c>
      <c r="O15" s="35">
        <v>0</v>
      </c>
      <c r="P15" s="35">
        <v>291</v>
      </c>
      <c r="Q15" s="35">
        <v>360</v>
      </c>
      <c r="R15" s="35">
        <v>0</v>
      </c>
      <c r="S15" s="35">
        <v>0</v>
      </c>
      <c r="T15" s="35">
        <v>1761</v>
      </c>
      <c r="U15" s="35">
        <v>2361</v>
      </c>
      <c r="V15" s="35">
        <v>0</v>
      </c>
      <c r="W15" s="105">
        <v>755</v>
      </c>
      <c r="X15" s="104">
        <f t="shared" si="0"/>
        <v>17472</v>
      </c>
      <c r="Y15" s="35">
        <f t="shared" si="0"/>
        <v>25995</v>
      </c>
      <c r="Z15" s="35">
        <f t="shared" si="1"/>
        <v>16250</v>
      </c>
      <c r="AA15" s="105">
        <f t="shared" si="1"/>
        <v>24497</v>
      </c>
    </row>
    <row r="16" spans="1:27" ht="12" customHeight="1" x14ac:dyDescent="0.2">
      <c r="A16" s="94">
        <v>10</v>
      </c>
      <c r="B16" s="36">
        <v>2403</v>
      </c>
      <c r="C16" s="36">
        <v>5692</v>
      </c>
      <c r="D16" s="36">
        <v>15</v>
      </c>
      <c r="E16" s="36">
        <v>6</v>
      </c>
      <c r="F16" s="36">
        <v>7328</v>
      </c>
      <c r="G16" s="36">
        <v>11888</v>
      </c>
      <c r="H16" s="36">
        <v>148</v>
      </c>
      <c r="I16" s="36">
        <v>31</v>
      </c>
      <c r="J16" s="36">
        <v>283</v>
      </c>
      <c r="K16" s="36">
        <v>27</v>
      </c>
      <c r="L16" s="36">
        <v>8289</v>
      </c>
      <c r="M16" s="36">
        <v>11407</v>
      </c>
      <c r="N16" s="36">
        <v>0</v>
      </c>
      <c r="O16" s="36">
        <v>0</v>
      </c>
      <c r="P16" s="36">
        <v>499</v>
      </c>
      <c r="Q16" s="36">
        <v>92</v>
      </c>
      <c r="R16" s="36">
        <v>0</v>
      </c>
      <c r="S16" s="36">
        <v>0</v>
      </c>
      <c r="T16" s="36">
        <v>2688</v>
      </c>
      <c r="U16" s="36">
        <v>4197</v>
      </c>
      <c r="V16" s="36">
        <v>0</v>
      </c>
      <c r="W16" s="107">
        <v>1091</v>
      </c>
      <c r="X16" s="106">
        <f t="shared" si="0"/>
        <v>21653</v>
      </c>
      <c r="Y16" s="36">
        <f t="shared" si="0"/>
        <v>34431</v>
      </c>
      <c r="Z16" s="36">
        <f t="shared" si="1"/>
        <v>20708</v>
      </c>
      <c r="AA16" s="107">
        <f t="shared" si="1"/>
        <v>33184</v>
      </c>
    </row>
    <row r="17" spans="1:27" ht="12" customHeight="1" x14ac:dyDescent="0.2">
      <c r="A17" s="92">
        <v>11</v>
      </c>
      <c r="B17" s="34">
        <v>1789</v>
      </c>
      <c r="C17" s="34">
        <v>2518</v>
      </c>
      <c r="D17" s="34">
        <v>0</v>
      </c>
      <c r="E17" s="34">
        <v>0</v>
      </c>
      <c r="F17" s="34">
        <v>6870</v>
      </c>
      <c r="G17" s="34">
        <v>5978</v>
      </c>
      <c r="H17" s="34">
        <v>0</v>
      </c>
      <c r="I17" s="34">
        <v>0</v>
      </c>
      <c r="J17" s="34">
        <v>156</v>
      </c>
      <c r="K17" s="34">
        <v>61</v>
      </c>
      <c r="L17" s="34">
        <v>4671</v>
      </c>
      <c r="M17" s="34">
        <v>4086</v>
      </c>
      <c r="N17" s="34">
        <v>0</v>
      </c>
      <c r="O17" s="34">
        <v>0</v>
      </c>
      <c r="P17" s="34">
        <v>944</v>
      </c>
      <c r="Q17" s="34">
        <v>673</v>
      </c>
      <c r="R17" s="34">
        <v>0</v>
      </c>
      <c r="S17" s="34">
        <v>0</v>
      </c>
      <c r="T17" s="34">
        <v>0</v>
      </c>
      <c r="U17" s="34">
        <v>920</v>
      </c>
      <c r="V17" s="34">
        <v>0</v>
      </c>
      <c r="W17" s="103">
        <v>0</v>
      </c>
      <c r="X17" s="102">
        <f t="shared" si="0"/>
        <v>14430</v>
      </c>
      <c r="Y17" s="34">
        <f t="shared" si="0"/>
        <v>14236</v>
      </c>
      <c r="Z17" s="34">
        <f t="shared" si="1"/>
        <v>13330</v>
      </c>
      <c r="AA17" s="103">
        <f t="shared" si="1"/>
        <v>13502</v>
      </c>
    </row>
    <row r="18" spans="1:27" ht="12" customHeight="1" x14ac:dyDescent="0.2">
      <c r="A18" s="93">
        <v>12</v>
      </c>
      <c r="B18" s="35">
        <v>1980</v>
      </c>
      <c r="C18" s="35">
        <v>1336</v>
      </c>
      <c r="D18" s="35">
        <v>114</v>
      </c>
      <c r="E18" s="35">
        <v>0</v>
      </c>
      <c r="F18" s="35">
        <v>5941</v>
      </c>
      <c r="G18" s="35">
        <v>3297</v>
      </c>
      <c r="H18" s="35">
        <v>761</v>
      </c>
      <c r="I18" s="35">
        <v>36</v>
      </c>
      <c r="J18" s="35">
        <v>210</v>
      </c>
      <c r="K18" s="35">
        <v>0</v>
      </c>
      <c r="L18" s="35">
        <v>3087</v>
      </c>
      <c r="M18" s="35">
        <v>2308</v>
      </c>
      <c r="N18" s="35">
        <v>0</v>
      </c>
      <c r="O18" s="35">
        <v>0</v>
      </c>
      <c r="P18" s="35">
        <v>0</v>
      </c>
      <c r="Q18" s="35">
        <v>148</v>
      </c>
      <c r="R18" s="35">
        <v>0</v>
      </c>
      <c r="S18" s="35">
        <v>0</v>
      </c>
      <c r="T18" s="35">
        <v>0</v>
      </c>
      <c r="U18" s="35">
        <v>1739</v>
      </c>
      <c r="V18" s="35">
        <v>0</v>
      </c>
      <c r="W18" s="105">
        <v>0</v>
      </c>
      <c r="X18" s="104">
        <f t="shared" si="0"/>
        <v>12093</v>
      </c>
      <c r="Y18" s="35">
        <f t="shared" si="0"/>
        <v>8864</v>
      </c>
      <c r="Z18" s="35">
        <f t="shared" si="1"/>
        <v>11008</v>
      </c>
      <c r="AA18" s="105">
        <f t="shared" si="1"/>
        <v>8680</v>
      </c>
    </row>
    <row r="19" spans="1:27" ht="12" customHeight="1" x14ac:dyDescent="0.2">
      <c r="A19" s="94">
        <v>13</v>
      </c>
      <c r="B19" s="36">
        <v>1739</v>
      </c>
      <c r="C19" s="36">
        <v>1203</v>
      </c>
      <c r="D19" s="36">
        <v>0</v>
      </c>
      <c r="E19" s="36">
        <v>0</v>
      </c>
      <c r="F19" s="36">
        <v>7217</v>
      </c>
      <c r="G19" s="36">
        <v>2911</v>
      </c>
      <c r="H19" s="36">
        <v>0</v>
      </c>
      <c r="I19" s="36">
        <v>0</v>
      </c>
      <c r="J19" s="36">
        <v>269</v>
      </c>
      <c r="K19" s="36">
        <v>0</v>
      </c>
      <c r="L19" s="36">
        <v>6886</v>
      </c>
      <c r="M19" s="36">
        <v>2463</v>
      </c>
      <c r="N19" s="36">
        <v>0</v>
      </c>
      <c r="O19" s="36">
        <v>0</v>
      </c>
      <c r="P19" s="36">
        <v>175</v>
      </c>
      <c r="Q19" s="36">
        <v>134</v>
      </c>
      <c r="R19" s="36">
        <v>567</v>
      </c>
      <c r="S19" s="36">
        <v>0</v>
      </c>
      <c r="T19" s="36">
        <v>0</v>
      </c>
      <c r="U19" s="36">
        <v>0</v>
      </c>
      <c r="V19" s="36">
        <v>0</v>
      </c>
      <c r="W19" s="107">
        <v>0</v>
      </c>
      <c r="X19" s="106">
        <f t="shared" si="0"/>
        <v>16853</v>
      </c>
      <c r="Y19" s="36">
        <f t="shared" si="0"/>
        <v>6711</v>
      </c>
      <c r="Z19" s="36">
        <f t="shared" si="1"/>
        <v>15842</v>
      </c>
      <c r="AA19" s="107">
        <f t="shared" si="1"/>
        <v>6577</v>
      </c>
    </row>
    <row r="20" spans="1:27" ht="12" customHeight="1" x14ac:dyDescent="0.2">
      <c r="A20" s="92">
        <v>14</v>
      </c>
      <c r="B20" s="34">
        <v>1526</v>
      </c>
      <c r="C20" s="34">
        <v>1247</v>
      </c>
      <c r="D20" s="34">
        <v>0</v>
      </c>
      <c r="E20" s="34">
        <v>0</v>
      </c>
      <c r="F20" s="34">
        <v>4349</v>
      </c>
      <c r="G20" s="34">
        <v>2497</v>
      </c>
      <c r="H20" s="34">
        <v>77</v>
      </c>
      <c r="I20" s="34">
        <v>37</v>
      </c>
      <c r="J20" s="34">
        <v>209</v>
      </c>
      <c r="K20" s="34">
        <v>0</v>
      </c>
      <c r="L20" s="34">
        <v>2281</v>
      </c>
      <c r="M20" s="34">
        <v>1852</v>
      </c>
      <c r="N20" s="34">
        <v>0</v>
      </c>
      <c r="O20" s="34">
        <v>0</v>
      </c>
      <c r="P20" s="34">
        <v>0</v>
      </c>
      <c r="Q20" s="34">
        <v>23</v>
      </c>
      <c r="R20" s="34">
        <v>654</v>
      </c>
      <c r="S20" s="34">
        <v>0</v>
      </c>
      <c r="T20" s="34">
        <v>0</v>
      </c>
      <c r="U20" s="34">
        <v>0</v>
      </c>
      <c r="V20" s="34">
        <v>0</v>
      </c>
      <c r="W20" s="103">
        <v>0</v>
      </c>
      <c r="X20" s="102">
        <f t="shared" si="0"/>
        <v>9096</v>
      </c>
      <c r="Y20" s="34">
        <f t="shared" si="0"/>
        <v>5656</v>
      </c>
      <c r="Z20" s="34">
        <f t="shared" si="1"/>
        <v>8156</v>
      </c>
      <c r="AA20" s="103">
        <f t="shared" si="1"/>
        <v>5596</v>
      </c>
    </row>
    <row r="21" spans="1:27" ht="12" customHeight="1" x14ac:dyDescent="0.2">
      <c r="A21" s="93">
        <v>15</v>
      </c>
      <c r="B21" s="35">
        <v>1418</v>
      </c>
      <c r="C21" s="35">
        <v>1970</v>
      </c>
      <c r="D21" s="35">
        <v>9</v>
      </c>
      <c r="E21" s="35">
        <v>9</v>
      </c>
      <c r="F21" s="35">
        <v>5239</v>
      </c>
      <c r="G21" s="35">
        <v>4180</v>
      </c>
      <c r="H21" s="35">
        <v>52</v>
      </c>
      <c r="I21" s="35">
        <v>118</v>
      </c>
      <c r="J21" s="35">
        <v>184</v>
      </c>
      <c r="K21" s="35">
        <v>0</v>
      </c>
      <c r="L21" s="35">
        <v>3295</v>
      </c>
      <c r="M21" s="35">
        <v>3750</v>
      </c>
      <c r="N21" s="35">
        <v>0</v>
      </c>
      <c r="O21" s="35">
        <v>0</v>
      </c>
      <c r="P21" s="35">
        <v>127</v>
      </c>
      <c r="Q21" s="35">
        <v>664</v>
      </c>
      <c r="R21" s="35">
        <v>0</v>
      </c>
      <c r="S21" s="35">
        <v>0</v>
      </c>
      <c r="T21" s="35">
        <v>0</v>
      </c>
      <c r="U21" s="35">
        <v>1325</v>
      </c>
      <c r="V21" s="35">
        <v>0</v>
      </c>
      <c r="W21" s="105">
        <v>0</v>
      </c>
      <c r="X21" s="104">
        <f t="shared" si="0"/>
        <v>10324</v>
      </c>
      <c r="Y21" s="35">
        <f t="shared" si="0"/>
        <v>12016</v>
      </c>
      <c r="Z21" s="35">
        <f t="shared" si="1"/>
        <v>9952</v>
      </c>
      <c r="AA21" s="105">
        <f t="shared" si="1"/>
        <v>11225</v>
      </c>
    </row>
    <row r="22" spans="1:27" ht="12" customHeight="1" x14ac:dyDescent="0.2">
      <c r="A22" s="94">
        <v>16</v>
      </c>
      <c r="B22" s="36">
        <v>1697</v>
      </c>
      <c r="C22" s="36">
        <v>1409</v>
      </c>
      <c r="D22" s="36">
        <v>19</v>
      </c>
      <c r="E22" s="36">
        <v>9</v>
      </c>
      <c r="F22" s="36">
        <v>5907</v>
      </c>
      <c r="G22" s="36">
        <v>2746</v>
      </c>
      <c r="H22" s="36">
        <v>188</v>
      </c>
      <c r="I22" s="36">
        <v>12</v>
      </c>
      <c r="J22" s="36">
        <v>87</v>
      </c>
      <c r="K22" s="36">
        <v>0</v>
      </c>
      <c r="L22" s="36">
        <v>472</v>
      </c>
      <c r="M22" s="36">
        <v>3038</v>
      </c>
      <c r="N22" s="36">
        <v>0</v>
      </c>
      <c r="O22" s="36">
        <v>0</v>
      </c>
      <c r="P22" s="36">
        <v>0</v>
      </c>
      <c r="Q22" s="36">
        <v>0</v>
      </c>
      <c r="R22" s="36">
        <v>0</v>
      </c>
      <c r="S22" s="36">
        <v>0</v>
      </c>
      <c r="T22" s="36">
        <v>0</v>
      </c>
      <c r="U22" s="36">
        <v>0</v>
      </c>
      <c r="V22" s="36">
        <v>0</v>
      </c>
      <c r="W22" s="107">
        <v>200</v>
      </c>
      <c r="X22" s="106">
        <f t="shared" si="0"/>
        <v>8370</v>
      </c>
      <c r="Y22" s="36">
        <f t="shared" si="0"/>
        <v>7414</v>
      </c>
      <c r="Z22" s="36">
        <f t="shared" si="1"/>
        <v>8076</v>
      </c>
      <c r="AA22" s="107">
        <f t="shared" si="1"/>
        <v>7193</v>
      </c>
    </row>
    <row r="23" spans="1:27" ht="12" customHeight="1" x14ac:dyDescent="0.2">
      <c r="A23" s="92">
        <v>17</v>
      </c>
      <c r="B23" s="34">
        <v>2000</v>
      </c>
      <c r="C23" s="34">
        <v>2067</v>
      </c>
      <c r="D23" s="34">
        <v>38</v>
      </c>
      <c r="E23" s="34">
        <v>0</v>
      </c>
      <c r="F23" s="34">
        <v>6871</v>
      </c>
      <c r="G23" s="34">
        <v>5199</v>
      </c>
      <c r="H23" s="34">
        <v>191</v>
      </c>
      <c r="I23" s="34">
        <v>0</v>
      </c>
      <c r="J23" s="34">
        <v>141</v>
      </c>
      <c r="K23" s="34">
        <v>35</v>
      </c>
      <c r="L23" s="34">
        <v>5105</v>
      </c>
      <c r="M23" s="34">
        <v>3998</v>
      </c>
      <c r="N23" s="34">
        <v>0</v>
      </c>
      <c r="O23" s="34">
        <v>0</v>
      </c>
      <c r="P23" s="34">
        <v>723</v>
      </c>
      <c r="Q23" s="34">
        <v>0</v>
      </c>
      <c r="R23" s="34">
        <v>0</v>
      </c>
      <c r="S23" s="34">
        <v>0</v>
      </c>
      <c r="T23" s="34">
        <v>515</v>
      </c>
      <c r="U23" s="34">
        <v>542</v>
      </c>
      <c r="V23" s="34">
        <v>0</v>
      </c>
      <c r="W23" s="103">
        <v>0</v>
      </c>
      <c r="X23" s="102">
        <f t="shared" si="0"/>
        <v>15584</v>
      </c>
      <c r="Y23" s="34">
        <f t="shared" si="0"/>
        <v>11841</v>
      </c>
      <c r="Z23" s="34">
        <f t="shared" si="1"/>
        <v>14491</v>
      </c>
      <c r="AA23" s="103">
        <f t="shared" si="1"/>
        <v>11806</v>
      </c>
    </row>
    <row r="24" spans="1:27" ht="12" customHeight="1" x14ac:dyDescent="0.2">
      <c r="A24" s="93">
        <v>18</v>
      </c>
      <c r="B24" s="35">
        <v>2141</v>
      </c>
      <c r="C24" s="35">
        <v>1862</v>
      </c>
      <c r="D24" s="35">
        <v>157</v>
      </c>
      <c r="E24" s="35">
        <v>0</v>
      </c>
      <c r="F24" s="35">
        <v>6188</v>
      </c>
      <c r="G24" s="35">
        <v>4868</v>
      </c>
      <c r="H24" s="35">
        <v>263</v>
      </c>
      <c r="I24" s="35">
        <v>0</v>
      </c>
      <c r="J24" s="35">
        <v>194</v>
      </c>
      <c r="K24" s="35">
        <v>0</v>
      </c>
      <c r="L24" s="35">
        <v>6079</v>
      </c>
      <c r="M24" s="35">
        <v>5116</v>
      </c>
      <c r="N24" s="35">
        <v>0</v>
      </c>
      <c r="O24" s="35">
        <v>0</v>
      </c>
      <c r="P24" s="35">
        <v>0</v>
      </c>
      <c r="Q24" s="35">
        <v>134</v>
      </c>
      <c r="R24" s="35">
        <v>598</v>
      </c>
      <c r="S24" s="35">
        <v>0</v>
      </c>
      <c r="T24" s="35">
        <v>0</v>
      </c>
      <c r="U24" s="35">
        <v>889</v>
      </c>
      <c r="V24" s="35">
        <v>0</v>
      </c>
      <c r="W24" s="105">
        <v>0</v>
      </c>
      <c r="X24" s="104">
        <f t="shared" si="0"/>
        <v>15620</v>
      </c>
      <c r="Y24" s="35">
        <f t="shared" si="0"/>
        <v>12869</v>
      </c>
      <c r="Z24" s="35">
        <f t="shared" si="1"/>
        <v>14408</v>
      </c>
      <c r="AA24" s="105">
        <f t="shared" si="1"/>
        <v>12735</v>
      </c>
    </row>
    <row r="25" spans="1:27" ht="12" customHeight="1" x14ac:dyDescent="0.2">
      <c r="A25" s="94">
        <v>19</v>
      </c>
      <c r="B25" s="36">
        <v>2893</v>
      </c>
      <c r="C25" s="36">
        <v>1278</v>
      </c>
      <c r="D25" s="36">
        <v>16</v>
      </c>
      <c r="E25" s="36">
        <v>0</v>
      </c>
      <c r="F25" s="36">
        <v>8267</v>
      </c>
      <c r="G25" s="36">
        <v>3531</v>
      </c>
      <c r="H25" s="36">
        <v>238</v>
      </c>
      <c r="I25" s="36">
        <v>0</v>
      </c>
      <c r="J25" s="36">
        <v>467</v>
      </c>
      <c r="K25" s="36">
        <v>147</v>
      </c>
      <c r="L25" s="36">
        <v>2579</v>
      </c>
      <c r="M25" s="36">
        <v>2593</v>
      </c>
      <c r="N25" s="36">
        <v>0</v>
      </c>
      <c r="O25" s="36">
        <v>0</v>
      </c>
      <c r="P25" s="36">
        <v>292</v>
      </c>
      <c r="Q25" s="36">
        <v>103</v>
      </c>
      <c r="R25" s="36">
        <v>0</v>
      </c>
      <c r="S25" s="36">
        <v>0</v>
      </c>
      <c r="T25" s="36">
        <v>0</v>
      </c>
      <c r="U25" s="36">
        <v>141</v>
      </c>
      <c r="V25" s="36">
        <v>0</v>
      </c>
      <c r="W25" s="107">
        <v>0</v>
      </c>
      <c r="X25" s="106">
        <f t="shared" si="0"/>
        <v>14752</v>
      </c>
      <c r="Y25" s="36">
        <f t="shared" si="0"/>
        <v>7793</v>
      </c>
      <c r="Z25" s="36">
        <f t="shared" si="1"/>
        <v>13739</v>
      </c>
      <c r="AA25" s="107">
        <f t="shared" si="1"/>
        <v>7543</v>
      </c>
    </row>
    <row r="26" spans="1:27" ht="12" customHeight="1" x14ac:dyDescent="0.2">
      <c r="A26" s="92">
        <v>20</v>
      </c>
      <c r="B26" s="34">
        <v>2068</v>
      </c>
      <c r="C26" s="34">
        <v>2153</v>
      </c>
      <c r="D26" s="34">
        <v>0</v>
      </c>
      <c r="E26" s="34">
        <v>0</v>
      </c>
      <c r="F26" s="34">
        <v>7407</v>
      </c>
      <c r="G26" s="34">
        <v>5497</v>
      </c>
      <c r="H26" s="34">
        <v>106</v>
      </c>
      <c r="I26" s="34">
        <v>0</v>
      </c>
      <c r="J26" s="34">
        <v>443</v>
      </c>
      <c r="K26" s="34">
        <v>0</v>
      </c>
      <c r="L26" s="34">
        <v>1001</v>
      </c>
      <c r="M26" s="34">
        <v>4598</v>
      </c>
      <c r="N26" s="34">
        <v>0</v>
      </c>
      <c r="O26" s="34">
        <v>0</v>
      </c>
      <c r="P26" s="34">
        <v>466</v>
      </c>
      <c r="Q26" s="34">
        <v>149</v>
      </c>
      <c r="R26" s="34">
        <v>509</v>
      </c>
      <c r="S26" s="34">
        <v>0</v>
      </c>
      <c r="T26" s="34">
        <v>0</v>
      </c>
      <c r="U26" s="34">
        <v>566</v>
      </c>
      <c r="V26" s="34">
        <v>0</v>
      </c>
      <c r="W26" s="103">
        <v>0</v>
      </c>
      <c r="X26" s="102">
        <f t="shared" si="0"/>
        <v>12000</v>
      </c>
      <c r="Y26" s="34">
        <f t="shared" si="0"/>
        <v>12963</v>
      </c>
      <c r="Z26" s="34">
        <f t="shared" si="1"/>
        <v>10476</v>
      </c>
      <c r="AA26" s="103">
        <f t="shared" si="1"/>
        <v>12814</v>
      </c>
    </row>
    <row r="27" spans="1:27" ht="12" customHeight="1" x14ac:dyDescent="0.2">
      <c r="A27" s="93">
        <v>21</v>
      </c>
      <c r="B27" s="35">
        <v>2491</v>
      </c>
      <c r="C27" s="35">
        <v>1054</v>
      </c>
      <c r="D27" s="35">
        <v>0</v>
      </c>
      <c r="E27" s="35">
        <v>0</v>
      </c>
      <c r="F27" s="35">
        <v>8973</v>
      </c>
      <c r="G27" s="35">
        <v>1977</v>
      </c>
      <c r="H27" s="35">
        <v>105</v>
      </c>
      <c r="I27" s="35">
        <v>0</v>
      </c>
      <c r="J27" s="35">
        <v>454</v>
      </c>
      <c r="K27" s="35">
        <v>0</v>
      </c>
      <c r="L27" s="35">
        <v>4385</v>
      </c>
      <c r="M27" s="35">
        <v>1311</v>
      </c>
      <c r="N27" s="35">
        <v>0</v>
      </c>
      <c r="O27" s="35">
        <v>0</v>
      </c>
      <c r="P27" s="35">
        <v>709</v>
      </c>
      <c r="Q27" s="35">
        <v>129</v>
      </c>
      <c r="R27" s="35">
        <v>564</v>
      </c>
      <c r="S27" s="35">
        <v>0</v>
      </c>
      <c r="T27" s="35">
        <v>0</v>
      </c>
      <c r="U27" s="35">
        <v>260</v>
      </c>
      <c r="V27" s="35">
        <v>0</v>
      </c>
      <c r="W27" s="105">
        <v>0</v>
      </c>
      <c r="X27" s="104">
        <f t="shared" si="0"/>
        <v>17681</v>
      </c>
      <c r="Y27" s="35">
        <f t="shared" si="0"/>
        <v>4731</v>
      </c>
      <c r="Z27" s="35">
        <f t="shared" si="1"/>
        <v>15849</v>
      </c>
      <c r="AA27" s="105">
        <f t="shared" si="1"/>
        <v>4602</v>
      </c>
    </row>
    <row r="28" spans="1:27" ht="12" customHeight="1" thickBot="1" x14ac:dyDescent="0.25">
      <c r="A28" s="95" t="s">
        <v>17</v>
      </c>
      <c r="B28" s="28">
        <f t="shared" ref="B28:W28" si="2">SUM(B7:B27)</f>
        <v>46831</v>
      </c>
      <c r="C28" s="28">
        <f t="shared" si="2"/>
        <v>47599</v>
      </c>
      <c r="D28" s="28">
        <f t="shared" si="2"/>
        <v>703</v>
      </c>
      <c r="E28" s="28">
        <f t="shared" si="2"/>
        <v>196</v>
      </c>
      <c r="F28" s="28">
        <f t="shared" si="2"/>
        <v>151238</v>
      </c>
      <c r="G28" s="28">
        <f t="shared" si="2"/>
        <v>107395</v>
      </c>
      <c r="H28" s="28">
        <f t="shared" si="2"/>
        <v>4191</v>
      </c>
      <c r="I28" s="28">
        <f t="shared" si="2"/>
        <v>858</v>
      </c>
      <c r="J28" s="28">
        <f t="shared" si="2"/>
        <v>6905</v>
      </c>
      <c r="K28" s="28">
        <f t="shared" si="2"/>
        <v>426</v>
      </c>
      <c r="L28" s="28">
        <f t="shared" si="2"/>
        <v>102995</v>
      </c>
      <c r="M28" s="28">
        <f t="shared" si="2"/>
        <v>89323</v>
      </c>
      <c r="N28" s="28">
        <f t="shared" si="2"/>
        <v>85</v>
      </c>
      <c r="O28" s="28">
        <f t="shared" si="2"/>
        <v>37</v>
      </c>
      <c r="P28" s="28">
        <f t="shared" si="2"/>
        <v>19101</v>
      </c>
      <c r="Q28" s="28">
        <f t="shared" si="2"/>
        <v>4951</v>
      </c>
      <c r="R28" s="28">
        <f t="shared" si="2"/>
        <v>4208</v>
      </c>
      <c r="S28" s="28">
        <f t="shared" si="2"/>
        <v>0</v>
      </c>
      <c r="T28" s="28">
        <f t="shared" si="2"/>
        <v>34176</v>
      </c>
      <c r="U28" s="28">
        <f t="shared" si="2"/>
        <v>49077</v>
      </c>
      <c r="V28" s="28">
        <f t="shared" si="2"/>
        <v>0</v>
      </c>
      <c r="W28" s="29">
        <f t="shared" si="2"/>
        <v>3589</v>
      </c>
      <c r="X28" s="96">
        <f t="shared" ref="X28:Y30" si="3">SUM(B28,D28,F28,H28,J28,L28,N28,P28,R28,T28,V28)</f>
        <v>370433</v>
      </c>
      <c r="Y28" s="28">
        <f t="shared" si="3"/>
        <v>303451</v>
      </c>
      <c r="Z28" s="28">
        <f t="shared" si="1"/>
        <v>335240</v>
      </c>
      <c r="AA28" s="29">
        <f t="shared" si="1"/>
        <v>293394</v>
      </c>
    </row>
    <row r="29" spans="1:27" ht="12" customHeight="1" x14ac:dyDescent="0.2">
      <c r="A29" s="97" t="s">
        <v>18</v>
      </c>
      <c r="B29" s="63">
        <v>360</v>
      </c>
      <c r="C29" s="63">
        <v>0</v>
      </c>
      <c r="D29" s="63">
        <v>83</v>
      </c>
      <c r="E29" s="63">
        <v>0</v>
      </c>
      <c r="F29" s="63">
        <v>547</v>
      </c>
      <c r="G29" s="63">
        <v>0</v>
      </c>
      <c r="H29" s="63">
        <v>35</v>
      </c>
      <c r="I29" s="63">
        <v>0</v>
      </c>
      <c r="J29" s="63">
        <v>321</v>
      </c>
      <c r="K29" s="63">
        <v>0</v>
      </c>
      <c r="L29" s="63">
        <v>5098</v>
      </c>
      <c r="M29" s="63">
        <v>975</v>
      </c>
      <c r="N29" s="63">
        <v>0</v>
      </c>
      <c r="O29" s="63">
        <v>0</v>
      </c>
      <c r="P29" s="63">
        <v>0</v>
      </c>
      <c r="Q29" s="63">
        <v>0</v>
      </c>
      <c r="R29" s="63">
        <v>1506</v>
      </c>
      <c r="S29" s="63">
        <v>0</v>
      </c>
      <c r="T29" s="63">
        <v>1239</v>
      </c>
      <c r="U29" s="63">
        <v>117</v>
      </c>
      <c r="V29" s="63">
        <v>949</v>
      </c>
      <c r="W29" s="64">
        <v>0</v>
      </c>
      <c r="X29" s="98">
        <f t="shared" si="3"/>
        <v>10138</v>
      </c>
      <c r="Y29" s="37">
        <f t="shared" si="3"/>
        <v>1092</v>
      </c>
      <c r="Z29" s="37">
        <f t="shared" si="1"/>
        <v>7244</v>
      </c>
      <c r="AA29" s="99">
        <f t="shared" si="1"/>
        <v>1092</v>
      </c>
    </row>
    <row r="30" spans="1:27" ht="12" customHeight="1" thickBot="1" x14ac:dyDescent="0.25">
      <c r="A30" s="95" t="s">
        <v>19</v>
      </c>
      <c r="B30" s="28">
        <f>SUM(B28:B29)</f>
        <v>47191</v>
      </c>
      <c r="C30" s="28">
        <f t="shared" ref="C30:W30" si="4">SUM(C28:C29)</f>
        <v>47599</v>
      </c>
      <c r="D30" s="28">
        <f t="shared" si="4"/>
        <v>786</v>
      </c>
      <c r="E30" s="28">
        <f t="shared" si="4"/>
        <v>196</v>
      </c>
      <c r="F30" s="28">
        <f t="shared" si="4"/>
        <v>151785</v>
      </c>
      <c r="G30" s="28">
        <f t="shared" si="4"/>
        <v>107395</v>
      </c>
      <c r="H30" s="28">
        <f t="shared" si="4"/>
        <v>4226</v>
      </c>
      <c r="I30" s="28">
        <f t="shared" si="4"/>
        <v>858</v>
      </c>
      <c r="J30" s="28">
        <f t="shared" si="4"/>
        <v>7226</v>
      </c>
      <c r="K30" s="28">
        <f t="shared" si="4"/>
        <v>426</v>
      </c>
      <c r="L30" s="28">
        <f t="shared" si="4"/>
        <v>108093</v>
      </c>
      <c r="M30" s="28">
        <f t="shared" si="4"/>
        <v>90298</v>
      </c>
      <c r="N30" s="28">
        <f t="shared" si="4"/>
        <v>85</v>
      </c>
      <c r="O30" s="28">
        <f t="shared" si="4"/>
        <v>37</v>
      </c>
      <c r="P30" s="28">
        <f t="shared" si="4"/>
        <v>19101</v>
      </c>
      <c r="Q30" s="28">
        <f t="shared" si="4"/>
        <v>4951</v>
      </c>
      <c r="R30" s="28">
        <f t="shared" si="4"/>
        <v>5714</v>
      </c>
      <c r="S30" s="28">
        <f t="shared" si="4"/>
        <v>0</v>
      </c>
      <c r="T30" s="28">
        <f t="shared" si="4"/>
        <v>35415</v>
      </c>
      <c r="U30" s="28">
        <f t="shared" si="4"/>
        <v>49194</v>
      </c>
      <c r="V30" s="28">
        <f>SUM(V28:V29)</f>
        <v>949</v>
      </c>
      <c r="W30" s="29">
        <f t="shared" si="4"/>
        <v>3589</v>
      </c>
      <c r="X30" s="96">
        <f t="shared" si="3"/>
        <v>380571</v>
      </c>
      <c r="Y30" s="28">
        <f t="shared" si="3"/>
        <v>304543</v>
      </c>
      <c r="Z30" s="28">
        <f t="shared" si="1"/>
        <v>342484</v>
      </c>
      <c r="AA30" s="29">
        <f t="shared" si="1"/>
        <v>294486</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281</v>
      </c>
      <c r="D32" s="100"/>
    </row>
    <row r="35" spans="1:27" ht="17.25" customHeight="1" thickBot="1" x14ac:dyDescent="0.35">
      <c r="A35" s="53" t="s">
        <v>99</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11642</v>
      </c>
      <c r="C39" s="34">
        <f t="shared" ref="C39:AA39" si="5">SUM(C15:C16,C20:C23)</f>
        <v>17327</v>
      </c>
      <c r="D39" s="34">
        <f t="shared" si="5"/>
        <v>123</v>
      </c>
      <c r="E39" s="34">
        <f t="shared" si="5"/>
        <v>80</v>
      </c>
      <c r="F39" s="34">
        <f t="shared" si="5"/>
        <v>36948</v>
      </c>
      <c r="G39" s="34">
        <f t="shared" si="5"/>
        <v>36687</v>
      </c>
      <c r="H39" s="34">
        <f t="shared" si="5"/>
        <v>1112</v>
      </c>
      <c r="I39" s="34">
        <f t="shared" si="5"/>
        <v>446</v>
      </c>
      <c r="J39" s="34">
        <f t="shared" si="5"/>
        <v>1252</v>
      </c>
      <c r="K39" s="34">
        <f t="shared" si="5"/>
        <v>141</v>
      </c>
      <c r="L39" s="34">
        <f t="shared" si="5"/>
        <v>24079</v>
      </c>
      <c r="M39" s="34">
        <f t="shared" si="5"/>
        <v>31062</v>
      </c>
      <c r="N39" s="34">
        <f t="shared" si="5"/>
        <v>85</v>
      </c>
      <c r="O39" s="34">
        <f t="shared" si="5"/>
        <v>0</v>
      </c>
      <c r="P39" s="34">
        <f t="shared" si="5"/>
        <v>1640</v>
      </c>
      <c r="Q39" s="34">
        <f t="shared" si="5"/>
        <v>1139</v>
      </c>
      <c r="R39" s="34">
        <f t="shared" si="5"/>
        <v>654</v>
      </c>
      <c r="S39" s="34">
        <f t="shared" si="5"/>
        <v>0</v>
      </c>
      <c r="T39" s="33">
        <f t="shared" si="5"/>
        <v>4964</v>
      </c>
      <c r="U39" s="33">
        <f t="shared" si="5"/>
        <v>8425</v>
      </c>
      <c r="V39" s="33">
        <f t="shared" si="5"/>
        <v>0</v>
      </c>
      <c r="W39" s="59">
        <f t="shared" si="5"/>
        <v>2046</v>
      </c>
      <c r="X39" s="102">
        <f t="shared" si="5"/>
        <v>82499</v>
      </c>
      <c r="Y39" s="34">
        <f t="shared" si="5"/>
        <v>97353</v>
      </c>
      <c r="Z39" s="34">
        <f t="shared" si="5"/>
        <v>77633</v>
      </c>
      <c r="AA39" s="103">
        <f t="shared" si="5"/>
        <v>93501</v>
      </c>
    </row>
    <row r="40" spans="1:27" ht="12" customHeight="1" x14ac:dyDescent="0.2">
      <c r="A40" s="92" t="s">
        <v>26</v>
      </c>
      <c r="B40" s="34">
        <f>SUM(B7:B9,B12:B14,B17:B18,B24)</f>
        <v>21001</v>
      </c>
      <c r="C40" s="34">
        <f t="shared" ref="C40:AA40" si="6">SUM(C7:C9,C12:C14,C17:C18,C24)</f>
        <v>22288</v>
      </c>
      <c r="D40" s="34">
        <f t="shared" si="6"/>
        <v>414</v>
      </c>
      <c r="E40" s="34">
        <f t="shared" si="6"/>
        <v>114</v>
      </c>
      <c r="F40" s="34">
        <f t="shared" si="6"/>
        <v>67216</v>
      </c>
      <c r="G40" s="34">
        <f t="shared" si="6"/>
        <v>51329</v>
      </c>
      <c r="H40" s="34">
        <f t="shared" si="6"/>
        <v>2124</v>
      </c>
      <c r="I40" s="34">
        <f t="shared" si="6"/>
        <v>389</v>
      </c>
      <c r="J40" s="34">
        <f t="shared" si="6"/>
        <v>2985</v>
      </c>
      <c r="K40" s="34">
        <f t="shared" si="6"/>
        <v>71</v>
      </c>
      <c r="L40" s="34">
        <f t="shared" si="6"/>
        <v>51785</v>
      </c>
      <c r="M40" s="34">
        <f t="shared" si="6"/>
        <v>43735</v>
      </c>
      <c r="N40" s="34">
        <f t="shared" si="6"/>
        <v>0</v>
      </c>
      <c r="O40" s="34">
        <f t="shared" si="6"/>
        <v>37</v>
      </c>
      <c r="P40" s="34">
        <f t="shared" si="6"/>
        <v>14006</v>
      </c>
      <c r="Q40" s="34">
        <f t="shared" si="6"/>
        <v>3072</v>
      </c>
      <c r="R40" s="34">
        <f t="shared" si="6"/>
        <v>1141</v>
      </c>
      <c r="S40" s="34">
        <f t="shared" si="6"/>
        <v>0</v>
      </c>
      <c r="T40" s="33">
        <f t="shared" si="6"/>
        <v>28358</v>
      </c>
      <c r="U40" s="33">
        <f t="shared" si="6"/>
        <v>37927</v>
      </c>
      <c r="V40" s="33">
        <f t="shared" si="6"/>
        <v>0</v>
      </c>
      <c r="W40" s="59">
        <f t="shared" si="6"/>
        <v>1454</v>
      </c>
      <c r="X40" s="102">
        <f t="shared" si="6"/>
        <v>189030</v>
      </c>
      <c r="Y40" s="34">
        <f t="shared" si="6"/>
        <v>160416</v>
      </c>
      <c r="Z40" s="34">
        <f t="shared" si="6"/>
        <v>168360</v>
      </c>
      <c r="AA40" s="103">
        <f t="shared" si="6"/>
        <v>155279</v>
      </c>
    </row>
    <row r="41" spans="1:27" ht="12" customHeight="1" x14ac:dyDescent="0.2">
      <c r="A41" s="93" t="s">
        <v>27</v>
      </c>
      <c r="B41" s="35">
        <f>SUM(B10:B11,B19,B25:B27)</f>
        <v>14188</v>
      </c>
      <c r="C41" s="35">
        <f t="shared" ref="C41:AA41" si="7">SUM(C10:C11,C19,C25:C27)</f>
        <v>7984</v>
      </c>
      <c r="D41" s="35">
        <f t="shared" si="7"/>
        <v>166</v>
      </c>
      <c r="E41" s="35">
        <f t="shared" si="7"/>
        <v>2</v>
      </c>
      <c r="F41" s="35">
        <f t="shared" si="7"/>
        <v>47074</v>
      </c>
      <c r="G41" s="35">
        <f t="shared" si="7"/>
        <v>19379</v>
      </c>
      <c r="H41" s="35">
        <f t="shared" si="7"/>
        <v>955</v>
      </c>
      <c r="I41" s="35">
        <f t="shared" si="7"/>
        <v>23</v>
      </c>
      <c r="J41" s="35">
        <f t="shared" si="7"/>
        <v>2668</v>
      </c>
      <c r="K41" s="35">
        <f t="shared" si="7"/>
        <v>214</v>
      </c>
      <c r="L41" s="35">
        <f t="shared" si="7"/>
        <v>27131</v>
      </c>
      <c r="M41" s="35">
        <f t="shared" si="7"/>
        <v>14526</v>
      </c>
      <c r="N41" s="35">
        <f t="shared" si="7"/>
        <v>0</v>
      </c>
      <c r="O41" s="35">
        <f t="shared" si="7"/>
        <v>0</v>
      </c>
      <c r="P41" s="35">
        <f t="shared" si="7"/>
        <v>3455</v>
      </c>
      <c r="Q41" s="35">
        <f t="shared" si="7"/>
        <v>740</v>
      </c>
      <c r="R41" s="35">
        <f t="shared" si="7"/>
        <v>2413</v>
      </c>
      <c r="S41" s="35">
        <f t="shared" si="7"/>
        <v>0</v>
      </c>
      <c r="T41" s="63">
        <f t="shared" si="7"/>
        <v>854</v>
      </c>
      <c r="U41" s="63">
        <f t="shared" si="7"/>
        <v>2725</v>
      </c>
      <c r="V41" s="63">
        <f t="shared" si="7"/>
        <v>0</v>
      </c>
      <c r="W41" s="64">
        <f t="shared" si="7"/>
        <v>89</v>
      </c>
      <c r="X41" s="104">
        <f t="shared" si="7"/>
        <v>98904</v>
      </c>
      <c r="Y41" s="35">
        <f t="shared" si="7"/>
        <v>45682</v>
      </c>
      <c r="Z41" s="35">
        <f t="shared" si="7"/>
        <v>89247</v>
      </c>
      <c r="AA41" s="105">
        <f t="shared" si="7"/>
        <v>44614</v>
      </c>
    </row>
    <row r="42" spans="1:27" ht="12" customHeight="1" thickBot="1" x14ac:dyDescent="0.25">
      <c r="A42" s="95" t="s">
        <v>17</v>
      </c>
      <c r="B42" s="28">
        <f>SUM(B39:B41)</f>
        <v>46831</v>
      </c>
      <c r="C42" s="28">
        <f t="shared" ref="C42:AA42" si="8">SUM(C39:C41)</f>
        <v>47599</v>
      </c>
      <c r="D42" s="28">
        <f t="shared" si="8"/>
        <v>703</v>
      </c>
      <c r="E42" s="28">
        <f t="shared" si="8"/>
        <v>196</v>
      </c>
      <c r="F42" s="28">
        <f t="shared" si="8"/>
        <v>151238</v>
      </c>
      <c r="G42" s="28">
        <f t="shared" si="8"/>
        <v>107395</v>
      </c>
      <c r="H42" s="28">
        <f t="shared" si="8"/>
        <v>4191</v>
      </c>
      <c r="I42" s="28">
        <f t="shared" si="8"/>
        <v>858</v>
      </c>
      <c r="J42" s="28">
        <f t="shared" si="8"/>
        <v>6905</v>
      </c>
      <c r="K42" s="28">
        <f t="shared" si="8"/>
        <v>426</v>
      </c>
      <c r="L42" s="28">
        <f t="shared" si="8"/>
        <v>102995</v>
      </c>
      <c r="M42" s="28">
        <f t="shared" si="8"/>
        <v>89323</v>
      </c>
      <c r="N42" s="28">
        <f t="shared" si="8"/>
        <v>85</v>
      </c>
      <c r="O42" s="28">
        <f t="shared" si="8"/>
        <v>37</v>
      </c>
      <c r="P42" s="28">
        <f t="shared" si="8"/>
        <v>19101</v>
      </c>
      <c r="Q42" s="28">
        <f t="shared" si="8"/>
        <v>4951</v>
      </c>
      <c r="R42" s="28">
        <f t="shared" si="8"/>
        <v>4208</v>
      </c>
      <c r="S42" s="28">
        <f t="shared" si="8"/>
        <v>0</v>
      </c>
      <c r="T42" s="28">
        <f t="shared" si="8"/>
        <v>34176</v>
      </c>
      <c r="U42" s="28">
        <f t="shared" si="8"/>
        <v>49077</v>
      </c>
      <c r="V42" s="28">
        <f t="shared" si="8"/>
        <v>0</v>
      </c>
      <c r="W42" s="29">
        <f t="shared" si="8"/>
        <v>3589</v>
      </c>
      <c r="X42" s="96">
        <f t="shared" si="8"/>
        <v>370433</v>
      </c>
      <c r="Y42" s="28">
        <f t="shared" si="8"/>
        <v>303451</v>
      </c>
      <c r="Z42" s="28">
        <f t="shared" si="8"/>
        <v>335240</v>
      </c>
      <c r="AA42" s="29">
        <f t="shared" si="8"/>
        <v>293394</v>
      </c>
    </row>
    <row r="43" spans="1:27" ht="12" customHeight="1" x14ac:dyDescent="0.2">
      <c r="A43" s="97" t="s">
        <v>18</v>
      </c>
      <c r="B43" s="37">
        <f>B29</f>
        <v>360</v>
      </c>
      <c r="C43" s="37">
        <f t="shared" ref="C43:AA43" si="9">C29</f>
        <v>0</v>
      </c>
      <c r="D43" s="37">
        <f t="shared" si="9"/>
        <v>83</v>
      </c>
      <c r="E43" s="37">
        <f t="shared" si="9"/>
        <v>0</v>
      </c>
      <c r="F43" s="37">
        <f t="shared" si="9"/>
        <v>547</v>
      </c>
      <c r="G43" s="37">
        <f t="shared" si="9"/>
        <v>0</v>
      </c>
      <c r="H43" s="37">
        <f t="shared" si="9"/>
        <v>35</v>
      </c>
      <c r="I43" s="37">
        <f t="shared" si="9"/>
        <v>0</v>
      </c>
      <c r="J43" s="37">
        <f t="shared" si="9"/>
        <v>321</v>
      </c>
      <c r="K43" s="37">
        <f t="shared" si="9"/>
        <v>0</v>
      </c>
      <c r="L43" s="37">
        <f t="shared" si="9"/>
        <v>5098</v>
      </c>
      <c r="M43" s="37">
        <f t="shared" si="9"/>
        <v>975</v>
      </c>
      <c r="N43" s="37">
        <f t="shared" si="9"/>
        <v>0</v>
      </c>
      <c r="O43" s="37">
        <f t="shared" si="9"/>
        <v>0</v>
      </c>
      <c r="P43" s="37">
        <f t="shared" si="9"/>
        <v>0</v>
      </c>
      <c r="Q43" s="37">
        <f t="shared" si="9"/>
        <v>0</v>
      </c>
      <c r="R43" s="37">
        <f t="shared" si="9"/>
        <v>1506</v>
      </c>
      <c r="S43" s="37">
        <f t="shared" si="9"/>
        <v>0</v>
      </c>
      <c r="T43" s="63">
        <f t="shared" si="9"/>
        <v>1239</v>
      </c>
      <c r="U43" s="63">
        <f t="shared" si="9"/>
        <v>117</v>
      </c>
      <c r="V43" s="63">
        <f t="shared" si="9"/>
        <v>949</v>
      </c>
      <c r="W43" s="64">
        <f t="shared" si="9"/>
        <v>0</v>
      </c>
      <c r="X43" s="98">
        <f t="shared" si="9"/>
        <v>10138</v>
      </c>
      <c r="Y43" s="37">
        <f t="shared" si="9"/>
        <v>1092</v>
      </c>
      <c r="Z43" s="37">
        <f t="shared" si="9"/>
        <v>7244</v>
      </c>
      <c r="AA43" s="99">
        <f t="shared" si="9"/>
        <v>1092</v>
      </c>
    </row>
    <row r="44" spans="1:27" ht="12" customHeight="1" thickBot="1" x14ac:dyDescent="0.25">
      <c r="A44" s="95" t="s">
        <v>19</v>
      </c>
      <c r="B44" s="28">
        <f t="shared" ref="B44:W44" si="10">SUM(B42:B43)</f>
        <v>47191</v>
      </c>
      <c r="C44" s="28">
        <f t="shared" si="10"/>
        <v>47599</v>
      </c>
      <c r="D44" s="28">
        <f t="shared" si="10"/>
        <v>786</v>
      </c>
      <c r="E44" s="28">
        <f t="shared" si="10"/>
        <v>196</v>
      </c>
      <c r="F44" s="28">
        <f t="shared" si="10"/>
        <v>151785</v>
      </c>
      <c r="G44" s="28">
        <f t="shared" si="10"/>
        <v>107395</v>
      </c>
      <c r="H44" s="28">
        <f t="shared" si="10"/>
        <v>4226</v>
      </c>
      <c r="I44" s="28">
        <f t="shared" si="10"/>
        <v>858</v>
      </c>
      <c r="J44" s="28">
        <f t="shared" si="10"/>
        <v>7226</v>
      </c>
      <c r="K44" s="28">
        <f t="shared" si="10"/>
        <v>426</v>
      </c>
      <c r="L44" s="28">
        <f t="shared" si="10"/>
        <v>108093</v>
      </c>
      <c r="M44" s="28">
        <f t="shared" si="10"/>
        <v>90298</v>
      </c>
      <c r="N44" s="28">
        <f t="shared" si="10"/>
        <v>85</v>
      </c>
      <c r="O44" s="28">
        <f t="shared" si="10"/>
        <v>37</v>
      </c>
      <c r="P44" s="28">
        <f t="shared" si="10"/>
        <v>19101</v>
      </c>
      <c r="Q44" s="28">
        <f t="shared" si="10"/>
        <v>4951</v>
      </c>
      <c r="R44" s="28">
        <f t="shared" si="10"/>
        <v>5714</v>
      </c>
      <c r="S44" s="28">
        <f t="shared" si="10"/>
        <v>0</v>
      </c>
      <c r="T44" s="28">
        <f t="shared" si="10"/>
        <v>35415</v>
      </c>
      <c r="U44" s="28">
        <f t="shared" si="10"/>
        <v>49194</v>
      </c>
      <c r="V44" s="28">
        <f t="shared" si="10"/>
        <v>949</v>
      </c>
      <c r="W44" s="29">
        <f t="shared" si="10"/>
        <v>3589</v>
      </c>
      <c r="X44" s="96">
        <f>SUM(B44,D44,F44,H44,J44,L44,N44,P44,R44,T44,V44)</f>
        <v>380571</v>
      </c>
      <c r="Y44" s="28">
        <f>SUM(C44,E44,G44,I44,K44,M44,O44,Q44,S44,U44,W44)</f>
        <v>304543</v>
      </c>
      <c r="Z44" s="28">
        <f>SUM(B44,F44,L44,T44)</f>
        <v>342484</v>
      </c>
      <c r="AA44" s="29">
        <f>SUM(C44,G44,M44,U44)</f>
        <v>294486</v>
      </c>
    </row>
    <row r="45" spans="1:27" ht="12" customHeight="1" x14ac:dyDescent="0.2">
      <c r="A45" s="79" t="s">
        <v>28</v>
      </c>
    </row>
    <row r="46" spans="1:27" ht="12" customHeight="1" x14ac:dyDescent="0.2">
      <c r="A46" s="77" t="s">
        <v>281</v>
      </c>
    </row>
  </sheetData>
  <mergeCells count="33">
    <mergeCell ref="X37:Y37"/>
    <mergeCell ref="Z37:AA37"/>
    <mergeCell ref="X36:AA36"/>
    <mergeCell ref="B37:C37"/>
    <mergeCell ref="D37:E37"/>
    <mergeCell ref="F37:G37"/>
    <mergeCell ref="H37:I37"/>
    <mergeCell ref="J37:K37"/>
    <mergeCell ref="L37:M37"/>
    <mergeCell ref="N37:O37"/>
    <mergeCell ref="P37:Q37"/>
    <mergeCell ref="R37:S37"/>
    <mergeCell ref="A36:A38"/>
    <mergeCell ref="B36:W36"/>
    <mergeCell ref="T37:U37"/>
    <mergeCell ref="V37:W37"/>
    <mergeCell ref="A4:A6"/>
    <mergeCell ref="R5:S5"/>
    <mergeCell ref="B1:Y1"/>
    <mergeCell ref="V5:W5"/>
    <mergeCell ref="Z5:AA5"/>
    <mergeCell ref="B4:W4"/>
    <mergeCell ref="B5:C5"/>
    <mergeCell ref="D5:E5"/>
    <mergeCell ref="F5:G5"/>
    <mergeCell ref="H5:I5"/>
    <mergeCell ref="X5:Y5"/>
    <mergeCell ref="X4:AA4"/>
    <mergeCell ref="T5:U5"/>
    <mergeCell ref="J5:K5"/>
    <mergeCell ref="L5:M5"/>
    <mergeCell ref="N5:O5"/>
    <mergeCell ref="P5:Q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AA46"/>
  <sheetViews>
    <sheetView showGridLines="0" topLeftCell="A16" zoomScaleNormal="100" workbookViewId="0">
      <selection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49</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7.25" customHeight="1" thickBot="1" x14ac:dyDescent="0.35">
      <c r="A3" s="53" t="s">
        <v>101</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0" t="s">
        <v>19</v>
      </c>
      <c r="Y5" s="389"/>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54</v>
      </c>
      <c r="D7" s="34">
        <v>0</v>
      </c>
      <c r="E7" s="34">
        <v>1</v>
      </c>
      <c r="F7" s="34">
        <v>24</v>
      </c>
      <c r="G7" s="34">
        <v>47</v>
      </c>
      <c r="H7" s="34">
        <v>1</v>
      </c>
      <c r="I7" s="34">
        <v>2</v>
      </c>
      <c r="J7" s="34">
        <v>7</v>
      </c>
      <c r="K7" s="34">
        <v>0</v>
      </c>
      <c r="L7" s="34">
        <v>12</v>
      </c>
      <c r="M7" s="34">
        <v>39</v>
      </c>
      <c r="N7" s="34">
        <v>0</v>
      </c>
      <c r="O7" s="34">
        <v>1</v>
      </c>
      <c r="P7" s="34">
        <v>19</v>
      </c>
      <c r="Q7" s="34">
        <v>3</v>
      </c>
      <c r="R7" s="34">
        <v>1</v>
      </c>
      <c r="S7" s="34">
        <v>0</v>
      </c>
      <c r="T7" s="34">
        <v>14</v>
      </c>
      <c r="U7" s="34">
        <v>49</v>
      </c>
      <c r="V7" s="34">
        <v>0</v>
      </c>
      <c r="W7" s="103">
        <v>4</v>
      </c>
      <c r="X7" s="102">
        <f t="shared" ref="X7:Y27" si="0">SUM(B7,D7,F7,H7,J7,L7,N7,P7,R7,T7,V7)</f>
        <v>89</v>
      </c>
      <c r="Y7" s="34">
        <f t="shared" si="0"/>
        <v>200</v>
      </c>
      <c r="Z7" s="34">
        <f t="shared" ref="Z7:AA30" si="1">SUM(B7,F7,L7,T7)</f>
        <v>61</v>
      </c>
      <c r="AA7" s="103">
        <f t="shared" si="1"/>
        <v>189</v>
      </c>
    </row>
    <row r="8" spans="1:27" ht="12" customHeight="1" x14ac:dyDescent="0.2">
      <c r="A8" s="92">
        <v>2</v>
      </c>
      <c r="B8" s="34">
        <v>8</v>
      </c>
      <c r="C8" s="34">
        <v>36</v>
      </c>
      <c r="D8" s="34">
        <v>1</v>
      </c>
      <c r="E8" s="34">
        <v>3</v>
      </c>
      <c r="F8" s="34">
        <v>22</v>
      </c>
      <c r="G8" s="34">
        <v>34</v>
      </c>
      <c r="H8" s="34">
        <v>2</v>
      </c>
      <c r="I8" s="34">
        <v>5</v>
      </c>
      <c r="J8" s="34">
        <v>5</v>
      </c>
      <c r="K8" s="34">
        <v>1</v>
      </c>
      <c r="L8" s="34">
        <v>12</v>
      </c>
      <c r="M8" s="34">
        <v>25</v>
      </c>
      <c r="N8" s="34">
        <v>0</v>
      </c>
      <c r="O8" s="34">
        <v>0</v>
      </c>
      <c r="P8" s="34">
        <v>5</v>
      </c>
      <c r="Q8" s="34">
        <v>4</v>
      </c>
      <c r="R8" s="34">
        <v>0</v>
      </c>
      <c r="S8" s="34">
        <v>0</v>
      </c>
      <c r="T8" s="34">
        <v>6</v>
      </c>
      <c r="U8" s="34">
        <v>27</v>
      </c>
      <c r="V8" s="34">
        <v>0</v>
      </c>
      <c r="W8" s="103">
        <v>3</v>
      </c>
      <c r="X8" s="102">
        <f t="shared" si="0"/>
        <v>61</v>
      </c>
      <c r="Y8" s="34">
        <f t="shared" si="0"/>
        <v>138</v>
      </c>
      <c r="Z8" s="34">
        <f t="shared" si="1"/>
        <v>48</v>
      </c>
      <c r="AA8" s="103">
        <f t="shared" si="1"/>
        <v>122</v>
      </c>
    </row>
    <row r="9" spans="1:27" ht="12" customHeight="1" x14ac:dyDescent="0.2">
      <c r="A9" s="93">
        <v>3</v>
      </c>
      <c r="B9" s="35">
        <v>7</v>
      </c>
      <c r="C9" s="35">
        <v>21</v>
      </c>
      <c r="D9" s="35">
        <v>1</v>
      </c>
      <c r="E9" s="35">
        <v>0</v>
      </c>
      <c r="F9" s="35">
        <v>16</v>
      </c>
      <c r="G9" s="35">
        <v>20</v>
      </c>
      <c r="H9" s="35">
        <v>2</v>
      </c>
      <c r="I9" s="35">
        <v>0</v>
      </c>
      <c r="J9" s="35">
        <v>5</v>
      </c>
      <c r="K9" s="35">
        <v>0</v>
      </c>
      <c r="L9" s="35">
        <v>4</v>
      </c>
      <c r="M9" s="35">
        <v>13</v>
      </c>
      <c r="N9" s="35">
        <v>0</v>
      </c>
      <c r="O9" s="35">
        <v>0</v>
      </c>
      <c r="P9" s="35">
        <v>15</v>
      </c>
      <c r="Q9" s="35">
        <v>1</v>
      </c>
      <c r="R9" s="35">
        <v>0</v>
      </c>
      <c r="S9" s="35">
        <v>0</v>
      </c>
      <c r="T9" s="35">
        <v>5</v>
      </c>
      <c r="U9" s="35">
        <v>17</v>
      </c>
      <c r="V9" s="35">
        <v>0</v>
      </c>
      <c r="W9" s="105">
        <v>2</v>
      </c>
      <c r="X9" s="104">
        <f t="shared" si="0"/>
        <v>55</v>
      </c>
      <c r="Y9" s="35">
        <f t="shared" si="0"/>
        <v>74</v>
      </c>
      <c r="Z9" s="35">
        <f t="shared" si="1"/>
        <v>32</v>
      </c>
      <c r="AA9" s="105">
        <f t="shared" si="1"/>
        <v>71</v>
      </c>
    </row>
    <row r="10" spans="1:27" ht="12" customHeight="1" x14ac:dyDescent="0.2">
      <c r="A10" s="94">
        <v>4</v>
      </c>
      <c r="B10" s="36">
        <v>9</v>
      </c>
      <c r="C10" s="36">
        <v>14</v>
      </c>
      <c r="D10" s="36">
        <v>0</v>
      </c>
      <c r="E10" s="36">
        <v>0</v>
      </c>
      <c r="F10" s="36">
        <v>19</v>
      </c>
      <c r="G10" s="36">
        <v>12</v>
      </c>
      <c r="H10" s="36">
        <v>1</v>
      </c>
      <c r="I10" s="36">
        <v>0</v>
      </c>
      <c r="J10" s="36">
        <v>4</v>
      </c>
      <c r="K10" s="36">
        <v>0</v>
      </c>
      <c r="L10" s="36">
        <v>10</v>
      </c>
      <c r="M10" s="36">
        <v>7</v>
      </c>
      <c r="N10" s="36">
        <v>0</v>
      </c>
      <c r="O10" s="36">
        <v>0</v>
      </c>
      <c r="P10" s="36">
        <v>11</v>
      </c>
      <c r="Q10" s="36">
        <v>1</v>
      </c>
      <c r="R10" s="36">
        <v>1</v>
      </c>
      <c r="S10" s="36">
        <v>0</v>
      </c>
      <c r="T10" s="36">
        <v>1</v>
      </c>
      <c r="U10" s="36">
        <v>6</v>
      </c>
      <c r="V10" s="36">
        <v>0</v>
      </c>
      <c r="W10" s="107">
        <v>1</v>
      </c>
      <c r="X10" s="106">
        <f t="shared" si="0"/>
        <v>56</v>
      </c>
      <c r="Y10" s="36">
        <f t="shared" si="0"/>
        <v>41</v>
      </c>
      <c r="Z10" s="36">
        <f t="shared" si="1"/>
        <v>39</v>
      </c>
      <c r="AA10" s="107">
        <f t="shared" si="1"/>
        <v>39</v>
      </c>
    </row>
    <row r="11" spans="1:27" ht="12" customHeight="1" x14ac:dyDescent="0.2">
      <c r="A11" s="92">
        <v>5</v>
      </c>
      <c r="B11" s="34">
        <v>13</v>
      </c>
      <c r="C11" s="34">
        <v>13</v>
      </c>
      <c r="D11" s="34">
        <v>1</v>
      </c>
      <c r="E11" s="34">
        <v>1</v>
      </c>
      <c r="F11" s="34">
        <v>25</v>
      </c>
      <c r="G11" s="34">
        <v>13</v>
      </c>
      <c r="H11" s="34">
        <v>3</v>
      </c>
      <c r="I11" s="34">
        <v>1</v>
      </c>
      <c r="J11" s="34">
        <v>5</v>
      </c>
      <c r="K11" s="34">
        <v>1</v>
      </c>
      <c r="L11" s="34">
        <v>8</v>
      </c>
      <c r="M11" s="34">
        <v>9</v>
      </c>
      <c r="N11" s="34">
        <v>0</v>
      </c>
      <c r="O11" s="34">
        <v>0</v>
      </c>
      <c r="P11" s="34">
        <v>1</v>
      </c>
      <c r="Q11" s="34">
        <v>1</v>
      </c>
      <c r="R11" s="34">
        <v>0</v>
      </c>
      <c r="S11" s="34">
        <v>0</v>
      </c>
      <c r="T11" s="34">
        <v>1</v>
      </c>
      <c r="U11" s="34">
        <v>1</v>
      </c>
      <c r="V11" s="34">
        <v>0</v>
      </c>
      <c r="W11" s="103">
        <v>0</v>
      </c>
      <c r="X11" s="102">
        <f t="shared" si="0"/>
        <v>57</v>
      </c>
      <c r="Y11" s="34">
        <f t="shared" si="0"/>
        <v>40</v>
      </c>
      <c r="Z11" s="34">
        <f t="shared" si="1"/>
        <v>47</v>
      </c>
      <c r="AA11" s="103">
        <f t="shared" si="1"/>
        <v>36</v>
      </c>
    </row>
    <row r="12" spans="1:27" ht="12" customHeight="1" x14ac:dyDescent="0.2">
      <c r="A12" s="93">
        <v>6</v>
      </c>
      <c r="B12" s="35">
        <v>13</v>
      </c>
      <c r="C12" s="35">
        <v>17</v>
      </c>
      <c r="D12" s="35">
        <v>1</v>
      </c>
      <c r="E12" s="35">
        <v>1</v>
      </c>
      <c r="F12" s="35">
        <v>27</v>
      </c>
      <c r="G12" s="35">
        <v>14</v>
      </c>
      <c r="H12" s="35">
        <v>3</v>
      </c>
      <c r="I12" s="35">
        <v>2</v>
      </c>
      <c r="J12" s="35">
        <v>5</v>
      </c>
      <c r="K12" s="35">
        <v>0</v>
      </c>
      <c r="L12" s="35">
        <v>9</v>
      </c>
      <c r="M12" s="35">
        <v>15</v>
      </c>
      <c r="N12" s="35">
        <v>0</v>
      </c>
      <c r="O12" s="35">
        <v>0</v>
      </c>
      <c r="P12" s="35">
        <v>8</v>
      </c>
      <c r="Q12" s="35">
        <v>2</v>
      </c>
      <c r="R12" s="35">
        <v>0</v>
      </c>
      <c r="S12" s="35">
        <v>0</v>
      </c>
      <c r="T12" s="35">
        <v>4</v>
      </c>
      <c r="U12" s="35">
        <v>10</v>
      </c>
      <c r="V12" s="35">
        <v>0</v>
      </c>
      <c r="W12" s="105">
        <v>0</v>
      </c>
      <c r="X12" s="104">
        <f t="shared" si="0"/>
        <v>70</v>
      </c>
      <c r="Y12" s="35">
        <f t="shared" si="0"/>
        <v>61</v>
      </c>
      <c r="Z12" s="35">
        <f t="shared" si="1"/>
        <v>53</v>
      </c>
      <c r="AA12" s="105">
        <f t="shared" si="1"/>
        <v>56</v>
      </c>
    </row>
    <row r="13" spans="1:27" ht="12" customHeight="1" x14ac:dyDescent="0.2">
      <c r="A13" s="94">
        <v>7</v>
      </c>
      <c r="B13" s="36">
        <v>10</v>
      </c>
      <c r="C13" s="36">
        <v>23</v>
      </c>
      <c r="D13" s="36">
        <v>0</v>
      </c>
      <c r="E13" s="36">
        <v>2</v>
      </c>
      <c r="F13" s="36">
        <v>24</v>
      </c>
      <c r="G13" s="36">
        <v>22</v>
      </c>
      <c r="H13" s="36">
        <v>0</v>
      </c>
      <c r="I13" s="36">
        <v>3</v>
      </c>
      <c r="J13" s="36">
        <v>4</v>
      </c>
      <c r="K13" s="36">
        <v>0</v>
      </c>
      <c r="L13" s="36">
        <v>6</v>
      </c>
      <c r="M13" s="36">
        <v>19</v>
      </c>
      <c r="N13" s="36">
        <v>0</v>
      </c>
      <c r="O13" s="36">
        <v>0</v>
      </c>
      <c r="P13" s="36">
        <v>5</v>
      </c>
      <c r="Q13" s="36">
        <v>3</v>
      </c>
      <c r="R13" s="36">
        <v>0</v>
      </c>
      <c r="S13" s="36">
        <v>0</v>
      </c>
      <c r="T13" s="36">
        <v>4</v>
      </c>
      <c r="U13" s="36">
        <v>11</v>
      </c>
      <c r="V13" s="36">
        <v>0</v>
      </c>
      <c r="W13" s="107">
        <v>0</v>
      </c>
      <c r="X13" s="106">
        <f t="shared" si="0"/>
        <v>53</v>
      </c>
      <c r="Y13" s="36">
        <f t="shared" si="0"/>
        <v>83</v>
      </c>
      <c r="Z13" s="36">
        <f t="shared" si="1"/>
        <v>44</v>
      </c>
      <c r="AA13" s="107">
        <f t="shared" si="1"/>
        <v>75</v>
      </c>
    </row>
    <row r="14" spans="1:27" ht="12" customHeight="1" x14ac:dyDescent="0.2">
      <c r="A14" s="92">
        <v>8</v>
      </c>
      <c r="B14" s="34">
        <v>10</v>
      </c>
      <c r="C14" s="34">
        <v>23</v>
      </c>
      <c r="D14" s="34">
        <v>1</v>
      </c>
      <c r="E14" s="34">
        <v>1</v>
      </c>
      <c r="F14" s="34">
        <v>20</v>
      </c>
      <c r="G14" s="34">
        <v>18</v>
      </c>
      <c r="H14" s="34">
        <v>4</v>
      </c>
      <c r="I14" s="34">
        <v>1</v>
      </c>
      <c r="J14" s="34">
        <v>3</v>
      </c>
      <c r="K14" s="34">
        <v>0</v>
      </c>
      <c r="L14" s="34">
        <v>5</v>
      </c>
      <c r="M14" s="34">
        <v>13</v>
      </c>
      <c r="N14" s="34">
        <v>0</v>
      </c>
      <c r="O14" s="34">
        <v>0</v>
      </c>
      <c r="P14" s="34">
        <v>6</v>
      </c>
      <c r="Q14" s="34">
        <v>1</v>
      </c>
      <c r="R14" s="34">
        <v>0</v>
      </c>
      <c r="S14" s="34">
        <v>0</v>
      </c>
      <c r="T14" s="34">
        <v>5</v>
      </c>
      <c r="U14" s="34">
        <v>3</v>
      </c>
      <c r="V14" s="34">
        <v>0</v>
      </c>
      <c r="W14" s="103">
        <v>0</v>
      </c>
      <c r="X14" s="102">
        <f t="shared" si="0"/>
        <v>54</v>
      </c>
      <c r="Y14" s="34">
        <f t="shared" si="0"/>
        <v>60</v>
      </c>
      <c r="Z14" s="34">
        <f t="shared" si="1"/>
        <v>40</v>
      </c>
      <c r="AA14" s="103">
        <f t="shared" si="1"/>
        <v>57</v>
      </c>
    </row>
    <row r="15" spans="1:27" ht="12" customHeight="1" x14ac:dyDescent="0.2">
      <c r="A15" s="93">
        <v>9</v>
      </c>
      <c r="B15" s="35">
        <v>12</v>
      </c>
      <c r="C15" s="35">
        <v>55</v>
      </c>
      <c r="D15" s="35">
        <v>4</v>
      </c>
      <c r="E15" s="35">
        <v>3</v>
      </c>
      <c r="F15" s="35">
        <v>22</v>
      </c>
      <c r="G15" s="35">
        <v>49</v>
      </c>
      <c r="H15" s="35">
        <v>7</v>
      </c>
      <c r="I15" s="35">
        <v>8</v>
      </c>
      <c r="J15" s="35">
        <v>5</v>
      </c>
      <c r="K15" s="35">
        <v>2</v>
      </c>
      <c r="L15" s="35">
        <v>7</v>
      </c>
      <c r="M15" s="35">
        <v>36</v>
      </c>
      <c r="N15" s="35">
        <v>1</v>
      </c>
      <c r="O15" s="35">
        <v>0</v>
      </c>
      <c r="P15" s="35">
        <v>2</v>
      </c>
      <c r="Q15" s="35">
        <v>2</v>
      </c>
      <c r="R15" s="35">
        <v>0</v>
      </c>
      <c r="S15" s="35">
        <v>0</v>
      </c>
      <c r="T15" s="35">
        <v>3</v>
      </c>
      <c r="U15" s="35">
        <v>19</v>
      </c>
      <c r="V15" s="35">
        <v>0</v>
      </c>
      <c r="W15" s="105">
        <v>2</v>
      </c>
      <c r="X15" s="104">
        <f t="shared" si="0"/>
        <v>63</v>
      </c>
      <c r="Y15" s="35">
        <f t="shared" si="0"/>
        <v>176</v>
      </c>
      <c r="Z15" s="35">
        <f t="shared" si="1"/>
        <v>44</v>
      </c>
      <c r="AA15" s="105">
        <f t="shared" si="1"/>
        <v>159</v>
      </c>
    </row>
    <row r="16" spans="1:27" ht="12" customHeight="1" x14ac:dyDescent="0.2">
      <c r="A16" s="94">
        <v>10</v>
      </c>
      <c r="B16" s="36">
        <v>12</v>
      </c>
      <c r="C16" s="36">
        <v>59</v>
      </c>
      <c r="D16" s="36">
        <v>1</v>
      </c>
      <c r="E16" s="36">
        <v>1</v>
      </c>
      <c r="F16" s="36">
        <v>24</v>
      </c>
      <c r="G16" s="36">
        <v>56</v>
      </c>
      <c r="H16" s="36">
        <v>2</v>
      </c>
      <c r="I16" s="36">
        <v>2</v>
      </c>
      <c r="J16" s="36">
        <v>5</v>
      </c>
      <c r="K16" s="36">
        <v>1</v>
      </c>
      <c r="L16" s="36">
        <v>8</v>
      </c>
      <c r="M16" s="36">
        <v>45</v>
      </c>
      <c r="N16" s="36">
        <v>0</v>
      </c>
      <c r="O16" s="36">
        <v>0</v>
      </c>
      <c r="P16" s="36">
        <v>2</v>
      </c>
      <c r="Q16" s="36">
        <v>2</v>
      </c>
      <c r="R16" s="36">
        <v>0</v>
      </c>
      <c r="S16" s="36">
        <v>0</v>
      </c>
      <c r="T16" s="36">
        <v>3</v>
      </c>
      <c r="U16" s="36">
        <v>16</v>
      </c>
      <c r="V16" s="36">
        <v>0</v>
      </c>
      <c r="W16" s="107">
        <v>4</v>
      </c>
      <c r="X16" s="106">
        <f t="shared" si="0"/>
        <v>57</v>
      </c>
      <c r="Y16" s="36">
        <f t="shared" si="0"/>
        <v>186</v>
      </c>
      <c r="Z16" s="36">
        <f t="shared" si="1"/>
        <v>47</v>
      </c>
      <c r="AA16" s="107">
        <f t="shared" si="1"/>
        <v>176</v>
      </c>
    </row>
    <row r="17" spans="1:27" ht="12" customHeight="1" x14ac:dyDescent="0.2">
      <c r="A17" s="92">
        <v>11</v>
      </c>
      <c r="B17" s="34">
        <v>8</v>
      </c>
      <c r="C17" s="34">
        <v>24</v>
      </c>
      <c r="D17" s="34">
        <v>0</v>
      </c>
      <c r="E17" s="34">
        <v>0</v>
      </c>
      <c r="F17" s="34">
        <v>23</v>
      </c>
      <c r="G17" s="34">
        <v>23</v>
      </c>
      <c r="H17" s="34">
        <v>0</v>
      </c>
      <c r="I17" s="34">
        <v>0</v>
      </c>
      <c r="J17" s="34">
        <v>3</v>
      </c>
      <c r="K17" s="34">
        <v>2</v>
      </c>
      <c r="L17" s="34">
        <v>7</v>
      </c>
      <c r="M17" s="34">
        <v>17</v>
      </c>
      <c r="N17" s="34">
        <v>0</v>
      </c>
      <c r="O17" s="34">
        <v>0</v>
      </c>
      <c r="P17" s="34">
        <v>3</v>
      </c>
      <c r="Q17" s="34">
        <v>3</v>
      </c>
      <c r="R17" s="34">
        <v>0</v>
      </c>
      <c r="S17" s="34">
        <v>0</v>
      </c>
      <c r="T17" s="34">
        <v>0</v>
      </c>
      <c r="U17" s="34">
        <v>4</v>
      </c>
      <c r="V17" s="34">
        <v>0</v>
      </c>
      <c r="W17" s="103">
        <v>0</v>
      </c>
      <c r="X17" s="102">
        <f t="shared" si="0"/>
        <v>44</v>
      </c>
      <c r="Y17" s="34">
        <f t="shared" si="0"/>
        <v>73</v>
      </c>
      <c r="Z17" s="34">
        <f t="shared" si="1"/>
        <v>38</v>
      </c>
      <c r="AA17" s="103">
        <f t="shared" si="1"/>
        <v>68</v>
      </c>
    </row>
    <row r="18" spans="1:27" ht="12" customHeight="1" x14ac:dyDescent="0.2">
      <c r="A18" s="93">
        <v>12</v>
      </c>
      <c r="B18" s="35">
        <v>9</v>
      </c>
      <c r="C18" s="35">
        <v>17</v>
      </c>
      <c r="D18" s="35">
        <v>2</v>
      </c>
      <c r="E18" s="35">
        <v>0</v>
      </c>
      <c r="F18" s="35">
        <v>20</v>
      </c>
      <c r="G18" s="35">
        <v>17</v>
      </c>
      <c r="H18" s="35">
        <v>3</v>
      </c>
      <c r="I18" s="35">
        <v>1</v>
      </c>
      <c r="J18" s="35">
        <v>4</v>
      </c>
      <c r="K18" s="35">
        <v>0</v>
      </c>
      <c r="L18" s="35">
        <v>3</v>
      </c>
      <c r="M18" s="35">
        <v>10</v>
      </c>
      <c r="N18" s="35">
        <v>0</v>
      </c>
      <c r="O18" s="35">
        <v>0</v>
      </c>
      <c r="P18" s="35">
        <v>0</v>
      </c>
      <c r="Q18" s="35">
        <v>2</v>
      </c>
      <c r="R18" s="35">
        <v>0</v>
      </c>
      <c r="S18" s="35">
        <v>0</v>
      </c>
      <c r="T18" s="35">
        <v>0</v>
      </c>
      <c r="U18" s="35">
        <v>6</v>
      </c>
      <c r="V18" s="35">
        <v>0</v>
      </c>
      <c r="W18" s="105">
        <v>0</v>
      </c>
      <c r="X18" s="104">
        <f t="shared" si="0"/>
        <v>41</v>
      </c>
      <c r="Y18" s="35">
        <f t="shared" si="0"/>
        <v>53</v>
      </c>
      <c r="Z18" s="35">
        <f t="shared" si="1"/>
        <v>32</v>
      </c>
      <c r="AA18" s="105">
        <f t="shared" si="1"/>
        <v>50</v>
      </c>
    </row>
    <row r="19" spans="1:27" ht="12" customHeight="1" x14ac:dyDescent="0.2">
      <c r="A19" s="94">
        <v>13</v>
      </c>
      <c r="B19" s="36">
        <v>7</v>
      </c>
      <c r="C19" s="36">
        <v>12</v>
      </c>
      <c r="D19" s="36">
        <v>0</v>
      </c>
      <c r="E19" s="36">
        <v>0</v>
      </c>
      <c r="F19" s="36">
        <v>22</v>
      </c>
      <c r="G19" s="36">
        <v>11</v>
      </c>
      <c r="H19" s="36">
        <v>0</v>
      </c>
      <c r="I19" s="36">
        <v>0</v>
      </c>
      <c r="J19" s="36">
        <v>3</v>
      </c>
      <c r="K19" s="36">
        <v>0</v>
      </c>
      <c r="L19" s="36">
        <v>8</v>
      </c>
      <c r="M19" s="36">
        <v>8</v>
      </c>
      <c r="N19" s="36">
        <v>0</v>
      </c>
      <c r="O19" s="36">
        <v>0</v>
      </c>
      <c r="P19" s="36">
        <v>1</v>
      </c>
      <c r="Q19" s="36">
        <v>2</v>
      </c>
      <c r="R19" s="36">
        <v>1</v>
      </c>
      <c r="S19" s="36">
        <v>0</v>
      </c>
      <c r="T19" s="36">
        <v>0</v>
      </c>
      <c r="U19" s="36">
        <v>0</v>
      </c>
      <c r="V19" s="36">
        <v>0</v>
      </c>
      <c r="W19" s="107">
        <v>0</v>
      </c>
      <c r="X19" s="106">
        <f t="shared" si="0"/>
        <v>42</v>
      </c>
      <c r="Y19" s="36">
        <f t="shared" si="0"/>
        <v>33</v>
      </c>
      <c r="Z19" s="36">
        <f t="shared" si="1"/>
        <v>37</v>
      </c>
      <c r="AA19" s="107">
        <f t="shared" si="1"/>
        <v>31</v>
      </c>
    </row>
    <row r="20" spans="1:27" ht="12" customHeight="1" x14ac:dyDescent="0.2">
      <c r="A20" s="92">
        <v>14</v>
      </c>
      <c r="B20" s="34">
        <v>6</v>
      </c>
      <c r="C20" s="34">
        <v>13</v>
      </c>
      <c r="D20" s="34">
        <v>0</v>
      </c>
      <c r="E20" s="34">
        <v>0</v>
      </c>
      <c r="F20" s="34">
        <v>22</v>
      </c>
      <c r="G20" s="34">
        <v>15</v>
      </c>
      <c r="H20" s="34">
        <v>1</v>
      </c>
      <c r="I20" s="34">
        <v>3</v>
      </c>
      <c r="J20" s="34">
        <v>3</v>
      </c>
      <c r="K20" s="34">
        <v>0</v>
      </c>
      <c r="L20" s="34">
        <v>5</v>
      </c>
      <c r="M20" s="34">
        <v>7</v>
      </c>
      <c r="N20" s="34">
        <v>0</v>
      </c>
      <c r="O20" s="34">
        <v>0</v>
      </c>
      <c r="P20" s="34">
        <v>0</v>
      </c>
      <c r="Q20" s="34">
        <v>1</v>
      </c>
      <c r="R20" s="34">
        <v>1</v>
      </c>
      <c r="S20" s="34">
        <v>0</v>
      </c>
      <c r="T20" s="34">
        <v>0</v>
      </c>
      <c r="U20" s="34">
        <v>0</v>
      </c>
      <c r="V20" s="34">
        <v>0</v>
      </c>
      <c r="W20" s="103">
        <v>0</v>
      </c>
      <c r="X20" s="102">
        <f t="shared" si="0"/>
        <v>38</v>
      </c>
      <c r="Y20" s="34">
        <f t="shared" si="0"/>
        <v>39</v>
      </c>
      <c r="Z20" s="34">
        <f t="shared" si="1"/>
        <v>33</v>
      </c>
      <c r="AA20" s="103">
        <f t="shared" si="1"/>
        <v>35</v>
      </c>
    </row>
    <row r="21" spans="1:27" ht="12" customHeight="1" x14ac:dyDescent="0.2">
      <c r="A21" s="93">
        <v>15</v>
      </c>
      <c r="B21" s="35">
        <v>7</v>
      </c>
      <c r="C21" s="35">
        <v>26</v>
      </c>
      <c r="D21" s="35">
        <v>1</v>
      </c>
      <c r="E21" s="35">
        <v>2</v>
      </c>
      <c r="F21" s="35">
        <v>21</v>
      </c>
      <c r="G21" s="35">
        <v>23</v>
      </c>
      <c r="H21" s="35">
        <v>1</v>
      </c>
      <c r="I21" s="35">
        <v>3</v>
      </c>
      <c r="J21" s="35">
        <v>2</v>
      </c>
      <c r="K21" s="35">
        <v>0</v>
      </c>
      <c r="L21" s="35">
        <v>7</v>
      </c>
      <c r="M21" s="35">
        <v>16</v>
      </c>
      <c r="N21" s="35">
        <v>0</v>
      </c>
      <c r="O21" s="35">
        <v>0</v>
      </c>
      <c r="P21" s="35">
        <v>1</v>
      </c>
      <c r="Q21" s="35">
        <v>1</v>
      </c>
      <c r="R21" s="35">
        <v>0</v>
      </c>
      <c r="S21" s="35">
        <v>0</v>
      </c>
      <c r="T21" s="35">
        <v>0</v>
      </c>
      <c r="U21" s="35">
        <v>4</v>
      </c>
      <c r="V21" s="35">
        <v>0</v>
      </c>
      <c r="W21" s="105">
        <v>0</v>
      </c>
      <c r="X21" s="104">
        <f t="shared" si="0"/>
        <v>40</v>
      </c>
      <c r="Y21" s="35">
        <f t="shared" si="0"/>
        <v>75</v>
      </c>
      <c r="Z21" s="35">
        <f t="shared" si="1"/>
        <v>35</v>
      </c>
      <c r="AA21" s="105">
        <f t="shared" si="1"/>
        <v>69</v>
      </c>
    </row>
    <row r="22" spans="1:27" ht="12" customHeight="1" x14ac:dyDescent="0.2">
      <c r="A22" s="94">
        <v>16</v>
      </c>
      <c r="B22" s="36">
        <v>8</v>
      </c>
      <c r="C22" s="36">
        <v>15</v>
      </c>
      <c r="D22" s="36">
        <v>1</v>
      </c>
      <c r="E22" s="36">
        <v>1</v>
      </c>
      <c r="F22" s="36">
        <v>21</v>
      </c>
      <c r="G22" s="36">
        <v>12</v>
      </c>
      <c r="H22" s="36">
        <v>3</v>
      </c>
      <c r="I22" s="36">
        <v>1</v>
      </c>
      <c r="J22" s="36">
        <v>2</v>
      </c>
      <c r="K22" s="36">
        <v>0</v>
      </c>
      <c r="L22" s="36">
        <v>2</v>
      </c>
      <c r="M22" s="36">
        <v>11</v>
      </c>
      <c r="N22" s="36">
        <v>0</v>
      </c>
      <c r="O22" s="36">
        <v>0</v>
      </c>
      <c r="P22" s="36">
        <v>0</v>
      </c>
      <c r="Q22" s="36">
        <v>0</v>
      </c>
      <c r="R22" s="36">
        <v>0</v>
      </c>
      <c r="S22" s="36">
        <v>0</v>
      </c>
      <c r="T22" s="36">
        <v>0</v>
      </c>
      <c r="U22" s="36">
        <v>0</v>
      </c>
      <c r="V22" s="36">
        <v>0</v>
      </c>
      <c r="W22" s="107">
        <v>1</v>
      </c>
      <c r="X22" s="106">
        <f t="shared" si="0"/>
        <v>37</v>
      </c>
      <c r="Y22" s="36">
        <f t="shared" si="0"/>
        <v>41</v>
      </c>
      <c r="Z22" s="36">
        <f t="shared" si="1"/>
        <v>31</v>
      </c>
      <c r="AA22" s="107">
        <f t="shared" si="1"/>
        <v>38</v>
      </c>
    </row>
    <row r="23" spans="1:27" ht="12" customHeight="1" x14ac:dyDescent="0.2">
      <c r="A23" s="92">
        <v>17</v>
      </c>
      <c r="B23" s="34">
        <v>8</v>
      </c>
      <c r="C23" s="34">
        <v>20</v>
      </c>
      <c r="D23" s="34">
        <v>2</v>
      </c>
      <c r="E23" s="34">
        <v>0</v>
      </c>
      <c r="F23" s="34">
        <v>23</v>
      </c>
      <c r="G23" s="34">
        <v>21</v>
      </c>
      <c r="H23" s="34">
        <v>3</v>
      </c>
      <c r="I23" s="34">
        <v>0</v>
      </c>
      <c r="J23" s="34">
        <v>3</v>
      </c>
      <c r="K23" s="34">
        <v>1</v>
      </c>
      <c r="L23" s="34">
        <v>7</v>
      </c>
      <c r="M23" s="34">
        <v>16</v>
      </c>
      <c r="N23" s="34">
        <v>0</v>
      </c>
      <c r="O23" s="34">
        <v>0</v>
      </c>
      <c r="P23" s="34">
        <v>2</v>
      </c>
      <c r="Q23" s="34">
        <v>0</v>
      </c>
      <c r="R23" s="34">
        <v>0</v>
      </c>
      <c r="S23" s="34">
        <v>0</v>
      </c>
      <c r="T23" s="34">
        <v>1</v>
      </c>
      <c r="U23" s="34">
        <v>3</v>
      </c>
      <c r="V23" s="34">
        <v>0</v>
      </c>
      <c r="W23" s="103">
        <v>0</v>
      </c>
      <c r="X23" s="102">
        <f t="shared" si="0"/>
        <v>49</v>
      </c>
      <c r="Y23" s="34">
        <f t="shared" si="0"/>
        <v>61</v>
      </c>
      <c r="Z23" s="34">
        <f t="shared" si="1"/>
        <v>39</v>
      </c>
      <c r="AA23" s="103">
        <f t="shared" si="1"/>
        <v>60</v>
      </c>
    </row>
    <row r="24" spans="1:27" ht="12" customHeight="1" x14ac:dyDescent="0.2">
      <c r="A24" s="93">
        <v>18</v>
      </c>
      <c r="B24" s="35">
        <v>9</v>
      </c>
      <c r="C24" s="35">
        <v>20</v>
      </c>
      <c r="D24" s="35">
        <v>3</v>
      </c>
      <c r="E24" s="35">
        <v>0</v>
      </c>
      <c r="F24" s="35">
        <v>20</v>
      </c>
      <c r="G24" s="35">
        <v>19</v>
      </c>
      <c r="H24" s="35">
        <v>3</v>
      </c>
      <c r="I24" s="35">
        <v>0</v>
      </c>
      <c r="J24" s="35">
        <v>4</v>
      </c>
      <c r="K24" s="35">
        <v>0</v>
      </c>
      <c r="L24" s="35">
        <v>7</v>
      </c>
      <c r="M24" s="35">
        <v>15</v>
      </c>
      <c r="N24" s="35">
        <v>0</v>
      </c>
      <c r="O24" s="35">
        <v>0</v>
      </c>
      <c r="P24" s="35">
        <v>0</v>
      </c>
      <c r="Q24" s="35">
        <v>2</v>
      </c>
      <c r="R24" s="35">
        <v>2</v>
      </c>
      <c r="S24" s="35">
        <v>0</v>
      </c>
      <c r="T24" s="35">
        <v>0</v>
      </c>
      <c r="U24" s="35">
        <v>4</v>
      </c>
      <c r="V24" s="35">
        <v>0</v>
      </c>
      <c r="W24" s="105">
        <v>0</v>
      </c>
      <c r="X24" s="104">
        <f t="shared" si="0"/>
        <v>48</v>
      </c>
      <c r="Y24" s="35">
        <f t="shared" si="0"/>
        <v>60</v>
      </c>
      <c r="Z24" s="35">
        <f t="shared" si="1"/>
        <v>36</v>
      </c>
      <c r="AA24" s="105">
        <f t="shared" si="1"/>
        <v>58</v>
      </c>
    </row>
    <row r="25" spans="1:27" ht="12" customHeight="1" x14ac:dyDescent="0.2">
      <c r="A25" s="94">
        <v>19</v>
      </c>
      <c r="B25" s="36">
        <v>9</v>
      </c>
      <c r="C25" s="36">
        <v>9</v>
      </c>
      <c r="D25" s="36">
        <v>1</v>
      </c>
      <c r="E25" s="36">
        <v>0</v>
      </c>
      <c r="F25" s="36">
        <v>22</v>
      </c>
      <c r="G25" s="36">
        <v>9</v>
      </c>
      <c r="H25" s="36">
        <v>2</v>
      </c>
      <c r="I25" s="36">
        <v>0</v>
      </c>
      <c r="J25" s="36">
        <v>3</v>
      </c>
      <c r="K25" s="36">
        <v>1</v>
      </c>
      <c r="L25" s="36">
        <v>4</v>
      </c>
      <c r="M25" s="36">
        <v>7</v>
      </c>
      <c r="N25" s="36">
        <v>0</v>
      </c>
      <c r="O25" s="36">
        <v>0</v>
      </c>
      <c r="P25" s="36">
        <v>1</v>
      </c>
      <c r="Q25" s="36">
        <v>1</v>
      </c>
      <c r="R25" s="36">
        <v>0</v>
      </c>
      <c r="S25" s="36">
        <v>0</v>
      </c>
      <c r="T25" s="36">
        <v>0</v>
      </c>
      <c r="U25" s="36">
        <v>2</v>
      </c>
      <c r="V25" s="36">
        <v>0</v>
      </c>
      <c r="W25" s="107">
        <v>0</v>
      </c>
      <c r="X25" s="106">
        <f t="shared" si="0"/>
        <v>42</v>
      </c>
      <c r="Y25" s="36">
        <f t="shared" si="0"/>
        <v>29</v>
      </c>
      <c r="Z25" s="36">
        <f t="shared" si="1"/>
        <v>35</v>
      </c>
      <c r="AA25" s="107">
        <f t="shared" si="1"/>
        <v>27</v>
      </c>
    </row>
    <row r="26" spans="1:27" ht="12" customHeight="1" x14ac:dyDescent="0.2">
      <c r="A26" s="92">
        <v>20</v>
      </c>
      <c r="B26" s="34">
        <v>9</v>
      </c>
      <c r="C26" s="34">
        <v>16</v>
      </c>
      <c r="D26" s="34">
        <v>0</v>
      </c>
      <c r="E26" s="34">
        <v>0</v>
      </c>
      <c r="F26" s="34">
        <v>22</v>
      </c>
      <c r="G26" s="34">
        <v>16</v>
      </c>
      <c r="H26" s="34">
        <v>1</v>
      </c>
      <c r="I26" s="34">
        <v>0</v>
      </c>
      <c r="J26" s="34">
        <v>4</v>
      </c>
      <c r="K26" s="34">
        <v>0</v>
      </c>
      <c r="L26" s="34">
        <v>3</v>
      </c>
      <c r="M26" s="34">
        <v>12</v>
      </c>
      <c r="N26" s="34">
        <v>0</v>
      </c>
      <c r="O26" s="34">
        <v>0</v>
      </c>
      <c r="P26" s="34">
        <v>2</v>
      </c>
      <c r="Q26" s="34">
        <v>1</v>
      </c>
      <c r="R26" s="34">
        <v>1</v>
      </c>
      <c r="S26" s="34">
        <v>0</v>
      </c>
      <c r="T26" s="34">
        <v>0</v>
      </c>
      <c r="U26" s="34">
        <v>2</v>
      </c>
      <c r="V26" s="34">
        <v>0</v>
      </c>
      <c r="W26" s="103">
        <v>0</v>
      </c>
      <c r="X26" s="102">
        <f t="shared" si="0"/>
        <v>42</v>
      </c>
      <c r="Y26" s="34">
        <f t="shared" si="0"/>
        <v>47</v>
      </c>
      <c r="Z26" s="34">
        <f t="shared" si="1"/>
        <v>34</v>
      </c>
      <c r="AA26" s="103">
        <f t="shared" si="1"/>
        <v>46</v>
      </c>
    </row>
    <row r="27" spans="1:27" ht="12" customHeight="1" x14ac:dyDescent="0.2">
      <c r="A27" s="93">
        <v>21</v>
      </c>
      <c r="B27" s="35">
        <v>9</v>
      </c>
      <c r="C27" s="35">
        <v>8</v>
      </c>
      <c r="D27" s="35">
        <v>0</v>
      </c>
      <c r="E27" s="35">
        <v>0</v>
      </c>
      <c r="F27" s="35">
        <v>14</v>
      </c>
      <c r="G27" s="35">
        <v>6</v>
      </c>
      <c r="H27" s="35">
        <v>1</v>
      </c>
      <c r="I27" s="35">
        <v>0</v>
      </c>
      <c r="J27" s="35">
        <v>4</v>
      </c>
      <c r="K27" s="35">
        <v>0</v>
      </c>
      <c r="L27" s="35">
        <v>6</v>
      </c>
      <c r="M27" s="35">
        <v>5</v>
      </c>
      <c r="N27" s="35">
        <v>0</v>
      </c>
      <c r="O27" s="35">
        <v>0</v>
      </c>
      <c r="P27" s="35">
        <v>5</v>
      </c>
      <c r="Q27" s="35">
        <v>1</v>
      </c>
      <c r="R27" s="35">
        <v>1</v>
      </c>
      <c r="S27" s="35">
        <v>0</v>
      </c>
      <c r="T27" s="35">
        <v>0</v>
      </c>
      <c r="U27" s="35">
        <v>2</v>
      </c>
      <c r="V27" s="35">
        <v>0</v>
      </c>
      <c r="W27" s="105">
        <v>0</v>
      </c>
      <c r="X27" s="104">
        <f t="shared" si="0"/>
        <v>40</v>
      </c>
      <c r="Y27" s="35">
        <f t="shared" si="0"/>
        <v>22</v>
      </c>
      <c r="Z27" s="35">
        <f t="shared" si="1"/>
        <v>29</v>
      </c>
      <c r="AA27" s="105">
        <f t="shared" si="1"/>
        <v>21</v>
      </c>
    </row>
    <row r="28" spans="1:27" ht="12" customHeight="1" thickBot="1" x14ac:dyDescent="0.25">
      <c r="A28" s="95" t="s">
        <v>17</v>
      </c>
      <c r="B28" s="28">
        <f t="shared" ref="B28:W28" si="2">SUM(B7:B27)</f>
        <v>194</v>
      </c>
      <c r="C28" s="28">
        <f t="shared" si="2"/>
        <v>495</v>
      </c>
      <c r="D28" s="28">
        <f t="shared" si="2"/>
        <v>20</v>
      </c>
      <c r="E28" s="28">
        <f t="shared" si="2"/>
        <v>16</v>
      </c>
      <c r="F28" s="28">
        <f t="shared" si="2"/>
        <v>453</v>
      </c>
      <c r="G28" s="28">
        <f t="shared" si="2"/>
        <v>457</v>
      </c>
      <c r="H28" s="28">
        <f t="shared" si="2"/>
        <v>43</v>
      </c>
      <c r="I28" s="28">
        <f t="shared" si="2"/>
        <v>32</v>
      </c>
      <c r="J28" s="28">
        <f t="shared" si="2"/>
        <v>83</v>
      </c>
      <c r="K28" s="28">
        <f t="shared" si="2"/>
        <v>9</v>
      </c>
      <c r="L28" s="28">
        <f t="shared" si="2"/>
        <v>140</v>
      </c>
      <c r="M28" s="28">
        <f t="shared" si="2"/>
        <v>345</v>
      </c>
      <c r="N28" s="28">
        <f t="shared" si="2"/>
        <v>1</v>
      </c>
      <c r="O28" s="28">
        <f t="shared" si="2"/>
        <v>1</v>
      </c>
      <c r="P28" s="28">
        <f t="shared" si="2"/>
        <v>89</v>
      </c>
      <c r="Q28" s="28">
        <f t="shared" si="2"/>
        <v>34</v>
      </c>
      <c r="R28" s="28">
        <f t="shared" si="2"/>
        <v>8</v>
      </c>
      <c r="S28" s="28">
        <f t="shared" si="2"/>
        <v>0</v>
      </c>
      <c r="T28" s="28">
        <f t="shared" si="2"/>
        <v>47</v>
      </c>
      <c r="U28" s="28">
        <f t="shared" si="2"/>
        <v>186</v>
      </c>
      <c r="V28" s="28">
        <f t="shared" si="2"/>
        <v>0</v>
      </c>
      <c r="W28" s="29">
        <f t="shared" si="2"/>
        <v>17</v>
      </c>
      <c r="X28" s="96">
        <f t="shared" ref="X28:Y30" si="3">SUM(B28,D28,F28,H28,J28,L28,N28,P28,R28,T28,V28)</f>
        <v>1078</v>
      </c>
      <c r="Y28" s="28">
        <f t="shared" si="3"/>
        <v>1592</v>
      </c>
      <c r="Z28" s="28">
        <f t="shared" si="1"/>
        <v>834</v>
      </c>
      <c r="AA28" s="29">
        <f t="shared" si="1"/>
        <v>1483</v>
      </c>
    </row>
    <row r="29" spans="1:27" ht="12" customHeight="1" x14ac:dyDescent="0.2">
      <c r="A29" s="97" t="s">
        <v>18</v>
      </c>
      <c r="B29" s="63">
        <v>2</v>
      </c>
      <c r="C29" s="63">
        <v>0</v>
      </c>
      <c r="D29" s="63">
        <v>1</v>
      </c>
      <c r="E29" s="63">
        <v>0</v>
      </c>
      <c r="F29" s="63">
        <v>1</v>
      </c>
      <c r="G29" s="63">
        <v>0</v>
      </c>
      <c r="H29" s="63">
        <v>1</v>
      </c>
      <c r="I29" s="63">
        <v>0</v>
      </c>
      <c r="J29" s="63">
        <v>2</v>
      </c>
      <c r="K29" s="63">
        <v>0</v>
      </c>
      <c r="L29" s="63">
        <v>4</v>
      </c>
      <c r="M29" s="63">
        <v>1</v>
      </c>
      <c r="N29" s="63">
        <v>0</v>
      </c>
      <c r="O29" s="63">
        <v>0</v>
      </c>
      <c r="P29" s="63">
        <v>0</v>
      </c>
      <c r="Q29" s="63">
        <v>0</v>
      </c>
      <c r="R29" s="63">
        <v>1</v>
      </c>
      <c r="S29" s="63">
        <v>0</v>
      </c>
      <c r="T29" s="63">
        <v>4</v>
      </c>
      <c r="U29" s="63">
        <v>1</v>
      </c>
      <c r="V29" s="63">
        <v>4</v>
      </c>
      <c r="W29" s="64">
        <v>0</v>
      </c>
      <c r="X29" s="98">
        <f t="shared" si="3"/>
        <v>20</v>
      </c>
      <c r="Y29" s="37">
        <f t="shared" si="3"/>
        <v>2</v>
      </c>
      <c r="Z29" s="37">
        <f t="shared" si="1"/>
        <v>11</v>
      </c>
      <c r="AA29" s="99">
        <f t="shared" si="1"/>
        <v>2</v>
      </c>
    </row>
    <row r="30" spans="1:27" ht="12" customHeight="1" thickBot="1" x14ac:dyDescent="0.25">
      <c r="A30" s="95" t="s">
        <v>19</v>
      </c>
      <c r="B30" s="28">
        <f>SUM(B28:B29)</f>
        <v>196</v>
      </c>
      <c r="C30" s="28">
        <f t="shared" ref="C30:W30" si="4">SUM(C28:C29)</f>
        <v>495</v>
      </c>
      <c r="D30" s="28">
        <f t="shared" si="4"/>
        <v>21</v>
      </c>
      <c r="E30" s="28">
        <f t="shared" si="4"/>
        <v>16</v>
      </c>
      <c r="F30" s="28">
        <f t="shared" si="4"/>
        <v>454</v>
      </c>
      <c r="G30" s="28">
        <f t="shared" si="4"/>
        <v>457</v>
      </c>
      <c r="H30" s="28">
        <f t="shared" si="4"/>
        <v>44</v>
      </c>
      <c r="I30" s="28">
        <f t="shared" si="4"/>
        <v>32</v>
      </c>
      <c r="J30" s="28">
        <f t="shared" si="4"/>
        <v>85</v>
      </c>
      <c r="K30" s="28">
        <f t="shared" si="4"/>
        <v>9</v>
      </c>
      <c r="L30" s="28">
        <f t="shared" si="4"/>
        <v>144</v>
      </c>
      <c r="M30" s="28">
        <f t="shared" si="4"/>
        <v>346</v>
      </c>
      <c r="N30" s="28">
        <f t="shared" si="4"/>
        <v>1</v>
      </c>
      <c r="O30" s="28">
        <f t="shared" si="4"/>
        <v>1</v>
      </c>
      <c r="P30" s="28">
        <f t="shared" si="4"/>
        <v>89</v>
      </c>
      <c r="Q30" s="28">
        <f t="shared" si="4"/>
        <v>34</v>
      </c>
      <c r="R30" s="28">
        <f t="shared" si="4"/>
        <v>9</v>
      </c>
      <c r="S30" s="28">
        <f t="shared" si="4"/>
        <v>0</v>
      </c>
      <c r="T30" s="28">
        <f t="shared" si="4"/>
        <v>51</v>
      </c>
      <c r="U30" s="28">
        <f t="shared" si="4"/>
        <v>187</v>
      </c>
      <c r="V30" s="28">
        <f>SUM(V28:V29)</f>
        <v>4</v>
      </c>
      <c r="W30" s="29">
        <f t="shared" si="4"/>
        <v>17</v>
      </c>
      <c r="X30" s="96">
        <f t="shared" si="3"/>
        <v>1098</v>
      </c>
      <c r="Y30" s="28">
        <f t="shared" si="3"/>
        <v>1594</v>
      </c>
      <c r="Z30" s="28">
        <f t="shared" si="1"/>
        <v>845</v>
      </c>
      <c r="AA30" s="29">
        <f t="shared" si="1"/>
        <v>1485</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281</v>
      </c>
      <c r="D32" s="100"/>
    </row>
    <row r="35" spans="1:27" ht="18.75" customHeight="1" thickBot="1" x14ac:dyDescent="0.35">
      <c r="A35" s="53" t="s">
        <v>100</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53</v>
      </c>
      <c r="C39" s="34">
        <f t="shared" ref="C39:AA39" si="5">SUM(C15:C16,C20:C23)</f>
        <v>188</v>
      </c>
      <c r="D39" s="34">
        <f t="shared" si="5"/>
        <v>9</v>
      </c>
      <c r="E39" s="34">
        <f t="shared" si="5"/>
        <v>7</v>
      </c>
      <c r="F39" s="34">
        <f t="shared" si="5"/>
        <v>133</v>
      </c>
      <c r="G39" s="34">
        <f t="shared" si="5"/>
        <v>176</v>
      </c>
      <c r="H39" s="34">
        <f t="shared" si="5"/>
        <v>17</v>
      </c>
      <c r="I39" s="34">
        <f t="shared" si="5"/>
        <v>17</v>
      </c>
      <c r="J39" s="34">
        <f t="shared" si="5"/>
        <v>20</v>
      </c>
      <c r="K39" s="34">
        <f t="shared" si="5"/>
        <v>4</v>
      </c>
      <c r="L39" s="34">
        <f t="shared" si="5"/>
        <v>36</v>
      </c>
      <c r="M39" s="34">
        <f t="shared" si="5"/>
        <v>131</v>
      </c>
      <c r="N39" s="34">
        <f t="shared" si="5"/>
        <v>1</v>
      </c>
      <c r="O39" s="34">
        <f t="shared" si="5"/>
        <v>0</v>
      </c>
      <c r="P39" s="34">
        <f t="shared" si="5"/>
        <v>7</v>
      </c>
      <c r="Q39" s="34">
        <f t="shared" si="5"/>
        <v>6</v>
      </c>
      <c r="R39" s="34">
        <f t="shared" si="5"/>
        <v>1</v>
      </c>
      <c r="S39" s="34">
        <f t="shared" si="5"/>
        <v>0</v>
      </c>
      <c r="T39" s="33">
        <f t="shared" si="5"/>
        <v>7</v>
      </c>
      <c r="U39" s="33">
        <f t="shared" si="5"/>
        <v>42</v>
      </c>
      <c r="V39" s="33">
        <f t="shared" si="5"/>
        <v>0</v>
      </c>
      <c r="W39" s="59">
        <f t="shared" si="5"/>
        <v>7</v>
      </c>
      <c r="X39" s="102">
        <f t="shared" si="5"/>
        <v>284</v>
      </c>
      <c r="Y39" s="34">
        <f t="shared" si="5"/>
        <v>578</v>
      </c>
      <c r="Z39" s="34">
        <f t="shared" si="5"/>
        <v>229</v>
      </c>
      <c r="AA39" s="103">
        <f t="shared" si="5"/>
        <v>537</v>
      </c>
    </row>
    <row r="40" spans="1:27" ht="12" customHeight="1" x14ac:dyDescent="0.2">
      <c r="A40" s="92" t="s">
        <v>26</v>
      </c>
      <c r="B40" s="34">
        <f>SUM(B7:B9,B12:B14,B17:B18,B24)</f>
        <v>85</v>
      </c>
      <c r="C40" s="34">
        <f t="shared" ref="C40:AA40" si="6">SUM(C7:C9,C12:C14,C17:C18,C24)</f>
        <v>235</v>
      </c>
      <c r="D40" s="34">
        <f t="shared" si="6"/>
        <v>9</v>
      </c>
      <c r="E40" s="34">
        <f t="shared" si="6"/>
        <v>8</v>
      </c>
      <c r="F40" s="34">
        <f t="shared" si="6"/>
        <v>196</v>
      </c>
      <c r="G40" s="34">
        <f t="shared" si="6"/>
        <v>214</v>
      </c>
      <c r="H40" s="34">
        <f t="shared" si="6"/>
        <v>18</v>
      </c>
      <c r="I40" s="34">
        <f t="shared" si="6"/>
        <v>14</v>
      </c>
      <c r="J40" s="34">
        <f t="shared" si="6"/>
        <v>40</v>
      </c>
      <c r="K40" s="34">
        <f t="shared" si="6"/>
        <v>3</v>
      </c>
      <c r="L40" s="34">
        <f t="shared" si="6"/>
        <v>65</v>
      </c>
      <c r="M40" s="34">
        <f t="shared" si="6"/>
        <v>166</v>
      </c>
      <c r="N40" s="34">
        <f t="shared" si="6"/>
        <v>0</v>
      </c>
      <c r="O40" s="34">
        <f t="shared" si="6"/>
        <v>1</v>
      </c>
      <c r="P40" s="34">
        <f t="shared" si="6"/>
        <v>61</v>
      </c>
      <c r="Q40" s="34">
        <f t="shared" si="6"/>
        <v>21</v>
      </c>
      <c r="R40" s="34">
        <f t="shared" si="6"/>
        <v>3</v>
      </c>
      <c r="S40" s="34">
        <f t="shared" si="6"/>
        <v>0</v>
      </c>
      <c r="T40" s="33">
        <f t="shared" si="6"/>
        <v>38</v>
      </c>
      <c r="U40" s="33">
        <f t="shared" si="6"/>
        <v>131</v>
      </c>
      <c r="V40" s="33">
        <f t="shared" si="6"/>
        <v>0</v>
      </c>
      <c r="W40" s="59">
        <f t="shared" si="6"/>
        <v>9</v>
      </c>
      <c r="X40" s="102">
        <f t="shared" si="6"/>
        <v>515</v>
      </c>
      <c r="Y40" s="34">
        <f t="shared" si="6"/>
        <v>802</v>
      </c>
      <c r="Z40" s="34">
        <f t="shared" si="6"/>
        <v>384</v>
      </c>
      <c r="AA40" s="103">
        <f t="shared" si="6"/>
        <v>746</v>
      </c>
    </row>
    <row r="41" spans="1:27" ht="12" customHeight="1" x14ac:dyDescent="0.2">
      <c r="A41" s="93" t="s">
        <v>27</v>
      </c>
      <c r="B41" s="35">
        <f>SUM(B10:B11,B19,B25:B27)</f>
        <v>56</v>
      </c>
      <c r="C41" s="35">
        <f t="shared" ref="C41:AA41" si="7">SUM(C10:C11,C19,C25:C27)</f>
        <v>72</v>
      </c>
      <c r="D41" s="35">
        <f t="shared" si="7"/>
        <v>2</v>
      </c>
      <c r="E41" s="35">
        <f t="shared" si="7"/>
        <v>1</v>
      </c>
      <c r="F41" s="35">
        <f t="shared" si="7"/>
        <v>124</v>
      </c>
      <c r="G41" s="35">
        <f t="shared" si="7"/>
        <v>67</v>
      </c>
      <c r="H41" s="35">
        <f t="shared" si="7"/>
        <v>8</v>
      </c>
      <c r="I41" s="35">
        <f t="shared" si="7"/>
        <v>1</v>
      </c>
      <c r="J41" s="35">
        <f t="shared" si="7"/>
        <v>23</v>
      </c>
      <c r="K41" s="35">
        <f t="shared" si="7"/>
        <v>2</v>
      </c>
      <c r="L41" s="35">
        <f t="shared" si="7"/>
        <v>39</v>
      </c>
      <c r="M41" s="35">
        <f t="shared" si="7"/>
        <v>48</v>
      </c>
      <c r="N41" s="35">
        <f t="shared" si="7"/>
        <v>0</v>
      </c>
      <c r="O41" s="35">
        <f t="shared" si="7"/>
        <v>0</v>
      </c>
      <c r="P41" s="35">
        <f t="shared" si="7"/>
        <v>21</v>
      </c>
      <c r="Q41" s="35">
        <f t="shared" si="7"/>
        <v>7</v>
      </c>
      <c r="R41" s="35">
        <f t="shared" si="7"/>
        <v>4</v>
      </c>
      <c r="S41" s="35">
        <f t="shared" si="7"/>
        <v>0</v>
      </c>
      <c r="T41" s="63">
        <f t="shared" si="7"/>
        <v>2</v>
      </c>
      <c r="U41" s="63">
        <f t="shared" si="7"/>
        <v>13</v>
      </c>
      <c r="V41" s="63">
        <f t="shared" si="7"/>
        <v>0</v>
      </c>
      <c r="W41" s="64">
        <f t="shared" si="7"/>
        <v>1</v>
      </c>
      <c r="X41" s="104">
        <f t="shared" si="7"/>
        <v>279</v>
      </c>
      <c r="Y41" s="35">
        <f t="shared" si="7"/>
        <v>212</v>
      </c>
      <c r="Z41" s="35">
        <f t="shared" si="7"/>
        <v>221</v>
      </c>
      <c r="AA41" s="105">
        <f t="shared" si="7"/>
        <v>200</v>
      </c>
    </row>
    <row r="42" spans="1:27" ht="12" customHeight="1" thickBot="1" x14ac:dyDescent="0.25">
      <c r="A42" s="95" t="s">
        <v>17</v>
      </c>
      <c r="B42" s="28">
        <f>SUM(B39:B41)</f>
        <v>194</v>
      </c>
      <c r="C42" s="28">
        <f t="shared" ref="C42:AA42" si="8">SUM(C39:C41)</f>
        <v>495</v>
      </c>
      <c r="D42" s="28">
        <f t="shared" si="8"/>
        <v>20</v>
      </c>
      <c r="E42" s="28">
        <f t="shared" si="8"/>
        <v>16</v>
      </c>
      <c r="F42" s="28">
        <f t="shared" si="8"/>
        <v>453</v>
      </c>
      <c r="G42" s="28">
        <f t="shared" si="8"/>
        <v>457</v>
      </c>
      <c r="H42" s="28">
        <f t="shared" si="8"/>
        <v>43</v>
      </c>
      <c r="I42" s="28">
        <f t="shared" si="8"/>
        <v>32</v>
      </c>
      <c r="J42" s="28">
        <f t="shared" si="8"/>
        <v>83</v>
      </c>
      <c r="K42" s="28">
        <f t="shared" si="8"/>
        <v>9</v>
      </c>
      <c r="L42" s="28">
        <f t="shared" si="8"/>
        <v>140</v>
      </c>
      <c r="M42" s="28">
        <f t="shared" si="8"/>
        <v>345</v>
      </c>
      <c r="N42" s="28">
        <f t="shared" si="8"/>
        <v>1</v>
      </c>
      <c r="O42" s="28">
        <f t="shared" si="8"/>
        <v>1</v>
      </c>
      <c r="P42" s="28">
        <f t="shared" si="8"/>
        <v>89</v>
      </c>
      <c r="Q42" s="28">
        <f t="shared" si="8"/>
        <v>34</v>
      </c>
      <c r="R42" s="28">
        <f t="shared" si="8"/>
        <v>8</v>
      </c>
      <c r="S42" s="28">
        <f t="shared" si="8"/>
        <v>0</v>
      </c>
      <c r="T42" s="28">
        <f t="shared" si="8"/>
        <v>47</v>
      </c>
      <c r="U42" s="28">
        <f t="shared" si="8"/>
        <v>186</v>
      </c>
      <c r="V42" s="28">
        <f t="shared" si="8"/>
        <v>0</v>
      </c>
      <c r="W42" s="29">
        <f t="shared" si="8"/>
        <v>17</v>
      </c>
      <c r="X42" s="96">
        <f t="shared" si="8"/>
        <v>1078</v>
      </c>
      <c r="Y42" s="28">
        <f t="shared" si="8"/>
        <v>1592</v>
      </c>
      <c r="Z42" s="28">
        <f t="shared" si="8"/>
        <v>834</v>
      </c>
      <c r="AA42" s="29">
        <f t="shared" si="8"/>
        <v>1483</v>
      </c>
    </row>
    <row r="43" spans="1:27" ht="12" customHeight="1" x14ac:dyDescent="0.2">
      <c r="A43" s="97" t="s">
        <v>18</v>
      </c>
      <c r="B43" s="37">
        <f>B29</f>
        <v>2</v>
      </c>
      <c r="C43" s="37">
        <f t="shared" ref="C43:AA43" si="9">C29</f>
        <v>0</v>
      </c>
      <c r="D43" s="37">
        <f t="shared" si="9"/>
        <v>1</v>
      </c>
      <c r="E43" s="37">
        <f t="shared" si="9"/>
        <v>0</v>
      </c>
      <c r="F43" s="37">
        <f t="shared" si="9"/>
        <v>1</v>
      </c>
      <c r="G43" s="37">
        <f t="shared" si="9"/>
        <v>0</v>
      </c>
      <c r="H43" s="37">
        <f t="shared" si="9"/>
        <v>1</v>
      </c>
      <c r="I43" s="37">
        <f t="shared" si="9"/>
        <v>0</v>
      </c>
      <c r="J43" s="37">
        <f t="shared" si="9"/>
        <v>2</v>
      </c>
      <c r="K43" s="37">
        <f t="shared" si="9"/>
        <v>0</v>
      </c>
      <c r="L43" s="37">
        <f t="shared" si="9"/>
        <v>4</v>
      </c>
      <c r="M43" s="37">
        <f t="shared" si="9"/>
        <v>1</v>
      </c>
      <c r="N43" s="37">
        <f t="shared" si="9"/>
        <v>0</v>
      </c>
      <c r="O43" s="37">
        <f t="shared" si="9"/>
        <v>0</v>
      </c>
      <c r="P43" s="37">
        <f t="shared" si="9"/>
        <v>0</v>
      </c>
      <c r="Q43" s="37">
        <f t="shared" si="9"/>
        <v>0</v>
      </c>
      <c r="R43" s="37">
        <f t="shared" si="9"/>
        <v>1</v>
      </c>
      <c r="S43" s="37">
        <f t="shared" si="9"/>
        <v>0</v>
      </c>
      <c r="T43" s="63">
        <f t="shared" si="9"/>
        <v>4</v>
      </c>
      <c r="U43" s="63">
        <f t="shared" si="9"/>
        <v>1</v>
      </c>
      <c r="V43" s="63">
        <f t="shared" si="9"/>
        <v>4</v>
      </c>
      <c r="W43" s="64">
        <f t="shared" si="9"/>
        <v>0</v>
      </c>
      <c r="X43" s="98">
        <f t="shared" si="9"/>
        <v>20</v>
      </c>
      <c r="Y43" s="37">
        <f t="shared" si="9"/>
        <v>2</v>
      </c>
      <c r="Z43" s="37">
        <f t="shared" si="9"/>
        <v>11</v>
      </c>
      <c r="AA43" s="99">
        <f t="shared" si="9"/>
        <v>2</v>
      </c>
    </row>
    <row r="44" spans="1:27" ht="12" customHeight="1" thickBot="1" x14ac:dyDescent="0.25">
      <c r="A44" s="95" t="s">
        <v>19</v>
      </c>
      <c r="B44" s="28">
        <f t="shared" ref="B44:W44" si="10">SUM(B42:B43)</f>
        <v>196</v>
      </c>
      <c r="C44" s="28">
        <f t="shared" si="10"/>
        <v>495</v>
      </c>
      <c r="D44" s="28">
        <f t="shared" si="10"/>
        <v>21</v>
      </c>
      <c r="E44" s="28">
        <f t="shared" si="10"/>
        <v>16</v>
      </c>
      <c r="F44" s="28">
        <f t="shared" si="10"/>
        <v>454</v>
      </c>
      <c r="G44" s="28">
        <f t="shared" si="10"/>
        <v>457</v>
      </c>
      <c r="H44" s="28">
        <f t="shared" si="10"/>
        <v>44</v>
      </c>
      <c r="I44" s="28">
        <f t="shared" si="10"/>
        <v>32</v>
      </c>
      <c r="J44" s="28">
        <f t="shared" si="10"/>
        <v>85</v>
      </c>
      <c r="K44" s="28">
        <f t="shared" si="10"/>
        <v>9</v>
      </c>
      <c r="L44" s="28">
        <f t="shared" si="10"/>
        <v>144</v>
      </c>
      <c r="M44" s="28">
        <f t="shared" si="10"/>
        <v>346</v>
      </c>
      <c r="N44" s="28">
        <f t="shared" si="10"/>
        <v>1</v>
      </c>
      <c r="O44" s="28">
        <f t="shared" si="10"/>
        <v>1</v>
      </c>
      <c r="P44" s="28">
        <f t="shared" si="10"/>
        <v>89</v>
      </c>
      <c r="Q44" s="28">
        <f t="shared" si="10"/>
        <v>34</v>
      </c>
      <c r="R44" s="28">
        <f t="shared" si="10"/>
        <v>9</v>
      </c>
      <c r="S44" s="28">
        <f t="shared" si="10"/>
        <v>0</v>
      </c>
      <c r="T44" s="28">
        <f t="shared" si="10"/>
        <v>51</v>
      </c>
      <c r="U44" s="28">
        <f t="shared" si="10"/>
        <v>187</v>
      </c>
      <c r="V44" s="28">
        <f t="shared" si="10"/>
        <v>4</v>
      </c>
      <c r="W44" s="29">
        <f t="shared" si="10"/>
        <v>17</v>
      </c>
      <c r="X44" s="96">
        <f>SUM(B44,D44,F44,H44,J44,L44,N44,P44,R44,T44,V44)</f>
        <v>1098</v>
      </c>
      <c r="Y44" s="28">
        <f>SUM(C44,E44,G44,I44,K44,M44,O44,Q44,S44,U44,W44)</f>
        <v>1594</v>
      </c>
      <c r="Z44" s="28">
        <f>SUM(B44,F44,L44,T44)</f>
        <v>845</v>
      </c>
      <c r="AA44" s="29">
        <f>SUM(C44,G44,M44,U44)</f>
        <v>1485</v>
      </c>
    </row>
    <row r="45" spans="1:27" ht="12" customHeight="1" x14ac:dyDescent="0.2">
      <c r="A45" s="79" t="s">
        <v>28</v>
      </c>
    </row>
    <row r="46" spans="1:27" ht="12" customHeight="1" x14ac:dyDescent="0.2">
      <c r="A46" s="77" t="s">
        <v>281</v>
      </c>
    </row>
  </sheetData>
  <mergeCells count="33">
    <mergeCell ref="A36:A38"/>
    <mergeCell ref="B36:W36"/>
    <mergeCell ref="X36:AA36"/>
    <mergeCell ref="B37:C37"/>
    <mergeCell ref="D37:E37"/>
    <mergeCell ref="F37:G37"/>
    <mergeCell ref="H37:I37"/>
    <mergeCell ref="J37:K37"/>
    <mergeCell ref="L37:M37"/>
    <mergeCell ref="N37:O37"/>
    <mergeCell ref="P37:Q37"/>
    <mergeCell ref="X37:Y37"/>
    <mergeCell ref="Z37:AA37"/>
    <mergeCell ref="R37:S37"/>
    <mergeCell ref="T37:U37"/>
    <mergeCell ref="V37:W37"/>
    <mergeCell ref="A4:A6"/>
    <mergeCell ref="B4:W4"/>
    <mergeCell ref="B5:C5"/>
    <mergeCell ref="D5:E5"/>
    <mergeCell ref="F5:G5"/>
    <mergeCell ref="H5:I5"/>
    <mergeCell ref="J5:K5"/>
    <mergeCell ref="R5:S5"/>
    <mergeCell ref="V5:W5"/>
    <mergeCell ref="L5:M5"/>
    <mergeCell ref="N5:O5"/>
    <mergeCell ref="P5:Q5"/>
    <mergeCell ref="X4:AA4"/>
    <mergeCell ref="X5:Y5"/>
    <mergeCell ref="Z5:AA5"/>
    <mergeCell ref="T5:U5"/>
    <mergeCell ref="B1:Y1"/>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49</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4" customHeight="1" thickBot="1" x14ac:dyDescent="0.35">
      <c r="A3" s="53" t="s">
        <v>102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118</v>
      </c>
      <c r="C7" s="34">
        <v>290</v>
      </c>
      <c r="D7" s="34">
        <v>0</v>
      </c>
      <c r="E7" s="34">
        <v>4</v>
      </c>
      <c r="F7" s="34">
        <v>432</v>
      </c>
      <c r="G7" s="34">
        <v>469</v>
      </c>
      <c r="H7" s="34">
        <v>10</v>
      </c>
      <c r="I7" s="34">
        <v>13</v>
      </c>
      <c r="J7" s="34">
        <v>75</v>
      </c>
      <c r="K7" s="34">
        <v>0</v>
      </c>
      <c r="L7" s="34">
        <v>341</v>
      </c>
      <c r="M7" s="34">
        <v>335</v>
      </c>
      <c r="N7" s="34">
        <v>0</v>
      </c>
      <c r="O7" s="34">
        <v>5</v>
      </c>
      <c r="P7" s="34">
        <v>120</v>
      </c>
      <c r="Q7" s="34">
        <v>20</v>
      </c>
      <c r="R7" s="34">
        <v>37</v>
      </c>
      <c r="S7" s="34">
        <v>0</v>
      </c>
      <c r="T7" s="34">
        <v>0</v>
      </c>
      <c r="U7" s="34">
        <v>0</v>
      </c>
      <c r="V7" s="115">
        <v>0</v>
      </c>
      <c r="W7" s="103">
        <v>0</v>
      </c>
      <c r="X7" s="102">
        <f>SUM(B7,D7,F7,H7,J7,L7,N7,P7,R7,T7,V7)</f>
        <v>1133</v>
      </c>
      <c r="Y7" s="34">
        <f>SUM(C7,E7,G7,I7,K7,M7,O7,Q7,S7,U7,W7)</f>
        <v>1136</v>
      </c>
      <c r="Z7" s="34">
        <f>SUM(B7,F7,L7,T7)</f>
        <v>891</v>
      </c>
      <c r="AA7" s="103">
        <f t="shared" ref="Z7:AA30" si="0">SUM(C7,G7,M7,U7)</f>
        <v>1094</v>
      </c>
    </row>
    <row r="8" spans="1:27" ht="12" customHeight="1" x14ac:dyDescent="0.2">
      <c r="A8" s="92">
        <v>2</v>
      </c>
      <c r="B8" s="34">
        <v>96</v>
      </c>
      <c r="C8" s="34">
        <v>165</v>
      </c>
      <c r="D8" s="34">
        <v>0</v>
      </c>
      <c r="E8" s="34">
        <v>3</v>
      </c>
      <c r="F8" s="34">
        <v>381</v>
      </c>
      <c r="G8" s="34">
        <v>334</v>
      </c>
      <c r="H8" s="34">
        <v>13</v>
      </c>
      <c r="I8" s="34">
        <v>14</v>
      </c>
      <c r="J8" s="34">
        <v>26</v>
      </c>
      <c r="K8" s="34">
        <v>1</v>
      </c>
      <c r="L8" s="34">
        <v>315</v>
      </c>
      <c r="M8" s="34">
        <v>216</v>
      </c>
      <c r="N8" s="34">
        <v>0</v>
      </c>
      <c r="O8" s="34">
        <v>0</v>
      </c>
      <c r="P8" s="34">
        <v>25</v>
      </c>
      <c r="Q8" s="34">
        <v>27</v>
      </c>
      <c r="R8" s="34">
        <v>0</v>
      </c>
      <c r="S8" s="34">
        <v>0</v>
      </c>
      <c r="T8" s="34">
        <v>0</v>
      </c>
      <c r="U8" s="34">
        <v>0</v>
      </c>
      <c r="V8" s="115">
        <v>0</v>
      </c>
      <c r="W8" s="103">
        <v>0</v>
      </c>
      <c r="X8" s="102">
        <f t="shared" ref="X8:Y30" si="1">SUM(B8,D8,F8,H8,J8,L8,N8,P8,R8,T8,V8)</f>
        <v>856</v>
      </c>
      <c r="Y8" s="34">
        <f t="shared" si="1"/>
        <v>760</v>
      </c>
      <c r="Z8" s="34">
        <f t="shared" si="0"/>
        <v>792</v>
      </c>
      <c r="AA8" s="103">
        <f t="shared" si="0"/>
        <v>715</v>
      </c>
    </row>
    <row r="9" spans="1:27" ht="12" customHeight="1" x14ac:dyDescent="0.2">
      <c r="A9" s="93">
        <v>3</v>
      </c>
      <c r="B9" s="35">
        <v>73</v>
      </c>
      <c r="C9" s="35">
        <v>114</v>
      </c>
      <c r="D9" s="35">
        <v>3</v>
      </c>
      <c r="E9" s="35">
        <v>0</v>
      </c>
      <c r="F9" s="35">
        <v>265</v>
      </c>
      <c r="G9" s="35">
        <v>193</v>
      </c>
      <c r="H9" s="35">
        <v>23</v>
      </c>
      <c r="I9" s="35">
        <v>0</v>
      </c>
      <c r="J9" s="35">
        <v>30</v>
      </c>
      <c r="K9" s="35">
        <v>0</v>
      </c>
      <c r="L9" s="35">
        <v>124</v>
      </c>
      <c r="M9" s="35">
        <v>156</v>
      </c>
      <c r="N9" s="35">
        <v>0</v>
      </c>
      <c r="O9" s="35">
        <v>0</v>
      </c>
      <c r="P9" s="35">
        <v>77</v>
      </c>
      <c r="Q9" s="35">
        <v>14</v>
      </c>
      <c r="R9" s="35">
        <v>0</v>
      </c>
      <c r="S9" s="35">
        <v>0</v>
      </c>
      <c r="T9" s="35">
        <v>0</v>
      </c>
      <c r="U9" s="35">
        <v>0</v>
      </c>
      <c r="V9" s="116">
        <v>0</v>
      </c>
      <c r="W9" s="105">
        <v>0</v>
      </c>
      <c r="X9" s="104">
        <f t="shared" si="1"/>
        <v>595</v>
      </c>
      <c r="Y9" s="35">
        <f t="shared" si="1"/>
        <v>477</v>
      </c>
      <c r="Z9" s="35">
        <f t="shared" si="0"/>
        <v>462</v>
      </c>
      <c r="AA9" s="105">
        <f t="shared" si="0"/>
        <v>463</v>
      </c>
    </row>
    <row r="10" spans="1:27" ht="12" customHeight="1" x14ac:dyDescent="0.2">
      <c r="A10" s="94">
        <v>4</v>
      </c>
      <c r="B10" s="36">
        <v>92</v>
      </c>
      <c r="C10" s="36">
        <v>57</v>
      </c>
      <c r="D10" s="36">
        <v>0</v>
      </c>
      <c r="E10" s="36">
        <v>0</v>
      </c>
      <c r="F10" s="36">
        <v>288</v>
      </c>
      <c r="G10" s="36">
        <v>100</v>
      </c>
      <c r="H10" s="36">
        <v>9</v>
      </c>
      <c r="I10" s="36">
        <v>0</v>
      </c>
      <c r="J10" s="36">
        <v>19</v>
      </c>
      <c r="K10" s="36">
        <v>0</v>
      </c>
      <c r="L10" s="36">
        <v>248</v>
      </c>
      <c r="M10" s="36">
        <v>60</v>
      </c>
      <c r="N10" s="36">
        <v>0</v>
      </c>
      <c r="O10" s="36">
        <v>0</v>
      </c>
      <c r="P10" s="36">
        <v>33</v>
      </c>
      <c r="Q10" s="36">
        <v>6</v>
      </c>
      <c r="R10" s="36">
        <v>39</v>
      </c>
      <c r="S10" s="36">
        <v>0</v>
      </c>
      <c r="T10" s="36">
        <v>0</v>
      </c>
      <c r="U10" s="36">
        <v>0</v>
      </c>
      <c r="V10" s="117">
        <v>0</v>
      </c>
      <c r="W10" s="107">
        <v>0</v>
      </c>
      <c r="X10" s="106">
        <f t="shared" si="1"/>
        <v>728</v>
      </c>
      <c r="Y10" s="36">
        <f t="shared" si="1"/>
        <v>223</v>
      </c>
      <c r="Z10" s="36">
        <f t="shared" si="0"/>
        <v>628</v>
      </c>
      <c r="AA10" s="107">
        <f t="shared" si="0"/>
        <v>217</v>
      </c>
    </row>
    <row r="11" spans="1:27" ht="12" customHeight="1" x14ac:dyDescent="0.2">
      <c r="A11" s="92">
        <v>5</v>
      </c>
      <c r="B11" s="34">
        <v>130</v>
      </c>
      <c r="C11" s="34">
        <v>59</v>
      </c>
      <c r="D11" s="34">
        <v>0</v>
      </c>
      <c r="E11" s="34">
        <v>1</v>
      </c>
      <c r="F11" s="34">
        <v>374</v>
      </c>
      <c r="G11" s="34">
        <v>118</v>
      </c>
      <c r="H11" s="34">
        <v>31</v>
      </c>
      <c r="I11" s="34">
        <v>8</v>
      </c>
      <c r="J11" s="34">
        <v>22</v>
      </c>
      <c r="K11" s="34">
        <v>4</v>
      </c>
      <c r="L11" s="34">
        <v>216</v>
      </c>
      <c r="M11" s="34">
        <v>69</v>
      </c>
      <c r="N11" s="34">
        <v>0</v>
      </c>
      <c r="O11" s="34">
        <v>0</v>
      </c>
      <c r="P11" s="34">
        <v>3</v>
      </c>
      <c r="Q11" s="34">
        <v>3</v>
      </c>
      <c r="R11" s="34">
        <v>0</v>
      </c>
      <c r="S11" s="34">
        <v>0</v>
      </c>
      <c r="T11" s="34">
        <v>0</v>
      </c>
      <c r="U11" s="34">
        <v>0</v>
      </c>
      <c r="V11" s="115">
        <v>0</v>
      </c>
      <c r="W11" s="103">
        <v>0</v>
      </c>
      <c r="X11" s="102">
        <f t="shared" si="1"/>
        <v>776</v>
      </c>
      <c r="Y11" s="34">
        <f t="shared" si="1"/>
        <v>262</v>
      </c>
      <c r="Z11" s="34">
        <f t="shared" si="0"/>
        <v>720</v>
      </c>
      <c r="AA11" s="103">
        <f t="shared" si="0"/>
        <v>246</v>
      </c>
    </row>
    <row r="12" spans="1:27" ht="12" customHeight="1" x14ac:dyDescent="0.2">
      <c r="A12" s="93">
        <v>6</v>
      </c>
      <c r="B12" s="35">
        <v>150</v>
      </c>
      <c r="C12" s="35">
        <v>83</v>
      </c>
      <c r="D12" s="35">
        <v>7</v>
      </c>
      <c r="E12" s="35">
        <v>2</v>
      </c>
      <c r="F12" s="35">
        <v>455</v>
      </c>
      <c r="G12" s="35">
        <v>145</v>
      </c>
      <c r="H12" s="35">
        <v>29</v>
      </c>
      <c r="I12" s="35">
        <v>7</v>
      </c>
      <c r="J12" s="35">
        <v>22</v>
      </c>
      <c r="K12" s="35">
        <v>0</v>
      </c>
      <c r="L12" s="35">
        <v>284</v>
      </c>
      <c r="M12" s="35">
        <v>156</v>
      </c>
      <c r="N12" s="35">
        <v>0</v>
      </c>
      <c r="O12" s="35">
        <v>0</v>
      </c>
      <c r="P12" s="35">
        <v>41</v>
      </c>
      <c r="Q12" s="35">
        <v>12</v>
      </c>
      <c r="R12" s="35">
        <v>0</v>
      </c>
      <c r="S12" s="35">
        <v>0</v>
      </c>
      <c r="T12" s="35">
        <v>0</v>
      </c>
      <c r="U12" s="35">
        <v>0</v>
      </c>
      <c r="V12" s="116">
        <v>0</v>
      </c>
      <c r="W12" s="105">
        <v>0</v>
      </c>
      <c r="X12" s="104">
        <f t="shared" si="1"/>
        <v>988</v>
      </c>
      <c r="Y12" s="35">
        <f t="shared" si="1"/>
        <v>405</v>
      </c>
      <c r="Z12" s="35">
        <f t="shared" si="0"/>
        <v>889</v>
      </c>
      <c r="AA12" s="105">
        <f t="shared" si="0"/>
        <v>384</v>
      </c>
    </row>
    <row r="13" spans="1:27" ht="12" customHeight="1" x14ac:dyDescent="0.2">
      <c r="A13" s="94">
        <v>7</v>
      </c>
      <c r="B13" s="36">
        <v>117</v>
      </c>
      <c r="C13" s="36">
        <v>127</v>
      </c>
      <c r="D13" s="36">
        <v>0</v>
      </c>
      <c r="E13" s="36">
        <v>3</v>
      </c>
      <c r="F13" s="36">
        <v>358</v>
      </c>
      <c r="G13" s="36">
        <v>232</v>
      </c>
      <c r="H13" s="36">
        <v>0</v>
      </c>
      <c r="I13" s="36">
        <v>10</v>
      </c>
      <c r="J13" s="36">
        <v>22</v>
      </c>
      <c r="K13" s="36">
        <v>0</v>
      </c>
      <c r="L13" s="36">
        <v>253</v>
      </c>
      <c r="M13" s="36">
        <v>220</v>
      </c>
      <c r="N13" s="36">
        <v>0</v>
      </c>
      <c r="O13" s="36">
        <v>0</v>
      </c>
      <c r="P13" s="36">
        <v>41</v>
      </c>
      <c r="Q13" s="36">
        <v>18</v>
      </c>
      <c r="R13" s="36">
        <v>0</v>
      </c>
      <c r="S13" s="36">
        <v>0</v>
      </c>
      <c r="T13" s="36">
        <v>0</v>
      </c>
      <c r="U13" s="36">
        <v>0</v>
      </c>
      <c r="V13" s="117">
        <v>0</v>
      </c>
      <c r="W13" s="107">
        <v>0</v>
      </c>
      <c r="X13" s="106">
        <f t="shared" si="1"/>
        <v>791</v>
      </c>
      <c r="Y13" s="36">
        <f t="shared" si="1"/>
        <v>610</v>
      </c>
      <c r="Z13" s="36">
        <f t="shared" si="0"/>
        <v>728</v>
      </c>
      <c r="AA13" s="107">
        <f t="shared" si="0"/>
        <v>579</v>
      </c>
    </row>
    <row r="14" spans="1:27" ht="12" customHeight="1" x14ac:dyDescent="0.2">
      <c r="A14" s="92">
        <v>8</v>
      </c>
      <c r="B14" s="34">
        <v>143</v>
      </c>
      <c r="C14" s="34">
        <v>109</v>
      </c>
      <c r="D14" s="34">
        <v>4</v>
      </c>
      <c r="E14" s="34">
        <v>9</v>
      </c>
      <c r="F14" s="34">
        <v>341</v>
      </c>
      <c r="G14" s="34">
        <v>219</v>
      </c>
      <c r="H14" s="34">
        <v>37</v>
      </c>
      <c r="I14" s="34">
        <v>9</v>
      </c>
      <c r="J14" s="34">
        <v>11</v>
      </c>
      <c r="K14" s="34">
        <v>0</v>
      </c>
      <c r="L14" s="34">
        <v>175</v>
      </c>
      <c r="M14" s="34">
        <v>143</v>
      </c>
      <c r="N14" s="34">
        <v>0</v>
      </c>
      <c r="O14" s="34">
        <v>0</v>
      </c>
      <c r="P14" s="34">
        <v>41</v>
      </c>
      <c r="Q14" s="34">
        <v>3</v>
      </c>
      <c r="R14" s="34">
        <v>0</v>
      </c>
      <c r="S14" s="34">
        <v>0</v>
      </c>
      <c r="T14" s="34">
        <v>0</v>
      </c>
      <c r="U14" s="34">
        <v>0</v>
      </c>
      <c r="V14" s="115">
        <v>0</v>
      </c>
      <c r="W14" s="103">
        <v>0</v>
      </c>
      <c r="X14" s="102">
        <f t="shared" si="1"/>
        <v>752</v>
      </c>
      <c r="Y14" s="34">
        <f t="shared" si="1"/>
        <v>492</v>
      </c>
      <c r="Z14" s="34">
        <f t="shared" si="0"/>
        <v>659</v>
      </c>
      <c r="AA14" s="103">
        <f t="shared" si="0"/>
        <v>471</v>
      </c>
    </row>
    <row r="15" spans="1:27" ht="12" customHeight="1" x14ac:dyDescent="0.2">
      <c r="A15" s="93">
        <v>9</v>
      </c>
      <c r="B15" s="35">
        <v>122</v>
      </c>
      <c r="C15" s="35">
        <v>304</v>
      </c>
      <c r="D15" s="35">
        <v>6</v>
      </c>
      <c r="E15" s="35">
        <v>11</v>
      </c>
      <c r="F15" s="35">
        <v>372</v>
      </c>
      <c r="G15" s="35">
        <v>490</v>
      </c>
      <c r="H15" s="35">
        <v>67</v>
      </c>
      <c r="I15" s="35">
        <v>42</v>
      </c>
      <c r="J15" s="35">
        <v>27</v>
      </c>
      <c r="K15" s="35">
        <v>6</v>
      </c>
      <c r="L15" s="35">
        <v>200</v>
      </c>
      <c r="M15" s="35">
        <v>295</v>
      </c>
      <c r="N15" s="35">
        <v>0</v>
      </c>
      <c r="O15" s="35">
        <v>0</v>
      </c>
      <c r="P15" s="35">
        <v>5</v>
      </c>
      <c r="Q15" s="35">
        <v>18</v>
      </c>
      <c r="R15" s="35">
        <v>0</v>
      </c>
      <c r="S15" s="35">
        <v>0</v>
      </c>
      <c r="T15" s="35">
        <v>0</v>
      </c>
      <c r="U15" s="35">
        <v>0</v>
      </c>
      <c r="V15" s="116">
        <v>0</v>
      </c>
      <c r="W15" s="105">
        <v>0</v>
      </c>
      <c r="X15" s="104">
        <f t="shared" si="1"/>
        <v>799</v>
      </c>
      <c r="Y15" s="35">
        <f t="shared" si="1"/>
        <v>1166</v>
      </c>
      <c r="Z15" s="35">
        <f t="shared" si="0"/>
        <v>694</v>
      </c>
      <c r="AA15" s="105">
        <f t="shared" si="0"/>
        <v>1089</v>
      </c>
    </row>
    <row r="16" spans="1:27" ht="12" customHeight="1" x14ac:dyDescent="0.2">
      <c r="A16" s="94">
        <v>10</v>
      </c>
      <c r="B16" s="36">
        <v>124</v>
      </c>
      <c r="C16" s="36">
        <v>326</v>
      </c>
      <c r="D16" s="36">
        <v>3</v>
      </c>
      <c r="E16" s="36">
        <v>1</v>
      </c>
      <c r="F16" s="36">
        <v>388</v>
      </c>
      <c r="G16" s="36">
        <v>540</v>
      </c>
      <c r="H16" s="36">
        <v>23</v>
      </c>
      <c r="I16" s="36">
        <v>5</v>
      </c>
      <c r="J16" s="36">
        <v>22</v>
      </c>
      <c r="K16" s="36">
        <v>3</v>
      </c>
      <c r="L16" s="36">
        <v>335</v>
      </c>
      <c r="M16" s="36">
        <v>459</v>
      </c>
      <c r="N16" s="36">
        <v>0</v>
      </c>
      <c r="O16" s="36">
        <v>0</v>
      </c>
      <c r="P16" s="36">
        <v>4</v>
      </c>
      <c r="Q16" s="36">
        <v>9</v>
      </c>
      <c r="R16" s="36">
        <v>0</v>
      </c>
      <c r="S16" s="36">
        <v>0</v>
      </c>
      <c r="T16" s="36">
        <v>0</v>
      </c>
      <c r="U16" s="36">
        <v>0</v>
      </c>
      <c r="V16" s="117">
        <v>0</v>
      </c>
      <c r="W16" s="107">
        <v>0</v>
      </c>
      <c r="X16" s="106">
        <f t="shared" si="1"/>
        <v>899</v>
      </c>
      <c r="Y16" s="36">
        <f t="shared" si="1"/>
        <v>1343</v>
      </c>
      <c r="Z16" s="36">
        <f t="shared" si="0"/>
        <v>847</v>
      </c>
      <c r="AA16" s="107">
        <f t="shared" si="0"/>
        <v>1325</v>
      </c>
    </row>
    <row r="17" spans="1:27" ht="12" customHeight="1" x14ac:dyDescent="0.2">
      <c r="A17" s="92">
        <v>11</v>
      </c>
      <c r="B17" s="34">
        <v>82</v>
      </c>
      <c r="C17" s="34">
        <v>122</v>
      </c>
      <c r="D17" s="34">
        <v>0</v>
      </c>
      <c r="E17" s="34">
        <v>0</v>
      </c>
      <c r="F17" s="34">
        <v>304</v>
      </c>
      <c r="G17" s="34">
        <v>259</v>
      </c>
      <c r="H17" s="34">
        <v>0</v>
      </c>
      <c r="I17" s="34">
        <v>0</v>
      </c>
      <c r="J17" s="34">
        <v>10</v>
      </c>
      <c r="K17" s="34">
        <v>3</v>
      </c>
      <c r="L17" s="34">
        <v>164</v>
      </c>
      <c r="M17" s="34">
        <v>150</v>
      </c>
      <c r="N17" s="34">
        <v>0</v>
      </c>
      <c r="O17" s="34">
        <v>0</v>
      </c>
      <c r="P17" s="34">
        <v>26</v>
      </c>
      <c r="Q17" s="34">
        <v>25</v>
      </c>
      <c r="R17" s="34">
        <v>0</v>
      </c>
      <c r="S17" s="34">
        <v>0</v>
      </c>
      <c r="T17" s="34">
        <v>0</v>
      </c>
      <c r="U17" s="34">
        <v>0</v>
      </c>
      <c r="V17" s="115">
        <v>0</v>
      </c>
      <c r="W17" s="103">
        <v>0</v>
      </c>
      <c r="X17" s="102">
        <f t="shared" si="1"/>
        <v>586</v>
      </c>
      <c r="Y17" s="34">
        <f t="shared" si="1"/>
        <v>559</v>
      </c>
      <c r="Z17" s="34">
        <f t="shared" si="0"/>
        <v>550</v>
      </c>
      <c r="AA17" s="103">
        <f t="shared" si="0"/>
        <v>531</v>
      </c>
    </row>
    <row r="18" spans="1:27" ht="12" customHeight="1" x14ac:dyDescent="0.2">
      <c r="A18" s="93">
        <v>12</v>
      </c>
      <c r="B18" s="35">
        <v>96</v>
      </c>
      <c r="C18" s="35">
        <v>77</v>
      </c>
      <c r="D18" s="35">
        <v>0</v>
      </c>
      <c r="E18" s="35">
        <v>0</v>
      </c>
      <c r="F18" s="35">
        <v>298</v>
      </c>
      <c r="G18" s="35">
        <v>154</v>
      </c>
      <c r="H18" s="35">
        <v>10</v>
      </c>
      <c r="I18" s="35">
        <v>6</v>
      </c>
      <c r="J18" s="35">
        <v>69</v>
      </c>
      <c r="K18" s="35">
        <v>0</v>
      </c>
      <c r="L18" s="35">
        <v>103</v>
      </c>
      <c r="M18" s="35">
        <v>86</v>
      </c>
      <c r="N18" s="35">
        <v>0</v>
      </c>
      <c r="O18" s="35">
        <v>0</v>
      </c>
      <c r="P18" s="35">
        <v>0</v>
      </c>
      <c r="Q18" s="35">
        <v>7</v>
      </c>
      <c r="R18" s="35">
        <v>0</v>
      </c>
      <c r="S18" s="35">
        <v>0</v>
      </c>
      <c r="T18" s="35">
        <v>0</v>
      </c>
      <c r="U18" s="35">
        <v>0</v>
      </c>
      <c r="V18" s="116">
        <v>0</v>
      </c>
      <c r="W18" s="105">
        <v>0</v>
      </c>
      <c r="X18" s="104">
        <f t="shared" si="1"/>
        <v>576</v>
      </c>
      <c r="Y18" s="35">
        <f t="shared" si="1"/>
        <v>330</v>
      </c>
      <c r="Z18" s="35">
        <f t="shared" si="0"/>
        <v>497</v>
      </c>
      <c r="AA18" s="105">
        <f t="shared" si="0"/>
        <v>317</v>
      </c>
    </row>
    <row r="19" spans="1:27" ht="12" customHeight="1" x14ac:dyDescent="0.2">
      <c r="A19" s="94">
        <v>13</v>
      </c>
      <c r="B19" s="36">
        <v>73</v>
      </c>
      <c r="C19" s="36">
        <v>60</v>
      </c>
      <c r="D19" s="36">
        <v>0</v>
      </c>
      <c r="E19" s="36">
        <v>0</v>
      </c>
      <c r="F19" s="36">
        <v>310</v>
      </c>
      <c r="G19" s="36">
        <v>119</v>
      </c>
      <c r="H19" s="36">
        <v>0</v>
      </c>
      <c r="I19" s="36">
        <v>0</v>
      </c>
      <c r="J19" s="36">
        <v>13</v>
      </c>
      <c r="K19" s="36">
        <v>0</v>
      </c>
      <c r="L19" s="36">
        <v>249</v>
      </c>
      <c r="M19" s="36">
        <v>83</v>
      </c>
      <c r="N19" s="36">
        <v>0</v>
      </c>
      <c r="O19" s="36">
        <v>0</v>
      </c>
      <c r="P19" s="36">
        <v>8</v>
      </c>
      <c r="Q19" s="36">
        <v>6</v>
      </c>
      <c r="R19" s="36">
        <v>30</v>
      </c>
      <c r="S19" s="36">
        <v>0</v>
      </c>
      <c r="T19" s="36">
        <v>0</v>
      </c>
      <c r="U19" s="36">
        <v>0</v>
      </c>
      <c r="V19" s="117">
        <v>0</v>
      </c>
      <c r="W19" s="107">
        <v>0</v>
      </c>
      <c r="X19" s="106">
        <f t="shared" si="1"/>
        <v>683</v>
      </c>
      <c r="Y19" s="36">
        <f t="shared" si="1"/>
        <v>268</v>
      </c>
      <c r="Z19" s="36">
        <f t="shared" si="0"/>
        <v>632</v>
      </c>
      <c r="AA19" s="107">
        <f t="shared" si="0"/>
        <v>262</v>
      </c>
    </row>
    <row r="20" spans="1:27" ht="12" customHeight="1" x14ac:dyDescent="0.2">
      <c r="A20" s="92">
        <v>14</v>
      </c>
      <c r="B20" s="34">
        <v>64</v>
      </c>
      <c r="C20" s="34">
        <v>68</v>
      </c>
      <c r="D20" s="34">
        <v>0</v>
      </c>
      <c r="E20" s="34">
        <v>0</v>
      </c>
      <c r="F20" s="34">
        <v>214</v>
      </c>
      <c r="G20" s="34">
        <v>122</v>
      </c>
      <c r="H20" s="34">
        <v>17</v>
      </c>
      <c r="I20" s="34">
        <v>6</v>
      </c>
      <c r="J20" s="34">
        <v>11</v>
      </c>
      <c r="K20" s="34">
        <v>0</v>
      </c>
      <c r="L20" s="34">
        <v>95</v>
      </c>
      <c r="M20" s="34">
        <v>69</v>
      </c>
      <c r="N20" s="34">
        <v>0</v>
      </c>
      <c r="O20" s="34">
        <v>0</v>
      </c>
      <c r="P20" s="34">
        <v>0</v>
      </c>
      <c r="Q20" s="34">
        <v>3</v>
      </c>
      <c r="R20" s="34">
        <v>27</v>
      </c>
      <c r="S20" s="34">
        <v>0</v>
      </c>
      <c r="T20" s="34">
        <v>0</v>
      </c>
      <c r="U20" s="34">
        <v>0</v>
      </c>
      <c r="V20" s="115">
        <v>0</v>
      </c>
      <c r="W20" s="103">
        <v>0</v>
      </c>
      <c r="X20" s="102">
        <f t="shared" si="1"/>
        <v>428</v>
      </c>
      <c r="Y20" s="34">
        <f t="shared" si="1"/>
        <v>268</v>
      </c>
      <c r="Z20" s="34">
        <f t="shared" si="0"/>
        <v>373</v>
      </c>
      <c r="AA20" s="103">
        <f t="shared" si="0"/>
        <v>259</v>
      </c>
    </row>
    <row r="21" spans="1:27" ht="12" customHeight="1" x14ac:dyDescent="0.2">
      <c r="A21" s="93">
        <v>15</v>
      </c>
      <c r="B21" s="35">
        <v>72</v>
      </c>
      <c r="C21" s="35">
        <v>116</v>
      </c>
      <c r="D21" s="35">
        <v>2</v>
      </c>
      <c r="E21" s="35">
        <v>2</v>
      </c>
      <c r="F21" s="35">
        <v>283</v>
      </c>
      <c r="G21" s="35">
        <v>200</v>
      </c>
      <c r="H21" s="35">
        <v>8</v>
      </c>
      <c r="I21" s="35">
        <v>17</v>
      </c>
      <c r="J21" s="35">
        <v>10</v>
      </c>
      <c r="K21" s="35">
        <v>0</v>
      </c>
      <c r="L21" s="35">
        <v>123</v>
      </c>
      <c r="M21" s="35">
        <v>138</v>
      </c>
      <c r="N21" s="35">
        <v>0</v>
      </c>
      <c r="O21" s="35">
        <v>0</v>
      </c>
      <c r="P21" s="35">
        <v>6</v>
      </c>
      <c r="Q21" s="35">
        <v>23</v>
      </c>
      <c r="R21" s="35">
        <v>0</v>
      </c>
      <c r="S21" s="35">
        <v>0</v>
      </c>
      <c r="T21" s="35">
        <v>0</v>
      </c>
      <c r="U21" s="35">
        <v>0</v>
      </c>
      <c r="V21" s="116">
        <v>0</v>
      </c>
      <c r="W21" s="105">
        <v>0</v>
      </c>
      <c r="X21" s="104">
        <f t="shared" si="1"/>
        <v>504</v>
      </c>
      <c r="Y21" s="35">
        <f t="shared" si="1"/>
        <v>496</v>
      </c>
      <c r="Z21" s="35">
        <f t="shared" si="0"/>
        <v>478</v>
      </c>
      <c r="AA21" s="105">
        <f t="shared" si="0"/>
        <v>454</v>
      </c>
    </row>
    <row r="22" spans="1:27" ht="12" customHeight="1" x14ac:dyDescent="0.2">
      <c r="A22" s="94">
        <v>16</v>
      </c>
      <c r="B22" s="36">
        <v>79</v>
      </c>
      <c r="C22" s="36">
        <v>76</v>
      </c>
      <c r="D22" s="36">
        <v>3</v>
      </c>
      <c r="E22" s="36">
        <v>1</v>
      </c>
      <c r="F22" s="36">
        <v>257</v>
      </c>
      <c r="G22" s="36">
        <v>121</v>
      </c>
      <c r="H22" s="36">
        <v>23</v>
      </c>
      <c r="I22" s="36">
        <v>2</v>
      </c>
      <c r="J22" s="36">
        <v>7</v>
      </c>
      <c r="K22" s="36">
        <v>0</v>
      </c>
      <c r="L22" s="36">
        <v>19</v>
      </c>
      <c r="M22" s="36">
        <v>104</v>
      </c>
      <c r="N22" s="36">
        <v>0</v>
      </c>
      <c r="O22" s="36">
        <v>0</v>
      </c>
      <c r="P22" s="36">
        <v>0</v>
      </c>
      <c r="Q22" s="36">
        <v>0</v>
      </c>
      <c r="R22" s="36">
        <v>0</v>
      </c>
      <c r="S22" s="36">
        <v>0</v>
      </c>
      <c r="T22" s="36">
        <v>0</v>
      </c>
      <c r="U22" s="36">
        <v>0</v>
      </c>
      <c r="V22" s="117">
        <v>0</v>
      </c>
      <c r="W22" s="107">
        <v>0</v>
      </c>
      <c r="X22" s="106">
        <f t="shared" si="1"/>
        <v>388</v>
      </c>
      <c r="Y22" s="36">
        <f t="shared" si="1"/>
        <v>304</v>
      </c>
      <c r="Z22" s="36">
        <f t="shared" si="0"/>
        <v>355</v>
      </c>
      <c r="AA22" s="107">
        <f t="shared" si="0"/>
        <v>301</v>
      </c>
    </row>
    <row r="23" spans="1:27" ht="12" customHeight="1" x14ac:dyDescent="0.2">
      <c r="A23" s="92">
        <v>17</v>
      </c>
      <c r="B23" s="34">
        <v>90</v>
      </c>
      <c r="C23" s="34">
        <v>113</v>
      </c>
      <c r="D23" s="34">
        <v>6</v>
      </c>
      <c r="E23" s="34">
        <v>0</v>
      </c>
      <c r="F23" s="34">
        <v>320</v>
      </c>
      <c r="G23" s="34">
        <v>227</v>
      </c>
      <c r="H23" s="34">
        <v>21</v>
      </c>
      <c r="I23" s="34">
        <v>0</v>
      </c>
      <c r="J23" s="34">
        <v>12</v>
      </c>
      <c r="K23" s="34">
        <v>3</v>
      </c>
      <c r="L23" s="34">
        <v>185</v>
      </c>
      <c r="M23" s="34">
        <v>161</v>
      </c>
      <c r="N23" s="34">
        <v>0</v>
      </c>
      <c r="O23" s="34">
        <v>0</v>
      </c>
      <c r="P23" s="34">
        <v>17</v>
      </c>
      <c r="Q23" s="34">
        <v>0</v>
      </c>
      <c r="R23" s="34">
        <v>0</v>
      </c>
      <c r="S23" s="34">
        <v>0</v>
      </c>
      <c r="T23" s="34">
        <v>0</v>
      </c>
      <c r="U23" s="34">
        <v>0</v>
      </c>
      <c r="V23" s="115">
        <v>0</v>
      </c>
      <c r="W23" s="103">
        <v>0</v>
      </c>
      <c r="X23" s="102">
        <f t="shared" si="1"/>
        <v>651</v>
      </c>
      <c r="Y23" s="34">
        <f t="shared" si="1"/>
        <v>504</v>
      </c>
      <c r="Z23" s="34">
        <f t="shared" si="0"/>
        <v>595</v>
      </c>
      <c r="AA23" s="103">
        <f t="shared" si="0"/>
        <v>501</v>
      </c>
    </row>
    <row r="24" spans="1:27" ht="12" customHeight="1" x14ac:dyDescent="0.2">
      <c r="A24" s="93">
        <v>18</v>
      </c>
      <c r="B24" s="35">
        <v>112</v>
      </c>
      <c r="C24" s="35">
        <v>88</v>
      </c>
      <c r="D24" s="35">
        <v>32</v>
      </c>
      <c r="E24" s="35">
        <v>0</v>
      </c>
      <c r="F24" s="35">
        <v>308</v>
      </c>
      <c r="G24" s="35">
        <v>214</v>
      </c>
      <c r="H24" s="35">
        <v>38</v>
      </c>
      <c r="I24" s="35">
        <v>0</v>
      </c>
      <c r="J24" s="35">
        <v>16</v>
      </c>
      <c r="K24" s="35">
        <v>0</v>
      </c>
      <c r="L24" s="35">
        <v>212</v>
      </c>
      <c r="M24" s="35">
        <v>170</v>
      </c>
      <c r="N24" s="35">
        <v>0</v>
      </c>
      <c r="O24" s="35">
        <v>0</v>
      </c>
      <c r="P24" s="35">
        <v>0</v>
      </c>
      <c r="Q24" s="35">
        <v>6</v>
      </c>
      <c r="R24" s="35">
        <v>40</v>
      </c>
      <c r="S24" s="35">
        <v>0</v>
      </c>
      <c r="T24" s="35">
        <v>0</v>
      </c>
      <c r="U24" s="35">
        <v>0</v>
      </c>
      <c r="V24" s="116">
        <v>0</v>
      </c>
      <c r="W24" s="105">
        <v>0</v>
      </c>
      <c r="X24" s="104">
        <f t="shared" si="1"/>
        <v>758</v>
      </c>
      <c r="Y24" s="35">
        <f t="shared" si="1"/>
        <v>478</v>
      </c>
      <c r="Z24" s="35">
        <f t="shared" si="0"/>
        <v>632</v>
      </c>
      <c r="AA24" s="105">
        <f t="shared" si="0"/>
        <v>472</v>
      </c>
    </row>
    <row r="25" spans="1:27" ht="12" customHeight="1" x14ac:dyDescent="0.2">
      <c r="A25" s="94">
        <v>19</v>
      </c>
      <c r="B25" s="36">
        <v>133</v>
      </c>
      <c r="C25" s="36">
        <v>51</v>
      </c>
      <c r="D25" s="36">
        <v>2</v>
      </c>
      <c r="E25" s="36">
        <v>0</v>
      </c>
      <c r="F25" s="36">
        <v>358</v>
      </c>
      <c r="G25" s="36">
        <v>125</v>
      </c>
      <c r="H25" s="36">
        <v>22</v>
      </c>
      <c r="I25" s="36">
        <v>0</v>
      </c>
      <c r="J25" s="36">
        <v>14</v>
      </c>
      <c r="K25" s="36">
        <v>6</v>
      </c>
      <c r="L25" s="36">
        <v>85</v>
      </c>
      <c r="M25" s="36">
        <v>74</v>
      </c>
      <c r="N25" s="36">
        <v>0</v>
      </c>
      <c r="O25" s="36">
        <v>0</v>
      </c>
      <c r="P25" s="36">
        <v>6</v>
      </c>
      <c r="Q25" s="36">
        <v>3</v>
      </c>
      <c r="R25" s="36">
        <v>0</v>
      </c>
      <c r="S25" s="36">
        <v>0</v>
      </c>
      <c r="T25" s="36">
        <v>0</v>
      </c>
      <c r="U25" s="36">
        <v>0</v>
      </c>
      <c r="V25" s="117">
        <v>0</v>
      </c>
      <c r="W25" s="107">
        <v>0</v>
      </c>
      <c r="X25" s="106">
        <f t="shared" si="1"/>
        <v>620</v>
      </c>
      <c r="Y25" s="36">
        <f t="shared" si="1"/>
        <v>259</v>
      </c>
      <c r="Z25" s="36">
        <f t="shared" si="0"/>
        <v>576</v>
      </c>
      <c r="AA25" s="107">
        <f t="shared" si="0"/>
        <v>250</v>
      </c>
    </row>
    <row r="26" spans="1:27" ht="12" customHeight="1" x14ac:dyDescent="0.2">
      <c r="A26" s="92">
        <v>20</v>
      </c>
      <c r="B26" s="34">
        <v>103</v>
      </c>
      <c r="C26" s="34">
        <v>94</v>
      </c>
      <c r="D26" s="34">
        <v>0</v>
      </c>
      <c r="E26" s="34">
        <v>0</v>
      </c>
      <c r="F26" s="34">
        <v>357</v>
      </c>
      <c r="G26" s="34">
        <v>210</v>
      </c>
      <c r="H26" s="34">
        <v>9</v>
      </c>
      <c r="I26" s="34">
        <v>0</v>
      </c>
      <c r="J26" s="34">
        <v>16</v>
      </c>
      <c r="K26" s="34">
        <v>0</v>
      </c>
      <c r="L26" s="34">
        <v>33</v>
      </c>
      <c r="M26" s="34">
        <v>164</v>
      </c>
      <c r="N26" s="34">
        <v>0</v>
      </c>
      <c r="O26" s="34">
        <v>0</v>
      </c>
      <c r="P26" s="34">
        <v>3</v>
      </c>
      <c r="Q26" s="34">
        <v>5</v>
      </c>
      <c r="R26" s="34">
        <v>32</v>
      </c>
      <c r="S26" s="34">
        <v>0</v>
      </c>
      <c r="T26" s="34">
        <v>0</v>
      </c>
      <c r="U26" s="34">
        <v>0</v>
      </c>
      <c r="V26" s="115">
        <v>0</v>
      </c>
      <c r="W26" s="103">
        <v>0</v>
      </c>
      <c r="X26" s="102">
        <f t="shared" si="1"/>
        <v>553</v>
      </c>
      <c r="Y26" s="34">
        <f t="shared" si="1"/>
        <v>473</v>
      </c>
      <c r="Z26" s="34">
        <f t="shared" si="0"/>
        <v>493</v>
      </c>
      <c r="AA26" s="103">
        <f t="shared" si="0"/>
        <v>468</v>
      </c>
    </row>
    <row r="27" spans="1:27" ht="12" customHeight="1" x14ac:dyDescent="0.2">
      <c r="A27" s="93">
        <v>21</v>
      </c>
      <c r="B27" s="35">
        <v>103</v>
      </c>
      <c r="C27" s="35">
        <v>50</v>
      </c>
      <c r="D27" s="35">
        <v>0</v>
      </c>
      <c r="E27" s="35">
        <v>0</v>
      </c>
      <c r="F27" s="35">
        <v>325</v>
      </c>
      <c r="G27" s="35">
        <v>65</v>
      </c>
      <c r="H27" s="35">
        <v>14</v>
      </c>
      <c r="I27" s="35">
        <v>0</v>
      </c>
      <c r="J27" s="35">
        <v>16</v>
      </c>
      <c r="K27" s="35">
        <v>0</v>
      </c>
      <c r="L27" s="35">
        <v>141</v>
      </c>
      <c r="M27" s="35">
        <v>41</v>
      </c>
      <c r="N27" s="35">
        <v>0</v>
      </c>
      <c r="O27" s="35">
        <v>0</v>
      </c>
      <c r="P27" s="35">
        <v>25</v>
      </c>
      <c r="Q27" s="35">
        <v>7</v>
      </c>
      <c r="R27" s="35">
        <v>33</v>
      </c>
      <c r="S27" s="35">
        <v>0</v>
      </c>
      <c r="T27" s="35">
        <v>0</v>
      </c>
      <c r="U27" s="35">
        <v>0</v>
      </c>
      <c r="V27" s="116">
        <v>0</v>
      </c>
      <c r="W27" s="105">
        <v>0</v>
      </c>
      <c r="X27" s="104">
        <f t="shared" si="1"/>
        <v>657</v>
      </c>
      <c r="Y27" s="35">
        <f t="shared" si="1"/>
        <v>163</v>
      </c>
      <c r="Z27" s="35">
        <f t="shared" si="0"/>
        <v>569</v>
      </c>
      <c r="AA27" s="105">
        <f t="shared" si="0"/>
        <v>156</v>
      </c>
    </row>
    <row r="28" spans="1:27" ht="12" customHeight="1" thickBot="1" x14ac:dyDescent="0.25">
      <c r="A28" s="95" t="s">
        <v>17</v>
      </c>
      <c r="B28" s="28">
        <f t="shared" ref="B28:W28" si="2">SUM(B7:B27)</f>
        <v>2172</v>
      </c>
      <c r="C28" s="28">
        <f t="shared" si="2"/>
        <v>2549</v>
      </c>
      <c r="D28" s="28">
        <f t="shared" si="2"/>
        <v>68</v>
      </c>
      <c r="E28" s="28">
        <f t="shared" si="2"/>
        <v>37</v>
      </c>
      <c r="F28" s="28">
        <f t="shared" si="2"/>
        <v>6988</v>
      </c>
      <c r="G28" s="28">
        <f t="shared" si="2"/>
        <v>4656</v>
      </c>
      <c r="H28" s="28">
        <f t="shared" si="2"/>
        <v>404</v>
      </c>
      <c r="I28" s="28">
        <f t="shared" si="2"/>
        <v>139</v>
      </c>
      <c r="J28" s="28">
        <f t="shared" si="2"/>
        <v>470</v>
      </c>
      <c r="K28" s="28">
        <f t="shared" si="2"/>
        <v>26</v>
      </c>
      <c r="L28" s="28">
        <f t="shared" si="2"/>
        <v>3900</v>
      </c>
      <c r="M28" s="28">
        <f t="shared" si="2"/>
        <v>3349</v>
      </c>
      <c r="N28" s="28">
        <f t="shared" si="2"/>
        <v>0</v>
      </c>
      <c r="O28" s="28">
        <f t="shared" si="2"/>
        <v>5</v>
      </c>
      <c r="P28" s="28">
        <f t="shared" si="2"/>
        <v>481</v>
      </c>
      <c r="Q28" s="28">
        <f t="shared" si="2"/>
        <v>215</v>
      </c>
      <c r="R28" s="28">
        <f t="shared" si="2"/>
        <v>238</v>
      </c>
      <c r="S28" s="28">
        <f t="shared" si="2"/>
        <v>0</v>
      </c>
      <c r="T28" s="28">
        <f t="shared" si="2"/>
        <v>0</v>
      </c>
      <c r="U28" s="28">
        <f t="shared" si="2"/>
        <v>0</v>
      </c>
      <c r="V28" s="28">
        <f t="shared" si="2"/>
        <v>0</v>
      </c>
      <c r="W28" s="29">
        <f t="shared" si="2"/>
        <v>0</v>
      </c>
      <c r="X28" s="96">
        <f t="shared" si="1"/>
        <v>14721</v>
      </c>
      <c r="Y28" s="28">
        <f t="shared" si="1"/>
        <v>10976</v>
      </c>
      <c r="Z28" s="28">
        <f t="shared" si="0"/>
        <v>13060</v>
      </c>
      <c r="AA28" s="29">
        <f t="shared" si="0"/>
        <v>10554</v>
      </c>
    </row>
    <row r="29" spans="1:27" ht="12" customHeight="1" x14ac:dyDescent="0.2">
      <c r="A29" s="97" t="s">
        <v>18</v>
      </c>
      <c r="B29" s="63">
        <v>22</v>
      </c>
      <c r="C29" s="63">
        <v>0</v>
      </c>
      <c r="D29" s="63">
        <v>11</v>
      </c>
      <c r="E29" s="63">
        <v>0</v>
      </c>
      <c r="F29" s="63">
        <v>22</v>
      </c>
      <c r="G29" s="63">
        <v>0</v>
      </c>
      <c r="H29" s="63">
        <v>8</v>
      </c>
      <c r="I29" s="63">
        <v>0</v>
      </c>
      <c r="J29" s="63">
        <v>11</v>
      </c>
      <c r="K29" s="63">
        <v>0</v>
      </c>
      <c r="L29" s="63">
        <v>165</v>
      </c>
      <c r="M29" s="63">
        <v>32</v>
      </c>
      <c r="N29" s="63">
        <v>0</v>
      </c>
      <c r="O29" s="63">
        <v>0</v>
      </c>
      <c r="P29" s="63">
        <v>0</v>
      </c>
      <c r="Q29" s="63">
        <v>0</v>
      </c>
      <c r="R29" s="63">
        <v>206</v>
      </c>
      <c r="S29" s="63">
        <v>0</v>
      </c>
      <c r="T29" s="63">
        <v>0</v>
      </c>
      <c r="U29" s="63">
        <v>0</v>
      </c>
      <c r="V29" s="63">
        <v>0</v>
      </c>
      <c r="W29" s="64">
        <v>0</v>
      </c>
      <c r="X29" s="98">
        <f t="shared" si="1"/>
        <v>445</v>
      </c>
      <c r="Y29" s="37">
        <f t="shared" si="1"/>
        <v>32</v>
      </c>
      <c r="Z29" s="37">
        <f t="shared" si="0"/>
        <v>209</v>
      </c>
      <c r="AA29" s="99">
        <f t="shared" si="0"/>
        <v>32</v>
      </c>
    </row>
    <row r="30" spans="1:27" ht="12" customHeight="1" thickBot="1" x14ac:dyDescent="0.25">
      <c r="A30" s="95" t="s">
        <v>19</v>
      </c>
      <c r="B30" s="28">
        <f t="shared" ref="B30:W30" si="3">SUM(B28:B29)</f>
        <v>2194</v>
      </c>
      <c r="C30" s="28">
        <f t="shared" si="3"/>
        <v>2549</v>
      </c>
      <c r="D30" s="28">
        <f t="shared" si="3"/>
        <v>79</v>
      </c>
      <c r="E30" s="28">
        <f t="shared" si="3"/>
        <v>37</v>
      </c>
      <c r="F30" s="28">
        <f t="shared" si="3"/>
        <v>7010</v>
      </c>
      <c r="G30" s="28">
        <f t="shared" si="3"/>
        <v>4656</v>
      </c>
      <c r="H30" s="28">
        <f t="shared" si="3"/>
        <v>412</v>
      </c>
      <c r="I30" s="28">
        <f t="shared" si="3"/>
        <v>139</v>
      </c>
      <c r="J30" s="28">
        <f t="shared" si="3"/>
        <v>481</v>
      </c>
      <c r="K30" s="28">
        <f t="shared" si="3"/>
        <v>26</v>
      </c>
      <c r="L30" s="28">
        <f t="shared" si="3"/>
        <v>4065</v>
      </c>
      <c r="M30" s="28">
        <f t="shared" si="3"/>
        <v>3381</v>
      </c>
      <c r="N30" s="28">
        <f t="shared" si="3"/>
        <v>0</v>
      </c>
      <c r="O30" s="28">
        <f t="shared" si="3"/>
        <v>5</v>
      </c>
      <c r="P30" s="28">
        <f t="shared" si="3"/>
        <v>481</v>
      </c>
      <c r="Q30" s="28">
        <f t="shared" si="3"/>
        <v>215</v>
      </c>
      <c r="R30" s="28">
        <f t="shared" si="3"/>
        <v>444</v>
      </c>
      <c r="S30" s="28">
        <f t="shared" si="3"/>
        <v>0</v>
      </c>
      <c r="T30" s="28">
        <f t="shared" si="3"/>
        <v>0</v>
      </c>
      <c r="U30" s="28">
        <f t="shared" si="3"/>
        <v>0</v>
      </c>
      <c r="V30" s="28">
        <f t="shared" si="3"/>
        <v>0</v>
      </c>
      <c r="W30" s="29">
        <f t="shared" si="3"/>
        <v>0</v>
      </c>
      <c r="X30" s="96">
        <f t="shared" si="1"/>
        <v>15166</v>
      </c>
      <c r="Y30" s="28">
        <f t="shared" si="1"/>
        <v>11008</v>
      </c>
      <c r="Z30" s="28">
        <f t="shared" si="0"/>
        <v>13269</v>
      </c>
      <c r="AA30" s="29">
        <f t="shared" si="0"/>
        <v>10586</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281</v>
      </c>
      <c r="D32" s="100"/>
    </row>
    <row r="35" spans="1:27" ht="19.5" customHeight="1" thickBot="1" x14ac:dyDescent="0.35">
      <c r="A35" s="53" t="s">
        <v>103</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551</v>
      </c>
      <c r="C39" s="34">
        <f t="shared" ref="C39:AA39" si="4">SUM(C15:C16,C20:C23)</f>
        <v>1003</v>
      </c>
      <c r="D39" s="34">
        <f t="shared" si="4"/>
        <v>20</v>
      </c>
      <c r="E39" s="34">
        <f t="shared" si="4"/>
        <v>15</v>
      </c>
      <c r="F39" s="34">
        <f t="shared" si="4"/>
        <v>1834</v>
      </c>
      <c r="G39" s="34">
        <f t="shared" si="4"/>
        <v>1700</v>
      </c>
      <c r="H39" s="34">
        <f t="shared" si="4"/>
        <v>159</v>
      </c>
      <c r="I39" s="34">
        <f t="shared" si="4"/>
        <v>72</v>
      </c>
      <c r="J39" s="34">
        <f t="shared" si="4"/>
        <v>89</v>
      </c>
      <c r="K39" s="34">
        <f t="shared" si="4"/>
        <v>12</v>
      </c>
      <c r="L39" s="34">
        <f t="shared" si="4"/>
        <v>957</v>
      </c>
      <c r="M39" s="34">
        <f t="shared" si="4"/>
        <v>1226</v>
      </c>
      <c r="N39" s="34">
        <f t="shared" si="4"/>
        <v>0</v>
      </c>
      <c r="O39" s="34">
        <f t="shared" si="4"/>
        <v>0</v>
      </c>
      <c r="P39" s="34">
        <f t="shared" si="4"/>
        <v>32</v>
      </c>
      <c r="Q39" s="34">
        <f t="shared" si="4"/>
        <v>53</v>
      </c>
      <c r="R39" s="34">
        <f t="shared" si="4"/>
        <v>27</v>
      </c>
      <c r="S39" s="34">
        <f t="shared" si="4"/>
        <v>0</v>
      </c>
      <c r="T39" s="33">
        <f t="shared" si="4"/>
        <v>0</v>
      </c>
      <c r="U39" s="33">
        <f t="shared" si="4"/>
        <v>0</v>
      </c>
      <c r="V39" s="33">
        <f t="shared" si="4"/>
        <v>0</v>
      </c>
      <c r="W39" s="59">
        <f t="shared" si="4"/>
        <v>0</v>
      </c>
      <c r="X39" s="102">
        <f t="shared" si="4"/>
        <v>3669</v>
      </c>
      <c r="Y39" s="34">
        <f t="shared" si="4"/>
        <v>4081</v>
      </c>
      <c r="Z39" s="34">
        <f t="shared" si="4"/>
        <v>3342</v>
      </c>
      <c r="AA39" s="103">
        <f t="shared" si="4"/>
        <v>3929</v>
      </c>
    </row>
    <row r="40" spans="1:27" ht="12" customHeight="1" x14ac:dyDescent="0.2">
      <c r="A40" s="92" t="s">
        <v>26</v>
      </c>
      <c r="B40" s="34">
        <f>SUM(B7:B9,B12:B14,B17:B18,B24)</f>
        <v>987</v>
      </c>
      <c r="C40" s="34">
        <f t="shared" ref="C40:AA40" si="5">SUM(C7:C9,C12:C14,C17:C18,C24)</f>
        <v>1175</v>
      </c>
      <c r="D40" s="34">
        <f t="shared" si="5"/>
        <v>46</v>
      </c>
      <c r="E40" s="34">
        <f t="shared" si="5"/>
        <v>21</v>
      </c>
      <c r="F40" s="34">
        <f t="shared" si="5"/>
        <v>3142</v>
      </c>
      <c r="G40" s="34">
        <f t="shared" si="5"/>
        <v>2219</v>
      </c>
      <c r="H40" s="34">
        <f t="shared" si="5"/>
        <v>160</v>
      </c>
      <c r="I40" s="34">
        <f t="shared" si="5"/>
        <v>59</v>
      </c>
      <c r="J40" s="34">
        <f t="shared" si="5"/>
        <v>281</v>
      </c>
      <c r="K40" s="34">
        <f t="shared" si="5"/>
        <v>4</v>
      </c>
      <c r="L40" s="34">
        <f t="shared" si="5"/>
        <v>1971</v>
      </c>
      <c r="M40" s="34">
        <f t="shared" si="5"/>
        <v>1632</v>
      </c>
      <c r="N40" s="34">
        <f t="shared" si="5"/>
        <v>0</v>
      </c>
      <c r="O40" s="34">
        <f t="shared" si="5"/>
        <v>5</v>
      </c>
      <c r="P40" s="34">
        <f t="shared" si="5"/>
        <v>371</v>
      </c>
      <c r="Q40" s="34">
        <f t="shared" si="5"/>
        <v>132</v>
      </c>
      <c r="R40" s="34">
        <f t="shared" si="5"/>
        <v>77</v>
      </c>
      <c r="S40" s="34">
        <f t="shared" si="5"/>
        <v>0</v>
      </c>
      <c r="T40" s="33">
        <f t="shared" si="5"/>
        <v>0</v>
      </c>
      <c r="U40" s="33">
        <f t="shared" si="5"/>
        <v>0</v>
      </c>
      <c r="V40" s="33">
        <f t="shared" si="5"/>
        <v>0</v>
      </c>
      <c r="W40" s="59">
        <f t="shared" si="5"/>
        <v>0</v>
      </c>
      <c r="X40" s="102">
        <f t="shared" si="5"/>
        <v>7035</v>
      </c>
      <c r="Y40" s="34">
        <f t="shared" si="5"/>
        <v>5247</v>
      </c>
      <c r="Z40" s="34">
        <f t="shared" si="5"/>
        <v>6100</v>
      </c>
      <c r="AA40" s="103">
        <f t="shared" si="5"/>
        <v>5026</v>
      </c>
    </row>
    <row r="41" spans="1:27" ht="12" customHeight="1" x14ac:dyDescent="0.2">
      <c r="A41" s="93" t="s">
        <v>27</v>
      </c>
      <c r="B41" s="35">
        <f>SUM(B10:B11,B19,B25:B27)</f>
        <v>634</v>
      </c>
      <c r="C41" s="35">
        <f t="shared" ref="C41:AA41" si="6">SUM(C10:C11,C19,C25:C27)</f>
        <v>371</v>
      </c>
      <c r="D41" s="35">
        <f t="shared" si="6"/>
        <v>2</v>
      </c>
      <c r="E41" s="35">
        <f t="shared" si="6"/>
        <v>1</v>
      </c>
      <c r="F41" s="35">
        <f t="shared" si="6"/>
        <v>2012</v>
      </c>
      <c r="G41" s="35">
        <f t="shared" si="6"/>
        <v>737</v>
      </c>
      <c r="H41" s="35">
        <f t="shared" si="6"/>
        <v>85</v>
      </c>
      <c r="I41" s="35">
        <f t="shared" si="6"/>
        <v>8</v>
      </c>
      <c r="J41" s="35">
        <f t="shared" si="6"/>
        <v>100</v>
      </c>
      <c r="K41" s="35">
        <f t="shared" si="6"/>
        <v>10</v>
      </c>
      <c r="L41" s="35">
        <f t="shared" si="6"/>
        <v>972</v>
      </c>
      <c r="M41" s="35">
        <f t="shared" si="6"/>
        <v>491</v>
      </c>
      <c r="N41" s="35">
        <f t="shared" si="6"/>
        <v>0</v>
      </c>
      <c r="O41" s="35">
        <f t="shared" si="6"/>
        <v>0</v>
      </c>
      <c r="P41" s="35">
        <f t="shared" si="6"/>
        <v>78</v>
      </c>
      <c r="Q41" s="35">
        <f t="shared" si="6"/>
        <v>30</v>
      </c>
      <c r="R41" s="35">
        <f t="shared" si="6"/>
        <v>134</v>
      </c>
      <c r="S41" s="35">
        <f t="shared" si="6"/>
        <v>0</v>
      </c>
      <c r="T41" s="63">
        <f t="shared" si="6"/>
        <v>0</v>
      </c>
      <c r="U41" s="63">
        <f t="shared" si="6"/>
        <v>0</v>
      </c>
      <c r="V41" s="63">
        <f t="shared" si="6"/>
        <v>0</v>
      </c>
      <c r="W41" s="64">
        <f t="shared" si="6"/>
        <v>0</v>
      </c>
      <c r="X41" s="104">
        <f t="shared" si="6"/>
        <v>4017</v>
      </c>
      <c r="Y41" s="35">
        <f t="shared" si="6"/>
        <v>1648</v>
      </c>
      <c r="Z41" s="35">
        <f t="shared" si="6"/>
        <v>3618</v>
      </c>
      <c r="AA41" s="105">
        <f t="shared" si="6"/>
        <v>1599</v>
      </c>
    </row>
    <row r="42" spans="1:27" ht="12" customHeight="1" thickBot="1" x14ac:dyDescent="0.25">
      <c r="A42" s="95" t="s">
        <v>17</v>
      </c>
      <c r="B42" s="28">
        <f>SUM(B39:B41)</f>
        <v>2172</v>
      </c>
      <c r="C42" s="28">
        <f t="shared" ref="C42:AA42" si="7">SUM(C39:C41)</f>
        <v>2549</v>
      </c>
      <c r="D42" s="28">
        <f t="shared" si="7"/>
        <v>68</v>
      </c>
      <c r="E42" s="28">
        <f t="shared" si="7"/>
        <v>37</v>
      </c>
      <c r="F42" s="28">
        <f t="shared" si="7"/>
        <v>6988</v>
      </c>
      <c r="G42" s="28">
        <f t="shared" si="7"/>
        <v>4656</v>
      </c>
      <c r="H42" s="28">
        <f t="shared" si="7"/>
        <v>404</v>
      </c>
      <c r="I42" s="28">
        <f t="shared" si="7"/>
        <v>139</v>
      </c>
      <c r="J42" s="28">
        <f t="shared" si="7"/>
        <v>470</v>
      </c>
      <c r="K42" s="28">
        <f t="shared" si="7"/>
        <v>26</v>
      </c>
      <c r="L42" s="28">
        <f t="shared" si="7"/>
        <v>3900</v>
      </c>
      <c r="M42" s="28">
        <f t="shared" si="7"/>
        <v>3349</v>
      </c>
      <c r="N42" s="28">
        <f t="shared" si="7"/>
        <v>0</v>
      </c>
      <c r="O42" s="28">
        <f t="shared" si="7"/>
        <v>5</v>
      </c>
      <c r="P42" s="28">
        <f t="shared" si="7"/>
        <v>481</v>
      </c>
      <c r="Q42" s="28">
        <f t="shared" si="7"/>
        <v>215</v>
      </c>
      <c r="R42" s="28">
        <f t="shared" si="7"/>
        <v>238</v>
      </c>
      <c r="S42" s="28">
        <f t="shared" si="7"/>
        <v>0</v>
      </c>
      <c r="T42" s="28">
        <f t="shared" si="7"/>
        <v>0</v>
      </c>
      <c r="U42" s="28">
        <f t="shared" si="7"/>
        <v>0</v>
      </c>
      <c r="V42" s="28">
        <f t="shared" si="7"/>
        <v>0</v>
      </c>
      <c r="W42" s="29">
        <f t="shared" si="7"/>
        <v>0</v>
      </c>
      <c r="X42" s="96">
        <f t="shared" si="7"/>
        <v>14721</v>
      </c>
      <c r="Y42" s="28">
        <f t="shared" si="7"/>
        <v>10976</v>
      </c>
      <c r="Z42" s="28">
        <f t="shared" si="7"/>
        <v>13060</v>
      </c>
      <c r="AA42" s="29">
        <f t="shared" si="7"/>
        <v>10554</v>
      </c>
    </row>
    <row r="43" spans="1:27" ht="12" customHeight="1" x14ac:dyDescent="0.2">
      <c r="A43" s="97" t="s">
        <v>18</v>
      </c>
      <c r="B43" s="37">
        <f>B29</f>
        <v>22</v>
      </c>
      <c r="C43" s="37">
        <f t="shared" ref="C43:AA43" si="8">C29</f>
        <v>0</v>
      </c>
      <c r="D43" s="37">
        <f t="shared" si="8"/>
        <v>11</v>
      </c>
      <c r="E43" s="37">
        <f t="shared" si="8"/>
        <v>0</v>
      </c>
      <c r="F43" s="37">
        <f t="shared" si="8"/>
        <v>22</v>
      </c>
      <c r="G43" s="37">
        <f t="shared" si="8"/>
        <v>0</v>
      </c>
      <c r="H43" s="37">
        <f t="shared" si="8"/>
        <v>8</v>
      </c>
      <c r="I43" s="37">
        <f t="shared" si="8"/>
        <v>0</v>
      </c>
      <c r="J43" s="37">
        <f t="shared" si="8"/>
        <v>11</v>
      </c>
      <c r="K43" s="37">
        <f t="shared" si="8"/>
        <v>0</v>
      </c>
      <c r="L43" s="37">
        <f t="shared" si="8"/>
        <v>165</v>
      </c>
      <c r="M43" s="37">
        <f t="shared" si="8"/>
        <v>32</v>
      </c>
      <c r="N43" s="37">
        <f t="shared" si="8"/>
        <v>0</v>
      </c>
      <c r="O43" s="37">
        <f t="shared" si="8"/>
        <v>0</v>
      </c>
      <c r="P43" s="37">
        <f t="shared" si="8"/>
        <v>0</v>
      </c>
      <c r="Q43" s="37">
        <f t="shared" si="8"/>
        <v>0</v>
      </c>
      <c r="R43" s="37">
        <f t="shared" si="8"/>
        <v>206</v>
      </c>
      <c r="S43" s="37">
        <f t="shared" si="8"/>
        <v>0</v>
      </c>
      <c r="T43" s="63">
        <f t="shared" si="8"/>
        <v>0</v>
      </c>
      <c r="U43" s="63">
        <f t="shared" si="8"/>
        <v>0</v>
      </c>
      <c r="V43" s="63">
        <f t="shared" si="8"/>
        <v>0</v>
      </c>
      <c r="W43" s="64">
        <f t="shared" si="8"/>
        <v>0</v>
      </c>
      <c r="X43" s="98">
        <f t="shared" si="8"/>
        <v>445</v>
      </c>
      <c r="Y43" s="37">
        <f t="shared" si="8"/>
        <v>32</v>
      </c>
      <c r="Z43" s="37">
        <f t="shared" si="8"/>
        <v>209</v>
      </c>
      <c r="AA43" s="99">
        <f t="shared" si="8"/>
        <v>32</v>
      </c>
    </row>
    <row r="44" spans="1:27" ht="12" customHeight="1" thickBot="1" x14ac:dyDescent="0.25">
      <c r="A44" s="95" t="s">
        <v>19</v>
      </c>
      <c r="B44" s="28">
        <f t="shared" ref="B44:W44" si="9">SUM(B42:B43)</f>
        <v>2194</v>
      </c>
      <c r="C44" s="28">
        <f t="shared" si="9"/>
        <v>2549</v>
      </c>
      <c r="D44" s="28">
        <f t="shared" si="9"/>
        <v>79</v>
      </c>
      <c r="E44" s="28">
        <f t="shared" si="9"/>
        <v>37</v>
      </c>
      <c r="F44" s="28">
        <f t="shared" si="9"/>
        <v>7010</v>
      </c>
      <c r="G44" s="28">
        <f t="shared" si="9"/>
        <v>4656</v>
      </c>
      <c r="H44" s="28">
        <f t="shared" si="9"/>
        <v>412</v>
      </c>
      <c r="I44" s="28">
        <f t="shared" si="9"/>
        <v>139</v>
      </c>
      <c r="J44" s="28">
        <f t="shared" si="9"/>
        <v>481</v>
      </c>
      <c r="K44" s="28">
        <f t="shared" si="9"/>
        <v>26</v>
      </c>
      <c r="L44" s="28">
        <f t="shared" si="9"/>
        <v>4065</v>
      </c>
      <c r="M44" s="28">
        <f t="shared" si="9"/>
        <v>3381</v>
      </c>
      <c r="N44" s="28">
        <f t="shared" si="9"/>
        <v>0</v>
      </c>
      <c r="O44" s="28">
        <f t="shared" si="9"/>
        <v>5</v>
      </c>
      <c r="P44" s="28">
        <f t="shared" si="9"/>
        <v>481</v>
      </c>
      <c r="Q44" s="28">
        <f t="shared" si="9"/>
        <v>215</v>
      </c>
      <c r="R44" s="28">
        <f t="shared" si="9"/>
        <v>444</v>
      </c>
      <c r="S44" s="28">
        <f t="shared" si="9"/>
        <v>0</v>
      </c>
      <c r="T44" s="28">
        <f t="shared" si="9"/>
        <v>0</v>
      </c>
      <c r="U44" s="28">
        <f t="shared" si="9"/>
        <v>0</v>
      </c>
      <c r="V44" s="28">
        <f t="shared" si="9"/>
        <v>0</v>
      </c>
      <c r="W44" s="29">
        <f t="shared" si="9"/>
        <v>0</v>
      </c>
      <c r="X44" s="96">
        <f>SUM(B44,D44,F44,H44,J44,L44,N44,P44,R44,T44,V44)</f>
        <v>15166</v>
      </c>
      <c r="Y44" s="28">
        <f>SUM(C44,E44,G44,I44,K44,M44,O44,Q44,S44,U44,W44)</f>
        <v>11008</v>
      </c>
      <c r="Z44" s="28">
        <f>SUM(B44,F44,L44,T44)</f>
        <v>13269</v>
      </c>
      <c r="AA44" s="29">
        <f>SUM(C44,G44,M44,U44)</f>
        <v>10586</v>
      </c>
    </row>
    <row r="45" spans="1:27" ht="12" customHeight="1" x14ac:dyDescent="0.2">
      <c r="A45" s="79" t="s">
        <v>28</v>
      </c>
    </row>
    <row r="46" spans="1:27" ht="12" customHeight="1" x14ac:dyDescent="0.2">
      <c r="A46" s="77" t="s">
        <v>281</v>
      </c>
    </row>
  </sheetData>
  <mergeCells count="33">
    <mergeCell ref="X37:Y37"/>
    <mergeCell ref="Z37:AA37"/>
    <mergeCell ref="X36:AA36"/>
    <mergeCell ref="B37:C37"/>
    <mergeCell ref="D37:E37"/>
    <mergeCell ref="F37:G37"/>
    <mergeCell ref="H37:I37"/>
    <mergeCell ref="J37:K37"/>
    <mergeCell ref="L37:M37"/>
    <mergeCell ref="N37:O37"/>
    <mergeCell ref="A4:A6"/>
    <mergeCell ref="B4:W4"/>
    <mergeCell ref="T5:U5"/>
    <mergeCell ref="P37:Q37"/>
    <mergeCell ref="R37:S37"/>
    <mergeCell ref="B5:C5"/>
    <mergeCell ref="D5:E5"/>
    <mergeCell ref="A36:A38"/>
    <mergeCell ref="B36:W36"/>
    <mergeCell ref="T37:U37"/>
    <mergeCell ref="V37:W37"/>
    <mergeCell ref="F5:G5"/>
    <mergeCell ref="B1:Y1"/>
    <mergeCell ref="X5:Y5"/>
    <mergeCell ref="X4:AA4"/>
    <mergeCell ref="Z5:AA5"/>
    <mergeCell ref="H5:I5"/>
    <mergeCell ref="J5:K5"/>
    <mergeCell ref="L5:M5"/>
    <mergeCell ref="V5:W5"/>
    <mergeCell ref="N5:O5"/>
    <mergeCell ref="R5:S5"/>
    <mergeCell ref="P5:Q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AA46"/>
  <sheetViews>
    <sheetView showGridLines="0" zoomScaleNormal="100" workbookViewId="0">
      <selection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75" customHeight="1" thickBot="1" x14ac:dyDescent="0.35">
      <c r="A3" s="53" t="s">
        <v>104</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21" t="s">
        <v>14</v>
      </c>
      <c r="Y4" s="421"/>
      <c r="Z4" s="422"/>
      <c r="AA4" s="42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0" t="s">
        <v>19</v>
      </c>
      <c r="Y5" s="389"/>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2655</v>
      </c>
      <c r="C7" s="34">
        <v>5477</v>
      </c>
      <c r="D7" s="34">
        <v>0</v>
      </c>
      <c r="E7" s="34">
        <v>31</v>
      </c>
      <c r="F7" s="34">
        <v>9402</v>
      </c>
      <c r="G7" s="34">
        <v>10837</v>
      </c>
      <c r="H7" s="34">
        <v>86</v>
      </c>
      <c r="I7" s="34">
        <v>88</v>
      </c>
      <c r="J7" s="34">
        <v>523</v>
      </c>
      <c r="K7" s="34">
        <v>0</v>
      </c>
      <c r="L7" s="34">
        <v>8557</v>
      </c>
      <c r="M7" s="34">
        <v>8005</v>
      </c>
      <c r="N7" s="34">
        <v>0</v>
      </c>
      <c r="O7" s="34">
        <v>44</v>
      </c>
      <c r="P7" s="34">
        <v>4248</v>
      </c>
      <c r="Q7" s="34">
        <v>697</v>
      </c>
      <c r="R7" s="34">
        <v>559</v>
      </c>
      <c r="S7" s="34">
        <v>0</v>
      </c>
      <c r="T7" s="34">
        <v>7244</v>
      </c>
      <c r="U7" s="34">
        <v>21351</v>
      </c>
      <c r="V7" s="34">
        <v>0</v>
      </c>
      <c r="W7" s="103">
        <v>1462</v>
      </c>
      <c r="X7" s="102">
        <f t="shared" ref="X7:X27" si="0">SUM(B7,D7,F7,H7,J7,L7,N7,P7,R7,T7,V7)</f>
        <v>33274</v>
      </c>
      <c r="Y7" s="34">
        <f t="shared" ref="Y7:Y27" si="1">SUM(C7,E7,G7,I7,K7,M7,O7,Q7,S7,U7,W7)</f>
        <v>47992</v>
      </c>
      <c r="Z7" s="34">
        <f t="shared" ref="Z7:Z30" si="2">SUM(B7,F7,L7,T7)</f>
        <v>27858</v>
      </c>
      <c r="AA7" s="103">
        <f t="shared" ref="AA7:AA30" si="3">SUM(C7,G7,M7,U7)</f>
        <v>45670</v>
      </c>
    </row>
    <row r="8" spans="1:27" ht="12" customHeight="1" x14ac:dyDescent="0.2">
      <c r="A8" s="92">
        <v>2</v>
      </c>
      <c r="B8" s="34">
        <v>2235</v>
      </c>
      <c r="C8" s="34">
        <v>3370</v>
      </c>
      <c r="D8" s="34">
        <v>111</v>
      </c>
      <c r="E8" s="34">
        <v>18</v>
      </c>
      <c r="F8" s="34">
        <v>7773</v>
      </c>
      <c r="G8" s="34">
        <v>7688</v>
      </c>
      <c r="H8" s="34">
        <v>478</v>
      </c>
      <c r="I8" s="34">
        <v>132</v>
      </c>
      <c r="J8" s="34">
        <v>389</v>
      </c>
      <c r="K8" s="34">
        <v>10</v>
      </c>
      <c r="L8" s="34">
        <v>7616</v>
      </c>
      <c r="M8" s="34">
        <v>5080</v>
      </c>
      <c r="N8" s="34">
        <v>0</v>
      </c>
      <c r="O8" s="34">
        <v>0</v>
      </c>
      <c r="P8" s="34">
        <v>868</v>
      </c>
      <c r="Q8" s="34">
        <v>561</v>
      </c>
      <c r="R8" s="34">
        <v>0</v>
      </c>
      <c r="S8" s="34">
        <v>0</v>
      </c>
      <c r="T8" s="34">
        <v>11719</v>
      </c>
      <c r="U8" s="34">
        <v>4670</v>
      </c>
      <c r="V8" s="34">
        <v>0</v>
      </c>
      <c r="W8" s="103">
        <v>409</v>
      </c>
      <c r="X8" s="102">
        <f t="shared" si="0"/>
        <v>31189</v>
      </c>
      <c r="Y8" s="34">
        <f t="shared" si="1"/>
        <v>21938</v>
      </c>
      <c r="Z8" s="34">
        <f t="shared" si="2"/>
        <v>29343</v>
      </c>
      <c r="AA8" s="103">
        <f t="shared" si="3"/>
        <v>20808</v>
      </c>
    </row>
    <row r="9" spans="1:27" ht="12" customHeight="1" x14ac:dyDescent="0.2">
      <c r="A9" s="93">
        <v>3</v>
      </c>
      <c r="B9" s="35">
        <v>1727</v>
      </c>
      <c r="C9" s="35">
        <v>2406</v>
      </c>
      <c r="D9" s="35">
        <v>0</v>
      </c>
      <c r="E9" s="35">
        <v>0</v>
      </c>
      <c r="F9" s="35">
        <v>5963</v>
      </c>
      <c r="G9" s="35">
        <v>4577</v>
      </c>
      <c r="H9" s="35">
        <v>269</v>
      </c>
      <c r="I9" s="35">
        <v>0</v>
      </c>
      <c r="J9" s="35">
        <v>592</v>
      </c>
      <c r="K9" s="35">
        <v>0</v>
      </c>
      <c r="L9" s="35">
        <v>2992</v>
      </c>
      <c r="M9" s="35">
        <v>3955</v>
      </c>
      <c r="N9" s="35">
        <v>0</v>
      </c>
      <c r="O9" s="35">
        <v>0</v>
      </c>
      <c r="P9" s="35">
        <v>3168</v>
      </c>
      <c r="Q9" s="35">
        <v>286</v>
      </c>
      <c r="R9" s="35">
        <v>0</v>
      </c>
      <c r="S9" s="35">
        <v>0</v>
      </c>
      <c r="T9" s="35">
        <v>930</v>
      </c>
      <c r="U9" s="35">
        <v>6480</v>
      </c>
      <c r="V9" s="35">
        <v>0</v>
      </c>
      <c r="W9" s="105">
        <v>706</v>
      </c>
      <c r="X9" s="104">
        <f t="shared" si="0"/>
        <v>15641</v>
      </c>
      <c r="Y9" s="35">
        <f t="shared" si="1"/>
        <v>18410</v>
      </c>
      <c r="Z9" s="35">
        <f t="shared" si="2"/>
        <v>11612</v>
      </c>
      <c r="AA9" s="105">
        <f t="shared" si="3"/>
        <v>17418</v>
      </c>
    </row>
    <row r="10" spans="1:27" ht="12" customHeight="1" x14ac:dyDescent="0.2">
      <c r="A10" s="94">
        <v>4</v>
      </c>
      <c r="B10" s="36">
        <v>2091</v>
      </c>
      <c r="C10" s="36">
        <v>1230</v>
      </c>
      <c r="D10" s="36">
        <v>0</v>
      </c>
      <c r="E10" s="36">
        <v>0</v>
      </c>
      <c r="F10" s="36">
        <v>6820</v>
      </c>
      <c r="G10" s="36">
        <v>2610</v>
      </c>
      <c r="H10" s="36">
        <v>0</v>
      </c>
      <c r="I10" s="36">
        <v>0</v>
      </c>
      <c r="J10" s="36">
        <v>399</v>
      </c>
      <c r="K10" s="36">
        <v>0</v>
      </c>
      <c r="L10" s="36">
        <v>6536</v>
      </c>
      <c r="M10" s="36">
        <v>1630</v>
      </c>
      <c r="N10" s="36">
        <v>0</v>
      </c>
      <c r="O10" s="36">
        <v>0</v>
      </c>
      <c r="P10" s="36">
        <v>1955</v>
      </c>
      <c r="Q10" s="36">
        <v>141</v>
      </c>
      <c r="R10" s="36">
        <v>790</v>
      </c>
      <c r="S10" s="36">
        <v>0</v>
      </c>
      <c r="T10" s="36">
        <v>503</v>
      </c>
      <c r="U10" s="36">
        <v>2552</v>
      </c>
      <c r="V10" s="36">
        <v>0</v>
      </c>
      <c r="W10" s="107">
        <v>0</v>
      </c>
      <c r="X10" s="106">
        <f t="shared" si="0"/>
        <v>19094</v>
      </c>
      <c r="Y10" s="36">
        <f t="shared" si="1"/>
        <v>8163</v>
      </c>
      <c r="Z10" s="36">
        <f t="shared" si="2"/>
        <v>15950</v>
      </c>
      <c r="AA10" s="107">
        <f t="shared" si="3"/>
        <v>8022</v>
      </c>
    </row>
    <row r="11" spans="1:27" ht="12" customHeight="1" x14ac:dyDescent="0.2">
      <c r="A11" s="92">
        <v>5</v>
      </c>
      <c r="B11" s="34">
        <v>3087</v>
      </c>
      <c r="C11" s="34">
        <v>1193</v>
      </c>
      <c r="D11" s="34">
        <v>294</v>
      </c>
      <c r="E11" s="34">
        <v>4</v>
      </c>
      <c r="F11" s="34">
        <v>8954</v>
      </c>
      <c r="G11" s="34">
        <v>2944</v>
      </c>
      <c r="H11" s="34">
        <v>589</v>
      </c>
      <c r="I11" s="34">
        <v>30</v>
      </c>
      <c r="J11" s="34">
        <v>587</v>
      </c>
      <c r="K11" s="34">
        <v>85</v>
      </c>
      <c r="L11" s="34">
        <v>5638</v>
      </c>
      <c r="M11" s="34">
        <v>1968</v>
      </c>
      <c r="N11" s="34">
        <v>0</v>
      </c>
      <c r="O11" s="34">
        <v>0</v>
      </c>
      <c r="P11" s="34">
        <v>167</v>
      </c>
      <c r="Q11" s="34">
        <v>71</v>
      </c>
      <c r="R11" s="34">
        <v>0</v>
      </c>
      <c r="S11" s="34">
        <v>0</v>
      </c>
      <c r="T11" s="34">
        <v>308</v>
      </c>
      <c r="U11" s="34">
        <v>191</v>
      </c>
      <c r="V11" s="34">
        <v>0</v>
      </c>
      <c r="W11" s="103">
        <v>0</v>
      </c>
      <c r="X11" s="102">
        <f t="shared" si="0"/>
        <v>19624</v>
      </c>
      <c r="Y11" s="34">
        <f t="shared" si="1"/>
        <v>6486</v>
      </c>
      <c r="Z11" s="34">
        <f t="shared" si="2"/>
        <v>17987</v>
      </c>
      <c r="AA11" s="103">
        <f t="shared" si="3"/>
        <v>6296</v>
      </c>
    </row>
    <row r="12" spans="1:27" ht="12" customHeight="1" x14ac:dyDescent="0.2">
      <c r="A12" s="93">
        <v>6</v>
      </c>
      <c r="B12" s="35">
        <v>3095</v>
      </c>
      <c r="C12" s="35">
        <v>1736</v>
      </c>
      <c r="D12" s="35">
        <v>60</v>
      </c>
      <c r="E12" s="35">
        <v>13</v>
      </c>
      <c r="F12" s="35">
        <v>10307</v>
      </c>
      <c r="G12" s="35">
        <v>3718</v>
      </c>
      <c r="H12" s="35">
        <v>188</v>
      </c>
      <c r="I12" s="35">
        <v>56</v>
      </c>
      <c r="J12" s="35">
        <v>393</v>
      </c>
      <c r="K12" s="35">
        <v>0</v>
      </c>
      <c r="L12" s="35">
        <v>7873</v>
      </c>
      <c r="M12" s="35">
        <v>4758</v>
      </c>
      <c r="N12" s="35">
        <v>0</v>
      </c>
      <c r="O12" s="35">
        <v>0</v>
      </c>
      <c r="P12" s="35">
        <v>1212</v>
      </c>
      <c r="Q12" s="35">
        <v>217</v>
      </c>
      <c r="R12" s="35">
        <v>0</v>
      </c>
      <c r="S12" s="35">
        <v>0</v>
      </c>
      <c r="T12" s="35">
        <v>1600</v>
      </c>
      <c r="U12" s="35">
        <v>2532</v>
      </c>
      <c r="V12" s="35">
        <v>0</v>
      </c>
      <c r="W12" s="105">
        <v>0</v>
      </c>
      <c r="X12" s="104">
        <f t="shared" si="0"/>
        <v>24728</v>
      </c>
      <c r="Y12" s="35">
        <f t="shared" si="1"/>
        <v>13030</v>
      </c>
      <c r="Z12" s="35">
        <f t="shared" si="2"/>
        <v>22875</v>
      </c>
      <c r="AA12" s="105">
        <f t="shared" si="3"/>
        <v>12744</v>
      </c>
    </row>
    <row r="13" spans="1:27" ht="12" customHeight="1" x14ac:dyDescent="0.2">
      <c r="A13" s="94">
        <v>7</v>
      </c>
      <c r="B13" s="36">
        <v>2526</v>
      </c>
      <c r="C13" s="36">
        <v>2377</v>
      </c>
      <c r="D13" s="36">
        <v>0</v>
      </c>
      <c r="E13" s="36">
        <v>11</v>
      </c>
      <c r="F13" s="36">
        <v>7135</v>
      </c>
      <c r="G13" s="36">
        <v>5172</v>
      </c>
      <c r="H13" s="36">
        <v>0</v>
      </c>
      <c r="I13" s="36">
        <v>66</v>
      </c>
      <c r="J13" s="36">
        <v>290</v>
      </c>
      <c r="K13" s="36">
        <v>0</v>
      </c>
      <c r="L13" s="36">
        <v>6320</v>
      </c>
      <c r="M13" s="36">
        <v>5891</v>
      </c>
      <c r="N13" s="36">
        <v>0</v>
      </c>
      <c r="O13" s="36">
        <v>0</v>
      </c>
      <c r="P13" s="36">
        <v>1540</v>
      </c>
      <c r="Q13" s="36">
        <v>371</v>
      </c>
      <c r="R13" s="36">
        <v>0</v>
      </c>
      <c r="S13" s="36">
        <v>0</v>
      </c>
      <c r="T13" s="36">
        <v>3314</v>
      </c>
      <c r="U13" s="36">
        <v>3404</v>
      </c>
      <c r="V13" s="36">
        <v>0</v>
      </c>
      <c r="W13" s="107">
        <v>0</v>
      </c>
      <c r="X13" s="106">
        <f t="shared" si="0"/>
        <v>21125</v>
      </c>
      <c r="Y13" s="36">
        <f t="shared" si="1"/>
        <v>17292</v>
      </c>
      <c r="Z13" s="36">
        <f t="shared" si="2"/>
        <v>19295</v>
      </c>
      <c r="AA13" s="107">
        <f t="shared" si="3"/>
        <v>16844</v>
      </c>
    </row>
    <row r="14" spans="1:27" ht="12" customHeight="1" x14ac:dyDescent="0.2">
      <c r="A14" s="92">
        <v>8</v>
      </c>
      <c r="B14" s="34">
        <v>2793</v>
      </c>
      <c r="C14" s="34">
        <v>2372</v>
      </c>
      <c r="D14" s="34">
        <v>21</v>
      </c>
      <c r="E14" s="34">
        <v>45</v>
      </c>
      <c r="F14" s="34">
        <v>7572</v>
      </c>
      <c r="G14" s="34">
        <v>5980</v>
      </c>
      <c r="H14" s="34">
        <v>242</v>
      </c>
      <c r="I14" s="34">
        <v>54</v>
      </c>
      <c r="J14" s="34">
        <v>171</v>
      </c>
      <c r="K14" s="34">
        <v>0</v>
      </c>
      <c r="L14" s="34">
        <v>4543</v>
      </c>
      <c r="M14" s="34">
        <v>4543</v>
      </c>
      <c r="N14" s="34">
        <v>0</v>
      </c>
      <c r="O14" s="34">
        <v>0</v>
      </c>
      <c r="P14" s="34">
        <v>1642</v>
      </c>
      <c r="Q14" s="34">
        <v>69</v>
      </c>
      <c r="R14" s="34">
        <v>0</v>
      </c>
      <c r="S14" s="34">
        <v>0</v>
      </c>
      <c r="T14" s="34">
        <v>2733</v>
      </c>
      <c r="U14" s="34">
        <v>1296</v>
      </c>
      <c r="V14" s="34">
        <v>0</v>
      </c>
      <c r="W14" s="103">
        <v>0</v>
      </c>
      <c r="X14" s="102">
        <f t="shared" si="0"/>
        <v>19717</v>
      </c>
      <c r="Y14" s="34">
        <f t="shared" si="1"/>
        <v>14359</v>
      </c>
      <c r="Z14" s="34">
        <f t="shared" si="2"/>
        <v>17641</v>
      </c>
      <c r="AA14" s="103">
        <f t="shared" si="3"/>
        <v>14191</v>
      </c>
    </row>
    <row r="15" spans="1:27" ht="12" customHeight="1" x14ac:dyDescent="0.2">
      <c r="A15" s="93">
        <v>9</v>
      </c>
      <c r="B15" s="35">
        <v>2567</v>
      </c>
      <c r="C15" s="35">
        <v>5146</v>
      </c>
      <c r="D15" s="35">
        <v>48</v>
      </c>
      <c r="E15" s="35">
        <v>71</v>
      </c>
      <c r="F15" s="35">
        <v>6996</v>
      </c>
      <c r="G15" s="35">
        <v>10103</v>
      </c>
      <c r="H15" s="35">
        <v>460</v>
      </c>
      <c r="I15" s="35">
        <v>258</v>
      </c>
      <c r="J15" s="35">
        <v>324</v>
      </c>
      <c r="K15" s="35">
        <v>87</v>
      </c>
      <c r="L15" s="35">
        <v>4500</v>
      </c>
      <c r="M15" s="35">
        <v>6974</v>
      </c>
      <c r="N15" s="35">
        <v>71</v>
      </c>
      <c r="O15" s="35">
        <v>0</v>
      </c>
      <c r="P15" s="35">
        <v>269</v>
      </c>
      <c r="Q15" s="35">
        <v>49</v>
      </c>
      <c r="R15" s="35">
        <v>0</v>
      </c>
      <c r="S15" s="35">
        <v>0</v>
      </c>
      <c r="T15" s="35">
        <v>1741</v>
      </c>
      <c r="U15" s="35">
        <v>2565</v>
      </c>
      <c r="V15" s="35">
        <v>0</v>
      </c>
      <c r="W15" s="105">
        <v>591</v>
      </c>
      <c r="X15" s="104">
        <f t="shared" si="0"/>
        <v>16976</v>
      </c>
      <c r="Y15" s="35">
        <f t="shared" si="1"/>
        <v>25844</v>
      </c>
      <c r="Z15" s="35">
        <f t="shared" si="2"/>
        <v>15804</v>
      </c>
      <c r="AA15" s="105">
        <f t="shared" si="3"/>
        <v>24788</v>
      </c>
    </row>
    <row r="16" spans="1:27" ht="12" customHeight="1" x14ac:dyDescent="0.2">
      <c r="A16" s="94">
        <v>10</v>
      </c>
      <c r="B16" s="36">
        <v>2352</v>
      </c>
      <c r="C16" s="36">
        <v>6043</v>
      </c>
      <c r="D16" s="36">
        <v>15</v>
      </c>
      <c r="E16" s="36">
        <v>0</v>
      </c>
      <c r="F16" s="36">
        <v>6925</v>
      </c>
      <c r="G16" s="36">
        <v>12276</v>
      </c>
      <c r="H16" s="36">
        <v>135</v>
      </c>
      <c r="I16" s="36">
        <v>14</v>
      </c>
      <c r="J16" s="36">
        <v>266</v>
      </c>
      <c r="K16" s="36">
        <v>28</v>
      </c>
      <c r="L16" s="36">
        <v>8070</v>
      </c>
      <c r="M16" s="36">
        <v>11486</v>
      </c>
      <c r="N16" s="36">
        <v>0</v>
      </c>
      <c r="O16" s="36">
        <v>0</v>
      </c>
      <c r="P16" s="36">
        <v>487</v>
      </c>
      <c r="Q16" s="36">
        <v>201</v>
      </c>
      <c r="R16" s="36">
        <v>0</v>
      </c>
      <c r="S16" s="36">
        <v>0</v>
      </c>
      <c r="T16" s="36">
        <v>2959</v>
      </c>
      <c r="U16" s="36">
        <v>4579</v>
      </c>
      <c r="V16" s="36">
        <v>0</v>
      </c>
      <c r="W16" s="107">
        <v>1295</v>
      </c>
      <c r="X16" s="106">
        <f t="shared" si="0"/>
        <v>21209</v>
      </c>
      <c r="Y16" s="36">
        <f t="shared" si="1"/>
        <v>35922</v>
      </c>
      <c r="Z16" s="36">
        <f t="shared" si="2"/>
        <v>20306</v>
      </c>
      <c r="AA16" s="107">
        <f t="shared" si="3"/>
        <v>34384</v>
      </c>
    </row>
    <row r="17" spans="1:27" ht="12" customHeight="1" x14ac:dyDescent="0.2">
      <c r="A17" s="92">
        <v>11</v>
      </c>
      <c r="B17" s="34">
        <v>1792</v>
      </c>
      <c r="C17" s="34">
        <v>2636</v>
      </c>
      <c r="D17" s="34">
        <v>0</v>
      </c>
      <c r="E17" s="34">
        <v>0</v>
      </c>
      <c r="F17" s="34">
        <v>6970</v>
      </c>
      <c r="G17" s="34">
        <v>6085</v>
      </c>
      <c r="H17" s="34">
        <v>0</v>
      </c>
      <c r="I17" s="34">
        <v>0</v>
      </c>
      <c r="J17" s="34">
        <v>174</v>
      </c>
      <c r="K17" s="34">
        <v>60</v>
      </c>
      <c r="L17" s="34">
        <v>4558</v>
      </c>
      <c r="M17" s="34">
        <v>4080</v>
      </c>
      <c r="N17" s="34">
        <v>0</v>
      </c>
      <c r="O17" s="34">
        <v>0</v>
      </c>
      <c r="P17" s="34">
        <v>887</v>
      </c>
      <c r="Q17" s="34">
        <v>666</v>
      </c>
      <c r="R17" s="34">
        <v>0</v>
      </c>
      <c r="S17" s="34">
        <v>0</v>
      </c>
      <c r="T17" s="34">
        <v>0</v>
      </c>
      <c r="U17" s="34">
        <v>1104</v>
      </c>
      <c r="V17" s="34">
        <v>0</v>
      </c>
      <c r="W17" s="103">
        <v>0</v>
      </c>
      <c r="X17" s="102">
        <f t="shared" si="0"/>
        <v>14381</v>
      </c>
      <c r="Y17" s="34">
        <f t="shared" si="1"/>
        <v>14631</v>
      </c>
      <c r="Z17" s="34">
        <f t="shared" si="2"/>
        <v>13320</v>
      </c>
      <c r="AA17" s="103">
        <f t="shared" si="3"/>
        <v>13905</v>
      </c>
    </row>
    <row r="18" spans="1:27" ht="12" customHeight="1" x14ac:dyDescent="0.2">
      <c r="A18" s="93">
        <v>12</v>
      </c>
      <c r="B18" s="35">
        <v>2043</v>
      </c>
      <c r="C18" s="35">
        <v>1514</v>
      </c>
      <c r="D18" s="35">
        <v>94</v>
      </c>
      <c r="E18" s="35">
        <v>0</v>
      </c>
      <c r="F18" s="35">
        <v>6000</v>
      </c>
      <c r="G18" s="35">
        <v>3292</v>
      </c>
      <c r="H18" s="35">
        <v>711</v>
      </c>
      <c r="I18" s="35">
        <v>36</v>
      </c>
      <c r="J18" s="35">
        <v>163</v>
      </c>
      <c r="K18" s="35">
        <v>0</v>
      </c>
      <c r="L18" s="35">
        <v>2946</v>
      </c>
      <c r="M18" s="35">
        <v>2377</v>
      </c>
      <c r="N18" s="35">
        <v>0</v>
      </c>
      <c r="O18" s="35">
        <v>0</v>
      </c>
      <c r="P18" s="35">
        <v>0</v>
      </c>
      <c r="Q18" s="35">
        <v>115</v>
      </c>
      <c r="R18" s="35">
        <v>0</v>
      </c>
      <c r="S18" s="35">
        <v>0</v>
      </c>
      <c r="T18" s="35">
        <v>0</v>
      </c>
      <c r="U18" s="35">
        <v>2277</v>
      </c>
      <c r="V18" s="35">
        <v>0</v>
      </c>
      <c r="W18" s="105">
        <v>0</v>
      </c>
      <c r="X18" s="104">
        <f t="shared" si="0"/>
        <v>11957</v>
      </c>
      <c r="Y18" s="35">
        <f t="shared" si="1"/>
        <v>9611</v>
      </c>
      <c r="Z18" s="35">
        <f t="shared" si="2"/>
        <v>10989</v>
      </c>
      <c r="AA18" s="105">
        <f t="shared" si="3"/>
        <v>9460</v>
      </c>
    </row>
    <row r="19" spans="1:27" ht="12" customHeight="1" x14ac:dyDescent="0.2">
      <c r="A19" s="94">
        <v>13</v>
      </c>
      <c r="B19" s="36">
        <v>1816</v>
      </c>
      <c r="C19" s="36">
        <v>1316</v>
      </c>
      <c r="D19" s="36">
        <v>0</v>
      </c>
      <c r="E19" s="36">
        <v>0</v>
      </c>
      <c r="F19" s="36">
        <v>7224</v>
      </c>
      <c r="G19" s="36">
        <v>2794</v>
      </c>
      <c r="H19" s="36">
        <v>0</v>
      </c>
      <c r="I19" s="36">
        <v>0</v>
      </c>
      <c r="J19" s="36">
        <v>231</v>
      </c>
      <c r="K19" s="36">
        <v>0</v>
      </c>
      <c r="L19" s="36">
        <v>7133</v>
      </c>
      <c r="M19" s="36">
        <v>2562</v>
      </c>
      <c r="N19" s="36">
        <v>0</v>
      </c>
      <c r="O19" s="36">
        <v>0</v>
      </c>
      <c r="P19" s="36">
        <v>158</v>
      </c>
      <c r="Q19" s="36">
        <v>104</v>
      </c>
      <c r="R19" s="36">
        <v>583</v>
      </c>
      <c r="S19" s="36">
        <v>0</v>
      </c>
      <c r="T19" s="36">
        <v>0</v>
      </c>
      <c r="U19" s="36">
        <v>0</v>
      </c>
      <c r="V19" s="36">
        <v>0</v>
      </c>
      <c r="W19" s="107">
        <v>0</v>
      </c>
      <c r="X19" s="106">
        <f t="shared" si="0"/>
        <v>17145</v>
      </c>
      <c r="Y19" s="36">
        <f t="shared" si="1"/>
        <v>6776</v>
      </c>
      <c r="Z19" s="36">
        <f t="shared" si="2"/>
        <v>16173</v>
      </c>
      <c r="AA19" s="107">
        <f t="shared" si="3"/>
        <v>6672</v>
      </c>
    </row>
    <row r="20" spans="1:27" ht="12" customHeight="1" x14ac:dyDescent="0.2">
      <c r="A20" s="92">
        <v>14</v>
      </c>
      <c r="B20" s="34">
        <v>1519</v>
      </c>
      <c r="C20" s="34">
        <v>1279</v>
      </c>
      <c r="D20" s="34">
        <v>0</v>
      </c>
      <c r="E20" s="34">
        <v>0</v>
      </c>
      <c r="F20" s="34">
        <v>4306</v>
      </c>
      <c r="G20" s="34">
        <v>2513</v>
      </c>
      <c r="H20" s="34">
        <v>76</v>
      </c>
      <c r="I20" s="34">
        <v>32</v>
      </c>
      <c r="J20" s="34">
        <v>217</v>
      </c>
      <c r="K20" s="34">
        <v>0</v>
      </c>
      <c r="L20" s="34">
        <v>2191</v>
      </c>
      <c r="M20" s="34">
        <v>1780</v>
      </c>
      <c r="N20" s="34">
        <v>0</v>
      </c>
      <c r="O20" s="34">
        <v>0</v>
      </c>
      <c r="P20" s="34">
        <v>0</v>
      </c>
      <c r="Q20" s="34">
        <v>27</v>
      </c>
      <c r="R20" s="34">
        <v>593</v>
      </c>
      <c r="S20" s="34">
        <v>0</v>
      </c>
      <c r="T20" s="34">
        <v>0</v>
      </c>
      <c r="U20" s="34">
        <v>0</v>
      </c>
      <c r="V20" s="34">
        <v>0</v>
      </c>
      <c r="W20" s="103">
        <v>0</v>
      </c>
      <c r="X20" s="102">
        <f t="shared" si="0"/>
        <v>8902</v>
      </c>
      <c r="Y20" s="34">
        <f t="shared" si="1"/>
        <v>5631</v>
      </c>
      <c r="Z20" s="34">
        <f t="shared" si="2"/>
        <v>8016</v>
      </c>
      <c r="AA20" s="103">
        <f t="shared" si="3"/>
        <v>5572</v>
      </c>
    </row>
    <row r="21" spans="1:27" ht="12" customHeight="1" x14ac:dyDescent="0.2">
      <c r="A21" s="93">
        <v>15</v>
      </c>
      <c r="B21" s="35">
        <v>1398</v>
      </c>
      <c r="C21" s="35">
        <v>1869</v>
      </c>
      <c r="D21" s="35">
        <v>12</v>
      </c>
      <c r="E21" s="35">
        <v>11</v>
      </c>
      <c r="F21" s="35">
        <v>5235</v>
      </c>
      <c r="G21" s="35">
        <v>4146</v>
      </c>
      <c r="H21" s="35">
        <v>49</v>
      </c>
      <c r="I21" s="35">
        <v>120</v>
      </c>
      <c r="J21" s="35">
        <v>158</v>
      </c>
      <c r="K21" s="35">
        <v>0</v>
      </c>
      <c r="L21" s="35">
        <v>3094</v>
      </c>
      <c r="M21" s="35">
        <v>3662</v>
      </c>
      <c r="N21" s="35">
        <v>0</v>
      </c>
      <c r="O21" s="35">
        <v>0</v>
      </c>
      <c r="P21" s="35">
        <v>150</v>
      </c>
      <c r="Q21" s="35">
        <v>689</v>
      </c>
      <c r="R21" s="35">
        <v>0</v>
      </c>
      <c r="S21" s="35">
        <v>0</v>
      </c>
      <c r="T21" s="35">
        <v>0</v>
      </c>
      <c r="U21" s="35">
        <v>1353</v>
      </c>
      <c r="V21" s="35">
        <v>0</v>
      </c>
      <c r="W21" s="105">
        <v>0</v>
      </c>
      <c r="X21" s="104">
        <f t="shared" si="0"/>
        <v>10096</v>
      </c>
      <c r="Y21" s="35">
        <f t="shared" si="1"/>
        <v>11850</v>
      </c>
      <c r="Z21" s="35">
        <f t="shared" si="2"/>
        <v>9727</v>
      </c>
      <c r="AA21" s="105">
        <f t="shared" si="3"/>
        <v>11030</v>
      </c>
    </row>
    <row r="22" spans="1:27" ht="12" customHeight="1" x14ac:dyDescent="0.2">
      <c r="A22" s="94">
        <v>16</v>
      </c>
      <c r="B22" s="36">
        <v>1706</v>
      </c>
      <c r="C22" s="36">
        <v>1434</v>
      </c>
      <c r="D22" s="36">
        <v>20</v>
      </c>
      <c r="E22" s="36">
        <v>4</v>
      </c>
      <c r="F22" s="36">
        <v>5839</v>
      </c>
      <c r="G22" s="36">
        <v>2795</v>
      </c>
      <c r="H22" s="36">
        <v>192</v>
      </c>
      <c r="I22" s="36">
        <v>10</v>
      </c>
      <c r="J22" s="36">
        <v>71</v>
      </c>
      <c r="K22" s="36">
        <v>0</v>
      </c>
      <c r="L22" s="36">
        <v>409</v>
      </c>
      <c r="M22" s="36">
        <v>2978</v>
      </c>
      <c r="N22" s="36">
        <v>0</v>
      </c>
      <c r="O22" s="36">
        <v>0</v>
      </c>
      <c r="P22" s="36">
        <v>0</v>
      </c>
      <c r="Q22" s="36">
        <v>0</v>
      </c>
      <c r="R22" s="36">
        <v>0</v>
      </c>
      <c r="S22" s="36">
        <v>0</v>
      </c>
      <c r="T22" s="36">
        <v>0</v>
      </c>
      <c r="U22" s="36">
        <v>0</v>
      </c>
      <c r="V22" s="36">
        <v>0</v>
      </c>
      <c r="W22" s="107">
        <v>205</v>
      </c>
      <c r="X22" s="106">
        <f t="shared" si="0"/>
        <v>8237</v>
      </c>
      <c r="Y22" s="36">
        <f t="shared" si="1"/>
        <v>7426</v>
      </c>
      <c r="Z22" s="36">
        <f t="shared" si="2"/>
        <v>7954</v>
      </c>
      <c r="AA22" s="107">
        <f t="shared" si="3"/>
        <v>7207</v>
      </c>
    </row>
    <row r="23" spans="1:27" ht="12" customHeight="1" x14ac:dyDescent="0.2">
      <c r="A23" s="92">
        <v>17</v>
      </c>
      <c r="B23" s="34">
        <v>1932</v>
      </c>
      <c r="C23" s="34">
        <v>2255</v>
      </c>
      <c r="D23" s="34">
        <v>40</v>
      </c>
      <c r="E23" s="34">
        <v>0</v>
      </c>
      <c r="F23" s="34">
        <v>6867</v>
      </c>
      <c r="G23" s="34">
        <v>5154</v>
      </c>
      <c r="H23" s="34">
        <v>174</v>
      </c>
      <c r="I23" s="34">
        <v>0</v>
      </c>
      <c r="J23" s="34">
        <v>143</v>
      </c>
      <c r="K23" s="34">
        <v>34</v>
      </c>
      <c r="L23" s="34">
        <v>5131</v>
      </c>
      <c r="M23" s="34">
        <v>4050</v>
      </c>
      <c r="N23" s="34">
        <v>0</v>
      </c>
      <c r="O23" s="34">
        <v>0</v>
      </c>
      <c r="P23" s="34">
        <v>603</v>
      </c>
      <c r="Q23" s="34">
        <v>0</v>
      </c>
      <c r="R23" s="34">
        <v>0</v>
      </c>
      <c r="S23" s="34">
        <v>0</v>
      </c>
      <c r="T23" s="34">
        <v>441</v>
      </c>
      <c r="U23" s="34">
        <v>593</v>
      </c>
      <c r="V23" s="34">
        <v>0</v>
      </c>
      <c r="W23" s="103">
        <v>0</v>
      </c>
      <c r="X23" s="102">
        <f t="shared" si="0"/>
        <v>15331</v>
      </c>
      <c r="Y23" s="34">
        <f t="shared" si="1"/>
        <v>12086</v>
      </c>
      <c r="Z23" s="34">
        <f t="shared" si="2"/>
        <v>14371</v>
      </c>
      <c r="AA23" s="103">
        <f t="shared" si="3"/>
        <v>12052</v>
      </c>
    </row>
    <row r="24" spans="1:27" ht="12" customHeight="1" x14ac:dyDescent="0.2">
      <c r="A24" s="93">
        <v>18</v>
      </c>
      <c r="B24" s="35">
        <v>2060</v>
      </c>
      <c r="C24" s="35">
        <v>2125</v>
      </c>
      <c r="D24" s="35">
        <v>159</v>
      </c>
      <c r="E24" s="35">
        <v>0</v>
      </c>
      <c r="F24" s="35">
        <v>6132</v>
      </c>
      <c r="G24" s="35">
        <v>4806</v>
      </c>
      <c r="H24" s="35">
        <v>273</v>
      </c>
      <c r="I24" s="35">
        <v>0</v>
      </c>
      <c r="J24" s="35">
        <v>229</v>
      </c>
      <c r="K24" s="35">
        <v>0</v>
      </c>
      <c r="L24" s="35">
        <v>6112</v>
      </c>
      <c r="M24" s="35">
        <v>5127</v>
      </c>
      <c r="N24" s="35">
        <v>0</v>
      </c>
      <c r="O24" s="35">
        <v>0</v>
      </c>
      <c r="P24" s="35">
        <v>70</v>
      </c>
      <c r="Q24" s="35">
        <v>125</v>
      </c>
      <c r="R24" s="35">
        <v>589</v>
      </c>
      <c r="S24" s="35">
        <v>0</v>
      </c>
      <c r="T24" s="35">
        <v>0</v>
      </c>
      <c r="U24" s="35">
        <v>409</v>
      </c>
      <c r="V24" s="35">
        <v>0</v>
      </c>
      <c r="W24" s="105">
        <v>0</v>
      </c>
      <c r="X24" s="104">
        <f t="shared" si="0"/>
        <v>15624</v>
      </c>
      <c r="Y24" s="35">
        <f t="shared" si="1"/>
        <v>12592</v>
      </c>
      <c r="Z24" s="35">
        <f t="shared" si="2"/>
        <v>14304</v>
      </c>
      <c r="AA24" s="105">
        <f t="shared" si="3"/>
        <v>12467</v>
      </c>
    </row>
    <row r="25" spans="1:27" ht="12" customHeight="1" x14ac:dyDescent="0.2">
      <c r="A25" s="94">
        <v>19</v>
      </c>
      <c r="B25" s="36">
        <v>3006</v>
      </c>
      <c r="C25" s="36">
        <v>1275</v>
      </c>
      <c r="D25" s="36">
        <v>18</v>
      </c>
      <c r="E25" s="36">
        <v>0</v>
      </c>
      <c r="F25" s="36">
        <v>8356</v>
      </c>
      <c r="G25" s="36">
        <v>3599</v>
      </c>
      <c r="H25" s="36">
        <v>197</v>
      </c>
      <c r="I25" s="36">
        <v>0</v>
      </c>
      <c r="J25" s="36">
        <v>407</v>
      </c>
      <c r="K25" s="36">
        <v>143</v>
      </c>
      <c r="L25" s="36">
        <v>2694</v>
      </c>
      <c r="M25" s="36">
        <v>2614</v>
      </c>
      <c r="N25" s="36">
        <v>0</v>
      </c>
      <c r="O25" s="36">
        <v>0</v>
      </c>
      <c r="P25" s="36">
        <v>289</v>
      </c>
      <c r="Q25" s="36">
        <v>149</v>
      </c>
      <c r="R25" s="36">
        <v>0</v>
      </c>
      <c r="S25" s="36">
        <v>0</v>
      </c>
      <c r="T25" s="36">
        <v>0</v>
      </c>
      <c r="U25" s="36">
        <v>92</v>
      </c>
      <c r="V25" s="36">
        <v>0</v>
      </c>
      <c r="W25" s="107">
        <v>0</v>
      </c>
      <c r="X25" s="106">
        <f t="shared" si="0"/>
        <v>14967</v>
      </c>
      <c r="Y25" s="36">
        <f t="shared" si="1"/>
        <v>7872</v>
      </c>
      <c r="Z25" s="36">
        <f t="shared" si="2"/>
        <v>14056</v>
      </c>
      <c r="AA25" s="107">
        <f t="shared" si="3"/>
        <v>7580</v>
      </c>
    </row>
    <row r="26" spans="1:27" ht="12" customHeight="1" x14ac:dyDescent="0.2">
      <c r="A26" s="92">
        <v>20</v>
      </c>
      <c r="B26" s="34">
        <v>2154</v>
      </c>
      <c r="C26" s="34">
        <v>2306</v>
      </c>
      <c r="D26" s="34">
        <v>0</v>
      </c>
      <c r="E26" s="34">
        <v>0</v>
      </c>
      <c r="F26" s="34">
        <v>7356</v>
      </c>
      <c r="G26" s="34">
        <v>5692</v>
      </c>
      <c r="H26" s="34">
        <v>93</v>
      </c>
      <c r="I26" s="34">
        <v>0</v>
      </c>
      <c r="J26" s="34">
        <v>370</v>
      </c>
      <c r="K26" s="34">
        <v>0</v>
      </c>
      <c r="L26" s="34">
        <v>1121</v>
      </c>
      <c r="M26" s="34">
        <v>4837</v>
      </c>
      <c r="N26" s="34">
        <v>0</v>
      </c>
      <c r="O26" s="34">
        <v>0</v>
      </c>
      <c r="P26" s="34">
        <v>448</v>
      </c>
      <c r="Q26" s="34">
        <v>146</v>
      </c>
      <c r="R26" s="34">
        <v>534</v>
      </c>
      <c r="S26" s="34">
        <v>0</v>
      </c>
      <c r="T26" s="34">
        <v>0</v>
      </c>
      <c r="U26" s="34">
        <v>623</v>
      </c>
      <c r="V26" s="34">
        <v>0</v>
      </c>
      <c r="W26" s="103">
        <v>0</v>
      </c>
      <c r="X26" s="102">
        <f t="shared" si="0"/>
        <v>12076</v>
      </c>
      <c r="Y26" s="34">
        <f t="shared" si="1"/>
        <v>13604</v>
      </c>
      <c r="Z26" s="34">
        <f t="shared" si="2"/>
        <v>10631</v>
      </c>
      <c r="AA26" s="103">
        <f t="shared" si="3"/>
        <v>13458</v>
      </c>
    </row>
    <row r="27" spans="1:27" ht="12" customHeight="1" x14ac:dyDescent="0.2">
      <c r="A27" s="93">
        <v>21</v>
      </c>
      <c r="B27" s="35">
        <v>2495</v>
      </c>
      <c r="C27" s="35">
        <v>1183</v>
      </c>
      <c r="D27" s="35">
        <v>0</v>
      </c>
      <c r="E27" s="35">
        <v>0</v>
      </c>
      <c r="F27" s="35">
        <v>9095</v>
      </c>
      <c r="G27" s="35">
        <v>1973</v>
      </c>
      <c r="H27" s="35">
        <v>104</v>
      </c>
      <c r="I27" s="35">
        <v>0</v>
      </c>
      <c r="J27" s="35">
        <v>408</v>
      </c>
      <c r="K27" s="35">
        <v>0</v>
      </c>
      <c r="L27" s="35">
        <v>4470</v>
      </c>
      <c r="M27" s="35">
        <v>1331</v>
      </c>
      <c r="N27" s="35">
        <v>0</v>
      </c>
      <c r="O27" s="35">
        <v>0</v>
      </c>
      <c r="P27" s="35">
        <v>988</v>
      </c>
      <c r="Q27" s="35">
        <v>90</v>
      </c>
      <c r="R27" s="35">
        <v>594</v>
      </c>
      <c r="S27" s="35">
        <v>0</v>
      </c>
      <c r="T27" s="35">
        <v>0</v>
      </c>
      <c r="U27" s="35">
        <v>290</v>
      </c>
      <c r="V27" s="35">
        <v>0</v>
      </c>
      <c r="W27" s="105">
        <v>0</v>
      </c>
      <c r="X27" s="104">
        <f t="shared" si="0"/>
        <v>18154</v>
      </c>
      <c r="Y27" s="35">
        <f t="shared" si="1"/>
        <v>4867</v>
      </c>
      <c r="Z27" s="35">
        <f t="shared" si="2"/>
        <v>16060</v>
      </c>
      <c r="AA27" s="105">
        <f t="shared" si="3"/>
        <v>4777</v>
      </c>
    </row>
    <row r="28" spans="1:27" ht="12" customHeight="1" thickBot="1" x14ac:dyDescent="0.25">
      <c r="A28" s="95" t="s">
        <v>17</v>
      </c>
      <c r="B28" s="28">
        <f t="shared" ref="B28:W28" si="4">SUM(B7:B27)</f>
        <v>47049</v>
      </c>
      <c r="C28" s="28">
        <f t="shared" si="4"/>
        <v>50542</v>
      </c>
      <c r="D28" s="28">
        <f t="shared" si="4"/>
        <v>892</v>
      </c>
      <c r="E28" s="28">
        <f t="shared" si="4"/>
        <v>208</v>
      </c>
      <c r="F28" s="28">
        <f t="shared" si="4"/>
        <v>151227</v>
      </c>
      <c r="G28" s="28">
        <f t="shared" si="4"/>
        <v>108754</v>
      </c>
      <c r="H28" s="28">
        <f t="shared" si="4"/>
        <v>4316</v>
      </c>
      <c r="I28" s="28">
        <f t="shared" si="4"/>
        <v>896</v>
      </c>
      <c r="J28" s="28">
        <f t="shared" si="4"/>
        <v>6505</v>
      </c>
      <c r="K28" s="28">
        <f t="shared" si="4"/>
        <v>447</v>
      </c>
      <c r="L28" s="28">
        <f t="shared" si="4"/>
        <v>102504</v>
      </c>
      <c r="M28" s="28">
        <f t="shared" si="4"/>
        <v>89688</v>
      </c>
      <c r="N28" s="28">
        <f t="shared" si="4"/>
        <v>71</v>
      </c>
      <c r="O28" s="28">
        <f t="shared" si="4"/>
        <v>44</v>
      </c>
      <c r="P28" s="28">
        <f t="shared" si="4"/>
        <v>19149</v>
      </c>
      <c r="Q28" s="28">
        <f t="shared" si="4"/>
        <v>4774</v>
      </c>
      <c r="R28" s="28">
        <f t="shared" si="4"/>
        <v>4242</v>
      </c>
      <c r="S28" s="28">
        <f t="shared" si="4"/>
        <v>0</v>
      </c>
      <c r="T28" s="28">
        <f t="shared" si="4"/>
        <v>33492</v>
      </c>
      <c r="U28" s="28">
        <f t="shared" si="4"/>
        <v>56361</v>
      </c>
      <c r="V28" s="28">
        <f t="shared" si="4"/>
        <v>0</v>
      </c>
      <c r="W28" s="29">
        <f t="shared" si="4"/>
        <v>4668</v>
      </c>
      <c r="X28" s="96">
        <f t="shared" ref="X28:Y30" si="5">SUM(B28,D28,F28,H28,J28,L28,N28,P28,R28,T28,V28)</f>
        <v>369447</v>
      </c>
      <c r="Y28" s="28">
        <f t="shared" si="5"/>
        <v>316382</v>
      </c>
      <c r="Z28" s="28">
        <f t="shared" si="2"/>
        <v>334272</v>
      </c>
      <c r="AA28" s="29">
        <f t="shared" si="3"/>
        <v>305345</v>
      </c>
    </row>
    <row r="29" spans="1:27" ht="12" customHeight="1" x14ac:dyDescent="0.2">
      <c r="A29" s="97" t="s">
        <v>18</v>
      </c>
      <c r="B29" s="63">
        <v>341</v>
      </c>
      <c r="C29" s="63">
        <v>0</v>
      </c>
      <c r="D29" s="63">
        <v>88</v>
      </c>
      <c r="E29" s="63">
        <v>0</v>
      </c>
      <c r="F29" s="63">
        <v>534</v>
      </c>
      <c r="G29" s="63">
        <v>0</v>
      </c>
      <c r="H29" s="63">
        <v>30</v>
      </c>
      <c r="I29" s="63">
        <v>0</v>
      </c>
      <c r="J29" s="63">
        <v>46</v>
      </c>
      <c r="K29" s="63">
        <v>0</v>
      </c>
      <c r="L29" s="63">
        <v>5265</v>
      </c>
      <c r="M29" s="63">
        <v>983</v>
      </c>
      <c r="N29" s="63">
        <v>0</v>
      </c>
      <c r="O29" s="63">
        <v>0</v>
      </c>
      <c r="P29" s="63">
        <v>0</v>
      </c>
      <c r="Q29" s="63">
        <v>0</v>
      </c>
      <c r="R29" s="63">
        <v>819</v>
      </c>
      <c r="S29" s="63">
        <v>0</v>
      </c>
      <c r="T29" s="63">
        <v>2159</v>
      </c>
      <c r="U29" s="63">
        <v>185</v>
      </c>
      <c r="V29" s="63">
        <v>776</v>
      </c>
      <c r="W29" s="64">
        <v>0</v>
      </c>
      <c r="X29" s="98">
        <f t="shared" si="5"/>
        <v>10058</v>
      </c>
      <c r="Y29" s="37">
        <f t="shared" si="5"/>
        <v>1168</v>
      </c>
      <c r="Z29" s="37">
        <f t="shared" si="2"/>
        <v>8299</v>
      </c>
      <c r="AA29" s="99">
        <f t="shared" si="3"/>
        <v>1168</v>
      </c>
    </row>
    <row r="30" spans="1:27" ht="12" customHeight="1" thickBot="1" x14ac:dyDescent="0.25">
      <c r="A30" s="95" t="s">
        <v>19</v>
      </c>
      <c r="B30" s="28">
        <f>SUM(B28:B29)</f>
        <v>47390</v>
      </c>
      <c r="C30" s="28">
        <f t="shared" ref="C30:W30" si="6">SUM(C28:C29)</f>
        <v>50542</v>
      </c>
      <c r="D30" s="28">
        <f t="shared" si="6"/>
        <v>980</v>
      </c>
      <c r="E30" s="28">
        <f t="shared" si="6"/>
        <v>208</v>
      </c>
      <c r="F30" s="28">
        <f t="shared" si="6"/>
        <v>151761</v>
      </c>
      <c r="G30" s="28">
        <f t="shared" si="6"/>
        <v>108754</v>
      </c>
      <c r="H30" s="28">
        <f t="shared" si="6"/>
        <v>4346</v>
      </c>
      <c r="I30" s="28">
        <f t="shared" si="6"/>
        <v>896</v>
      </c>
      <c r="J30" s="28">
        <f t="shared" si="6"/>
        <v>6551</v>
      </c>
      <c r="K30" s="28">
        <f t="shared" si="6"/>
        <v>447</v>
      </c>
      <c r="L30" s="28">
        <f t="shared" si="6"/>
        <v>107769</v>
      </c>
      <c r="M30" s="28">
        <f t="shared" si="6"/>
        <v>90671</v>
      </c>
      <c r="N30" s="28">
        <f t="shared" si="6"/>
        <v>71</v>
      </c>
      <c r="O30" s="28">
        <f t="shared" si="6"/>
        <v>44</v>
      </c>
      <c r="P30" s="28">
        <f t="shared" si="6"/>
        <v>19149</v>
      </c>
      <c r="Q30" s="28">
        <f t="shared" si="6"/>
        <v>4774</v>
      </c>
      <c r="R30" s="28">
        <f t="shared" si="6"/>
        <v>5061</v>
      </c>
      <c r="S30" s="28">
        <f t="shared" si="6"/>
        <v>0</v>
      </c>
      <c r="T30" s="28">
        <f t="shared" si="6"/>
        <v>35651</v>
      </c>
      <c r="U30" s="28">
        <f t="shared" si="6"/>
        <v>56546</v>
      </c>
      <c r="V30" s="28">
        <f>SUM(V28:V29)</f>
        <v>776</v>
      </c>
      <c r="W30" s="29">
        <f t="shared" si="6"/>
        <v>4668</v>
      </c>
      <c r="X30" s="96">
        <f t="shared" si="5"/>
        <v>379505</v>
      </c>
      <c r="Y30" s="28">
        <f t="shared" si="5"/>
        <v>317550</v>
      </c>
      <c r="Z30" s="28">
        <f t="shared" si="2"/>
        <v>342571</v>
      </c>
      <c r="AA30" s="29">
        <f t="shared" si="3"/>
        <v>306513</v>
      </c>
    </row>
    <row r="31" spans="1:27" ht="12" customHeight="1" x14ac:dyDescent="0.2">
      <c r="A31" s="203" t="s">
        <v>212</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282</v>
      </c>
      <c r="D32" s="100"/>
    </row>
    <row r="33" spans="1:27" ht="12" customHeight="1" x14ac:dyDescent="0.2">
      <c r="P33" s="108"/>
    </row>
    <row r="35" spans="1:27" ht="16.5" customHeight="1" thickBot="1" x14ac:dyDescent="0.35">
      <c r="A35" s="53" t="s">
        <v>105</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11474</v>
      </c>
      <c r="C39" s="34">
        <f t="shared" ref="C39:AA39" si="7">SUM(C15:C16,C20:C23)</f>
        <v>18026</v>
      </c>
      <c r="D39" s="34">
        <f t="shared" si="7"/>
        <v>135</v>
      </c>
      <c r="E39" s="34">
        <f t="shared" si="7"/>
        <v>86</v>
      </c>
      <c r="F39" s="34">
        <f t="shared" si="7"/>
        <v>36168</v>
      </c>
      <c r="G39" s="34">
        <f t="shared" si="7"/>
        <v>36987</v>
      </c>
      <c r="H39" s="34">
        <f t="shared" si="7"/>
        <v>1086</v>
      </c>
      <c r="I39" s="34">
        <f t="shared" si="7"/>
        <v>434</v>
      </c>
      <c r="J39" s="34">
        <f t="shared" si="7"/>
        <v>1179</v>
      </c>
      <c r="K39" s="34">
        <f t="shared" si="7"/>
        <v>149</v>
      </c>
      <c r="L39" s="34">
        <f t="shared" si="7"/>
        <v>23395</v>
      </c>
      <c r="M39" s="34">
        <f t="shared" si="7"/>
        <v>30930</v>
      </c>
      <c r="N39" s="34">
        <f t="shared" si="7"/>
        <v>71</v>
      </c>
      <c r="O39" s="34">
        <f t="shared" si="7"/>
        <v>0</v>
      </c>
      <c r="P39" s="34">
        <f t="shared" si="7"/>
        <v>1509</v>
      </c>
      <c r="Q39" s="34">
        <f t="shared" si="7"/>
        <v>966</v>
      </c>
      <c r="R39" s="34">
        <f t="shared" si="7"/>
        <v>593</v>
      </c>
      <c r="S39" s="34">
        <f t="shared" si="7"/>
        <v>0</v>
      </c>
      <c r="T39" s="33">
        <f t="shared" si="7"/>
        <v>5141</v>
      </c>
      <c r="U39" s="33">
        <f t="shared" si="7"/>
        <v>9090</v>
      </c>
      <c r="V39" s="33">
        <f t="shared" si="7"/>
        <v>0</v>
      </c>
      <c r="W39" s="59">
        <f t="shared" si="7"/>
        <v>2091</v>
      </c>
      <c r="X39" s="102">
        <f t="shared" si="7"/>
        <v>80751</v>
      </c>
      <c r="Y39" s="34">
        <f t="shared" si="7"/>
        <v>98759</v>
      </c>
      <c r="Z39" s="34">
        <f t="shared" si="7"/>
        <v>76178</v>
      </c>
      <c r="AA39" s="103">
        <f t="shared" si="7"/>
        <v>95033</v>
      </c>
    </row>
    <row r="40" spans="1:27" ht="12" customHeight="1" x14ac:dyDescent="0.2">
      <c r="A40" s="92" t="s">
        <v>26</v>
      </c>
      <c r="B40" s="34">
        <f>SUM(B7:B9,B12:B14,B17:B18,B24)</f>
        <v>20926</v>
      </c>
      <c r="C40" s="34">
        <f t="shared" ref="C40:AA40" si="8">SUM(C7:C9,C12:C14,C17:C18,C24)</f>
        <v>24013</v>
      </c>
      <c r="D40" s="34">
        <f t="shared" si="8"/>
        <v>445</v>
      </c>
      <c r="E40" s="34">
        <f t="shared" si="8"/>
        <v>118</v>
      </c>
      <c r="F40" s="34">
        <f t="shared" si="8"/>
        <v>67254</v>
      </c>
      <c r="G40" s="34">
        <f t="shared" si="8"/>
        <v>52155</v>
      </c>
      <c r="H40" s="34">
        <f t="shared" si="8"/>
        <v>2247</v>
      </c>
      <c r="I40" s="34">
        <f t="shared" si="8"/>
        <v>432</v>
      </c>
      <c r="J40" s="34">
        <f t="shared" si="8"/>
        <v>2924</v>
      </c>
      <c r="K40" s="34">
        <f t="shared" si="8"/>
        <v>70</v>
      </c>
      <c r="L40" s="34">
        <f t="shared" si="8"/>
        <v>51517</v>
      </c>
      <c r="M40" s="34">
        <f t="shared" si="8"/>
        <v>43816</v>
      </c>
      <c r="N40" s="34">
        <f t="shared" si="8"/>
        <v>0</v>
      </c>
      <c r="O40" s="34">
        <f t="shared" si="8"/>
        <v>44</v>
      </c>
      <c r="P40" s="34">
        <f t="shared" si="8"/>
        <v>13635</v>
      </c>
      <c r="Q40" s="34">
        <f t="shared" si="8"/>
        <v>3107</v>
      </c>
      <c r="R40" s="34">
        <f t="shared" si="8"/>
        <v>1148</v>
      </c>
      <c r="S40" s="34">
        <f t="shared" si="8"/>
        <v>0</v>
      </c>
      <c r="T40" s="33">
        <f t="shared" si="8"/>
        <v>27540</v>
      </c>
      <c r="U40" s="33">
        <f t="shared" si="8"/>
        <v>43523</v>
      </c>
      <c r="V40" s="33">
        <f t="shared" si="8"/>
        <v>0</v>
      </c>
      <c r="W40" s="59">
        <f t="shared" si="8"/>
        <v>2577</v>
      </c>
      <c r="X40" s="102">
        <f t="shared" si="8"/>
        <v>187636</v>
      </c>
      <c r="Y40" s="34">
        <f t="shared" si="8"/>
        <v>169855</v>
      </c>
      <c r="Z40" s="34">
        <f t="shared" si="8"/>
        <v>167237</v>
      </c>
      <c r="AA40" s="103">
        <f t="shared" si="8"/>
        <v>163507</v>
      </c>
    </row>
    <row r="41" spans="1:27" ht="12" customHeight="1" x14ac:dyDescent="0.2">
      <c r="A41" s="93" t="s">
        <v>27</v>
      </c>
      <c r="B41" s="35">
        <f>SUM(B10:B11,B19,B25:B27)</f>
        <v>14649</v>
      </c>
      <c r="C41" s="35">
        <f t="shared" ref="C41:AA41" si="9">SUM(C10:C11,C19,C25:C27)</f>
        <v>8503</v>
      </c>
      <c r="D41" s="35">
        <f t="shared" si="9"/>
        <v>312</v>
      </c>
      <c r="E41" s="35">
        <f t="shared" si="9"/>
        <v>4</v>
      </c>
      <c r="F41" s="35">
        <f t="shared" si="9"/>
        <v>47805</v>
      </c>
      <c r="G41" s="35">
        <f t="shared" si="9"/>
        <v>19612</v>
      </c>
      <c r="H41" s="35">
        <f t="shared" si="9"/>
        <v>983</v>
      </c>
      <c r="I41" s="35">
        <f t="shared" si="9"/>
        <v>30</v>
      </c>
      <c r="J41" s="35">
        <f t="shared" si="9"/>
        <v>2402</v>
      </c>
      <c r="K41" s="35">
        <f t="shared" si="9"/>
        <v>228</v>
      </c>
      <c r="L41" s="35">
        <f t="shared" si="9"/>
        <v>27592</v>
      </c>
      <c r="M41" s="35">
        <f t="shared" si="9"/>
        <v>14942</v>
      </c>
      <c r="N41" s="35">
        <f t="shared" si="9"/>
        <v>0</v>
      </c>
      <c r="O41" s="35">
        <f t="shared" si="9"/>
        <v>0</v>
      </c>
      <c r="P41" s="35">
        <f t="shared" si="9"/>
        <v>4005</v>
      </c>
      <c r="Q41" s="35">
        <f t="shared" si="9"/>
        <v>701</v>
      </c>
      <c r="R41" s="35">
        <f t="shared" si="9"/>
        <v>2501</v>
      </c>
      <c r="S41" s="35">
        <f t="shared" si="9"/>
        <v>0</v>
      </c>
      <c r="T41" s="63">
        <f t="shared" si="9"/>
        <v>811</v>
      </c>
      <c r="U41" s="63">
        <f t="shared" si="9"/>
        <v>3748</v>
      </c>
      <c r="V41" s="63">
        <f t="shared" si="9"/>
        <v>0</v>
      </c>
      <c r="W41" s="64">
        <f t="shared" si="9"/>
        <v>0</v>
      </c>
      <c r="X41" s="104">
        <f t="shared" si="9"/>
        <v>101060</v>
      </c>
      <c r="Y41" s="35">
        <f t="shared" si="9"/>
        <v>47768</v>
      </c>
      <c r="Z41" s="35">
        <f t="shared" si="9"/>
        <v>90857</v>
      </c>
      <c r="AA41" s="105">
        <f t="shared" si="9"/>
        <v>46805</v>
      </c>
    </row>
    <row r="42" spans="1:27" ht="12" customHeight="1" thickBot="1" x14ac:dyDescent="0.25">
      <c r="A42" s="95" t="s">
        <v>17</v>
      </c>
      <c r="B42" s="28">
        <f>SUM(B39:B41)</f>
        <v>47049</v>
      </c>
      <c r="C42" s="28">
        <f t="shared" ref="C42:AA42" si="10">SUM(C39:C41)</f>
        <v>50542</v>
      </c>
      <c r="D42" s="28">
        <f t="shared" si="10"/>
        <v>892</v>
      </c>
      <c r="E42" s="28">
        <f t="shared" si="10"/>
        <v>208</v>
      </c>
      <c r="F42" s="28">
        <f t="shared" si="10"/>
        <v>151227</v>
      </c>
      <c r="G42" s="28">
        <f t="shared" si="10"/>
        <v>108754</v>
      </c>
      <c r="H42" s="28">
        <f t="shared" si="10"/>
        <v>4316</v>
      </c>
      <c r="I42" s="28">
        <f t="shared" si="10"/>
        <v>896</v>
      </c>
      <c r="J42" s="28">
        <f t="shared" si="10"/>
        <v>6505</v>
      </c>
      <c r="K42" s="28">
        <f t="shared" si="10"/>
        <v>447</v>
      </c>
      <c r="L42" s="28">
        <f t="shared" si="10"/>
        <v>102504</v>
      </c>
      <c r="M42" s="28">
        <f t="shared" si="10"/>
        <v>89688</v>
      </c>
      <c r="N42" s="28">
        <f t="shared" si="10"/>
        <v>71</v>
      </c>
      <c r="O42" s="28">
        <f t="shared" si="10"/>
        <v>44</v>
      </c>
      <c r="P42" s="28">
        <f t="shared" si="10"/>
        <v>19149</v>
      </c>
      <c r="Q42" s="28">
        <f t="shared" si="10"/>
        <v>4774</v>
      </c>
      <c r="R42" s="28">
        <f t="shared" si="10"/>
        <v>4242</v>
      </c>
      <c r="S42" s="28">
        <f t="shared" si="10"/>
        <v>0</v>
      </c>
      <c r="T42" s="28">
        <f t="shared" si="10"/>
        <v>33492</v>
      </c>
      <c r="U42" s="28">
        <f t="shared" si="10"/>
        <v>56361</v>
      </c>
      <c r="V42" s="28">
        <f t="shared" si="10"/>
        <v>0</v>
      </c>
      <c r="W42" s="29">
        <f t="shared" si="10"/>
        <v>4668</v>
      </c>
      <c r="X42" s="96">
        <f t="shared" si="10"/>
        <v>369447</v>
      </c>
      <c r="Y42" s="28">
        <f t="shared" si="10"/>
        <v>316382</v>
      </c>
      <c r="Z42" s="28">
        <f t="shared" si="10"/>
        <v>334272</v>
      </c>
      <c r="AA42" s="29">
        <f t="shared" si="10"/>
        <v>305345</v>
      </c>
    </row>
    <row r="43" spans="1:27" ht="12" customHeight="1" x14ac:dyDescent="0.2">
      <c r="A43" s="97" t="s">
        <v>18</v>
      </c>
      <c r="B43" s="37">
        <f>B29</f>
        <v>341</v>
      </c>
      <c r="C43" s="37">
        <f t="shared" ref="C43:AA43" si="11">C29</f>
        <v>0</v>
      </c>
      <c r="D43" s="37">
        <f t="shared" si="11"/>
        <v>88</v>
      </c>
      <c r="E43" s="37">
        <f t="shared" si="11"/>
        <v>0</v>
      </c>
      <c r="F43" s="37">
        <f t="shared" si="11"/>
        <v>534</v>
      </c>
      <c r="G43" s="37">
        <f t="shared" si="11"/>
        <v>0</v>
      </c>
      <c r="H43" s="37">
        <f t="shared" si="11"/>
        <v>30</v>
      </c>
      <c r="I43" s="37">
        <f t="shared" si="11"/>
        <v>0</v>
      </c>
      <c r="J43" s="37">
        <f t="shared" si="11"/>
        <v>46</v>
      </c>
      <c r="K43" s="37">
        <f t="shared" si="11"/>
        <v>0</v>
      </c>
      <c r="L43" s="37">
        <f t="shared" si="11"/>
        <v>5265</v>
      </c>
      <c r="M43" s="37">
        <f t="shared" si="11"/>
        <v>983</v>
      </c>
      <c r="N43" s="37">
        <f t="shared" si="11"/>
        <v>0</v>
      </c>
      <c r="O43" s="37">
        <f t="shared" si="11"/>
        <v>0</v>
      </c>
      <c r="P43" s="37">
        <f t="shared" si="11"/>
        <v>0</v>
      </c>
      <c r="Q43" s="37">
        <f t="shared" si="11"/>
        <v>0</v>
      </c>
      <c r="R43" s="37">
        <f t="shared" si="11"/>
        <v>819</v>
      </c>
      <c r="S43" s="37">
        <f t="shared" si="11"/>
        <v>0</v>
      </c>
      <c r="T43" s="63">
        <f t="shared" si="11"/>
        <v>2159</v>
      </c>
      <c r="U43" s="63">
        <f t="shared" si="11"/>
        <v>185</v>
      </c>
      <c r="V43" s="63">
        <f t="shared" si="11"/>
        <v>776</v>
      </c>
      <c r="W43" s="64">
        <f t="shared" si="11"/>
        <v>0</v>
      </c>
      <c r="X43" s="98">
        <f t="shared" si="11"/>
        <v>10058</v>
      </c>
      <c r="Y43" s="37">
        <f t="shared" si="11"/>
        <v>1168</v>
      </c>
      <c r="Z43" s="37">
        <f t="shared" si="11"/>
        <v>8299</v>
      </c>
      <c r="AA43" s="99">
        <f t="shared" si="11"/>
        <v>1168</v>
      </c>
    </row>
    <row r="44" spans="1:27" ht="12" customHeight="1" thickBot="1" x14ac:dyDescent="0.25">
      <c r="A44" s="95" t="s">
        <v>19</v>
      </c>
      <c r="B44" s="28">
        <f t="shared" ref="B44:W44" si="12">SUM(B42:B43)</f>
        <v>47390</v>
      </c>
      <c r="C44" s="28">
        <f t="shared" si="12"/>
        <v>50542</v>
      </c>
      <c r="D44" s="28">
        <f t="shared" si="12"/>
        <v>980</v>
      </c>
      <c r="E44" s="28">
        <f t="shared" si="12"/>
        <v>208</v>
      </c>
      <c r="F44" s="28">
        <f t="shared" si="12"/>
        <v>151761</v>
      </c>
      <c r="G44" s="28">
        <f t="shared" si="12"/>
        <v>108754</v>
      </c>
      <c r="H44" s="28">
        <f t="shared" si="12"/>
        <v>4346</v>
      </c>
      <c r="I44" s="28">
        <f t="shared" si="12"/>
        <v>896</v>
      </c>
      <c r="J44" s="28">
        <f t="shared" si="12"/>
        <v>6551</v>
      </c>
      <c r="K44" s="28">
        <f t="shared" si="12"/>
        <v>447</v>
      </c>
      <c r="L44" s="28">
        <f t="shared" si="12"/>
        <v>107769</v>
      </c>
      <c r="M44" s="28">
        <f t="shared" si="12"/>
        <v>90671</v>
      </c>
      <c r="N44" s="28">
        <f t="shared" si="12"/>
        <v>71</v>
      </c>
      <c r="O44" s="28">
        <f t="shared" si="12"/>
        <v>44</v>
      </c>
      <c r="P44" s="28">
        <f t="shared" si="12"/>
        <v>19149</v>
      </c>
      <c r="Q44" s="28">
        <f t="shared" si="12"/>
        <v>4774</v>
      </c>
      <c r="R44" s="28">
        <f t="shared" si="12"/>
        <v>5061</v>
      </c>
      <c r="S44" s="28">
        <f t="shared" si="12"/>
        <v>0</v>
      </c>
      <c r="T44" s="28">
        <f t="shared" si="12"/>
        <v>35651</v>
      </c>
      <c r="U44" s="28">
        <f t="shared" si="12"/>
        <v>56546</v>
      </c>
      <c r="V44" s="28">
        <f t="shared" si="12"/>
        <v>776</v>
      </c>
      <c r="W44" s="29">
        <f t="shared" si="12"/>
        <v>4668</v>
      </c>
      <c r="X44" s="96">
        <f>SUM(B44,D44,F44,H44,J44,L44,N44,P44,R44,T44,V44)</f>
        <v>379505</v>
      </c>
      <c r="Y44" s="28">
        <f>SUM(C44,E44,G44,I44,K44,M44,O44,Q44,S44,U44,W44)</f>
        <v>317550</v>
      </c>
      <c r="Z44" s="28">
        <f>SUM(B44,F44,L44,T44)</f>
        <v>342571</v>
      </c>
      <c r="AA44" s="29">
        <f>SUM(C44,G44,M44,U44)</f>
        <v>306513</v>
      </c>
    </row>
    <row r="45" spans="1:27" ht="12" customHeight="1" x14ac:dyDescent="0.2">
      <c r="A45" s="79" t="s">
        <v>213</v>
      </c>
    </row>
    <row r="46" spans="1:27" ht="12" customHeight="1" x14ac:dyDescent="0.2">
      <c r="A46" s="77" t="s">
        <v>282</v>
      </c>
    </row>
  </sheetData>
  <mergeCells count="33">
    <mergeCell ref="Z5:AA5"/>
    <mergeCell ref="B4:W4"/>
    <mergeCell ref="V5:W5"/>
    <mergeCell ref="X4:AA4"/>
    <mergeCell ref="B5:C5"/>
    <mergeCell ref="D5:E5"/>
    <mergeCell ref="F5:G5"/>
    <mergeCell ref="A36:A38"/>
    <mergeCell ref="B36:W36"/>
    <mergeCell ref="T37:U37"/>
    <mergeCell ref="V37:W37"/>
    <mergeCell ref="B1:Y1"/>
    <mergeCell ref="X37:Y37"/>
    <mergeCell ref="H5:I5"/>
    <mergeCell ref="R5:S5"/>
    <mergeCell ref="A4:A6"/>
    <mergeCell ref="X5:Y5"/>
    <mergeCell ref="T5:U5"/>
    <mergeCell ref="J5:K5"/>
    <mergeCell ref="L5:M5"/>
    <mergeCell ref="N5:O5"/>
    <mergeCell ref="P5:Q5"/>
    <mergeCell ref="Z37:AA37"/>
    <mergeCell ref="X36:AA36"/>
    <mergeCell ref="B37:C37"/>
    <mergeCell ref="D37:E37"/>
    <mergeCell ref="F37:G37"/>
    <mergeCell ref="H37:I37"/>
    <mergeCell ref="J37:K37"/>
    <mergeCell ref="L37:M37"/>
    <mergeCell ref="N37:O37"/>
    <mergeCell ref="P37:Q37"/>
    <mergeCell ref="R37:S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AA46"/>
  <sheetViews>
    <sheetView showGridLines="0" zoomScaleNormal="100" workbookViewId="0">
      <pane ySplit="1" topLeftCell="A14"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106</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420" t="s">
        <v>19</v>
      </c>
      <c r="Y5" s="389"/>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54</v>
      </c>
      <c r="D7" s="34">
        <v>0</v>
      </c>
      <c r="E7" s="34">
        <v>1</v>
      </c>
      <c r="F7" s="34">
        <v>24</v>
      </c>
      <c r="G7" s="34">
        <v>47</v>
      </c>
      <c r="H7" s="34">
        <v>1</v>
      </c>
      <c r="I7" s="34">
        <v>2</v>
      </c>
      <c r="J7" s="34">
        <v>6</v>
      </c>
      <c r="K7" s="34">
        <v>0</v>
      </c>
      <c r="L7" s="34">
        <v>12</v>
      </c>
      <c r="M7" s="34">
        <v>39</v>
      </c>
      <c r="N7" s="34">
        <v>0</v>
      </c>
      <c r="O7" s="34">
        <v>1</v>
      </c>
      <c r="P7" s="34">
        <v>19</v>
      </c>
      <c r="Q7" s="34">
        <v>3</v>
      </c>
      <c r="R7" s="34">
        <v>1</v>
      </c>
      <c r="S7" s="34">
        <v>0</v>
      </c>
      <c r="T7" s="34">
        <v>14</v>
      </c>
      <c r="U7" s="34">
        <v>49</v>
      </c>
      <c r="V7" s="34">
        <v>0</v>
      </c>
      <c r="W7" s="103">
        <v>6</v>
      </c>
      <c r="X7" s="102">
        <f t="shared" ref="X7:X27" si="0">SUM(B7,D7,F7,H7,J7,L7,N7,P7,R7,T7,V7)</f>
        <v>88</v>
      </c>
      <c r="Y7" s="34">
        <f t="shared" ref="Y7:Y27" si="1">SUM(C7,E7,G7,I7,K7,M7,O7,Q7,S7,U7,W7)</f>
        <v>202</v>
      </c>
      <c r="Z7" s="34">
        <f t="shared" ref="Z7:Z30" si="2">SUM(B7,F7,L7,T7)</f>
        <v>61</v>
      </c>
      <c r="AA7" s="103">
        <f t="shared" ref="AA7:AA30" si="3">SUM(C7,G7,M7,U7)</f>
        <v>189</v>
      </c>
    </row>
    <row r="8" spans="1:27" ht="12" customHeight="1" x14ac:dyDescent="0.2">
      <c r="A8" s="92">
        <v>2</v>
      </c>
      <c r="B8" s="34">
        <v>8</v>
      </c>
      <c r="C8" s="34">
        <v>37</v>
      </c>
      <c r="D8" s="34">
        <v>1</v>
      </c>
      <c r="E8" s="34">
        <v>3</v>
      </c>
      <c r="F8" s="34">
        <v>22</v>
      </c>
      <c r="G8" s="34">
        <v>34</v>
      </c>
      <c r="H8" s="34">
        <v>2</v>
      </c>
      <c r="I8" s="34">
        <v>5</v>
      </c>
      <c r="J8" s="34">
        <v>5</v>
      </c>
      <c r="K8" s="34">
        <v>1</v>
      </c>
      <c r="L8" s="34">
        <v>12</v>
      </c>
      <c r="M8" s="34">
        <v>26</v>
      </c>
      <c r="N8" s="34">
        <v>0</v>
      </c>
      <c r="O8" s="34">
        <v>0</v>
      </c>
      <c r="P8" s="34">
        <v>5</v>
      </c>
      <c r="Q8" s="34">
        <v>4</v>
      </c>
      <c r="R8" s="34">
        <v>0</v>
      </c>
      <c r="S8" s="34">
        <v>0</v>
      </c>
      <c r="T8" s="34">
        <v>6</v>
      </c>
      <c r="U8" s="34">
        <v>27</v>
      </c>
      <c r="V8" s="34">
        <v>0</v>
      </c>
      <c r="W8" s="103">
        <v>4</v>
      </c>
      <c r="X8" s="102">
        <f t="shared" si="0"/>
        <v>61</v>
      </c>
      <c r="Y8" s="34">
        <f t="shared" si="1"/>
        <v>141</v>
      </c>
      <c r="Z8" s="34">
        <f t="shared" si="2"/>
        <v>48</v>
      </c>
      <c r="AA8" s="103">
        <f t="shared" si="3"/>
        <v>124</v>
      </c>
    </row>
    <row r="9" spans="1:27" ht="12" customHeight="1" x14ac:dyDescent="0.2">
      <c r="A9" s="93">
        <v>3</v>
      </c>
      <c r="B9" s="35">
        <v>7</v>
      </c>
      <c r="C9" s="35">
        <v>21</v>
      </c>
      <c r="D9" s="35">
        <v>0</v>
      </c>
      <c r="E9" s="35">
        <v>0</v>
      </c>
      <c r="F9" s="35">
        <v>16</v>
      </c>
      <c r="G9" s="35">
        <v>20</v>
      </c>
      <c r="H9" s="35">
        <v>3</v>
      </c>
      <c r="I9" s="35">
        <v>0</v>
      </c>
      <c r="J9" s="35">
        <v>6</v>
      </c>
      <c r="K9" s="35">
        <v>0</v>
      </c>
      <c r="L9" s="35">
        <v>4</v>
      </c>
      <c r="M9" s="35">
        <v>13</v>
      </c>
      <c r="N9" s="35">
        <v>0</v>
      </c>
      <c r="O9" s="35">
        <v>0</v>
      </c>
      <c r="P9" s="35">
        <v>17</v>
      </c>
      <c r="Q9" s="35">
        <v>1</v>
      </c>
      <c r="R9" s="35">
        <v>0</v>
      </c>
      <c r="S9" s="35">
        <v>0</v>
      </c>
      <c r="T9" s="35">
        <v>5</v>
      </c>
      <c r="U9" s="35">
        <v>16</v>
      </c>
      <c r="V9" s="35">
        <v>0</v>
      </c>
      <c r="W9" s="105">
        <v>2</v>
      </c>
      <c r="X9" s="104">
        <f t="shared" si="0"/>
        <v>58</v>
      </c>
      <c r="Y9" s="35">
        <f t="shared" si="1"/>
        <v>73</v>
      </c>
      <c r="Z9" s="35">
        <f t="shared" si="2"/>
        <v>32</v>
      </c>
      <c r="AA9" s="105">
        <f t="shared" si="3"/>
        <v>70</v>
      </c>
    </row>
    <row r="10" spans="1:27" ht="12" customHeight="1" x14ac:dyDescent="0.2">
      <c r="A10" s="94">
        <v>4</v>
      </c>
      <c r="B10" s="36">
        <v>9</v>
      </c>
      <c r="C10" s="36">
        <v>13</v>
      </c>
      <c r="D10" s="36">
        <v>0</v>
      </c>
      <c r="E10" s="36">
        <v>0</v>
      </c>
      <c r="F10" s="36">
        <v>19</v>
      </c>
      <c r="G10" s="36">
        <v>12</v>
      </c>
      <c r="H10" s="36">
        <v>0</v>
      </c>
      <c r="I10" s="36">
        <v>0</v>
      </c>
      <c r="J10" s="36">
        <v>4</v>
      </c>
      <c r="K10" s="36">
        <v>0</v>
      </c>
      <c r="L10" s="36">
        <v>10</v>
      </c>
      <c r="M10" s="36">
        <v>7</v>
      </c>
      <c r="N10" s="36">
        <v>0</v>
      </c>
      <c r="O10" s="36">
        <v>0</v>
      </c>
      <c r="P10" s="36">
        <v>12</v>
      </c>
      <c r="Q10" s="36">
        <v>1</v>
      </c>
      <c r="R10" s="36">
        <v>1</v>
      </c>
      <c r="S10" s="36">
        <v>0</v>
      </c>
      <c r="T10" s="36">
        <v>1</v>
      </c>
      <c r="U10" s="36">
        <v>6</v>
      </c>
      <c r="V10" s="36">
        <v>0</v>
      </c>
      <c r="W10" s="107">
        <v>0</v>
      </c>
      <c r="X10" s="106">
        <f t="shared" si="0"/>
        <v>56</v>
      </c>
      <c r="Y10" s="36">
        <f t="shared" si="1"/>
        <v>39</v>
      </c>
      <c r="Z10" s="36">
        <f t="shared" si="2"/>
        <v>39</v>
      </c>
      <c r="AA10" s="107">
        <f t="shared" si="3"/>
        <v>38</v>
      </c>
    </row>
    <row r="11" spans="1:27" ht="12" customHeight="1" x14ac:dyDescent="0.2">
      <c r="A11" s="92">
        <v>5</v>
      </c>
      <c r="B11" s="34">
        <v>13</v>
      </c>
      <c r="C11" s="34">
        <v>13</v>
      </c>
      <c r="D11" s="34">
        <v>2</v>
      </c>
      <c r="E11" s="34">
        <v>1</v>
      </c>
      <c r="F11" s="34">
        <v>25</v>
      </c>
      <c r="G11" s="34">
        <v>13</v>
      </c>
      <c r="H11" s="34">
        <v>4</v>
      </c>
      <c r="I11" s="34">
        <v>1</v>
      </c>
      <c r="J11" s="34">
        <v>5</v>
      </c>
      <c r="K11" s="34">
        <v>1</v>
      </c>
      <c r="L11" s="34">
        <v>8</v>
      </c>
      <c r="M11" s="34">
        <v>9</v>
      </c>
      <c r="N11" s="34">
        <v>0</v>
      </c>
      <c r="O11" s="34">
        <v>0</v>
      </c>
      <c r="P11" s="34">
        <v>2</v>
      </c>
      <c r="Q11" s="34">
        <v>1</v>
      </c>
      <c r="R11" s="34">
        <v>0</v>
      </c>
      <c r="S11" s="34">
        <v>0</v>
      </c>
      <c r="T11" s="34">
        <v>1</v>
      </c>
      <c r="U11" s="34">
        <v>1</v>
      </c>
      <c r="V11" s="34">
        <v>0</v>
      </c>
      <c r="W11" s="103">
        <v>0</v>
      </c>
      <c r="X11" s="102">
        <f t="shared" si="0"/>
        <v>60</v>
      </c>
      <c r="Y11" s="34">
        <f t="shared" si="1"/>
        <v>40</v>
      </c>
      <c r="Z11" s="34">
        <f t="shared" si="2"/>
        <v>47</v>
      </c>
      <c r="AA11" s="103">
        <f t="shared" si="3"/>
        <v>36</v>
      </c>
    </row>
    <row r="12" spans="1:27" ht="12" customHeight="1" x14ac:dyDescent="0.2">
      <c r="A12" s="93">
        <v>6</v>
      </c>
      <c r="B12" s="35">
        <v>13</v>
      </c>
      <c r="C12" s="35">
        <v>17</v>
      </c>
      <c r="D12" s="35">
        <v>1</v>
      </c>
      <c r="E12" s="35">
        <v>1</v>
      </c>
      <c r="F12" s="35">
        <v>27</v>
      </c>
      <c r="G12" s="35">
        <v>14</v>
      </c>
      <c r="H12" s="35">
        <v>3</v>
      </c>
      <c r="I12" s="35">
        <v>2</v>
      </c>
      <c r="J12" s="35">
        <v>5</v>
      </c>
      <c r="K12" s="35">
        <v>0</v>
      </c>
      <c r="L12" s="35">
        <v>9</v>
      </c>
      <c r="M12" s="35">
        <v>15</v>
      </c>
      <c r="N12" s="35">
        <v>0</v>
      </c>
      <c r="O12" s="35">
        <v>0</v>
      </c>
      <c r="P12" s="35">
        <v>7</v>
      </c>
      <c r="Q12" s="35">
        <v>2</v>
      </c>
      <c r="R12" s="35">
        <v>0</v>
      </c>
      <c r="S12" s="35">
        <v>0</v>
      </c>
      <c r="T12" s="35">
        <v>4</v>
      </c>
      <c r="U12" s="35">
        <v>12</v>
      </c>
      <c r="V12" s="35">
        <v>0</v>
      </c>
      <c r="W12" s="105">
        <v>0</v>
      </c>
      <c r="X12" s="104">
        <f t="shared" si="0"/>
        <v>69</v>
      </c>
      <c r="Y12" s="35">
        <f t="shared" si="1"/>
        <v>63</v>
      </c>
      <c r="Z12" s="35">
        <f t="shared" si="2"/>
        <v>53</v>
      </c>
      <c r="AA12" s="105">
        <f t="shared" si="3"/>
        <v>58</v>
      </c>
    </row>
    <row r="13" spans="1:27" ht="12" customHeight="1" x14ac:dyDescent="0.2">
      <c r="A13" s="94">
        <v>7</v>
      </c>
      <c r="B13" s="36">
        <v>10</v>
      </c>
      <c r="C13" s="36">
        <v>22</v>
      </c>
      <c r="D13" s="36">
        <v>0</v>
      </c>
      <c r="E13" s="36">
        <v>1</v>
      </c>
      <c r="F13" s="36">
        <v>24</v>
      </c>
      <c r="G13" s="36">
        <v>21</v>
      </c>
      <c r="H13" s="36">
        <v>0</v>
      </c>
      <c r="I13" s="36">
        <v>3</v>
      </c>
      <c r="J13" s="36">
        <v>4</v>
      </c>
      <c r="K13" s="36">
        <v>0</v>
      </c>
      <c r="L13" s="36">
        <v>6</v>
      </c>
      <c r="M13" s="36">
        <v>19</v>
      </c>
      <c r="N13" s="36">
        <v>0</v>
      </c>
      <c r="O13" s="36">
        <v>0</v>
      </c>
      <c r="P13" s="36">
        <v>5</v>
      </c>
      <c r="Q13" s="36">
        <v>3</v>
      </c>
      <c r="R13" s="36">
        <v>0</v>
      </c>
      <c r="S13" s="36">
        <v>0</v>
      </c>
      <c r="T13" s="36">
        <v>4</v>
      </c>
      <c r="U13" s="36">
        <v>11</v>
      </c>
      <c r="V13" s="36">
        <v>0</v>
      </c>
      <c r="W13" s="107">
        <v>0</v>
      </c>
      <c r="X13" s="106">
        <f t="shared" si="0"/>
        <v>53</v>
      </c>
      <c r="Y13" s="36">
        <f t="shared" si="1"/>
        <v>80</v>
      </c>
      <c r="Z13" s="36">
        <f t="shared" si="2"/>
        <v>44</v>
      </c>
      <c r="AA13" s="107">
        <f t="shared" si="3"/>
        <v>73</v>
      </c>
    </row>
    <row r="14" spans="1:27" ht="12" customHeight="1" x14ac:dyDescent="0.2">
      <c r="A14" s="92">
        <v>8</v>
      </c>
      <c r="B14" s="34">
        <v>10</v>
      </c>
      <c r="C14" s="34">
        <v>23</v>
      </c>
      <c r="D14" s="34">
        <v>1</v>
      </c>
      <c r="E14" s="34">
        <v>1</v>
      </c>
      <c r="F14" s="34">
        <v>20</v>
      </c>
      <c r="G14" s="34">
        <v>19</v>
      </c>
      <c r="H14" s="34">
        <v>4</v>
      </c>
      <c r="I14" s="34">
        <v>2</v>
      </c>
      <c r="J14" s="34">
        <v>3</v>
      </c>
      <c r="K14" s="34">
        <v>0</v>
      </c>
      <c r="L14" s="34">
        <v>5</v>
      </c>
      <c r="M14" s="34">
        <v>13</v>
      </c>
      <c r="N14" s="34">
        <v>0</v>
      </c>
      <c r="O14" s="34">
        <v>0</v>
      </c>
      <c r="P14" s="34">
        <v>6</v>
      </c>
      <c r="Q14" s="34">
        <v>1</v>
      </c>
      <c r="R14" s="34">
        <v>0</v>
      </c>
      <c r="S14" s="34">
        <v>0</v>
      </c>
      <c r="T14" s="34">
        <v>5</v>
      </c>
      <c r="U14" s="34">
        <v>5</v>
      </c>
      <c r="V14" s="34">
        <v>0</v>
      </c>
      <c r="W14" s="103">
        <v>0</v>
      </c>
      <c r="X14" s="102">
        <f t="shared" si="0"/>
        <v>54</v>
      </c>
      <c r="Y14" s="34">
        <f t="shared" si="1"/>
        <v>64</v>
      </c>
      <c r="Z14" s="34">
        <f t="shared" si="2"/>
        <v>40</v>
      </c>
      <c r="AA14" s="103">
        <f t="shared" si="3"/>
        <v>60</v>
      </c>
    </row>
    <row r="15" spans="1:27" ht="12" customHeight="1" x14ac:dyDescent="0.2">
      <c r="A15" s="93">
        <v>9</v>
      </c>
      <c r="B15" s="35">
        <v>14</v>
      </c>
      <c r="C15" s="35">
        <v>52</v>
      </c>
      <c r="D15" s="35">
        <v>4</v>
      </c>
      <c r="E15" s="35">
        <v>4</v>
      </c>
      <c r="F15" s="35">
        <v>22</v>
      </c>
      <c r="G15" s="35">
        <v>46</v>
      </c>
      <c r="H15" s="35">
        <v>7</v>
      </c>
      <c r="I15" s="35">
        <v>8</v>
      </c>
      <c r="J15" s="35">
        <v>5</v>
      </c>
      <c r="K15" s="35">
        <v>2</v>
      </c>
      <c r="L15" s="35">
        <v>7</v>
      </c>
      <c r="M15" s="35">
        <v>36</v>
      </c>
      <c r="N15" s="35">
        <v>1</v>
      </c>
      <c r="O15" s="35">
        <v>0</v>
      </c>
      <c r="P15" s="35">
        <v>2</v>
      </c>
      <c r="Q15" s="35">
        <v>1</v>
      </c>
      <c r="R15" s="35">
        <v>0</v>
      </c>
      <c r="S15" s="35">
        <v>0</v>
      </c>
      <c r="T15" s="35">
        <v>3</v>
      </c>
      <c r="U15" s="35">
        <v>20</v>
      </c>
      <c r="V15" s="35">
        <v>0</v>
      </c>
      <c r="W15" s="105">
        <v>1</v>
      </c>
      <c r="X15" s="104">
        <f t="shared" si="0"/>
        <v>65</v>
      </c>
      <c r="Y15" s="35">
        <f t="shared" si="1"/>
        <v>170</v>
      </c>
      <c r="Z15" s="35">
        <f t="shared" si="2"/>
        <v>46</v>
      </c>
      <c r="AA15" s="105">
        <f t="shared" si="3"/>
        <v>154</v>
      </c>
    </row>
    <row r="16" spans="1:27" ht="12" customHeight="1" x14ac:dyDescent="0.2">
      <c r="A16" s="94">
        <v>10</v>
      </c>
      <c r="B16" s="36">
        <v>12</v>
      </c>
      <c r="C16" s="36">
        <v>60</v>
      </c>
      <c r="D16" s="36">
        <v>1</v>
      </c>
      <c r="E16" s="36">
        <v>0</v>
      </c>
      <c r="F16" s="36">
        <v>24</v>
      </c>
      <c r="G16" s="36">
        <v>57</v>
      </c>
      <c r="H16" s="36">
        <v>2</v>
      </c>
      <c r="I16" s="36">
        <v>1</v>
      </c>
      <c r="J16" s="36">
        <v>5</v>
      </c>
      <c r="K16" s="36">
        <v>1</v>
      </c>
      <c r="L16" s="36">
        <v>8</v>
      </c>
      <c r="M16" s="36">
        <v>45</v>
      </c>
      <c r="N16" s="36">
        <v>0</v>
      </c>
      <c r="O16" s="36">
        <v>0</v>
      </c>
      <c r="P16" s="36">
        <v>3</v>
      </c>
      <c r="Q16" s="36">
        <v>3</v>
      </c>
      <c r="R16" s="36">
        <v>0</v>
      </c>
      <c r="S16" s="36">
        <v>0</v>
      </c>
      <c r="T16" s="36">
        <v>3</v>
      </c>
      <c r="U16" s="36">
        <v>17</v>
      </c>
      <c r="V16" s="36">
        <v>0</v>
      </c>
      <c r="W16" s="107">
        <v>4</v>
      </c>
      <c r="X16" s="106">
        <f t="shared" si="0"/>
        <v>58</v>
      </c>
      <c r="Y16" s="36">
        <f t="shared" si="1"/>
        <v>188</v>
      </c>
      <c r="Z16" s="36">
        <f t="shared" si="2"/>
        <v>47</v>
      </c>
      <c r="AA16" s="107">
        <f t="shared" si="3"/>
        <v>179</v>
      </c>
    </row>
    <row r="17" spans="1:27" ht="12" customHeight="1" x14ac:dyDescent="0.2">
      <c r="A17" s="92">
        <v>11</v>
      </c>
      <c r="B17" s="34">
        <v>8</v>
      </c>
      <c r="C17" s="34">
        <v>25</v>
      </c>
      <c r="D17" s="34">
        <v>0</v>
      </c>
      <c r="E17" s="34">
        <v>0</v>
      </c>
      <c r="F17" s="34">
        <v>23</v>
      </c>
      <c r="G17" s="34">
        <v>23</v>
      </c>
      <c r="H17" s="34">
        <v>0</v>
      </c>
      <c r="I17" s="34">
        <v>0</v>
      </c>
      <c r="J17" s="34">
        <v>3</v>
      </c>
      <c r="K17" s="34">
        <v>2</v>
      </c>
      <c r="L17" s="34">
        <v>7</v>
      </c>
      <c r="M17" s="34">
        <v>18</v>
      </c>
      <c r="N17" s="34">
        <v>0</v>
      </c>
      <c r="O17" s="34">
        <v>0</v>
      </c>
      <c r="P17" s="34">
        <v>3</v>
      </c>
      <c r="Q17" s="34">
        <v>2</v>
      </c>
      <c r="R17" s="34">
        <v>0</v>
      </c>
      <c r="S17" s="34">
        <v>0</v>
      </c>
      <c r="T17" s="34">
        <v>0</v>
      </c>
      <c r="U17" s="34">
        <v>5</v>
      </c>
      <c r="V17" s="34">
        <v>0</v>
      </c>
      <c r="W17" s="103">
        <v>0</v>
      </c>
      <c r="X17" s="102">
        <f t="shared" si="0"/>
        <v>44</v>
      </c>
      <c r="Y17" s="34">
        <f t="shared" si="1"/>
        <v>75</v>
      </c>
      <c r="Z17" s="34">
        <f t="shared" si="2"/>
        <v>38</v>
      </c>
      <c r="AA17" s="103">
        <f t="shared" si="3"/>
        <v>71</v>
      </c>
    </row>
    <row r="18" spans="1:27" ht="12" customHeight="1" x14ac:dyDescent="0.2">
      <c r="A18" s="93">
        <v>12</v>
      </c>
      <c r="B18" s="35">
        <v>9</v>
      </c>
      <c r="C18" s="35">
        <v>17</v>
      </c>
      <c r="D18" s="35">
        <v>2</v>
      </c>
      <c r="E18" s="35">
        <v>0</v>
      </c>
      <c r="F18" s="35">
        <v>20</v>
      </c>
      <c r="G18" s="35">
        <v>16</v>
      </c>
      <c r="H18" s="35">
        <v>3</v>
      </c>
      <c r="I18" s="35">
        <v>1</v>
      </c>
      <c r="J18" s="35">
        <v>4</v>
      </c>
      <c r="K18" s="35">
        <v>0</v>
      </c>
      <c r="L18" s="35">
        <v>3</v>
      </c>
      <c r="M18" s="35">
        <v>11</v>
      </c>
      <c r="N18" s="35">
        <v>0</v>
      </c>
      <c r="O18" s="35">
        <v>0</v>
      </c>
      <c r="P18" s="35">
        <v>0</v>
      </c>
      <c r="Q18" s="35">
        <v>2</v>
      </c>
      <c r="R18" s="35">
        <v>0</v>
      </c>
      <c r="S18" s="35">
        <v>0</v>
      </c>
      <c r="T18" s="35">
        <v>0</v>
      </c>
      <c r="U18" s="35">
        <v>6</v>
      </c>
      <c r="V18" s="35">
        <v>0</v>
      </c>
      <c r="W18" s="105">
        <v>0</v>
      </c>
      <c r="X18" s="104">
        <f t="shared" si="0"/>
        <v>41</v>
      </c>
      <c r="Y18" s="35">
        <f t="shared" si="1"/>
        <v>53</v>
      </c>
      <c r="Z18" s="35">
        <f t="shared" si="2"/>
        <v>32</v>
      </c>
      <c r="AA18" s="105">
        <f t="shared" si="3"/>
        <v>50</v>
      </c>
    </row>
    <row r="19" spans="1:27" ht="12" customHeight="1" x14ac:dyDescent="0.2">
      <c r="A19" s="94">
        <v>13</v>
      </c>
      <c r="B19" s="36">
        <v>7</v>
      </c>
      <c r="C19" s="36">
        <v>12</v>
      </c>
      <c r="D19" s="36">
        <v>0</v>
      </c>
      <c r="E19" s="36">
        <v>0</v>
      </c>
      <c r="F19" s="36">
        <v>22</v>
      </c>
      <c r="G19" s="36">
        <v>10</v>
      </c>
      <c r="H19" s="36">
        <v>0</v>
      </c>
      <c r="I19" s="36">
        <v>0</v>
      </c>
      <c r="J19" s="36">
        <v>3</v>
      </c>
      <c r="K19" s="36">
        <v>0</v>
      </c>
      <c r="L19" s="36">
        <v>8</v>
      </c>
      <c r="M19" s="36">
        <v>7</v>
      </c>
      <c r="N19" s="36">
        <v>0</v>
      </c>
      <c r="O19" s="36">
        <v>0</v>
      </c>
      <c r="P19" s="36">
        <v>1</v>
      </c>
      <c r="Q19" s="36">
        <v>2</v>
      </c>
      <c r="R19" s="36">
        <v>1</v>
      </c>
      <c r="S19" s="36">
        <v>0</v>
      </c>
      <c r="T19" s="36">
        <v>0</v>
      </c>
      <c r="U19" s="36">
        <v>0</v>
      </c>
      <c r="V19" s="36">
        <v>0</v>
      </c>
      <c r="W19" s="107">
        <v>0</v>
      </c>
      <c r="X19" s="106">
        <f t="shared" si="0"/>
        <v>42</v>
      </c>
      <c r="Y19" s="36">
        <f t="shared" si="1"/>
        <v>31</v>
      </c>
      <c r="Z19" s="36">
        <f t="shared" si="2"/>
        <v>37</v>
      </c>
      <c r="AA19" s="107">
        <f t="shared" si="3"/>
        <v>29</v>
      </c>
    </row>
    <row r="20" spans="1:27" ht="12" customHeight="1" x14ac:dyDescent="0.2">
      <c r="A20" s="92">
        <v>14</v>
      </c>
      <c r="B20" s="34">
        <v>6</v>
      </c>
      <c r="C20" s="34">
        <v>14</v>
      </c>
      <c r="D20" s="34">
        <v>0</v>
      </c>
      <c r="E20" s="34">
        <v>0</v>
      </c>
      <c r="F20" s="34">
        <v>22</v>
      </c>
      <c r="G20" s="34">
        <v>14</v>
      </c>
      <c r="H20" s="34">
        <v>1</v>
      </c>
      <c r="I20" s="34">
        <v>3</v>
      </c>
      <c r="J20" s="34">
        <v>3</v>
      </c>
      <c r="K20" s="34">
        <v>0</v>
      </c>
      <c r="L20" s="34">
        <v>5</v>
      </c>
      <c r="M20" s="34">
        <v>7</v>
      </c>
      <c r="N20" s="34">
        <v>0</v>
      </c>
      <c r="O20" s="34">
        <v>0</v>
      </c>
      <c r="P20" s="34">
        <v>0</v>
      </c>
      <c r="Q20" s="34">
        <v>1</v>
      </c>
      <c r="R20" s="34">
        <v>1</v>
      </c>
      <c r="S20" s="34">
        <v>0</v>
      </c>
      <c r="T20" s="34">
        <v>0</v>
      </c>
      <c r="U20" s="34">
        <v>0</v>
      </c>
      <c r="V20" s="34">
        <v>0</v>
      </c>
      <c r="W20" s="103">
        <v>0</v>
      </c>
      <c r="X20" s="102">
        <f t="shared" si="0"/>
        <v>38</v>
      </c>
      <c r="Y20" s="34">
        <f t="shared" si="1"/>
        <v>39</v>
      </c>
      <c r="Z20" s="34">
        <f t="shared" si="2"/>
        <v>33</v>
      </c>
      <c r="AA20" s="103">
        <f t="shared" si="3"/>
        <v>35</v>
      </c>
    </row>
    <row r="21" spans="1:27" ht="12" customHeight="1" x14ac:dyDescent="0.2">
      <c r="A21" s="93">
        <v>15</v>
      </c>
      <c r="B21" s="35">
        <v>7</v>
      </c>
      <c r="C21" s="35">
        <v>22</v>
      </c>
      <c r="D21" s="35">
        <v>1</v>
      </c>
      <c r="E21" s="35">
        <v>2</v>
      </c>
      <c r="F21" s="35">
        <v>21</v>
      </c>
      <c r="G21" s="35">
        <v>21</v>
      </c>
      <c r="H21" s="35">
        <v>1</v>
      </c>
      <c r="I21" s="35">
        <v>3</v>
      </c>
      <c r="J21" s="35">
        <v>2</v>
      </c>
      <c r="K21" s="35">
        <v>0</v>
      </c>
      <c r="L21" s="35">
        <v>7</v>
      </c>
      <c r="M21" s="35">
        <v>17</v>
      </c>
      <c r="N21" s="35">
        <v>0</v>
      </c>
      <c r="O21" s="35">
        <v>0</v>
      </c>
      <c r="P21" s="35">
        <v>1</v>
      </c>
      <c r="Q21" s="35">
        <v>1</v>
      </c>
      <c r="R21" s="35">
        <v>0</v>
      </c>
      <c r="S21" s="35">
        <v>0</v>
      </c>
      <c r="T21" s="35">
        <v>0</v>
      </c>
      <c r="U21" s="35">
        <v>4</v>
      </c>
      <c r="V21" s="35">
        <v>0</v>
      </c>
      <c r="W21" s="105">
        <v>0</v>
      </c>
      <c r="X21" s="104">
        <f t="shared" si="0"/>
        <v>40</v>
      </c>
      <c r="Y21" s="35">
        <f t="shared" si="1"/>
        <v>70</v>
      </c>
      <c r="Z21" s="35">
        <f t="shared" si="2"/>
        <v>35</v>
      </c>
      <c r="AA21" s="105">
        <f t="shared" si="3"/>
        <v>64</v>
      </c>
    </row>
    <row r="22" spans="1:27" ht="12" customHeight="1" x14ac:dyDescent="0.2">
      <c r="A22" s="94">
        <v>16</v>
      </c>
      <c r="B22" s="36">
        <v>8</v>
      </c>
      <c r="C22" s="36">
        <v>15</v>
      </c>
      <c r="D22" s="36">
        <v>2</v>
      </c>
      <c r="E22" s="36">
        <v>1</v>
      </c>
      <c r="F22" s="36">
        <v>21</v>
      </c>
      <c r="G22" s="36">
        <v>13</v>
      </c>
      <c r="H22" s="36">
        <v>3</v>
      </c>
      <c r="I22" s="36">
        <v>1</v>
      </c>
      <c r="J22" s="36">
        <v>2</v>
      </c>
      <c r="K22" s="36">
        <v>0</v>
      </c>
      <c r="L22" s="36">
        <v>1</v>
      </c>
      <c r="M22" s="36">
        <v>11</v>
      </c>
      <c r="N22" s="36">
        <v>0</v>
      </c>
      <c r="O22" s="36">
        <v>0</v>
      </c>
      <c r="P22" s="36">
        <v>0</v>
      </c>
      <c r="Q22" s="36">
        <v>0</v>
      </c>
      <c r="R22" s="36">
        <v>0</v>
      </c>
      <c r="S22" s="36">
        <v>0</v>
      </c>
      <c r="T22" s="36">
        <v>0</v>
      </c>
      <c r="U22" s="36">
        <v>0</v>
      </c>
      <c r="V22" s="36">
        <v>0</v>
      </c>
      <c r="W22" s="107">
        <v>1</v>
      </c>
      <c r="X22" s="106">
        <f t="shared" si="0"/>
        <v>37</v>
      </c>
      <c r="Y22" s="36">
        <f t="shared" si="1"/>
        <v>42</v>
      </c>
      <c r="Z22" s="36">
        <f t="shared" si="2"/>
        <v>30</v>
      </c>
      <c r="AA22" s="107">
        <f t="shared" si="3"/>
        <v>39</v>
      </c>
    </row>
    <row r="23" spans="1:27" ht="12" customHeight="1" x14ac:dyDescent="0.2">
      <c r="A23" s="92">
        <v>17</v>
      </c>
      <c r="B23" s="34">
        <v>8</v>
      </c>
      <c r="C23" s="34">
        <v>22</v>
      </c>
      <c r="D23" s="34">
        <v>2</v>
      </c>
      <c r="E23" s="34">
        <v>0</v>
      </c>
      <c r="F23" s="34">
        <v>23</v>
      </c>
      <c r="G23" s="34">
        <v>21</v>
      </c>
      <c r="H23" s="34">
        <v>3</v>
      </c>
      <c r="I23" s="34">
        <v>0</v>
      </c>
      <c r="J23" s="34">
        <v>3</v>
      </c>
      <c r="K23" s="34">
        <v>1</v>
      </c>
      <c r="L23" s="34">
        <v>8</v>
      </c>
      <c r="M23" s="34">
        <v>16</v>
      </c>
      <c r="N23" s="34">
        <v>0</v>
      </c>
      <c r="O23" s="34">
        <v>0</v>
      </c>
      <c r="P23" s="34">
        <v>2</v>
      </c>
      <c r="Q23" s="34">
        <v>0</v>
      </c>
      <c r="R23" s="34">
        <v>0</v>
      </c>
      <c r="S23" s="34">
        <v>0</v>
      </c>
      <c r="T23" s="34">
        <v>1</v>
      </c>
      <c r="U23" s="34">
        <v>3</v>
      </c>
      <c r="V23" s="34">
        <v>0</v>
      </c>
      <c r="W23" s="103">
        <v>0</v>
      </c>
      <c r="X23" s="102">
        <f t="shared" si="0"/>
        <v>50</v>
      </c>
      <c r="Y23" s="34">
        <f t="shared" si="1"/>
        <v>63</v>
      </c>
      <c r="Z23" s="34">
        <f t="shared" si="2"/>
        <v>40</v>
      </c>
      <c r="AA23" s="103">
        <f t="shared" si="3"/>
        <v>62</v>
      </c>
    </row>
    <row r="24" spans="1:27" ht="12" customHeight="1" x14ac:dyDescent="0.2">
      <c r="A24" s="93">
        <v>18</v>
      </c>
      <c r="B24" s="35">
        <v>9</v>
      </c>
      <c r="C24" s="35">
        <v>20</v>
      </c>
      <c r="D24" s="35">
        <v>3</v>
      </c>
      <c r="E24" s="35">
        <v>0</v>
      </c>
      <c r="F24" s="35">
        <v>20</v>
      </c>
      <c r="G24" s="35">
        <v>17</v>
      </c>
      <c r="H24" s="35">
        <v>3</v>
      </c>
      <c r="I24" s="35">
        <v>0</v>
      </c>
      <c r="J24" s="35">
        <v>4</v>
      </c>
      <c r="K24" s="35">
        <v>0</v>
      </c>
      <c r="L24" s="35">
        <v>7</v>
      </c>
      <c r="M24" s="35">
        <v>14</v>
      </c>
      <c r="N24" s="35">
        <v>0</v>
      </c>
      <c r="O24" s="35">
        <v>0</v>
      </c>
      <c r="P24" s="35">
        <v>1</v>
      </c>
      <c r="Q24" s="35">
        <v>2</v>
      </c>
      <c r="R24" s="35">
        <v>2</v>
      </c>
      <c r="S24" s="35">
        <v>0</v>
      </c>
      <c r="T24" s="35">
        <v>0</v>
      </c>
      <c r="U24" s="35">
        <v>3</v>
      </c>
      <c r="V24" s="35">
        <v>0</v>
      </c>
      <c r="W24" s="105">
        <v>0</v>
      </c>
      <c r="X24" s="104">
        <f t="shared" si="0"/>
        <v>49</v>
      </c>
      <c r="Y24" s="35">
        <f t="shared" si="1"/>
        <v>56</v>
      </c>
      <c r="Z24" s="35">
        <f t="shared" si="2"/>
        <v>36</v>
      </c>
      <c r="AA24" s="105">
        <f t="shared" si="3"/>
        <v>54</v>
      </c>
    </row>
    <row r="25" spans="1:27" ht="12" customHeight="1" x14ac:dyDescent="0.2">
      <c r="A25" s="94">
        <v>19</v>
      </c>
      <c r="B25" s="36">
        <v>10</v>
      </c>
      <c r="C25" s="36">
        <v>9</v>
      </c>
      <c r="D25" s="36">
        <v>1</v>
      </c>
      <c r="E25" s="36">
        <v>0</v>
      </c>
      <c r="F25" s="36">
        <v>22</v>
      </c>
      <c r="G25" s="36">
        <v>9</v>
      </c>
      <c r="H25" s="36">
        <v>2</v>
      </c>
      <c r="I25" s="36">
        <v>0</v>
      </c>
      <c r="J25" s="36">
        <v>3</v>
      </c>
      <c r="K25" s="36">
        <v>1</v>
      </c>
      <c r="L25" s="36">
        <v>4</v>
      </c>
      <c r="M25" s="36">
        <v>7</v>
      </c>
      <c r="N25" s="36">
        <v>0</v>
      </c>
      <c r="O25" s="36">
        <v>0</v>
      </c>
      <c r="P25" s="36">
        <v>3</v>
      </c>
      <c r="Q25" s="36">
        <v>1</v>
      </c>
      <c r="R25" s="36">
        <v>0</v>
      </c>
      <c r="S25" s="36">
        <v>0</v>
      </c>
      <c r="T25" s="36">
        <v>0</v>
      </c>
      <c r="U25" s="36">
        <v>2</v>
      </c>
      <c r="V25" s="36">
        <v>0</v>
      </c>
      <c r="W25" s="107">
        <v>0</v>
      </c>
      <c r="X25" s="106">
        <f t="shared" si="0"/>
        <v>45</v>
      </c>
      <c r="Y25" s="36">
        <f t="shared" si="1"/>
        <v>29</v>
      </c>
      <c r="Z25" s="36">
        <f t="shared" si="2"/>
        <v>36</v>
      </c>
      <c r="AA25" s="107">
        <f t="shared" si="3"/>
        <v>27</v>
      </c>
    </row>
    <row r="26" spans="1:27" ht="12" customHeight="1" x14ac:dyDescent="0.2">
      <c r="A26" s="92">
        <v>20</v>
      </c>
      <c r="B26" s="34">
        <v>9</v>
      </c>
      <c r="C26" s="34">
        <v>16</v>
      </c>
      <c r="D26" s="34">
        <v>0</v>
      </c>
      <c r="E26" s="34">
        <v>0</v>
      </c>
      <c r="F26" s="34">
        <v>22</v>
      </c>
      <c r="G26" s="34">
        <v>16</v>
      </c>
      <c r="H26" s="34">
        <v>1</v>
      </c>
      <c r="I26" s="34">
        <v>0</v>
      </c>
      <c r="J26" s="34">
        <v>4</v>
      </c>
      <c r="K26" s="34">
        <v>0</v>
      </c>
      <c r="L26" s="34">
        <v>3</v>
      </c>
      <c r="M26" s="34">
        <v>12</v>
      </c>
      <c r="N26" s="34">
        <v>0</v>
      </c>
      <c r="O26" s="34">
        <v>0</v>
      </c>
      <c r="P26" s="34">
        <v>2</v>
      </c>
      <c r="Q26" s="34">
        <v>1</v>
      </c>
      <c r="R26" s="34">
        <v>1</v>
      </c>
      <c r="S26" s="34">
        <v>0</v>
      </c>
      <c r="T26" s="34">
        <v>0</v>
      </c>
      <c r="U26" s="34">
        <v>3</v>
      </c>
      <c r="V26" s="34">
        <v>0</v>
      </c>
      <c r="W26" s="103">
        <v>0</v>
      </c>
      <c r="X26" s="102">
        <f t="shared" si="0"/>
        <v>42</v>
      </c>
      <c r="Y26" s="34">
        <f t="shared" si="1"/>
        <v>48</v>
      </c>
      <c r="Z26" s="34">
        <f t="shared" si="2"/>
        <v>34</v>
      </c>
      <c r="AA26" s="103">
        <f t="shared" si="3"/>
        <v>47</v>
      </c>
    </row>
    <row r="27" spans="1:27" ht="12" customHeight="1" x14ac:dyDescent="0.2">
      <c r="A27" s="93">
        <v>21</v>
      </c>
      <c r="B27" s="35">
        <v>9</v>
      </c>
      <c r="C27" s="35">
        <v>8</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35">
        <v>0</v>
      </c>
      <c r="U27" s="35">
        <v>2</v>
      </c>
      <c r="V27" s="35">
        <v>0</v>
      </c>
      <c r="W27" s="105">
        <v>0</v>
      </c>
      <c r="X27" s="104">
        <f t="shared" si="0"/>
        <v>41</v>
      </c>
      <c r="Y27" s="35">
        <f t="shared" si="1"/>
        <v>22</v>
      </c>
      <c r="Z27" s="35">
        <f t="shared" si="2"/>
        <v>29</v>
      </c>
      <c r="AA27" s="105">
        <f t="shared" si="3"/>
        <v>21</v>
      </c>
    </row>
    <row r="28" spans="1:27" ht="12" customHeight="1" thickBot="1" x14ac:dyDescent="0.25">
      <c r="A28" s="95" t="s">
        <v>17</v>
      </c>
      <c r="B28" s="28">
        <f t="shared" ref="B28:W28" si="4">SUM(B7:B27)</f>
        <v>197</v>
      </c>
      <c r="C28" s="28">
        <f t="shared" si="4"/>
        <v>492</v>
      </c>
      <c r="D28" s="28">
        <f t="shared" si="4"/>
        <v>21</v>
      </c>
      <c r="E28" s="28">
        <f t="shared" si="4"/>
        <v>15</v>
      </c>
      <c r="F28" s="28">
        <f t="shared" si="4"/>
        <v>453</v>
      </c>
      <c r="G28" s="28">
        <f t="shared" si="4"/>
        <v>449</v>
      </c>
      <c r="H28" s="28">
        <f t="shared" si="4"/>
        <v>44</v>
      </c>
      <c r="I28" s="28">
        <f t="shared" si="4"/>
        <v>32</v>
      </c>
      <c r="J28" s="28">
        <f t="shared" si="4"/>
        <v>83</v>
      </c>
      <c r="K28" s="28">
        <f t="shared" si="4"/>
        <v>9</v>
      </c>
      <c r="L28" s="28">
        <f t="shared" si="4"/>
        <v>140</v>
      </c>
      <c r="M28" s="28">
        <f t="shared" si="4"/>
        <v>347</v>
      </c>
      <c r="N28" s="28">
        <f t="shared" si="4"/>
        <v>1</v>
      </c>
      <c r="O28" s="28">
        <f t="shared" si="4"/>
        <v>1</v>
      </c>
      <c r="P28" s="28">
        <f t="shared" si="4"/>
        <v>97</v>
      </c>
      <c r="Q28" s="28">
        <f t="shared" si="4"/>
        <v>33</v>
      </c>
      <c r="R28" s="28">
        <f t="shared" si="4"/>
        <v>8</v>
      </c>
      <c r="S28" s="28">
        <f t="shared" si="4"/>
        <v>0</v>
      </c>
      <c r="T28" s="28">
        <f t="shared" si="4"/>
        <v>47</v>
      </c>
      <c r="U28" s="28">
        <f t="shared" si="4"/>
        <v>192</v>
      </c>
      <c r="V28" s="28">
        <f t="shared" si="4"/>
        <v>0</v>
      </c>
      <c r="W28" s="29">
        <f t="shared" si="4"/>
        <v>18</v>
      </c>
      <c r="X28" s="96">
        <f t="shared" ref="X28:Y30" si="5">SUM(B28,D28,F28,H28,J28,L28,N28,P28,R28,T28,V28)</f>
        <v>1091</v>
      </c>
      <c r="Y28" s="28">
        <f t="shared" si="5"/>
        <v>1588</v>
      </c>
      <c r="Z28" s="28">
        <f t="shared" si="2"/>
        <v>837</v>
      </c>
      <c r="AA28" s="29">
        <f t="shared" si="3"/>
        <v>1480</v>
      </c>
    </row>
    <row r="29" spans="1:27" ht="12" customHeight="1" x14ac:dyDescent="0.2">
      <c r="A29" s="97" t="s">
        <v>18</v>
      </c>
      <c r="B29" s="63">
        <v>2</v>
      </c>
      <c r="C29" s="63">
        <v>0</v>
      </c>
      <c r="D29" s="63">
        <v>1</v>
      </c>
      <c r="E29" s="63">
        <v>0</v>
      </c>
      <c r="F29" s="63">
        <v>1</v>
      </c>
      <c r="G29" s="63">
        <v>0</v>
      </c>
      <c r="H29" s="63">
        <v>1</v>
      </c>
      <c r="I29" s="63">
        <v>0</v>
      </c>
      <c r="J29" s="63">
        <v>1</v>
      </c>
      <c r="K29" s="63">
        <v>0</v>
      </c>
      <c r="L29" s="63">
        <v>5</v>
      </c>
      <c r="M29" s="63">
        <v>1</v>
      </c>
      <c r="N29" s="63">
        <v>0</v>
      </c>
      <c r="O29" s="63">
        <v>0</v>
      </c>
      <c r="P29" s="63">
        <v>0</v>
      </c>
      <c r="Q29" s="63">
        <v>0</v>
      </c>
      <c r="R29" s="63">
        <v>1</v>
      </c>
      <c r="S29" s="63">
        <v>0</v>
      </c>
      <c r="T29" s="63">
        <v>4</v>
      </c>
      <c r="U29" s="63">
        <v>1</v>
      </c>
      <c r="V29" s="63">
        <v>3</v>
      </c>
      <c r="W29" s="64">
        <v>0</v>
      </c>
      <c r="X29" s="98">
        <f t="shared" si="5"/>
        <v>19</v>
      </c>
      <c r="Y29" s="37">
        <f t="shared" si="5"/>
        <v>2</v>
      </c>
      <c r="Z29" s="37">
        <f t="shared" si="2"/>
        <v>12</v>
      </c>
      <c r="AA29" s="99">
        <f t="shared" si="3"/>
        <v>2</v>
      </c>
    </row>
    <row r="30" spans="1:27" ht="12" customHeight="1" thickBot="1" x14ac:dyDescent="0.25">
      <c r="A30" s="95" t="s">
        <v>19</v>
      </c>
      <c r="B30" s="28">
        <f>SUM(B28:B29)</f>
        <v>199</v>
      </c>
      <c r="C30" s="28">
        <f t="shared" ref="C30:W30" si="6">SUM(C28:C29)</f>
        <v>492</v>
      </c>
      <c r="D30" s="28">
        <f t="shared" si="6"/>
        <v>22</v>
      </c>
      <c r="E30" s="28">
        <f t="shared" si="6"/>
        <v>15</v>
      </c>
      <c r="F30" s="28">
        <f t="shared" si="6"/>
        <v>454</v>
      </c>
      <c r="G30" s="28">
        <f t="shared" si="6"/>
        <v>449</v>
      </c>
      <c r="H30" s="28">
        <f t="shared" si="6"/>
        <v>45</v>
      </c>
      <c r="I30" s="28">
        <f t="shared" si="6"/>
        <v>32</v>
      </c>
      <c r="J30" s="28">
        <f t="shared" si="6"/>
        <v>84</v>
      </c>
      <c r="K30" s="28">
        <f t="shared" si="6"/>
        <v>9</v>
      </c>
      <c r="L30" s="28">
        <f t="shared" si="6"/>
        <v>145</v>
      </c>
      <c r="M30" s="28">
        <f t="shared" si="6"/>
        <v>348</v>
      </c>
      <c r="N30" s="28">
        <f t="shared" si="6"/>
        <v>1</v>
      </c>
      <c r="O30" s="28">
        <f t="shared" si="6"/>
        <v>1</v>
      </c>
      <c r="P30" s="28">
        <f t="shared" si="6"/>
        <v>97</v>
      </c>
      <c r="Q30" s="28">
        <f t="shared" si="6"/>
        <v>33</v>
      </c>
      <c r="R30" s="28">
        <f t="shared" si="6"/>
        <v>9</v>
      </c>
      <c r="S30" s="28">
        <f t="shared" si="6"/>
        <v>0</v>
      </c>
      <c r="T30" s="28">
        <f t="shared" si="6"/>
        <v>51</v>
      </c>
      <c r="U30" s="28">
        <f t="shared" si="6"/>
        <v>193</v>
      </c>
      <c r="V30" s="28">
        <f>SUM(V28:V29)</f>
        <v>3</v>
      </c>
      <c r="W30" s="29">
        <f t="shared" si="6"/>
        <v>18</v>
      </c>
      <c r="X30" s="96">
        <f t="shared" si="5"/>
        <v>1110</v>
      </c>
      <c r="Y30" s="28">
        <f t="shared" si="5"/>
        <v>1590</v>
      </c>
      <c r="Z30" s="28">
        <f t="shared" si="2"/>
        <v>849</v>
      </c>
      <c r="AA30" s="29">
        <f t="shared" si="3"/>
        <v>1482</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282</v>
      </c>
      <c r="D32" s="100"/>
    </row>
    <row r="35" spans="1:27" ht="17.25" customHeight="1" thickBot="1" x14ac:dyDescent="0.35">
      <c r="A35" s="53" t="s">
        <v>107</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55</v>
      </c>
      <c r="C39" s="34">
        <f t="shared" ref="C39:AA39" si="7">SUM(C15:C16,C20:C23)</f>
        <v>185</v>
      </c>
      <c r="D39" s="34">
        <f t="shared" si="7"/>
        <v>10</v>
      </c>
      <c r="E39" s="34">
        <f t="shared" si="7"/>
        <v>7</v>
      </c>
      <c r="F39" s="34">
        <f t="shared" si="7"/>
        <v>133</v>
      </c>
      <c r="G39" s="34">
        <f t="shared" si="7"/>
        <v>172</v>
      </c>
      <c r="H39" s="34">
        <f t="shared" si="7"/>
        <v>17</v>
      </c>
      <c r="I39" s="34">
        <f t="shared" si="7"/>
        <v>16</v>
      </c>
      <c r="J39" s="34">
        <f t="shared" si="7"/>
        <v>20</v>
      </c>
      <c r="K39" s="34">
        <f t="shared" si="7"/>
        <v>4</v>
      </c>
      <c r="L39" s="34">
        <f t="shared" si="7"/>
        <v>36</v>
      </c>
      <c r="M39" s="34">
        <f t="shared" si="7"/>
        <v>132</v>
      </c>
      <c r="N39" s="34">
        <f t="shared" si="7"/>
        <v>1</v>
      </c>
      <c r="O39" s="34">
        <f t="shared" si="7"/>
        <v>0</v>
      </c>
      <c r="P39" s="34">
        <f t="shared" si="7"/>
        <v>8</v>
      </c>
      <c r="Q39" s="34">
        <f t="shared" si="7"/>
        <v>6</v>
      </c>
      <c r="R39" s="34">
        <f t="shared" si="7"/>
        <v>1</v>
      </c>
      <c r="S39" s="34">
        <f t="shared" si="7"/>
        <v>0</v>
      </c>
      <c r="T39" s="33">
        <f t="shared" si="7"/>
        <v>7</v>
      </c>
      <c r="U39" s="33">
        <f t="shared" si="7"/>
        <v>44</v>
      </c>
      <c r="V39" s="33">
        <f t="shared" si="7"/>
        <v>0</v>
      </c>
      <c r="W39" s="59">
        <f t="shared" si="7"/>
        <v>6</v>
      </c>
      <c r="X39" s="102">
        <f t="shared" si="7"/>
        <v>288</v>
      </c>
      <c r="Y39" s="34">
        <f t="shared" si="7"/>
        <v>572</v>
      </c>
      <c r="Z39" s="34">
        <f t="shared" si="7"/>
        <v>231</v>
      </c>
      <c r="AA39" s="103">
        <f t="shared" si="7"/>
        <v>533</v>
      </c>
    </row>
    <row r="40" spans="1:27" ht="12" customHeight="1" x14ac:dyDescent="0.2">
      <c r="A40" s="92" t="s">
        <v>26</v>
      </c>
      <c r="B40" s="34">
        <f>SUM(B7:B9,B12:B14,B17:B18,B24)</f>
        <v>85</v>
      </c>
      <c r="C40" s="34">
        <f t="shared" ref="C40:AA40" si="8">SUM(C7:C9,C12:C14,C17:C18,C24)</f>
        <v>236</v>
      </c>
      <c r="D40" s="34">
        <f t="shared" si="8"/>
        <v>8</v>
      </c>
      <c r="E40" s="34">
        <f t="shared" si="8"/>
        <v>7</v>
      </c>
      <c r="F40" s="34">
        <f t="shared" si="8"/>
        <v>196</v>
      </c>
      <c r="G40" s="34">
        <f t="shared" si="8"/>
        <v>211</v>
      </c>
      <c r="H40" s="34">
        <f t="shared" si="8"/>
        <v>19</v>
      </c>
      <c r="I40" s="34">
        <f t="shared" si="8"/>
        <v>15</v>
      </c>
      <c r="J40" s="34">
        <f t="shared" si="8"/>
        <v>40</v>
      </c>
      <c r="K40" s="34">
        <f t="shared" si="8"/>
        <v>3</v>
      </c>
      <c r="L40" s="34">
        <f t="shared" si="8"/>
        <v>65</v>
      </c>
      <c r="M40" s="34">
        <f t="shared" si="8"/>
        <v>168</v>
      </c>
      <c r="N40" s="34">
        <f t="shared" si="8"/>
        <v>0</v>
      </c>
      <c r="O40" s="34">
        <f t="shared" si="8"/>
        <v>1</v>
      </c>
      <c r="P40" s="34">
        <f t="shared" si="8"/>
        <v>63</v>
      </c>
      <c r="Q40" s="34">
        <f t="shared" si="8"/>
        <v>20</v>
      </c>
      <c r="R40" s="34">
        <f t="shared" si="8"/>
        <v>3</v>
      </c>
      <c r="S40" s="34">
        <f t="shared" si="8"/>
        <v>0</v>
      </c>
      <c r="T40" s="33">
        <f t="shared" si="8"/>
        <v>38</v>
      </c>
      <c r="U40" s="33">
        <f t="shared" si="8"/>
        <v>134</v>
      </c>
      <c r="V40" s="33">
        <f t="shared" si="8"/>
        <v>0</v>
      </c>
      <c r="W40" s="59">
        <f t="shared" si="8"/>
        <v>12</v>
      </c>
      <c r="X40" s="102">
        <f t="shared" si="8"/>
        <v>517</v>
      </c>
      <c r="Y40" s="34">
        <f t="shared" si="8"/>
        <v>807</v>
      </c>
      <c r="Z40" s="34">
        <f t="shared" si="8"/>
        <v>384</v>
      </c>
      <c r="AA40" s="103">
        <f t="shared" si="8"/>
        <v>749</v>
      </c>
    </row>
    <row r="41" spans="1:27" ht="12" customHeight="1" x14ac:dyDescent="0.2">
      <c r="A41" s="93" t="s">
        <v>27</v>
      </c>
      <c r="B41" s="35">
        <f>SUM(B10:B11,B19,B25:B27)</f>
        <v>57</v>
      </c>
      <c r="C41" s="35">
        <f t="shared" ref="C41:AA41" si="9">SUM(C10:C11,C19,C25:C27)</f>
        <v>71</v>
      </c>
      <c r="D41" s="35">
        <f t="shared" si="9"/>
        <v>3</v>
      </c>
      <c r="E41" s="35">
        <f t="shared" si="9"/>
        <v>1</v>
      </c>
      <c r="F41" s="35">
        <f t="shared" si="9"/>
        <v>124</v>
      </c>
      <c r="G41" s="35">
        <f t="shared" si="9"/>
        <v>66</v>
      </c>
      <c r="H41" s="35">
        <f t="shared" si="9"/>
        <v>8</v>
      </c>
      <c r="I41" s="35">
        <f t="shared" si="9"/>
        <v>1</v>
      </c>
      <c r="J41" s="35">
        <f t="shared" si="9"/>
        <v>23</v>
      </c>
      <c r="K41" s="35">
        <f t="shared" si="9"/>
        <v>2</v>
      </c>
      <c r="L41" s="35">
        <f t="shared" si="9"/>
        <v>39</v>
      </c>
      <c r="M41" s="35">
        <f t="shared" si="9"/>
        <v>47</v>
      </c>
      <c r="N41" s="35">
        <f t="shared" si="9"/>
        <v>0</v>
      </c>
      <c r="O41" s="35">
        <f t="shared" si="9"/>
        <v>0</v>
      </c>
      <c r="P41" s="35">
        <f t="shared" si="9"/>
        <v>26</v>
      </c>
      <c r="Q41" s="35">
        <f t="shared" si="9"/>
        <v>7</v>
      </c>
      <c r="R41" s="35">
        <f t="shared" si="9"/>
        <v>4</v>
      </c>
      <c r="S41" s="35">
        <f t="shared" si="9"/>
        <v>0</v>
      </c>
      <c r="T41" s="63">
        <f t="shared" si="9"/>
        <v>2</v>
      </c>
      <c r="U41" s="63">
        <f t="shared" si="9"/>
        <v>14</v>
      </c>
      <c r="V41" s="63">
        <f t="shared" si="9"/>
        <v>0</v>
      </c>
      <c r="W41" s="64">
        <f t="shared" si="9"/>
        <v>0</v>
      </c>
      <c r="X41" s="104">
        <f t="shared" si="9"/>
        <v>286</v>
      </c>
      <c r="Y41" s="35">
        <f t="shared" si="9"/>
        <v>209</v>
      </c>
      <c r="Z41" s="35">
        <f t="shared" si="9"/>
        <v>222</v>
      </c>
      <c r="AA41" s="105">
        <f t="shared" si="9"/>
        <v>198</v>
      </c>
    </row>
    <row r="42" spans="1:27" ht="12" customHeight="1" thickBot="1" x14ac:dyDescent="0.25">
      <c r="A42" s="95" t="s">
        <v>17</v>
      </c>
      <c r="B42" s="28">
        <f>SUM(B39:B41)</f>
        <v>197</v>
      </c>
      <c r="C42" s="28">
        <f t="shared" ref="C42:AA42" si="10">SUM(C39:C41)</f>
        <v>492</v>
      </c>
      <c r="D42" s="28">
        <f t="shared" si="10"/>
        <v>21</v>
      </c>
      <c r="E42" s="28">
        <f t="shared" si="10"/>
        <v>15</v>
      </c>
      <c r="F42" s="28">
        <f t="shared" si="10"/>
        <v>453</v>
      </c>
      <c r="G42" s="28">
        <f t="shared" si="10"/>
        <v>449</v>
      </c>
      <c r="H42" s="28">
        <f t="shared" si="10"/>
        <v>44</v>
      </c>
      <c r="I42" s="28">
        <f t="shared" si="10"/>
        <v>32</v>
      </c>
      <c r="J42" s="28">
        <f t="shared" si="10"/>
        <v>83</v>
      </c>
      <c r="K42" s="28">
        <f t="shared" si="10"/>
        <v>9</v>
      </c>
      <c r="L42" s="28">
        <f t="shared" si="10"/>
        <v>140</v>
      </c>
      <c r="M42" s="28">
        <f t="shared" si="10"/>
        <v>347</v>
      </c>
      <c r="N42" s="28">
        <f t="shared" si="10"/>
        <v>1</v>
      </c>
      <c r="O42" s="28">
        <f t="shared" si="10"/>
        <v>1</v>
      </c>
      <c r="P42" s="28">
        <f t="shared" si="10"/>
        <v>97</v>
      </c>
      <c r="Q42" s="28">
        <f t="shared" si="10"/>
        <v>33</v>
      </c>
      <c r="R42" s="28">
        <f t="shared" si="10"/>
        <v>8</v>
      </c>
      <c r="S42" s="28">
        <f t="shared" si="10"/>
        <v>0</v>
      </c>
      <c r="T42" s="28">
        <f t="shared" si="10"/>
        <v>47</v>
      </c>
      <c r="U42" s="28">
        <f t="shared" si="10"/>
        <v>192</v>
      </c>
      <c r="V42" s="28">
        <f t="shared" si="10"/>
        <v>0</v>
      </c>
      <c r="W42" s="29">
        <f t="shared" si="10"/>
        <v>18</v>
      </c>
      <c r="X42" s="96">
        <f t="shared" si="10"/>
        <v>1091</v>
      </c>
      <c r="Y42" s="28">
        <f t="shared" si="10"/>
        <v>1588</v>
      </c>
      <c r="Z42" s="28">
        <f t="shared" si="10"/>
        <v>837</v>
      </c>
      <c r="AA42" s="29">
        <f t="shared" si="10"/>
        <v>1480</v>
      </c>
    </row>
    <row r="43" spans="1:27" ht="12" customHeight="1" x14ac:dyDescent="0.2">
      <c r="A43" s="97" t="s">
        <v>18</v>
      </c>
      <c r="B43" s="37">
        <f>B29</f>
        <v>2</v>
      </c>
      <c r="C43" s="37">
        <f t="shared" ref="C43:AA43" si="11">C29</f>
        <v>0</v>
      </c>
      <c r="D43" s="37">
        <f t="shared" si="11"/>
        <v>1</v>
      </c>
      <c r="E43" s="37">
        <f t="shared" si="11"/>
        <v>0</v>
      </c>
      <c r="F43" s="37">
        <f t="shared" si="11"/>
        <v>1</v>
      </c>
      <c r="G43" s="37">
        <f t="shared" si="11"/>
        <v>0</v>
      </c>
      <c r="H43" s="37">
        <f t="shared" si="11"/>
        <v>1</v>
      </c>
      <c r="I43" s="37">
        <f t="shared" si="11"/>
        <v>0</v>
      </c>
      <c r="J43" s="37">
        <f t="shared" si="11"/>
        <v>1</v>
      </c>
      <c r="K43" s="37">
        <f t="shared" si="11"/>
        <v>0</v>
      </c>
      <c r="L43" s="37">
        <f t="shared" si="11"/>
        <v>5</v>
      </c>
      <c r="M43" s="37">
        <f t="shared" si="11"/>
        <v>1</v>
      </c>
      <c r="N43" s="37">
        <f t="shared" si="11"/>
        <v>0</v>
      </c>
      <c r="O43" s="37">
        <f t="shared" si="11"/>
        <v>0</v>
      </c>
      <c r="P43" s="37">
        <f t="shared" si="11"/>
        <v>0</v>
      </c>
      <c r="Q43" s="37">
        <f t="shared" si="11"/>
        <v>0</v>
      </c>
      <c r="R43" s="37">
        <f t="shared" si="11"/>
        <v>1</v>
      </c>
      <c r="S43" s="37">
        <f t="shared" si="11"/>
        <v>0</v>
      </c>
      <c r="T43" s="63">
        <f t="shared" si="11"/>
        <v>4</v>
      </c>
      <c r="U43" s="63">
        <f t="shared" si="11"/>
        <v>1</v>
      </c>
      <c r="V43" s="63">
        <f t="shared" si="11"/>
        <v>3</v>
      </c>
      <c r="W43" s="64">
        <f t="shared" si="11"/>
        <v>0</v>
      </c>
      <c r="X43" s="98">
        <f t="shared" si="11"/>
        <v>19</v>
      </c>
      <c r="Y43" s="37">
        <f t="shared" si="11"/>
        <v>2</v>
      </c>
      <c r="Z43" s="37">
        <f t="shared" si="11"/>
        <v>12</v>
      </c>
      <c r="AA43" s="99">
        <f t="shared" si="11"/>
        <v>2</v>
      </c>
    </row>
    <row r="44" spans="1:27" ht="12" customHeight="1" thickBot="1" x14ac:dyDescent="0.25">
      <c r="A44" s="95" t="s">
        <v>19</v>
      </c>
      <c r="B44" s="28">
        <f t="shared" ref="B44:W44" si="12">SUM(B42:B43)</f>
        <v>199</v>
      </c>
      <c r="C44" s="28">
        <f t="shared" si="12"/>
        <v>492</v>
      </c>
      <c r="D44" s="28">
        <f t="shared" si="12"/>
        <v>22</v>
      </c>
      <c r="E44" s="28">
        <f t="shared" si="12"/>
        <v>15</v>
      </c>
      <c r="F44" s="28">
        <f t="shared" si="12"/>
        <v>454</v>
      </c>
      <c r="G44" s="28">
        <f t="shared" si="12"/>
        <v>449</v>
      </c>
      <c r="H44" s="28">
        <f t="shared" si="12"/>
        <v>45</v>
      </c>
      <c r="I44" s="28">
        <f t="shared" si="12"/>
        <v>32</v>
      </c>
      <c r="J44" s="28">
        <f t="shared" si="12"/>
        <v>84</v>
      </c>
      <c r="K44" s="28">
        <f t="shared" si="12"/>
        <v>9</v>
      </c>
      <c r="L44" s="28">
        <f t="shared" si="12"/>
        <v>145</v>
      </c>
      <c r="M44" s="28">
        <f t="shared" si="12"/>
        <v>348</v>
      </c>
      <c r="N44" s="28">
        <f t="shared" si="12"/>
        <v>1</v>
      </c>
      <c r="O44" s="28">
        <f t="shared" si="12"/>
        <v>1</v>
      </c>
      <c r="P44" s="28">
        <f t="shared" si="12"/>
        <v>97</v>
      </c>
      <c r="Q44" s="28">
        <f t="shared" si="12"/>
        <v>33</v>
      </c>
      <c r="R44" s="28">
        <f t="shared" si="12"/>
        <v>9</v>
      </c>
      <c r="S44" s="28">
        <f t="shared" si="12"/>
        <v>0</v>
      </c>
      <c r="T44" s="28">
        <f t="shared" si="12"/>
        <v>51</v>
      </c>
      <c r="U44" s="28">
        <f t="shared" si="12"/>
        <v>193</v>
      </c>
      <c r="V44" s="28">
        <f t="shared" si="12"/>
        <v>3</v>
      </c>
      <c r="W44" s="29">
        <f t="shared" si="12"/>
        <v>18</v>
      </c>
      <c r="X44" s="96">
        <f>SUM(B44,D44,F44,H44,J44,L44,N44,P44,R44,T44,V44)</f>
        <v>1110</v>
      </c>
      <c r="Y44" s="28">
        <f>SUM(C44,E44,G44,I44,K44,M44,O44,Q44,S44,U44,W44)</f>
        <v>1590</v>
      </c>
      <c r="Z44" s="28">
        <f>SUM(B44,F44,L44,T44)</f>
        <v>849</v>
      </c>
      <c r="AA44" s="29">
        <f>SUM(C44,G44,M44,U44)</f>
        <v>1482</v>
      </c>
    </row>
    <row r="45" spans="1:27" ht="12" customHeight="1" x14ac:dyDescent="0.2">
      <c r="A45" s="79" t="s">
        <v>28</v>
      </c>
    </row>
    <row r="46" spans="1:27" ht="12" customHeight="1" x14ac:dyDescent="0.2">
      <c r="A46" s="77" t="s">
        <v>282</v>
      </c>
    </row>
  </sheetData>
  <mergeCells count="33">
    <mergeCell ref="Z5:AA5"/>
    <mergeCell ref="X5:Y5"/>
    <mergeCell ref="X4:AA4"/>
    <mergeCell ref="R5:S5"/>
    <mergeCell ref="V5:W5"/>
    <mergeCell ref="N37:O37"/>
    <mergeCell ref="P37:Q37"/>
    <mergeCell ref="R37:S37"/>
    <mergeCell ref="T37:U37"/>
    <mergeCell ref="A4:A6"/>
    <mergeCell ref="B4:W4"/>
    <mergeCell ref="B5:C5"/>
    <mergeCell ref="D5:E5"/>
    <mergeCell ref="F5:G5"/>
    <mergeCell ref="H5:I5"/>
    <mergeCell ref="J5:K5"/>
    <mergeCell ref="L5:M5"/>
    <mergeCell ref="B1:Y1"/>
    <mergeCell ref="V37:W37"/>
    <mergeCell ref="A36:A38"/>
    <mergeCell ref="B36:W36"/>
    <mergeCell ref="N5:O5"/>
    <mergeCell ref="P5:Q5"/>
    <mergeCell ref="T5:U5"/>
    <mergeCell ref="X36:AA36"/>
    <mergeCell ref="B37:C37"/>
    <mergeCell ref="D37:E37"/>
    <mergeCell ref="F37:G37"/>
    <mergeCell ref="H37:I37"/>
    <mergeCell ref="J37:K37"/>
    <mergeCell ref="L37:M37"/>
    <mergeCell ref="X37:Y37"/>
    <mergeCell ref="Z37:AA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AA46"/>
  <sheetViews>
    <sheetView showGridLines="0" zoomScaleNormal="100" workbookViewId="0">
      <pane ySplit="1" topLeftCell="A20"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50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 customHeight="1" thickBot="1" x14ac:dyDescent="0.35">
      <c r="A3" s="53" t="s">
        <v>109</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119</v>
      </c>
      <c r="C7" s="34">
        <v>297</v>
      </c>
      <c r="D7" s="34">
        <v>0</v>
      </c>
      <c r="E7" s="34">
        <v>4</v>
      </c>
      <c r="F7" s="34">
        <v>430</v>
      </c>
      <c r="G7" s="34">
        <v>474</v>
      </c>
      <c r="H7" s="34">
        <v>9</v>
      </c>
      <c r="I7" s="34">
        <v>13</v>
      </c>
      <c r="J7" s="34">
        <v>27</v>
      </c>
      <c r="K7" s="34">
        <v>0</v>
      </c>
      <c r="L7" s="34">
        <v>345</v>
      </c>
      <c r="M7" s="34">
        <v>328</v>
      </c>
      <c r="N7" s="34">
        <v>0</v>
      </c>
      <c r="O7" s="34">
        <v>6</v>
      </c>
      <c r="P7" s="34">
        <v>121</v>
      </c>
      <c r="Q7" s="34">
        <v>21</v>
      </c>
      <c r="R7" s="34">
        <v>36</v>
      </c>
      <c r="S7" s="34">
        <v>0</v>
      </c>
      <c r="T7" s="34">
        <v>0</v>
      </c>
      <c r="U7" s="34">
        <v>0</v>
      </c>
      <c r="V7" s="115">
        <v>0</v>
      </c>
      <c r="W7" s="103">
        <v>0</v>
      </c>
      <c r="X7" s="102">
        <f t="shared" ref="X7:X30" si="0">SUM(B7,D7,F7,H7,J7,L7,N7,P7,R7,T7,V7)</f>
        <v>1087</v>
      </c>
      <c r="Y7" s="34">
        <f t="shared" ref="Y7:Y30" si="1">SUM(C7,E7,G7,I7,K7,M7,O7,Q7,S7,U7,W7)</f>
        <v>1143</v>
      </c>
      <c r="Z7" s="34">
        <f t="shared" ref="Z7:Z30" si="2">SUM(B7,F7,L7,T7)</f>
        <v>894</v>
      </c>
      <c r="AA7" s="103">
        <f t="shared" ref="AA7:AA30" si="3">SUM(C7,G7,M7,U7)</f>
        <v>1099</v>
      </c>
    </row>
    <row r="8" spans="1:27" ht="12" customHeight="1" x14ac:dyDescent="0.2">
      <c r="A8" s="92">
        <v>2</v>
      </c>
      <c r="B8" s="34">
        <v>109</v>
      </c>
      <c r="C8" s="34">
        <v>177</v>
      </c>
      <c r="D8" s="34">
        <v>0</v>
      </c>
      <c r="E8" s="34">
        <v>3</v>
      </c>
      <c r="F8" s="34">
        <v>376</v>
      </c>
      <c r="G8" s="34">
        <v>340</v>
      </c>
      <c r="H8" s="34">
        <v>13</v>
      </c>
      <c r="I8" s="34">
        <v>18</v>
      </c>
      <c r="J8" s="34">
        <v>25</v>
      </c>
      <c r="K8" s="34">
        <v>1</v>
      </c>
      <c r="L8" s="34">
        <v>315</v>
      </c>
      <c r="M8" s="34">
        <v>214</v>
      </c>
      <c r="N8" s="34">
        <v>0</v>
      </c>
      <c r="O8" s="34">
        <v>0</v>
      </c>
      <c r="P8" s="34">
        <v>26</v>
      </c>
      <c r="Q8" s="34">
        <v>27</v>
      </c>
      <c r="R8" s="34">
        <v>0</v>
      </c>
      <c r="S8" s="34">
        <v>0</v>
      </c>
      <c r="T8" s="34">
        <v>0</v>
      </c>
      <c r="U8" s="34">
        <v>0</v>
      </c>
      <c r="V8" s="115">
        <v>0</v>
      </c>
      <c r="W8" s="103">
        <v>0</v>
      </c>
      <c r="X8" s="102">
        <f t="shared" si="0"/>
        <v>864</v>
      </c>
      <c r="Y8" s="34">
        <f t="shared" si="1"/>
        <v>780</v>
      </c>
      <c r="Z8" s="34">
        <f t="shared" si="2"/>
        <v>800</v>
      </c>
      <c r="AA8" s="103">
        <f t="shared" si="3"/>
        <v>731</v>
      </c>
    </row>
    <row r="9" spans="1:27" ht="12" customHeight="1" x14ac:dyDescent="0.2">
      <c r="A9" s="93">
        <v>3</v>
      </c>
      <c r="B9" s="35">
        <v>73</v>
      </c>
      <c r="C9" s="35">
        <v>119</v>
      </c>
      <c r="D9" s="35">
        <v>0</v>
      </c>
      <c r="E9" s="35">
        <v>0</v>
      </c>
      <c r="F9" s="35">
        <v>264</v>
      </c>
      <c r="G9" s="35">
        <v>197</v>
      </c>
      <c r="H9" s="35">
        <v>33</v>
      </c>
      <c r="I9" s="35">
        <v>0</v>
      </c>
      <c r="J9" s="35">
        <v>29</v>
      </c>
      <c r="K9" s="35">
        <v>0</v>
      </c>
      <c r="L9" s="35">
        <v>124</v>
      </c>
      <c r="M9" s="35">
        <v>159</v>
      </c>
      <c r="N9" s="35">
        <v>0</v>
      </c>
      <c r="O9" s="35">
        <v>0</v>
      </c>
      <c r="P9" s="35">
        <v>85</v>
      </c>
      <c r="Q9" s="35">
        <v>14</v>
      </c>
      <c r="R9" s="35">
        <v>0</v>
      </c>
      <c r="S9" s="35">
        <v>0</v>
      </c>
      <c r="T9" s="35">
        <v>0</v>
      </c>
      <c r="U9" s="35">
        <v>0</v>
      </c>
      <c r="V9" s="116">
        <v>0</v>
      </c>
      <c r="W9" s="105">
        <v>0</v>
      </c>
      <c r="X9" s="104">
        <f t="shared" si="0"/>
        <v>608</v>
      </c>
      <c r="Y9" s="35">
        <f t="shared" si="1"/>
        <v>489</v>
      </c>
      <c r="Z9" s="35">
        <f t="shared" si="2"/>
        <v>461</v>
      </c>
      <c r="AA9" s="105">
        <f t="shared" si="3"/>
        <v>475</v>
      </c>
    </row>
    <row r="10" spans="1:27" ht="12" customHeight="1" x14ac:dyDescent="0.2">
      <c r="A10" s="94">
        <v>4</v>
      </c>
      <c r="B10" s="36">
        <v>100</v>
      </c>
      <c r="C10" s="36">
        <v>52</v>
      </c>
      <c r="D10" s="36">
        <v>0</v>
      </c>
      <c r="E10" s="36">
        <v>0</v>
      </c>
      <c r="F10" s="36">
        <v>290</v>
      </c>
      <c r="G10" s="36">
        <v>101</v>
      </c>
      <c r="H10" s="36">
        <v>0</v>
      </c>
      <c r="I10" s="36">
        <v>0</v>
      </c>
      <c r="J10" s="36">
        <v>65</v>
      </c>
      <c r="K10" s="36">
        <v>0</v>
      </c>
      <c r="L10" s="36">
        <v>251</v>
      </c>
      <c r="M10" s="36">
        <v>62</v>
      </c>
      <c r="N10" s="36">
        <v>0</v>
      </c>
      <c r="O10" s="36">
        <v>0</v>
      </c>
      <c r="P10" s="36">
        <v>34</v>
      </c>
      <c r="Q10" s="36">
        <v>6</v>
      </c>
      <c r="R10" s="36">
        <v>38</v>
      </c>
      <c r="S10" s="36">
        <v>0</v>
      </c>
      <c r="T10" s="36">
        <v>0</v>
      </c>
      <c r="U10" s="36">
        <v>0</v>
      </c>
      <c r="V10" s="117">
        <v>0</v>
      </c>
      <c r="W10" s="107">
        <v>0</v>
      </c>
      <c r="X10" s="106">
        <f t="shared" si="0"/>
        <v>778</v>
      </c>
      <c r="Y10" s="36">
        <f t="shared" si="1"/>
        <v>221</v>
      </c>
      <c r="Z10" s="36">
        <f t="shared" si="2"/>
        <v>641</v>
      </c>
      <c r="AA10" s="107">
        <f t="shared" si="3"/>
        <v>215</v>
      </c>
    </row>
    <row r="11" spans="1:27" ht="12" customHeight="1" x14ac:dyDescent="0.2">
      <c r="A11" s="92">
        <v>5</v>
      </c>
      <c r="B11" s="34">
        <v>144</v>
      </c>
      <c r="C11" s="34">
        <v>58</v>
      </c>
      <c r="D11" s="34">
        <v>0</v>
      </c>
      <c r="E11" s="34">
        <v>1</v>
      </c>
      <c r="F11" s="34">
        <v>371</v>
      </c>
      <c r="G11" s="34">
        <v>118</v>
      </c>
      <c r="H11" s="34">
        <v>30</v>
      </c>
      <c r="I11" s="34">
        <v>8</v>
      </c>
      <c r="J11" s="34">
        <v>23</v>
      </c>
      <c r="K11" s="34">
        <v>4</v>
      </c>
      <c r="L11" s="34">
        <v>218</v>
      </c>
      <c r="M11" s="34">
        <v>69</v>
      </c>
      <c r="N11" s="34">
        <v>0</v>
      </c>
      <c r="O11" s="34">
        <v>0</v>
      </c>
      <c r="P11" s="34">
        <v>3</v>
      </c>
      <c r="Q11" s="34">
        <v>3</v>
      </c>
      <c r="R11" s="34">
        <v>0</v>
      </c>
      <c r="S11" s="34">
        <v>0</v>
      </c>
      <c r="T11" s="34">
        <v>0</v>
      </c>
      <c r="U11" s="34">
        <v>0</v>
      </c>
      <c r="V11" s="115">
        <v>0</v>
      </c>
      <c r="W11" s="103">
        <v>0</v>
      </c>
      <c r="X11" s="102">
        <f t="shared" si="0"/>
        <v>789</v>
      </c>
      <c r="Y11" s="34">
        <f t="shared" si="1"/>
        <v>261</v>
      </c>
      <c r="Z11" s="34">
        <f t="shared" si="2"/>
        <v>733</v>
      </c>
      <c r="AA11" s="103">
        <f t="shared" si="3"/>
        <v>245</v>
      </c>
    </row>
    <row r="12" spans="1:27" ht="12" customHeight="1" x14ac:dyDescent="0.2">
      <c r="A12" s="93">
        <v>6</v>
      </c>
      <c r="B12" s="35">
        <v>150</v>
      </c>
      <c r="C12" s="35">
        <v>85</v>
      </c>
      <c r="D12" s="35">
        <v>7</v>
      </c>
      <c r="E12" s="35">
        <v>2</v>
      </c>
      <c r="F12" s="35">
        <v>454</v>
      </c>
      <c r="G12" s="35">
        <v>150</v>
      </c>
      <c r="H12" s="35">
        <v>29</v>
      </c>
      <c r="I12" s="35">
        <v>7</v>
      </c>
      <c r="J12" s="35">
        <v>21</v>
      </c>
      <c r="K12" s="35">
        <v>0</v>
      </c>
      <c r="L12" s="35">
        <v>283</v>
      </c>
      <c r="M12" s="35">
        <v>157</v>
      </c>
      <c r="N12" s="35">
        <v>0</v>
      </c>
      <c r="O12" s="35">
        <v>0</v>
      </c>
      <c r="P12" s="35">
        <v>33</v>
      </c>
      <c r="Q12" s="35">
        <v>13</v>
      </c>
      <c r="R12" s="35">
        <v>0</v>
      </c>
      <c r="S12" s="35">
        <v>0</v>
      </c>
      <c r="T12" s="35">
        <v>0</v>
      </c>
      <c r="U12" s="35">
        <v>0</v>
      </c>
      <c r="V12" s="116">
        <v>0</v>
      </c>
      <c r="W12" s="105">
        <v>0</v>
      </c>
      <c r="X12" s="104">
        <f t="shared" si="0"/>
        <v>977</v>
      </c>
      <c r="Y12" s="35">
        <f t="shared" si="1"/>
        <v>414</v>
      </c>
      <c r="Z12" s="35">
        <f t="shared" si="2"/>
        <v>887</v>
      </c>
      <c r="AA12" s="105">
        <f t="shared" si="3"/>
        <v>392</v>
      </c>
    </row>
    <row r="13" spans="1:27" ht="12" customHeight="1" x14ac:dyDescent="0.2">
      <c r="A13" s="94">
        <v>7</v>
      </c>
      <c r="B13" s="36">
        <v>124</v>
      </c>
      <c r="C13" s="36">
        <v>134</v>
      </c>
      <c r="D13" s="36">
        <v>0</v>
      </c>
      <c r="E13" s="36">
        <v>2</v>
      </c>
      <c r="F13" s="36">
        <v>356</v>
      </c>
      <c r="G13" s="36">
        <v>231</v>
      </c>
      <c r="H13" s="36">
        <v>0</v>
      </c>
      <c r="I13" s="36">
        <v>13</v>
      </c>
      <c r="J13" s="36">
        <v>18</v>
      </c>
      <c r="K13" s="36">
        <v>0</v>
      </c>
      <c r="L13" s="36">
        <v>253</v>
      </c>
      <c r="M13" s="36">
        <v>223</v>
      </c>
      <c r="N13" s="36">
        <v>0</v>
      </c>
      <c r="O13" s="36">
        <v>0</v>
      </c>
      <c r="P13" s="36">
        <v>41</v>
      </c>
      <c r="Q13" s="36">
        <v>17</v>
      </c>
      <c r="R13" s="36">
        <v>0</v>
      </c>
      <c r="S13" s="36">
        <v>0</v>
      </c>
      <c r="T13" s="36">
        <v>0</v>
      </c>
      <c r="U13" s="36">
        <v>0</v>
      </c>
      <c r="V13" s="117">
        <v>0</v>
      </c>
      <c r="W13" s="107">
        <v>0</v>
      </c>
      <c r="X13" s="106">
        <f t="shared" si="0"/>
        <v>792</v>
      </c>
      <c r="Y13" s="36">
        <f t="shared" si="1"/>
        <v>620</v>
      </c>
      <c r="Z13" s="36">
        <f t="shared" si="2"/>
        <v>733</v>
      </c>
      <c r="AA13" s="107">
        <f t="shared" si="3"/>
        <v>588</v>
      </c>
    </row>
    <row r="14" spans="1:27" ht="12" customHeight="1" x14ac:dyDescent="0.2">
      <c r="A14" s="92">
        <v>8</v>
      </c>
      <c r="B14" s="34">
        <v>133</v>
      </c>
      <c r="C14" s="34">
        <v>117</v>
      </c>
      <c r="D14" s="34">
        <v>4</v>
      </c>
      <c r="E14" s="34">
        <v>9</v>
      </c>
      <c r="F14" s="34">
        <v>332</v>
      </c>
      <c r="G14" s="34">
        <v>223</v>
      </c>
      <c r="H14" s="34">
        <v>35</v>
      </c>
      <c r="I14" s="34">
        <v>10</v>
      </c>
      <c r="J14" s="34">
        <v>11</v>
      </c>
      <c r="K14" s="34">
        <v>0</v>
      </c>
      <c r="L14" s="34">
        <v>175</v>
      </c>
      <c r="M14" s="34">
        <v>145</v>
      </c>
      <c r="N14" s="34">
        <v>0</v>
      </c>
      <c r="O14" s="34">
        <v>0</v>
      </c>
      <c r="P14" s="34">
        <v>41</v>
      </c>
      <c r="Q14" s="34">
        <v>3</v>
      </c>
      <c r="R14" s="34">
        <v>0</v>
      </c>
      <c r="S14" s="34">
        <v>0</v>
      </c>
      <c r="T14" s="34">
        <v>0</v>
      </c>
      <c r="U14" s="34">
        <v>0</v>
      </c>
      <c r="V14" s="115">
        <v>0</v>
      </c>
      <c r="W14" s="103">
        <v>0</v>
      </c>
      <c r="X14" s="102">
        <f t="shared" si="0"/>
        <v>731</v>
      </c>
      <c r="Y14" s="34">
        <f t="shared" si="1"/>
        <v>507</v>
      </c>
      <c r="Z14" s="34">
        <f t="shared" si="2"/>
        <v>640</v>
      </c>
      <c r="AA14" s="103">
        <f t="shared" si="3"/>
        <v>485</v>
      </c>
    </row>
    <row r="15" spans="1:27" ht="12" customHeight="1" x14ac:dyDescent="0.2">
      <c r="A15" s="93">
        <v>9</v>
      </c>
      <c r="B15" s="35">
        <v>131</v>
      </c>
      <c r="C15" s="35">
        <v>304</v>
      </c>
      <c r="D15" s="35">
        <v>7</v>
      </c>
      <c r="E15" s="35">
        <v>13</v>
      </c>
      <c r="F15" s="35">
        <v>370</v>
      </c>
      <c r="G15" s="35">
        <v>473</v>
      </c>
      <c r="H15" s="35">
        <v>69</v>
      </c>
      <c r="I15" s="35">
        <v>40</v>
      </c>
      <c r="J15" s="35">
        <v>23</v>
      </c>
      <c r="K15" s="35">
        <v>6</v>
      </c>
      <c r="L15" s="35">
        <v>200</v>
      </c>
      <c r="M15" s="35">
        <v>292</v>
      </c>
      <c r="N15" s="35">
        <v>0</v>
      </c>
      <c r="O15" s="35">
        <v>0</v>
      </c>
      <c r="P15" s="35">
        <v>5</v>
      </c>
      <c r="Q15" s="35">
        <v>3</v>
      </c>
      <c r="R15" s="35">
        <v>0</v>
      </c>
      <c r="S15" s="35">
        <v>0</v>
      </c>
      <c r="T15" s="35">
        <v>0</v>
      </c>
      <c r="U15" s="35">
        <v>0</v>
      </c>
      <c r="V15" s="116">
        <v>0</v>
      </c>
      <c r="W15" s="105">
        <v>0</v>
      </c>
      <c r="X15" s="104">
        <f t="shared" si="0"/>
        <v>805</v>
      </c>
      <c r="Y15" s="35">
        <f t="shared" si="1"/>
        <v>1131</v>
      </c>
      <c r="Z15" s="35">
        <f t="shared" si="2"/>
        <v>701</v>
      </c>
      <c r="AA15" s="105">
        <f t="shared" si="3"/>
        <v>1069</v>
      </c>
    </row>
    <row r="16" spans="1:27" ht="12" customHeight="1" x14ac:dyDescent="0.2">
      <c r="A16" s="94">
        <v>10</v>
      </c>
      <c r="B16" s="36">
        <v>125</v>
      </c>
      <c r="C16" s="36">
        <v>344</v>
      </c>
      <c r="D16" s="36">
        <v>3</v>
      </c>
      <c r="E16" s="36">
        <v>0</v>
      </c>
      <c r="F16" s="36">
        <v>388</v>
      </c>
      <c r="G16" s="36">
        <v>557</v>
      </c>
      <c r="H16" s="36">
        <v>28</v>
      </c>
      <c r="I16" s="36">
        <v>2</v>
      </c>
      <c r="J16" s="36">
        <v>22</v>
      </c>
      <c r="K16" s="36">
        <v>3</v>
      </c>
      <c r="L16" s="36">
        <v>336</v>
      </c>
      <c r="M16" s="36">
        <v>467</v>
      </c>
      <c r="N16" s="36">
        <v>0</v>
      </c>
      <c r="O16" s="36">
        <v>0</v>
      </c>
      <c r="P16" s="36">
        <v>4</v>
      </c>
      <c r="Q16" s="36">
        <v>11</v>
      </c>
      <c r="R16" s="36">
        <v>0</v>
      </c>
      <c r="S16" s="36">
        <v>0</v>
      </c>
      <c r="T16" s="36">
        <v>0</v>
      </c>
      <c r="U16" s="36">
        <v>0</v>
      </c>
      <c r="V16" s="117">
        <v>0</v>
      </c>
      <c r="W16" s="107">
        <v>0</v>
      </c>
      <c r="X16" s="106">
        <f t="shared" si="0"/>
        <v>906</v>
      </c>
      <c r="Y16" s="36">
        <f t="shared" si="1"/>
        <v>1384</v>
      </c>
      <c r="Z16" s="36">
        <f t="shared" si="2"/>
        <v>849</v>
      </c>
      <c r="AA16" s="107">
        <f t="shared" si="3"/>
        <v>1368</v>
      </c>
    </row>
    <row r="17" spans="1:27" ht="12" customHeight="1" x14ac:dyDescent="0.2">
      <c r="A17" s="92">
        <v>11</v>
      </c>
      <c r="B17" s="34">
        <v>84</v>
      </c>
      <c r="C17" s="34">
        <v>129</v>
      </c>
      <c r="D17" s="34">
        <v>0</v>
      </c>
      <c r="E17" s="34">
        <v>0</v>
      </c>
      <c r="F17" s="34">
        <v>304</v>
      </c>
      <c r="G17" s="34">
        <v>261</v>
      </c>
      <c r="H17" s="34">
        <v>0</v>
      </c>
      <c r="I17" s="34">
        <v>0</v>
      </c>
      <c r="J17" s="34">
        <v>9</v>
      </c>
      <c r="K17" s="34">
        <v>3</v>
      </c>
      <c r="L17" s="34">
        <v>164</v>
      </c>
      <c r="M17" s="34">
        <v>151</v>
      </c>
      <c r="N17" s="34">
        <v>0</v>
      </c>
      <c r="O17" s="34">
        <v>0</v>
      </c>
      <c r="P17" s="34">
        <v>26</v>
      </c>
      <c r="Q17" s="34">
        <v>22</v>
      </c>
      <c r="R17" s="34">
        <v>0</v>
      </c>
      <c r="S17" s="34">
        <v>0</v>
      </c>
      <c r="T17" s="34">
        <v>0</v>
      </c>
      <c r="U17" s="34">
        <v>0</v>
      </c>
      <c r="V17" s="115">
        <v>0</v>
      </c>
      <c r="W17" s="103">
        <v>0</v>
      </c>
      <c r="X17" s="102">
        <f t="shared" si="0"/>
        <v>587</v>
      </c>
      <c r="Y17" s="34">
        <f t="shared" si="1"/>
        <v>566</v>
      </c>
      <c r="Z17" s="34">
        <f t="shared" si="2"/>
        <v>552</v>
      </c>
      <c r="AA17" s="103">
        <f t="shared" si="3"/>
        <v>541</v>
      </c>
    </row>
    <row r="18" spans="1:27" ht="12" customHeight="1" x14ac:dyDescent="0.2">
      <c r="A18" s="93">
        <v>12</v>
      </c>
      <c r="B18" s="35">
        <v>97</v>
      </c>
      <c r="C18" s="35">
        <v>80</v>
      </c>
      <c r="D18" s="35">
        <v>0</v>
      </c>
      <c r="E18" s="35">
        <v>0</v>
      </c>
      <c r="F18" s="35">
        <v>298</v>
      </c>
      <c r="G18" s="35">
        <v>149</v>
      </c>
      <c r="H18" s="35">
        <v>10</v>
      </c>
      <c r="I18" s="35">
        <v>6</v>
      </c>
      <c r="J18" s="35">
        <v>69</v>
      </c>
      <c r="K18" s="35">
        <v>0</v>
      </c>
      <c r="L18" s="35">
        <v>103</v>
      </c>
      <c r="M18" s="35">
        <v>87</v>
      </c>
      <c r="N18" s="35">
        <v>0</v>
      </c>
      <c r="O18" s="35">
        <v>0</v>
      </c>
      <c r="P18" s="35">
        <v>0</v>
      </c>
      <c r="Q18" s="35">
        <v>6</v>
      </c>
      <c r="R18" s="35">
        <v>0</v>
      </c>
      <c r="S18" s="35">
        <v>0</v>
      </c>
      <c r="T18" s="35">
        <v>0</v>
      </c>
      <c r="U18" s="35">
        <v>0</v>
      </c>
      <c r="V18" s="116">
        <v>0</v>
      </c>
      <c r="W18" s="105">
        <v>0</v>
      </c>
      <c r="X18" s="104">
        <f t="shared" si="0"/>
        <v>577</v>
      </c>
      <c r="Y18" s="35">
        <f t="shared" si="1"/>
        <v>328</v>
      </c>
      <c r="Z18" s="35">
        <f t="shared" si="2"/>
        <v>498</v>
      </c>
      <c r="AA18" s="105">
        <f t="shared" si="3"/>
        <v>316</v>
      </c>
    </row>
    <row r="19" spans="1:27" ht="12" customHeight="1" x14ac:dyDescent="0.2">
      <c r="A19" s="94">
        <v>13</v>
      </c>
      <c r="B19" s="36">
        <v>73</v>
      </c>
      <c r="C19" s="36">
        <v>61</v>
      </c>
      <c r="D19" s="36">
        <v>0</v>
      </c>
      <c r="E19" s="36">
        <v>0</v>
      </c>
      <c r="F19" s="36">
        <v>310</v>
      </c>
      <c r="G19" s="36">
        <v>110</v>
      </c>
      <c r="H19" s="36">
        <v>0</v>
      </c>
      <c r="I19" s="36">
        <v>0</v>
      </c>
      <c r="J19" s="36">
        <v>13</v>
      </c>
      <c r="K19" s="36">
        <v>0</v>
      </c>
      <c r="L19" s="36">
        <v>253</v>
      </c>
      <c r="M19" s="36">
        <v>85</v>
      </c>
      <c r="N19" s="36">
        <v>0</v>
      </c>
      <c r="O19" s="36">
        <v>0</v>
      </c>
      <c r="P19" s="36">
        <v>8</v>
      </c>
      <c r="Q19" s="36">
        <v>5</v>
      </c>
      <c r="R19" s="36">
        <v>30</v>
      </c>
      <c r="S19" s="36">
        <v>0</v>
      </c>
      <c r="T19" s="36">
        <v>0</v>
      </c>
      <c r="U19" s="36">
        <v>0</v>
      </c>
      <c r="V19" s="117">
        <v>0</v>
      </c>
      <c r="W19" s="107">
        <v>0</v>
      </c>
      <c r="X19" s="106">
        <f t="shared" si="0"/>
        <v>687</v>
      </c>
      <c r="Y19" s="36">
        <f t="shared" si="1"/>
        <v>261</v>
      </c>
      <c r="Z19" s="36">
        <f t="shared" si="2"/>
        <v>636</v>
      </c>
      <c r="AA19" s="107">
        <f t="shared" si="3"/>
        <v>256</v>
      </c>
    </row>
    <row r="20" spans="1:27" ht="12" customHeight="1" x14ac:dyDescent="0.2">
      <c r="A20" s="92">
        <v>14</v>
      </c>
      <c r="B20" s="34">
        <v>82</v>
      </c>
      <c r="C20" s="34">
        <v>69</v>
      </c>
      <c r="D20" s="34">
        <v>0</v>
      </c>
      <c r="E20" s="34">
        <v>0</v>
      </c>
      <c r="F20" s="34">
        <v>214</v>
      </c>
      <c r="G20" s="34">
        <v>122</v>
      </c>
      <c r="H20" s="34">
        <v>13</v>
      </c>
      <c r="I20" s="34">
        <v>7</v>
      </c>
      <c r="J20" s="34">
        <v>11</v>
      </c>
      <c r="K20" s="34">
        <v>0</v>
      </c>
      <c r="L20" s="34">
        <v>95</v>
      </c>
      <c r="M20" s="34">
        <v>67</v>
      </c>
      <c r="N20" s="34">
        <v>0</v>
      </c>
      <c r="O20" s="34">
        <v>0</v>
      </c>
      <c r="P20" s="34">
        <v>0</v>
      </c>
      <c r="Q20" s="34">
        <v>3</v>
      </c>
      <c r="R20" s="34">
        <v>27</v>
      </c>
      <c r="S20" s="34">
        <v>0</v>
      </c>
      <c r="T20" s="34">
        <v>0</v>
      </c>
      <c r="U20" s="34">
        <v>0</v>
      </c>
      <c r="V20" s="115">
        <v>0</v>
      </c>
      <c r="W20" s="103">
        <v>0</v>
      </c>
      <c r="X20" s="102">
        <f t="shared" si="0"/>
        <v>442</v>
      </c>
      <c r="Y20" s="34">
        <f t="shared" si="1"/>
        <v>268</v>
      </c>
      <c r="Z20" s="34">
        <f t="shared" si="2"/>
        <v>391</v>
      </c>
      <c r="AA20" s="103">
        <f t="shared" si="3"/>
        <v>258</v>
      </c>
    </row>
    <row r="21" spans="1:27" ht="12" customHeight="1" x14ac:dyDescent="0.2">
      <c r="A21" s="93">
        <v>15</v>
      </c>
      <c r="B21" s="35">
        <v>69</v>
      </c>
      <c r="C21" s="35">
        <v>105</v>
      </c>
      <c r="D21" s="35">
        <v>2</v>
      </c>
      <c r="E21" s="35">
        <v>3</v>
      </c>
      <c r="F21" s="35">
        <v>284</v>
      </c>
      <c r="G21" s="35">
        <v>186</v>
      </c>
      <c r="H21" s="35">
        <v>8</v>
      </c>
      <c r="I21" s="35">
        <v>17</v>
      </c>
      <c r="J21" s="35">
        <v>11</v>
      </c>
      <c r="K21" s="35">
        <v>0</v>
      </c>
      <c r="L21" s="35">
        <v>123</v>
      </c>
      <c r="M21" s="35">
        <v>134</v>
      </c>
      <c r="N21" s="35">
        <v>0</v>
      </c>
      <c r="O21" s="35">
        <v>0</v>
      </c>
      <c r="P21" s="35">
        <v>6</v>
      </c>
      <c r="Q21" s="35">
        <v>27</v>
      </c>
      <c r="R21" s="35">
        <v>0</v>
      </c>
      <c r="S21" s="35">
        <v>0</v>
      </c>
      <c r="T21" s="35">
        <v>0</v>
      </c>
      <c r="U21" s="35">
        <v>0</v>
      </c>
      <c r="V21" s="116">
        <v>0</v>
      </c>
      <c r="W21" s="105">
        <v>0</v>
      </c>
      <c r="X21" s="104">
        <f t="shared" si="0"/>
        <v>503</v>
      </c>
      <c r="Y21" s="35">
        <f t="shared" si="1"/>
        <v>472</v>
      </c>
      <c r="Z21" s="35">
        <f t="shared" si="2"/>
        <v>476</v>
      </c>
      <c r="AA21" s="105">
        <f t="shared" si="3"/>
        <v>425</v>
      </c>
    </row>
    <row r="22" spans="1:27" ht="12" customHeight="1" x14ac:dyDescent="0.2">
      <c r="A22" s="94">
        <v>16</v>
      </c>
      <c r="B22" s="36">
        <v>78</v>
      </c>
      <c r="C22" s="36">
        <v>76</v>
      </c>
      <c r="D22" s="36">
        <v>3</v>
      </c>
      <c r="E22" s="36">
        <v>1</v>
      </c>
      <c r="F22" s="36">
        <v>257</v>
      </c>
      <c r="G22" s="36">
        <v>121</v>
      </c>
      <c r="H22" s="36">
        <v>27</v>
      </c>
      <c r="I22" s="36">
        <v>2</v>
      </c>
      <c r="J22" s="36">
        <v>7</v>
      </c>
      <c r="K22" s="36">
        <v>0</v>
      </c>
      <c r="L22" s="36">
        <v>15</v>
      </c>
      <c r="M22" s="36">
        <v>104</v>
      </c>
      <c r="N22" s="36">
        <v>0</v>
      </c>
      <c r="O22" s="36">
        <v>0</v>
      </c>
      <c r="P22" s="36">
        <v>0</v>
      </c>
      <c r="Q22" s="36">
        <v>0</v>
      </c>
      <c r="R22" s="36">
        <v>0</v>
      </c>
      <c r="S22" s="36">
        <v>0</v>
      </c>
      <c r="T22" s="36">
        <v>0</v>
      </c>
      <c r="U22" s="36">
        <v>0</v>
      </c>
      <c r="V22" s="117">
        <v>0</v>
      </c>
      <c r="W22" s="107">
        <v>0</v>
      </c>
      <c r="X22" s="106">
        <f t="shared" si="0"/>
        <v>387</v>
      </c>
      <c r="Y22" s="36">
        <f t="shared" si="1"/>
        <v>304</v>
      </c>
      <c r="Z22" s="36">
        <f t="shared" si="2"/>
        <v>350</v>
      </c>
      <c r="AA22" s="107">
        <f t="shared" si="3"/>
        <v>301</v>
      </c>
    </row>
    <row r="23" spans="1:27" ht="12" customHeight="1" x14ac:dyDescent="0.2">
      <c r="A23" s="92">
        <v>17</v>
      </c>
      <c r="B23" s="34">
        <v>92</v>
      </c>
      <c r="C23" s="34">
        <v>124</v>
      </c>
      <c r="D23" s="34">
        <v>6</v>
      </c>
      <c r="E23" s="34">
        <v>0</v>
      </c>
      <c r="F23" s="34">
        <v>320</v>
      </c>
      <c r="G23" s="34">
        <v>225</v>
      </c>
      <c r="H23" s="34">
        <v>22</v>
      </c>
      <c r="I23" s="34">
        <v>0</v>
      </c>
      <c r="J23" s="34">
        <v>12</v>
      </c>
      <c r="K23" s="34">
        <v>3</v>
      </c>
      <c r="L23" s="34">
        <v>193</v>
      </c>
      <c r="M23" s="34">
        <v>160</v>
      </c>
      <c r="N23" s="34">
        <v>0</v>
      </c>
      <c r="O23" s="34">
        <v>0</v>
      </c>
      <c r="P23" s="34">
        <v>17</v>
      </c>
      <c r="Q23" s="34">
        <v>0</v>
      </c>
      <c r="R23" s="34">
        <v>0</v>
      </c>
      <c r="S23" s="34">
        <v>0</v>
      </c>
      <c r="T23" s="34">
        <v>0</v>
      </c>
      <c r="U23" s="34">
        <v>0</v>
      </c>
      <c r="V23" s="115">
        <v>0</v>
      </c>
      <c r="W23" s="103">
        <v>0</v>
      </c>
      <c r="X23" s="102">
        <f t="shared" si="0"/>
        <v>662</v>
      </c>
      <c r="Y23" s="34">
        <f t="shared" si="1"/>
        <v>512</v>
      </c>
      <c r="Z23" s="34">
        <f t="shared" si="2"/>
        <v>605</v>
      </c>
      <c r="AA23" s="103">
        <f t="shared" si="3"/>
        <v>509</v>
      </c>
    </row>
    <row r="24" spans="1:27" ht="12" customHeight="1" x14ac:dyDescent="0.2">
      <c r="A24" s="93">
        <v>18</v>
      </c>
      <c r="B24" s="35">
        <v>115</v>
      </c>
      <c r="C24" s="35">
        <v>104</v>
      </c>
      <c r="D24" s="35">
        <v>34</v>
      </c>
      <c r="E24" s="35">
        <v>0</v>
      </c>
      <c r="F24" s="35">
        <v>308</v>
      </c>
      <c r="G24" s="35">
        <v>201</v>
      </c>
      <c r="H24" s="35">
        <v>43</v>
      </c>
      <c r="I24" s="35">
        <v>0</v>
      </c>
      <c r="J24" s="35">
        <v>15</v>
      </c>
      <c r="K24" s="35">
        <v>0</v>
      </c>
      <c r="L24" s="35">
        <v>214</v>
      </c>
      <c r="M24" s="35">
        <v>167</v>
      </c>
      <c r="N24" s="35">
        <v>0</v>
      </c>
      <c r="O24" s="35">
        <v>0</v>
      </c>
      <c r="P24" s="35">
        <v>0</v>
      </c>
      <c r="Q24" s="35">
        <v>6</v>
      </c>
      <c r="R24" s="35">
        <v>42</v>
      </c>
      <c r="S24" s="35">
        <v>0</v>
      </c>
      <c r="T24" s="35">
        <v>0</v>
      </c>
      <c r="U24" s="35">
        <v>0</v>
      </c>
      <c r="V24" s="116">
        <v>0</v>
      </c>
      <c r="W24" s="105">
        <v>0</v>
      </c>
      <c r="X24" s="104">
        <f t="shared" si="0"/>
        <v>771</v>
      </c>
      <c r="Y24" s="35">
        <f t="shared" si="1"/>
        <v>478</v>
      </c>
      <c r="Z24" s="35">
        <f t="shared" si="2"/>
        <v>637</v>
      </c>
      <c r="AA24" s="105">
        <f t="shared" si="3"/>
        <v>472</v>
      </c>
    </row>
    <row r="25" spans="1:27" ht="12" customHeight="1" x14ac:dyDescent="0.2">
      <c r="A25" s="94">
        <v>19</v>
      </c>
      <c r="B25" s="36">
        <v>134</v>
      </c>
      <c r="C25" s="36">
        <v>51</v>
      </c>
      <c r="D25" s="36">
        <v>3</v>
      </c>
      <c r="E25" s="36">
        <v>0</v>
      </c>
      <c r="F25" s="36">
        <v>359</v>
      </c>
      <c r="G25" s="36">
        <v>124</v>
      </c>
      <c r="H25" s="36">
        <v>21</v>
      </c>
      <c r="I25" s="36">
        <v>0</v>
      </c>
      <c r="J25" s="36">
        <v>14</v>
      </c>
      <c r="K25" s="36">
        <v>6</v>
      </c>
      <c r="L25" s="36">
        <v>92</v>
      </c>
      <c r="M25" s="36">
        <v>77</v>
      </c>
      <c r="N25" s="36">
        <v>0</v>
      </c>
      <c r="O25" s="36">
        <v>0</v>
      </c>
      <c r="P25" s="36">
        <v>7</v>
      </c>
      <c r="Q25" s="36">
        <v>4</v>
      </c>
      <c r="R25" s="36">
        <v>0</v>
      </c>
      <c r="S25" s="36">
        <v>0</v>
      </c>
      <c r="T25" s="36">
        <v>0</v>
      </c>
      <c r="U25" s="36">
        <v>0</v>
      </c>
      <c r="V25" s="117">
        <v>0</v>
      </c>
      <c r="W25" s="107">
        <v>0</v>
      </c>
      <c r="X25" s="106">
        <f t="shared" si="0"/>
        <v>630</v>
      </c>
      <c r="Y25" s="36">
        <f t="shared" si="1"/>
        <v>262</v>
      </c>
      <c r="Z25" s="36">
        <f t="shared" si="2"/>
        <v>585</v>
      </c>
      <c r="AA25" s="107">
        <f t="shared" si="3"/>
        <v>252</v>
      </c>
    </row>
    <row r="26" spans="1:27" ht="12" customHeight="1" x14ac:dyDescent="0.2">
      <c r="A26" s="92">
        <v>20</v>
      </c>
      <c r="B26" s="34">
        <v>104</v>
      </c>
      <c r="C26" s="34">
        <v>97</v>
      </c>
      <c r="D26" s="34">
        <v>0</v>
      </c>
      <c r="E26" s="34">
        <v>0</v>
      </c>
      <c r="F26" s="34">
        <v>356</v>
      </c>
      <c r="G26" s="34">
        <v>211</v>
      </c>
      <c r="H26" s="34">
        <v>8</v>
      </c>
      <c r="I26" s="34">
        <v>0</v>
      </c>
      <c r="J26" s="34">
        <v>15</v>
      </c>
      <c r="K26" s="34">
        <v>0</v>
      </c>
      <c r="L26" s="34">
        <v>37</v>
      </c>
      <c r="M26" s="34">
        <v>170</v>
      </c>
      <c r="N26" s="34">
        <v>0</v>
      </c>
      <c r="O26" s="34">
        <v>0</v>
      </c>
      <c r="P26" s="34">
        <v>3</v>
      </c>
      <c r="Q26" s="34">
        <v>5</v>
      </c>
      <c r="R26" s="34">
        <v>33</v>
      </c>
      <c r="S26" s="34">
        <v>0</v>
      </c>
      <c r="T26" s="34">
        <v>0</v>
      </c>
      <c r="U26" s="34">
        <v>0</v>
      </c>
      <c r="V26" s="115">
        <v>0</v>
      </c>
      <c r="W26" s="103">
        <v>0</v>
      </c>
      <c r="X26" s="102">
        <f t="shared" si="0"/>
        <v>556</v>
      </c>
      <c r="Y26" s="34">
        <f t="shared" si="1"/>
        <v>483</v>
      </c>
      <c r="Z26" s="34">
        <f t="shared" si="2"/>
        <v>497</v>
      </c>
      <c r="AA26" s="103">
        <f t="shared" si="3"/>
        <v>478</v>
      </c>
    </row>
    <row r="27" spans="1:27" ht="12" customHeight="1" x14ac:dyDescent="0.2">
      <c r="A27" s="93">
        <v>21</v>
      </c>
      <c r="B27" s="35">
        <v>103</v>
      </c>
      <c r="C27" s="35">
        <v>54</v>
      </c>
      <c r="D27" s="35">
        <v>0</v>
      </c>
      <c r="E27" s="35">
        <v>0</v>
      </c>
      <c r="F27" s="35">
        <v>322</v>
      </c>
      <c r="G27" s="35">
        <v>66</v>
      </c>
      <c r="H27" s="35">
        <v>14</v>
      </c>
      <c r="I27" s="35">
        <v>0</v>
      </c>
      <c r="J27" s="35">
        <v>16</v>
      </c>
      <c r="K27" s="35">
        <v>0</v>
      </c>
      <c r="L27" s="35">
        <v>144</v>
      </c>
      <c r="M27" s="35">
        <v>41</v>
      </c>
      <c r="N27" s="35">
        <v>0</v>
      </c>
      <c r="O27" s="35">
        <v>0</v>
      </c>
      <c r="P27" s="35">
        <v>26</v>
      </c>
      <c r="Q27" s="35">
        <v>5</v>
      </c>
      <c r="R27" s="35">
        <v>34</v>
      </c>
      <c r="S27" s="35">
        <v>0</v>
      </c>
      <c r="T27" s="35">
        <v>0</v>
      </c>
      <c r="U27" s="35">
        <v>0</v>
      </c>
      <c r="V27" s="116">
        <v>0</v>
      </c>
      <c r="W27" s="105">
        <v>0</v>
      </c>
      <c r="X27" s="104">
        <f t="shared" si="0"/>
        <v>659</v>
      </c>
      <c r="Y27" s="35">
        <f t="shared" si="1"/>
        <v>166</v>
      </c>
      <c r="Z27" s="35">
        <f t="shared" si="2"/>
        <v>569</v>
      </c>
      <c r="AA27" s="105">
        <f t="shared" si="3"/>
        <v>161</v>
      </c>
    </row>
    <row r="28" spans="1:27" ht="12" customHeight="1" thickBot="1" x14ac:dyDescent="0.25">
      <c r="A28" s="95" t="s">
        <v>17</v>
      </c>
      <c r="B28" s="28">
        <f t="shared" ref="B28:W28" si="4">SUM(B7:B27)</f>
        <v>2239</v>
      </c>
      <c r="C28" s="28">
        <f t="shared" si="4"/>
        <v>2637</v>
      </c>
      <c r="D28" s="28">
        <f t="shared" si="4"/>
        <v>69</v>
      </c>
      <c r="E28" s="28">
        <f t="shared" si="4"/>
        <v>38</v>
      </c>
      <c r="F28" s="28">
        <f t="shared" si="4"/>
        <v>6963</v>
      </c>
      <c r="G28" s="28">
        <f t="shared" si="4"/>
        <v>4640</v>
      </c>
      <c r="H28" s="28">
        <f t="shared" si="4"/>
        <v>412</v>
      </c>
      <c r="I28" s="28">
        <f t="shared" si="4"/>
        <v>143</v>
      </c>
      <c r="J28" s="28">
        <f t="shared" si="4"/>
        <v>456</v>
      </c>
      <c r="K28" s="28">
        <f t="shared" si="4"/>
        <v>26</v>
      </c>
      <c r="L28" s="28">
        <f t="shared" si="4"/>
        <v>3933</v>
      </c>
      <c r="M28" s="28">
        <f t="shared" si="4"/>
        <v>3359</v>
      </c>
      <c r="N28" s="28">
        <f t="shared" si="4"/>
        <v>0</v>
      </c>
      <c r="O28" s="28">
        <f t="shared" si="4"/>
        <v>6</v>
      </c>
      <c r="P28" s="28">
        <f t="shared" si="4"/>
        <v>486</v>
      </c>
      <c r="Q28" s="28">
        <f t="shared" si="4"/>
        <v>201</v>
      </c>
      <c r="R28" s="28">
        <f t="shared" si="4"/>
        <v>240</v>
      </c>
      <c r="S28" s="28">
        <f t="shared" si="4"/>
        <v>0</v>
      </c>
      <c r="T28" s="28">
        <f t="shared" si="4"/>
        <v>0</v>
      </c>
      <c r="U28" s="28">
        <f t="shared" si="4"/>
        <v>0</v>
      </c>
      <c r="V28" s="28">
        <f t="shared" si="4"/>
        <v>0</v>
      </c>
      <c r="W28" s="29">
        <f t="shared" si="4"/>
        <v>0</v>
      </c>
      <c r="X28" s="96">
        <f t="shared" si="0"/>
        <v>14798</v>
      </c>
      <c r="Y28" s="28">
        <f t="shared" si="1"/>
        <v>11050</v>
      </c>
      <c r="Z28" s="28">
        <f t="shared" si="2"/>
        <v>13135</v>
      </c>
      <c r="AA28" s="29">
        <f t="shared" si="3"/>
        <v>10636</v>
      </c>
    </row>
    <row r="29" spans="1:27" ht="12" customHeight="1" x14ac:dyDescent="0.2">
      <c r="A29" s="97" t="s">
        <v>18</v>
      </c>
      <c r="B29" s="63">
        <v>22</v>
      </c>
      <c r="C29" s="63">
        <v>0</v>
      </c>
      <c r="D29" s="63">
        <v>12</v>
      </c>
      <c r="E29" s="63">
        <v>0</v>
      </c>
      <c r="F29" s="63">
        <v>22</v>
      </c>
      <c r="G29" s="63">
        <v>0</v>
      </c>
      <c r="H29" s="63">
        <v>8</v>
      </c>
      <c r="I29" s="63">
        <v>0</v>
      </c>
      <c r="J29" s="63">
        <v>3</v>
      </c>
      <c r="K29" s="63">
        <v>0</v>
      </c>
      <c r="L29" s="63">
        <v>170</v>
      </c>
      <c r="M29" s="63">
        <v>32</v>
      </c>
      <c r="N29" s="63">
        <v>0</v>
      </c>
      <c r="O29" s="63">
        <v>0</v>
      </c>
      <c r="P29" s="63">
        <v>0</v>
      </c>
      <c r="Q29" s="63">
        <v>0</v>
      </c>
      <c r="R29" s="63">
        <v>109</v>
      </c>
      <c r="S29" s="63">
        <v>0</v>
      </c>
      <c r="T29" s="63">
        <v>0</v>
      </c>
      <c r="U29" s="63">
        <v>0</v>
      </c>
      <c r="V29" s="63">
        <v>0</v>
      </c>
      <c r="W29" s="64">
        <v>0</v>
      </c>
      <c r="X29" s="98">
        <f t="shared" si="0"/>
        <v>346</v>
      </c>
      <c r="Y29" s="37">
        <f t="shared" si="1"/>
        <v>32</v>
      </c>
      <c r="Z29" s="37">
        <f t="shared" si="2"/>
        <v>214</v>
      </c>
      <c r="AA29" s="99">
        <f t="shared" si="3"/>
        <v>32</v>
      </c>
    </row>
    <row r="30" spans="1:27" ht="12" customHeight="1" thickBot="1" x14ac:dyDescent="0.25">
      <c r="A30" s="95" t="s">
        <v>19</v>
      </c>
      <c r="B30" s="28">
        <f t="shared" ref="B30:W30" si="5">SUM(B28:B29)</f>
        <v>2261</v>
      </c>
      <c r="C30" s="28">
        <f t="shared" si="5"/>
        <v>2637</v>
      </c>
      <c r="D30" s="28">
        <f t="shared" si="5"/>
        <v>81</v>
      </c>
      <c r="E30" s="28">
        <f t="shared" si="5"/>
        <v>38</v>
      </c>
      <c r="F30" s="28">
        <f t="shared" si="5"/>
        <v>6985</v>
      </c>
      <c r="G30" s="28">
        <f t="shared" si="5"/>
        <v>4640</v>
      </c>
      <c r="H30" s="28">
        <f t="shared" si="5"/>
        <v>420</v>
      </c>
      <c r="I30" s="28">
        <f t="shared" si="5"/>
        <v>143</v>
      </c>
      <c r="J30" s="28">
        <f t="shared" si="5"/>
        <v>459</v>
      </c>
      <c r="K30" s="28">
        <f t="shared" si="5"/>
        <v>26</v>
      </c>
      <c r="L30" s="28">
        <f t="shared" si="5"/>
        <v>4103</v>
      </c>
      <c r="M30" s="28">
        <f t="shared" si="5"/>
        <v>3391</v>
      </c>
      <c r="N30" s="28">
        <f t="shared" si="5"/>
        <v>0</v>
      </c>
      <c r="O30" s="28">
        <f t="shared" si="5"/>
        <v>6</v>
      </c>
      <c r="P30" s="28">
        <f t="shared" si="5"/>
        <v>486</v>
      </c>
      <c r="Q30" s="28">
        <f t="shared" si="5"/>
        <v>201</v>
      </c>
      <c r="R30" s="28">
        <f t="shared" si="5"/>
        <v>349</v>
      </c>
      <c r="S30" s="28">
        <f t="shared" si="5"/>
        <v>0</v>
      </c>
      <c r="T30" s="28">
        <f t="shared" si="5"/>
        <v>0</v>
      </c>
      <c r="U30" s="28">
        <f t="shared" si="5"/>
        <v>0</v>
      </c>
      <c r="V30" s="28">
        <f t="shared" si="5"/>
        <v>0</v>
      </c>
      <c r="W30" s="29">
        <f t="shared" si="5"/>
        <v>0</v>
      </c>
      <c r="X30" s="96">
        <f t="shared" si="0"/>
        <v>15144</v>
      </c>
      <c r="Y30" s="28">
        <f t="shared" si="1"/>
        <v>11082</v>
      </c>
      <c r="Z30" s="28">
        <f t="shared" si="2"/>
        <v>13349</v>
      </c>
      <c r="AA30" s="29">
        <f t="shared" si="3"/>
        <v>10668</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282</v>
      </c>
      <c r="D32" s="100"/>
    </row>
    <row r="35" spans="1:27" ht="18" customHeight="1" thickBot="1" x14ac:dyDescent="0.35">
      <c r="A35" s="53" t="s">
        <v>108</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34">
        <f>SUM(B15:B16,B20:B23)</f>
        <v>577</v>
      </c>
      <c r="C39" s="34">
        <f t="shared" ref="C39:AA39" si="6">SUM(C15:C16,C20:C23)</f>
        <v>1022</v>
      </c>
      <c r="D39" s="34">
        <f t="shared" si="6"/>
        <v>21</v>
      </c>
      <c r="E39" s="34">
        <f t="shared" si="6"/>
        <v>17</v>
      </c>
      <c r="F39" s="34">
        <f t="shared" si="6"/>
        <v>1833</v>
      </c>
      <c r="G39" s="34">
        <f t="shared" si="6"/>
        <v>1684</v>
      </c>
      <c r="H39" s="34">
        <f t="shared" si="6"/>
        <v>167</v>
      </c>
      <c r="I39" s="34">
        <f t="shared" si="6"/>
        <v>68</v>
      </c>
      <c r="J39" s="34">
        <f t="shared" si="6"/>
        <v>86</v>
      </c>
      <c r="K39" s="34">
        <f t="shared" si="6"/>
        <v>12</v>
      </c>
      <c r="L39" s="34">
        <f t="shared" si="6"/>
        <v>962</v>
      </c>
      <c r="M39" s="34">
        <f t="shared" si="6"/>
        <v>1224</v>
      </c>
      <c r="N39" s="34">
        <f t="shared" si="6"/>
        <v>0</v>
      </c>
      <c r="O39" s="34">
        <f t="shared" si="6"/>
        <v>0</v>
      </c>
      <c r="P39" s="34">
        <f t="shared" si="6"/>
        <v>32</v>
      </c>
      <c r="Q39" s="34">
        <f t="shared" si="6"/>
        <v>44</v>
      </c>
      <c r="R39" s="34">
        <f t="shared" si="6"/>
        <v>27</v>
      </c>
      <c r="S39" s="34">
        <f t="shared" si="6"/>
        <v>0</v>
      </c>
      <c r="T39" s="33">
        <f t="shared" si="6"/>
        <v>0</v>
      </c>
      <c r="U39" s="33">
        <f t="shared" si="6"/>
        <v>0</v>
      </c>
      <c r="V39" s="33">
        <f t="shared" si="6"/>
        <v>0</v>
      </c>
      <c r="W39" s="59">
        <f t="shared" si="6"/>
        <v>0</v>
      </c>
      <c r="X39" s="102">
        <f t="shared" si="6"/>
        <v>3705</v>
      </c>
      <c r="Y39" s="34">
        <f t="shared" si="6"/>
        <v>4071</v>
      </c>
      <c r="Z39" s="34">
        <f t="shared" si="6"/>
        <v>3372</v>
      </c>
      <c r="AA39" s="103">
        <f t="shared" si="6"/>
        <v>3930</v>
      </c>
    </row>
    <row r="40" spans="1:27" ht="12" customHeight="1" x14ac:dyDescent="0.2">
      <c r="A40" s="92" t="s">
        <v>26</v>
      </c>
      <c r="B40" s="34">
        <f>SUM(B7:B9,B12:B14,B17:B18,B24)</f>
        <v>1004</v>
      </c>
      <c r="C40" s="34">
        <f t="shared" ref="C40:AA40" si="7">SUM(C7:C9,C12:C14,C17:C18,C24)</f>
        <v>1242</v>
      </c>
      <c r="D40" s="34">
        <f t="shared" si="7"/>
        <v>45</v>
      </c>
      <c r="E40" s="34">
        <f t="shared" si="7"/>
        <v>20</v>
      </c>
      <c r="F40" s="34">
        <f t="shared" si="7"/>
        <v>3122</v>
      </c>
      <c r="G40" s="34">
        <f t="shared" si="7"/>
        <v>2226</v>
      </c>
      <c r="H40" s="34">
        <f t="shared" si="7"/>
        <v>172</v>
      </c>
      <c r="I40" s="34">
        <f t="shared" si="7"/>
        <v>67</v>
      </c>
      <c r="J40" s="34">
        <f t="shared" si="7"/>
        <v>224</v>
      </c>
      <c r="K40" s="34">
        <f t="shared" si="7"/>
        <v>4</v>
      </c>
      <c r="L40" s="34">
        <f t="shared" si="7"/>
        <v>1976</v>
      </c>
      <c r="M40" s="34">
        <f t="shared" si="7"/>
        <v>1631</v>
      </c>
      <c r="N40" s="34">
        <f t="shared" si="7"/>
        <v>0</v>
      </c>
      <c r="O40" s="34">
        <f t="shared" si="7"/>
        <v>6</v>
      </c>
      <c r="P40" s="34">
        <f t="shared" si="7"/>
        <v>373</v>
      </c>
      <c r="Q40" s="34">
        <f t="shared" si="7"/>
        <v>129</v>
      </c>
      <c r="R40" s="34">
        <f t="shared" si="7"/>
        <v>78</v>
      </c>
      <c r="S40" s="34">
        <f t="shared" si="7"/>
        <v>0</v>
      </c>
      <c r="T40" s="33">
        <f t="shared" si="7"/>
        <v>0</v>
      </c>
      <c r="U40" s="33">
        <f t="shared" si="7"/>
        <v>0</v>
      </c>
      <c r="V40" s="33">
        <f t="shared" si="7"/>
        <v>0</v>
      </c>
      <c r="W40" s="59">
        <f t="shared" si="7"/>
        <v>0</v>
      </c>
      <c r="X40" s="102">
        <f t="shared" si="7"/>
        <v>6994</v>
      </c>
      <c r="Y40" s="34">
        <f t="shared" si="7"/>
        <v>5325</v>
      </c>
      <c r="Z40" s="34">
        <f t="shared" si="7"/>
        <v>6102</v>
      </c>
      <c r="AA40" s="103">
        <f t="shared" si="7"/>
        <v>5099</v>
      </c>
    </row>
    <row r="41" spans="1:27" ht="12" customHeight="1" x14ac:dyDescent="0.2">
      <c r="A41" s="93" t="s">
        <v>27</v>
      </c>
      <c r="B41" s="35">
        <f>SUM(B10:B11,B19,B25:B27)</f>
        <v>658</v>
      </c>
      <c r="C41" s="35">
        <f t="shared" ref="C41:AA41" si="8">SUM(C10:C11,C19,C25:C27)</f>
        <v>373</v>
      </c>
      <c r="D41" s="35">
        <f t="shared" si="8"/>
        <v>3</v>
      </c>
      <c r="E41" s="35">
        <f t="shared" si="8"/>
        <v>1</v>
      </c>
      <c r="F41" s="35">
        <f t="shared" si="8"/>
        <v>2008</v>
      </c>
      <c r="G41" s="35">
        <f t="shared" si="8"/>
        <v>730</v>
      </c>
      <c r="H41" s="35">
        <f t="shared" si="8"/>
        <v>73</v>
      </c>
      <c r="I41" s="35">
        <f t="shared" si="8"/>
        <v>8</v>
      </c>
      <c r="J41" s="35">
        <f t="shared" si="8"/>
        <v>146</v>
      </c>
      <c r="K41" s="35">
        <f t="shared" si="8"/>
        <v>10</v>
      </c>
      <c r="L41" s="35">
        <f t="shared" si="8"/>
        <v>995</v>
      </c>
      <c r="M41" s="35">
        <f t="shared" si="8"/>
        <v>504</v>
      </c>
      <c r="N41" s="35">
        <f t="shared" si="8"/>
        <v>0</v>
      </c>
      <c r="O41" s="35">
        <f t="shared" si="8"/>
        <v>0</v>
      </c>
      <c r="P41" s="35">
        <f t="shared" si="8"/>
        <v>81</v>
      </c>
      <c r="Q41" s="35">
        <f t="shared" si="8"/>
        <v>28</v>
      </c>
      <c r="R41" s="35">
        <f t="shared" si="8"/>
        <v>135</v>
      </c>
      <c r="S41" s="35">
        <f t="shared" si="8"/>
        <v>0</v>
      </c>
      <c r="T41" s="63">
        <f t="shared" si="8"/>
        <v>0</v>
      </c>
      <c r="U41" s="63">
        <f t="shared" si="8"/>
        <v>0</v>
      </c>
      <c r="V41" s="63">
        <f t="shared" si="8"/>
        <v>0</v>
      </c>
      <c r="W41" s="64">
        <f t="shared" si="8"/>
        <v>0</v>
      </c>
      <c r="X41" s="104">
        <f t="shared" si="8"/>
        <v>4099</v>
      </c>
      <c r="Y41" s="35">
        <f t="shared" si="8"/>
        <v>1654</v>
      </c>
      <c r="Z41" s="35">
        <f t="shared" si="8"/>
        <v>3661</v>
      </c>
      <c r="AA41" s="105">
        <f t="shared" si="8"/>
        <v>1607</v>
      </c>
    </row>
    <row r="42" spans="1:27" ht="12" customHeight="1" thickBot="1" x14ac:dyDescent="0.25">
      <c r="A42" s="95" t="s">
        <v>17</v>
      </c>
      <c r="B42" s="28">
        <f>SUM(B39:B41)</f>
        <v>2239</v>
      </c>
      <c r="C42" s="28">
        <f t="shared" ref="C42:AA42" si="9">SUM(C39:C41)</f>
        <v>2637</v>
      </c>
      <c r="D42" s="28">
        <f t="shared" si="9"/>
        <v>69</v>
      </c>
      <c r="E42" s="28">
        <f t="shared" si="9"/>
        <v>38</v>
      </c>
      <c r="F42" s="28">
        <f t="shared" si="9"/>
        <v>6963</v>
      </c>
      <c r="G42" s="28">
        <f t="shared" si="9"/>
        <v>4640</v>
      </c>
      <c r="H42" s="28">
        <f t="shared" si="9"/>
        <v>412</v>
      </c>
      <c r="I42" s="28">
        <f t="shared" si="9"/>
        <v>143</v>
      </c>
      <c r="J42" s="28">
        <f t="shared" si="9"/>
        <v>456</v>
      </c>
      <c r="K42" s="28">
        <f t="shared" si="9"/>
        <v>26</v>
      </c>
      <c r="L42" s="28">
        <f t="shared" si="9"/>
        <v>3933</v>
      </c>
      <c r="M42" s="28">
        <f t="shared" si="9"/>
        <v>3359</v>
      </c>
      <c r="N42" s="28">
        <f t="shared" si="9"/>
        <v>0</v>
      </c>
      <c r="O42" s="28">
        <f t="shared" si="9"/>
        <v>6</v>
      </c>
      <c r="P42" s="28">
        <f t="shared" si="9"/>
        <v>486</v>
      </c>
      <c r="Q42" s="28">
        <f t="shared" si="9"/>
        <v>201</v>
      </c>
      <c r="R42" s="28">
        <f t="shared" si="9"/>
        <v>240</v>
      </c>
      <c r="S42" s="28">
        <f t="shared" si="9"/>
        <v>0</v>
      </c>
      <c r="T42" s="28">
        <f t="shared" si="9"/>
        <v>0</v>
      </c>
      <c r="U42" s="28">
        <f t="shared" si="9"/>
        <v>0</v>
      </c>
      <c r="V42" s="28">
        <f t="shared" si="9"/>
        <v>0</v>
      </c>
      <c r="W42" s="29">
        <f t="shared" si="9"/>
        <v>0</v>
      </c>
      <c r="X42" s="96">
        <f t="shared" si="9"/>
        <v>14798</v>
      </c>
      <c r="Y42" s="28">
        <f t="shared" si="9"/>
        <v>11050</v>
      </c>
      <c r="Z42" s="28">
        <f t="shared" si="9"/>
        <v>13135</v>
      </c>
      <c r="AA42" s="29">
        <f t="shared" si="9"/>
        <v>10636</v>
      </c>
    </row>
    <row r="43" spans="1:27" ht="12" customHeight="1" x14ac:dyDescent="0.2">
      <c r="A43" s="97" t="s">
        <v>18</v>
      </c>
      <c r="B43" s="37">
        <f>B29</f>
        <v>22</v>
      </c>
      <c r="C43" s="37">
        <f t="shared" ref="C43:AA43" si="10">C29</f>
        <v>0</v>
      </c>
      <c r="D43" s="37">
        <f t="shared" si="10"/>
        <v>12</v>
      </c>
      <c r="E43" s="37">
        <f t="shared" si="10"/>
        <v>0</v>
      </c>
      <c r="F43" s="37">
        <f t="shared" si="10"/>
        <v>22</v>
      </c>
      <c r="G43" s="37">
        <f t="shared" si="10"/>
        <v>0</v>
      </c>
      <c r="H43" s="37">
        <f t="shared" si="10"/>
        <v>8</v>
      </c>
      <c r="I43" s="37">
        <f t="shared" si="10"/>
        <v>0</v>
      </c>
      <c r="J43" s="37">
        <f t="shared" si="10"/>
        <v>3</v>
      </c>
      <c r="K43" s="37">
        <f t="shared" si="10"/>
        <v>0</v>
      </c>
      <c r="L43" s="37">
        <f t="shared" si="10"/>
        <v>170</v>
      </c>
      <c r="M43" s="37">
        <f t="shared" si="10"/>
        <v>32</v>
      </c>
      <c r="N43" s="37">
        <f t="shared" si="10"/>
        <v>0</v>
      </c>
      <c r="O43" s="37">
        <f t="shared" si="10"/>
        <v>0</v>
      </c>
      <c r="P43" s="37">
        <f t="shared" si="10"/>
        <v>0</v>
      </c>
      <c r="Q43" s="37">
        <f t="shared" si="10"/>
        <v>0</v>
      </c>
      <c r="R43" s="37">
        <f t="shared" si="10"/>
        <v>109</v>
      </c>
      <c r="S43" s="37">
        <f t="shared" si="10"/>
        <v>0</v>
      </c>
      <c r="T43" s="63">
        <f t="shared" si="10"/>
        <v>0</v>
      </c>
      <c r="U43" s="63">
        <f t="shared" si="10"/>
        <v>0</v>
      </c>
      <c r="V43" s="63">
        <f t="shared" si="10"/>
        <v>0</v>
      </c>
      <c r="W43" s="64">
        <f t="shared" si="10"/>
        <v>0</v>
      </c>
      <c r="X43" s="98">
        <f t="shared" si="10"/>
        <v>346</v>
      </c>
      <c r="Y43" s="37">
        <f t="shared" si="10"/>
        <v>32</v>
      </c>
      <c r="Z43" s="37">
        <f t="shared" si="10"/>
        <v>214</v>
      </c>
      <c r="AA43" s="99">
        <f t="shared" si="10"/>
        <v>32</v>
      </c>
    </row>
    <row r="44" spans="1:27" ht="12" customHeight="1" thickBot="1" x14ac:dyDescent="0.25">
      <c r="A44" s="95" t="s">
        <v>19</v>
      </c>
      <c r="B44" s="28">
        <f t="shared" ref="B44:W44" si="11">SUM(B42:B43)</f>
        <v>2261</v>
      </c>
      <c r="C44" s="28">
        <f t="shared" si="11"/>
        <v>2637</v>
      </c>
      <c r="D44" s="28">
        <f t="shared" si="11"/>
        <v>81</v>
      </c>
      <c r="E44" s="28">
        <f t="shared" si="11"/>
        <v>38</v>
      </c>
      <c r="F44" s="28">
        <f t="shared" si="11"/>
        <v>6985</v>
      </c>
      <c r="G44" s="28">
        <f t="shared" si="11"/>
        <v>4640</v>
      </c>
      <c r="H44" s="28">
        <f t="shared" si="11"/>
        <v>420</v>
      </c>
      <c r="I44" s="28">
        <f t="shared" si="11"/>
        <v>143</v>
      </c>
      <c r="J44" s="28">
        <f t="shared" si="11"/>
        <v>459</v>
      </c>
      <c r="K44" s="28">
        <f t="shared" si="11"/>
        <v>26</v>
      </c>
      <c r="L44" s="28">
        <f t="shared" si="11"/>
        <v>4103</v>
      </c>
      <c r="M44" s="28">
        <f t="shared" si="11"/>
        <v>3391</v>
      </c>
      <c r="N44" s="28">
        <f t="shared" si="11"/>
        <v>0</v>
      </c>
      <c r="O44" s="28">
        <f t="shared" si="11"/>
        <v>6</v>
      </c>
      <c r="P44" s="28">
        <f t="shared" si="11"/>
        <v>486</v>
      </c>
      <c r="Q44" s="28">
        <f t="shared" si="11"/>
        <v>201</v>
      </c>
      <c r="R44" s="28">
        <f t="shared" si="11"/>
        <v>349</v>
      </c>
      <c r="S44" s="28">
        <f t="shared" si="11"/>
        <v>0</v>
      </c>
      <c r="T44" s="28">
        <f t="shared" si="11"/>
        <v>0</v>
      </c>
      <c r="U44" s="28">
        <f t="shared" si="11"/>
        <v>0</v>
      </c>
      <c r="V44" s="28">
        <f t="shared" si="11"/>
        <v>0</v>
      </c>
      <c r="W44" s="29">
        <f t="shared" si="11"/>
        <v>0</v>
      </c>
      <c r="X44" s="96">
        <f>SUM(B44,D44,F44,H44,J44,L44,N44,P44,R44,T44,V44)</f>
        <v>15144</v>
      </c>
      <c r="Y44" s="28">
        <f>SUM(C44,E44,G44,I44,K44,M44,O44,Q44,S44,U44,W44)</f>
        <v>11082</v>
      </c>
      <c r="Z44" s="28">
        <f>SUM(B44,F44,L44,T44)</f>
        <v>13349</v>
      </c>
      <c r="AA44" s="29">
        <f>SUM(C44,G44,M44,U44)</f>
        <v>10668</v>
      </c>
    </row>
    <row r="45" spans="1:27" ht="12" customHeight="1" x14ac:dyDescent="0.2">
      <c r="A45" s="79" t="s">
        <v>28</v>
      </c>
    </row>
    <row r="46" spans="1:27" ht="12" customHeight="1" x14ac:dyDescent="0.2">
      <c r="A46" s="77" t="s">
        <v>282</v>
      </c>
    </row>
  </sheetData>
  <mergeCells count="33">
    <mergeCell ref="X5:Y5"/>
    <mergeCell ref="X4:AA4"/>
    <mergeCell ref="Z5:AA5"/>
    <mergeCell ref="H5:I5"/>
    <mergeCell ref="J5:K5"/>
    <mergeCell ref="L5:M5"/>
    <mergeCell ref="V5:W5"/>
    <mergeCell ref="N5:O5"/>
    <mergeCell ref="B4:W4"/>
    <mergeCell ref="T5:U5"/>
    <mergeCell ref="P37:Q37"/>
    <mergeCell ref="R37:S37"/>
    <mergeCell ref="B5:C5"/>
    <mergeCell ref="D5:E5"/>
    <mergeCell ref="F5:G5"/>
    <mergeCell ref="R5:S5"/>
    <mergeCell ref="P5:Q5"/>
    <mergeCell ref="B1:Y1"/>
    <mergeCell ref="A4:A6"/>
    <mergeCell ref="X37:Y37"/>
    <mergeCell ref="Z37:AA37"/>
    <mergeCell ref="X36:AA36"/>
    <mergeCell ref="B37:C37"/>
    <mergeCell ref="D37:E37"/>
    <mergeCell ref="F37:G37"/>
    <mergeCell ref="H37:I37"/>
    <mergeCell ref="J37:K37"/>
    <mergeCell ref="L37:M37"/>
    <mergeCell ref="N37:O37"/>
    <mergeCell ref="A36:A38"/>
    <mergeCell ref="B36:W36"/>
    <mergeCell ref="T37:U37"/>
    <mergeCell ref="V37:W37"/>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AA70"/>
  <sheetViews>
    <sheetView showGridLines="0" zoomScaleNormal="100" workbookViewId="0">
      <pane ySplit="1" topLeftCell="A2"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51</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 customHeight="1" thickBot="1" x14ac:dyDescent="0.35">
      <c r="A3" s="53" t="s">
        <v>110</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2543</v>
      </c>
      <c r="C7" s="34">
        <v>5693</v>
      </c>
      <c r="D7" s="34">
        <v>0</v>
      </c>
      <c r="E7" s="34">
        <v>38</v>
      </c>
      <c r="F7" s="34">
        <v>9302</v>
      </c>
      <c r="G7" s="34">
        <v>10942</v>
      </c>
      <c r="H7" s="34">
        <v>87</v>
      </c>
      <c r="I7" s="34">
        <v>114</v>
      </c>
      <c r="J7" s="34">
        <v>486</v>
      </c>
      <c r="K7" s="34">
        <v>0</v>
      </c>
      <c r="L7" s="34">
        <v>8408</v>
      </c>
      <c r="M7" s="34">
        <v>7657</v>
      </c>
      <c r="N7" s="34">
        <v>0</v>
      </c>
      <c r="O7" s="34">
        <v>49</v>
      </c>
      <c r="P7" s="34">
        <v>3840</v>
      </c>
      <c r="Q7" s="34">
        <v>663</v>
      </c>
      <c r="R7" s="34">
        <v>535</v>
      </c>
      <c r="S7" s="34">
        <v>9</v>
      </c>
      <c r="T7" s="34">
        <v>7415</v>
      </c>
      <c r="U7" s="34">
        <v>21265</v>
      </c>
      <c r="V7" s="115">
        <v>0</v>
      </c>
      <c r="W7" s="103">
        <v>3220</v>
      </c>
      <c r="X7" s="135">
        <f t="shared" ref="X7:X27" si="0">SUM(B7,D7,F7,H7,J7,L7,N7,P7,R7,T7,V7)</f>
        <v>32616</v>
      </c>
      <c r="Y7" s="34">
        <f t="shared" ref="Y7:Y27" si="1">SUM(C7,E7,G7,I7,K7,M7,O7,Q7,S7,U7,W7)</f>
        <v>49650</v>
      </c>
      <c r="Z7" s="34">
        <f t="shared" ref="Z7:Z30" si="2">SUM(B7,F7,L7,T7)</f>
        <v>27668</v>
      </c>
      <c r="AA7" s="103">
        <f t="shared" ref="AA7:AA30" si="3">SUM(C7,G7,M7,U7)</f>
        <v>45557</v>
      </c>
    </row>
    <row r="8" spans="1:27" ht="12" customHeight="1" x14ac:dyDescent="0.2">
      <c r="A8" s="92">
        <v>2</v>
      </c>
      <c r="B8" s="34">
        <v>2145</v>
      </c>
      <c r="C8" s="34">
        <v>3499</v>
      </c>
      <c r="D8" s="34">
        <v>45</v>
      </c>
      <c r="E8" s="34">
        <v>27</v>
      </c>
      <c r="F8" s="34">
        <v>7619</v>
      </c>
      <c r="G8" s="34">
        <v>7852</v>
      </c>
      <c r="H8" s="34">
        <v>305</v>
      </c>
      <c r="I8" s="34">
        <v>150</v>
      </c>
      <c r="J8" s="34">
        <v>413</v>
      </c>
      <c r="K8" s="34">
        <v>0</v>
      </c>
      <c r="L8" s="34">
        <v>7283</v>
      </c>
      <c r="M8" s="34">
        <v>5125</v>
      </c>
      <c r="N8" s="34">
        <v>0</v>
      </c>
      <c r="O8" s="34">
        <v>0</v>
      </c>
      <c r="P8" s="34">
        <v>899</v>
      </c>
      <c r="Q8" s="34">
        <v>573</v>
      </c>
      <c r="R8" s="34">
        <v>0</v>
      </c>
      <c r="S8" s="34">
        <v>0</v>
      </c>
      <c r="T8" s="34">
        <v>11161</v>
      </c>
      <c r="U8" s="34">
        <v>5020</v>
      </c>
      <c r="V8" s="115">
        <v>0</v>
      </c>
      <c r="W8" s="103">
        <v>436</v>
      </c>
      <c r="X8" s="102">
        <f t="shared" si="0"/>
        <v>29870</v>
      </c>
      <c r="Y8" s="34">
        <f t="shared" si="1"/>
        <v>22682</v>
      </c>
      <c r="Z8" s="34">
        <f t="shared" si="2"/>
        <v>28208</v>
      </c>
      <c r="AA8" s="103">
        <f t="shared" si="3"/>
        <v>21496</v>
      </c>
    </row>
    <row r="9" spans="1:27" ht="12" customHeight="1" x14ac:dyDescent="0.2">
      <c r="A9" s="93">
        <v>3</v>
      </c>
      <c r="B9" s="35">
        <v>1681</v>
      </c>
      <c r="C9" s="35">
        <v>2494</v>
      </c>
      <c r="D9" s="35">
        <v>5</v>
      </c>
      <c r="E9" s="35">
        <v>0</v>
      </c>
      <c r="F9" s="35">
        <v>5876</v>
      </c>
      <c r="G9" s="35">
        <v>4717</v>
      </c>
      <c r="H9" s="35">
        <v>241</v>
      </c>
      <c r="I9" s="35">
        <v>0</v>
      </c>
      <c r="J9" s="35">
        <v>591</v>
      </c>
      <c r="K9" s="35">
        <v>0</v>
      </c>
      <c r="L9" s="35">
        <v>2995</v>
      </c>
      <c r="M9" s="35">
        <v>3911</v>
      </c>
      <c r="N9" s="35">
        <v>0</v>
      </c>
      <c r="O9" s="35">
        <v>0</v>
      </c>
      <c r="P9" s="35">
        <v>2953</v>
      </c>
      <c r="Q9" s="35">
        <v>309</v>
      </c>
      <c r="R9" s="35">
        <v>0</v>
      </c>
      <c r="S9" s="35">
        <v>29</v>
      </c>
      <c r="T9" s="35">
        <v>1061</v>
      </c>
      <c r="U9" s="35">
        <v>6747</v>
      </c>
      <c r="V9" s="116">
        <v>0</v>
      </c>
      <c r="W9" s="105">
        <v>843</v>
      </c>
      <c r="X9" s="104">
        <f t="shared" si="0"/>
        <v>15403</v>
      </c>
      <c r="Y9" s="35">
        <f t="shared" si="1"/>
        <v>19050</v>
      </c>
      <c r="Z9" s="35">
        <f t="shared" si="2"/>
        <v>11613</v>
      </c>
      <c r="AA9" s="105">
        <f t="shared" si="3"/>
        <v>17869</v>
      </c>
    </row>
    <row r="10" spans="1:27" ht="12" customHeight="1" x14ac:dyDescent="0.2">
      <c r="A10" s="94">
        <v>4</v>
      </c>
      <c r="B10" s="36">
        <v>2152</v>
      </c>
      <c r="C10" s="36">
        <v>1288</v>
      </c>
      <c r="D10" s="36">
        <v>0</v>
      </c>
      <c r="E10" s="36">
        <v>0</v>
      </c>
      <c r="F10" s="36">
        <v>6832</v>
      </c>
      <c r="G10" s="36">
        <v>2732</v>
      </c>
      <c r="H10" s="36">
        <v>0</v>
      </c>
      <c r="I10" s="36">
        <v>0</v>
      </c>
      <c r="J10" s="36">
        <v>380</v>
      </c>
      <c r="K10" s="36">
        <v>0</v>
      </c>
      <c r="L10" s="36">
        <v>6479</v>
      </c>
      <c r="M10" s="36">
        <v>1219</v>
      </c>
      <c r="N10" s="36">
        <v>0</v>
      </c>
      <c r="O10" s="36">
        <v>0</v>
      </c>
      <c r="P10" s="36">
        <v>1918</v>
      </c>
      <c r="Q10" s="36">
        <v>218</v>
      </c>
      <c r="R10" s="36">
        <v>779</v>
      </c>
      <c r="S10" s="36">
        <v>0</v>
      </c>
      <c r="T10" s="36">
        <v>379</v>
      </c>
      <c r="U10" s="36">
        <v>2690</v>
      </c>
      <c r="V10" s="117">
        <v>0</v>
      </c>
      <c r="W10" s="107">
        <v>0</v>
      </c>
      <c r="X10" s="106">
        <f t="shared" si="0"/>
        <v>18919</v>
      </c>
      <c r="Y10" s="36">
        <f t="shared" si="1"/>
        <v>8147</v>
      </c>
      <c r="Z10" s="36">
        <f t="shared" si="2"/>
        <v>15842</v>
      </c>
      <c r="AA10" s="107">
        <f t="shared" si="3"/>
        <v>7929</v>
      </c>
    </row>
    <row r="11" spans="1:27" ht="12" customHeight="1" x14ac:dyDescent="0.2">
      <c r="A11" s="92">
        <v>5</v>
      </c>
      <c r="B11" s="34">
        <v>3130</v>
      </c>
      <c r="C11" s="34">
        <v>1254</v>
      </c>
      <c r="D11" s="34">
        <v>232</v>
      </c>
      <c r="E11" s="34">
        <v>5</v>
      </c>
      <c r="F11" s="34">
        <v>8939</v>
      </c>
      <c r="G11" s="34">
        <v>3123</v>
      </c>
      <c r="H11" s="34">
        <v>545</v>
      </c>
      <c r="I11" s="34">
        <v>33</v>
      </c>
      <c r="J11" s="34">
        <v>578</v>
      </c>
      <c r="K11" s="34">
        <v>77</v>
      </c>
      <c r="L11" s="34">
        <v>5676</v>
      </c>
      <c r="M11" s="34">
        <v>1971</v>
      </c>
      <c r="N11" s="34">
        <v>0</v>
      </c>
      <c r="O11" s="34">
        <v>0</v>
      </c>
      <c r="P11" s="34">
        <v>245</v>
      </c>
      <c r="Q11" s="34">
        <v>64</v>
      </c>
      <c r="R11" s="34">
        <v>0</v>
      </c>
      <c r="S11" s="34">
        <v>0</v>
      </c>
      <c r="T11" s="34">
        <v>393</v>
      </c>
      <c r="U11" s="34">
        <v>94</v>
      </c>
      <c r="V11" s="115">
        <v>0</v>
      </c>
      <c r="W11" s="103">
        <v>0</v>
      </c>
      <c r="X11" s="102">
        <f t="shared" si="0"/>
        <v>19738</v>
      </c>
      <c r="Y11" s="34">
        <f t="shared" si="1"/>
        <v>6621</v>
      </c>
      <c r="Z11" s="34">
        <f t="shared" si="2"/>
        <v>18138</v>
      </c>
      <c r="AA11" s="103">
        <f t="shared" si="3"/>
        <v>6442</v>
      </c>
    </row>
    <row r="12" spans="1:27" ht="12" customHeight="1" x14ac:dyDescent="0.2">
      <c r="A12" s="93">
        <v>6</v>
      </c>
      <c r="B12" s="35">
        <v>3025</v>
      </c>
      <c r="C12" s="35">
        <v>1808</v>
      </c>
      <c r="D12" s="35">
        <v>56</v>
      </c>
      <c r="E12" s="35">
        <v>12</v>
      </c>
      <c r="F12" s="35">
        <v>10285</v>
      </c>
      <c r="G12" s="35">
        <v>3866</v>
      </c>
      <c r="H12" s="35">
        <v>190</v>
      </c>
      <c r="I12" s="35">
        <v>76</v>
      </c>
      <c r="J12" s="35">
        <v>327</v>
      </c>
      <c r="K12" s="35">
        <v>0</v>
      </c>
      <c r="L12" s="35">
        <v>7819</v>
      </c>
      <c r="M12" s="35">
        <v>4923</v>
      </c>
      <c r="N12" s="35">
        <v>0</v>
      </c>
      <c r="O12" s="35">
        <v>0</v>
      </c>
      <c r="P12" s="35">
        <v>1125</v>
      </c>
      <c r="Q12" s="35">
        <v>156</v>
      </c>
      <c r="R12" s="35">
        <v>0</v>
      </c>
      <c r="S12" s="35">
        <v>0</v>
      </c>
      <c r="T12" s="35">
        <v>1925</v>
      </c>
      <c r="U12" s="35">
        <v>2150</v>
      </c>
      <c r="V12" s="116">
        <v>0</v>
      </c>
      <c r="W12" s="105">
        <v>0</v>
      </c>
      <c r="X12" s="104">
        <f t="shared" si="0"/>
        <v>24752</v>
      </c>
      <c r="Y12" s="35">
        <f t="shared" si="1"/>
        <v>12991</v>
      </c>
      <c r="Z12" s="35">
        <f t="shared" si="2"/>
        <v>23054</v>
      </c>
      <c r="AA12" s="105">
        <f t="shared" si="3"/>
        <v>12747</v>
      </c>
    </row>
    <row r="13" spans="1:27" ht="12" customHeight="1" x14ac:dyDescent="0.2">
      <c r="A13" s="94">
        <v>7</v>
      </c>
      <c r="B13" s="36">
        <v>2467</v>
      </c>
      <c r="C13" s="36">
        <v>2516</v>
      </c>
      <c r="D13" s="36">
        <v>0</v>
      </c>
      <c r="E13" s="36">
        <v>12</v>
      </c>
      <c r="F13" s="36">
        <v>6875</v>
      </c>
      <c r="G13" s="36">
        <v>5455</v>
      </c>
      <c r="H13" s="36">
        <v>0</v>
      </c>
      <c r="I13" s="36">
        <v>67</v>
      </c>
      <c r="J13" s="36">
        <v>261</v>
      </c>
      <c r="K13" s="36">
        <v>0</v>
      </c>
      <c r="L13" s="36">
        <v>5890</v>
      </c>
      <c r="M13" s="36">
        <v>5498</v>
      </c>
      <c r="N13" s="36">
        <v>0</v>
      </c>
      <c r="O13" s="36">
        <v>0</v>
      </c>
      <c r="P13" s="36">
        <v>1415</v>
      </c>
      <c r="Q13" s="36">
        <v>321</v>
      </c>
      <c r="R13" s="36">
        <v>0</v>
      </c>
      <c r="S13" s="36">
        <v>0</v>
      </c>
      <c r="T13" s="36">
        <v>2446</v>
      </c>
      <c r="U13" s="36">
        <v>3799</v>
      </c>
      <c r="V13" s="117">
        <v>0</v>
      </c>
      <c r="W13" s="107">
        <v>0</v>
      </c>
      <c r="X13" s="106">
        <f t="shared" si="0"/>
        <v>19354</v>
      </c>
      <c r="Y13" s="36">
        <f t="shared" si="1"/>
        <v>17668</v>
      </c>
      <c r="Z13" s="36">
        <f t="shared" si="2"/>
        <v>17678</v>
      </c>
      <c r="AA13" s="107">
        <f t="shared" si="3"/>
        <v>17268</v>
      </c>
    </row>
    <row r="14" spans="1:27" ht="12" customHeight="1" x14ac:dyDescent="0.2">
      <c r="A14" s="92">
        <v>8</v>
      </c>
      <c r="B14" s="34">
        <v>2684</v>
      </c>
      <c r="C14" s="34">
        <v>2665</v>
      </c>
      <c r="D14" s="34">
        <v>123</v>
      </c>
      <c r="E14" s="34">
        <v>54</v>
      </c>
      <c r="F14" s="34">
        <v>7447</v>
      </c>
      <c r="G14" s="34">
        <v>6011</v>
      </c>
      <c r="H14" s="34">
        <v>252</v>
      </c>
      <c r="I14" s="34">
        <v>74</v>
      </c>
      <c r="J14" s="34">
        <v>167</v>
      </c>
      <c r="K14" s="34">
        <v>0</v>
      </c>
      <c r="L14" s="34">
        <v>4423</v>
      </c>
      <c r="M14" s="34">
        <v>4586</v>
      </c>
      <c r="N14" s="34">
        <v>0</v>
      </c>
      <c r="O14" s="34">
        <v>0</v>
      </c>
      <c r="P14" s="34">
        <v>1678</v>
      </c>
      <c r="Q14" s="34">
        <v>61</v>
      </c>
      <c r="R14" s="34">
        <v>0</v>
      </c>
      <c r="S14" s="34">
        <v>0</v>
      </c>
      <c r="T14" s="34">
        <v>2451</v>
      </c>
      <c r="U14" s="34">
        <v>1305</v>
      </c>
      <c r="V14" s="115">
        <v>0</v>
      </c>
      <c r="W14" s="103">
        <v>0</v>
      </c>
      <c r="X14" s="102">
        <f t="shared" si="0"/>
        <v>19225</v>
      </c>
      <c r="Y14" s="34">
        <f t="shared" si="1"/>
        <v>14756</v>
      </c>
      <c r="Z14" s="34">
        <f t="shared" si="2"/>
        <v>17005</v>
      </c>
      <c r="AA14" s="103">
        <f t="shared" si="3"/>
        <v>14567</v>
      </c>
    </row>
    <row r="15" spans="1:27" ht="12" customHeight="1" x14ac:dyDescent="0.2">
      <c r="A15" s="93">
        <v>9</v>
      </c>
      <c r="B15" s="35">
        <v>2488</v>
      </c>
      <c r="C15" s="35">
        <v>5222</v>
      </c>
      <c r="D15" s="35">
        <v>44</v>
      </c>
      <c r="E15" s="35">
        <v>62</v>
      </c>
      <c r="F15" s="35">
        <v>6748</v>
      </c>
      <c r="G15" s="35">
        <v>10207</v>
      </c>
      <c r="H15" s="35">
        <v>475</v>
      </c>
      <c r="I15" s="35">
        <v>249</v>
      </c>
      <c r="J15" s="35">
        <v>293</v>
      </c>
      <c r="K15" s="35">
        <v>78</v>
      </c>
      <c r="L15" s="35">
        <v>4290</v>
      </c>
      <c r="M15" s="35">
        <v>7130</v>
      </c>
      <c r="N15" s="35">
        <v>42</v>
      </c>
      <c r="O15" s="35">
        <v>0</v>
      </c>
      <c r="P15" s="35">
        <v>253</v>
      </c>
      <c r="Q15" s="35">
        <v>51</v>
      </c>
      <c r="R15" s="35">
        <v>0</v>
      </c>
      <c r="S15" s="35">
        <v>0</v>
      </c>
      <c r="T15" s="35">
        <v>1679</v>
      </c>
      <c r="U15" s="35">
        <v>3017</v>
      </c>
      <c r="V15" s="116">
        <v>0</v>
      </c>
      <c r="W15" s="105">
        <v>719</v>
      </c>
      <c r="X15" s="104">
        <f t="shared" si="0"/>
        <v>16312</v>
      </c>
      <c r="Y15" s="35">
        <f t="shared" si="1"/>
        <v>26735</v>
      </c>
      <c r="Z15" s="35">
        <f t="shared" si="2"/>
        <v>15205</v>
      </c>
      <c r="AA15" s="105">
        <f t="shared" si="3"/>
        <v>25576</v>
      </c>
    </row>
    <row r="16" spans="1:27" ht="12" customHeight="1" x14ac:dyDescent="0.2">
      <c r="A16" s="94">
        <v>10</v>
      </c>
      <c r="B16" s="36">
        <v>2200</v>
      </c>
      <c r="C16" s="36">
        <v>6437</v>
      </c>
      <c r="D16" s="36">
        <v>15</v>
      </c>
      <c r="E16" s="36">
        <v>0</v>
      </c>
      <c r="F16" s="36">
        <v>6709</v>
      </c>
      <c r="G16" s="36">
        <v>13062</v>
      </c>
      <c r="H16" s="36">
        <v>116</v>
      </c>
      <c r="I16" s="36">
        <v>12</v>
      </c>
      <c r="J16" s="36">
        <v>284</v>
      </c>
      <c r="K16" s="36">
        <v>31</v>
      </c>
      <c r="L16" s="36">
        <v>7888</v>
      </c>
      <c r="M16" s="36">
        <v>11194</v>
      </c>
      <c r="N16" s="36">
        <v>0</v>
      </c>
      <c r="O16" s="36">
        <v>0</v>
      </c>
      <c r="P16" s="36">
        <v>529</v>
      </c>
      <c r="Q16" s="36">
        <v>174</v>
      </c>
      <c r="R16" s="36">
        <v>0</v>
      </c>
      <c r="S16" s="36">
        <v>0</v>
      </c>
      <c r="T16" s="36">
        <v>2844</v>
      </c>
      <c r="U16" s="36">
        <v>3679</v>
      </c>
      <c r="V16" s="117">
        <v>0</v>
      </c>
      <c r="W16" s="107">
        <v>1386</v>
      </c>
      <c r="X16" s="106">
        <f t="shared" si="0"/>
        <v>20585</v>
      </c>
      <c r="Y16" s="36">
        <f t="shared" si="1"/>
        <v>35975</v>
      </c>
      <c r="Z16" s="36">
        <f t="shared" si="2"/>
        <v>19641</v>
      </c>
      <c r="AA16" s="107">
        <f t="shared" si="3"/>
        <v>34372</v>
      </c>
    </row>
    <row r="17" spans="1:27" ht="12" customHeight="1" x14ac:dyDescent="0.2">
      <c r="A17" s="92">
        <v>11</v>
      </c>
      <c r="B17" s="34">
        <v>1751</v>
      </c>
      <c r="C17" s="34">
        <v>2708</v>
      </c>
      <c r="D17" s="34">
        <v>0</v>
      </c>
      <c r="E17" s="34">
        <v>0</v>
      </c>
      <c r="F17" s="34">
        <v>7063</v>
      </c>
      <c r="G17" s="34">
        <v>6286</v>
      </c>
      <c r="H17" s="34">
        <v>0</v>
      </c>
      <c r="I17" s="34">
        <v>0</v>
      </c>
      <c r="J17" s="34">
        <v>165</v>
      </c>
      <c r="K17" s="34">
        <v>72</v>
      </c>
      <c r="L17" s="34">
        <v>4560</v>
      </c>
      <c r="M17" s="34">
        <v>4009</v>
      </c>
      <c r="N17" s="34">
        <v>0</v>
      </c>
      <c r="O17" s="34">
        <v>0</v>
      </c>
      <c r="P17" s="34">
        <v>962</v>
      </c>
      <c r="Q17" s="34">
        <v>628</v>
      </c>
      <c r="R17" s="34">
        <v>0</v>
      </c>
      <c r="S17" s="34">
        <v>0</v>
      </c>
      <c r="T17" s="34">
        <v>0</v>
      </c>
      <c r="U17" s="34">
        <v>1159</v>
      </c>
      <c r="V17" s="115">
        <v>0</v>
      </c>
      <c r="W17" s="103">
        <v>0</v>
      </c>
      <c r="X17" s="102">
        <f t="shared" si="0"/>
        <v>14501</v>
      </c>
      <c r="Y17" s="34">
        <f t="shared" si="1"/>
        <v>14862</v>
      </c>
      <c r="Z17" s="34">
        <f t="shared" si="2"/>
        <v>13374</v>
      </c>
      <c r="AA17" s="103">
        <f t="shared" si="3"/>
        <v>14162</v>
      </c>
    </row>
    <row r="18" spans="1:27" ht="12" customHeight="1" x14ac:dyDescent="0.2">
      <c r="A18" s="93">
        <v>12</v>
      </c>
      <c r="B18" s="35">
        <v>1972</v>
      </c>
      <c r="C18" s="35">
        <v>1594</v>
      </c>
      <c r="D18" s="35">
        <v>89</v>
      </c>
      <c r="E18" s="35">
        <v>0</v>
      </c>
      <c r="F18" s="35">
        <v>5966</v>
      </c>
      <c r="G18" s="35">
        <v>3247</v>
      </c>
      <c r="H18" s="35">
        <v>641</v>
      </c>
      <c r="I18" s="35">
        <v>40</v>
      </c>
      <c r="J18" s="35">
        <v>160</v>
      </c>
      <c r="K18" s="35">
        <v>0</v>
      </c>
      <c r="L18" s="35">
        <v>2888</v>
      </c>
      <c r="M18" s="35">
        <v>2428</v>
      </c>
      <c r="N18" s="35">
        <v>0</v>
      </c>
      <c r="O18" s="35">
        <v>0</v>
      </c>
      <c r="P18" s="35">
        <v>74</v>
      </c>
      <c r="Q18" s="35">
        <v>122</v>
      </c>
      <c r="R18" s="35">
        <v>0</v>
      </c>
      <c r="S18" s="35">
        <v>0</v>
      </c>
      <c r="T18" s="35">
        <v>0</v>
      </c>
      <c r="U18" s="35">
        <v>2181</v>
      </c>
      <c r="V18" s="116">
        <v>0</v>
      </c>
      <c r="W18" s="105">
        <v>0</v>
      </c>
      <c r="X18" s="104">
        <f t="shared" si="0"/>
        <v>11790</v>
      </c>
      <c r="Y18" s="35">
        <f t="shared" si="1"/>
        <v>9612</v>
      </c>
      <c r="Z18" s="35">
        <f t="shared" si="2"/>
        <v>10826</v>
      </c>
      <c r="AA18" s="105">
        <f t="shared" si="3"/>
        <v>9450</v>
      </c>
    </row>
    <row r="19" spans="1:27" ht="12" customHeight="1" x14ac:dyDescent="0.2">
      <c r="A19" s="94">
        <v>13</v>
      </c>
      <c r="B19" s="36">
        <v>1813</v>
      </c>
      <c r="C19" s="36">
        <v>1505</v>
      </c>
      <c r="D19" s="36">
        <v>0</v>
      </c>
      <c r="E19" s="36">
        <v>0</v>
      </c>
      <c r="F19" s="36">
        <v>7324</v>
      </c>
      <c r="G19" s="36">
        <v>2842</v>
      </c>
      <c r="H19" s="36">
        <v>0</v>
      </c>
      <c r="I19" s="36">
        <v>0</v>
      </c>
      <c r="J19" s="36">
        <v>234</v>
      </c>
      <c r="K19" s="36">
        <v>0</v>
      </c>
      <c r="L19" s="36">
        <v>6855</v>
      </c>
      <c r="M19" s="36">
        <v>2438</v>
      </c>
      <c r="N19" s="36">
        <v>0</v>
      </c>
      <c r="O19" s="36">
        <v>0</v>
      </c>
      <c r="P19" s="36">
        <v>171</v>
      </c>
      <c r="Q19" s="36">
        <v>109</v>
      </c>
      <c r="R19" s="36">
        <v>596</v>
      </c>
      <c r="S19" s="36">
        <v>0</v>
      </c>
      <c r="T19" s="36">
        <v>0</v>
      </c>
      <c r="U19" s="36">
        <v>0</v>
      </c>
      <c r="V19" s="117">
        <v>0</v>
      </c>
      <c r="W19" s="107">
        <v>0</v>
      </c>
      <c r="X19" s="106">
        <f t="shared" si="0"/>
        <v>16993</v>
      </c>
      <c r="Y19" s="36">
        <f t="shared" si="1"/>
        <v>6894</v>
      </c>
      <c r="Z19" s="36">
        <f t="shared" si="2"/>
        <v>15992</v>
      </c>
      <c r="AA19" s="107">
        <f t="shared" si="3"/>
        <v>6785</v>
      </c>
    </row>
    <row r="20" spans="1:27" ht="12" customHeight="1" x14ac:dyDescent="0.2">
      <c r="A20" s="92">
        <v>14</v>
      </c>
      <c r="B20" s="34">
        <v>1476</v>
      </c>
      <c r="C20" s="34">
        <v>1337</v>
      </c>
      <c r="D20" s="34">
        <v>0</v>
      </c>
      <c r="E20" s="34">
        <v>0</v>
      </c>
      <c r="F20" s="34">
        <v>4239</v>
      </c>
      <c r="G20" s="34">
        <v>2638</v>
      </c>
      <c r="H20" s="34">
        <v>64</v>
      </c>
      <c r="I20" s="34">
        <v>42</v>
      </c>
      <c r="J20" s="34">
        <v>192</v>
      </c>
      <c r="K20" s="34">
        <v>0</v>
      </c>
      <c r="L20" s="34">
        <v>2273</v>
      </c>
      <c r="M20" s="34">
        <v>1979</v>
      </c>
      <c r="N20" s="34">
        <v>0</v>
      </c>
      <c r="O20" s="34">
        <v>0</v>
      </c>
      <c r="P20" s="34">
        <v>117</v>
      </c>
      <c r="Q20" s="34">
        <v>44</v>
      </c>
      <c r="R20" s="34">
        <v>574</v>
      </c>
      <c r="S20" s="34">
        <v>0</v>
      </c>
      <c r="T20" s="34">
        <v>0</v>
      </c>
      <c r="U20" s="34">
        <v>85</v>
      </c>
      <c r="V20" s="115">
        <v>0</v>
      </c>
      <c r="W20" s="103">
        <v>0</v>
      </c>
      <c r="X20" s="102">
        <f t="shared" si="0"/>
        <v>8935</v>
      </c>
      <c r="Y20" s="34">
        <f t="shared" si="1"/>
        <v>6125</v>
      </c>
      <c r="Z20" s="34">
        <f t="shared" si="2"/>
        <v>7988</v>
      </c>
      <c r="AA20" s="103">
        <f t="shared" si="3"/>
        <v>6039</v>
      </c>
    </row>
    <row r="21" spans="1:27" ht="12" customHeight="1" x14ac:dyDescent="0.2">
      <c r="A21" s="93">
        <v>15</v>
      </c>
      <c r="B21" s="35">
        <v>1361</v>
      </c>
      <c r="C21" s="35">
        <v>1864</v>
      </c>
      <c r="D21" s="35">
        <v>11</v>
      </c>
      <c r="E21" s="35">
        <v>15</v>
      </c>
      <c r="F21" s="35">
        <v>5182</v>
      </c>
      <c r="G21" s="35">
        <v>4260</v>
      </c>
      <c r="H21" s="35">
        <v>50</v>
      </c>
      <c r="I21" s="35">
        <v>133</v>
      </c>
      <c r="J21" s="35">
        <v>164</v>
      </c>
      <c r="K21" s="35">
        <v>0</v>
      </c>
      <c r="L21" s="35">
        <v>2947</v>
      </c>
      <c r="M21" s="35">
        <v>3550</v>
      </c>
      <c r="N21" s="35">
        <v>0</v>
      </c>
      <c r="O21" s="35">
        <v>0</v>
      </c>
      <c r="P21" s="35">
        <v>181</v>
      </c>
      <c r="Q21" s="35">
        <v>644</v>
      </c>
      <c r="R21" s="35">
        <v>0</v>
      </c>
      <c r="S21" s="35">
        <v>0</v>
      </c>
      <c r="T21" s="35">
        <v>0</v>
      </c>
      <c r="U21" s="35">
        <v>1300</v>
      </c>
      <c r="V21" s="116">
        <v>0</v>
      </c>
      <c r="W21" s="105">
        <v>0</v>
      </c>
      <c r="X21" s="104">
        <f t="shared" si="0"/>
        <v>9896</v>
      </c>
      <c r="Y21" s="35">
        <f t="shared" si="1"/>
        <v>11766</v>
      </c>
      <c r="Z21" s="35">
        <f t="shared" si="2"/>
        <v>9490</v>
      </c>
      <c r="AA21" s="105">
        <f t="shared" si="3"/>
        <v>10974</v>
      </c>
    </row>
    <row r="22" spans="1:27" ht="12" customHeight="1" x14ac:dyDescent="0.2">
      <c r="A22" s="94">
        <v>16</v>
      </c>
      <c r="B22" s="36">
        <v>1660</v>
      </c>
      <c r="C22" s="36">
        <v>1591</v>
      </c>
      <c r="D22" s="36">
        <v>16</v>
      </c>
      <c r="E22" s="36">
        <v>5</v>
      </c>
      <c r="F22" s="36">
        <v>5803</v>
      </c>
      <c r="G22" s="36">
        <v>2877</v>
      </c>
      <c r="H22" s="36">
        <v>175</v>
      </c>
      <c r="I22" s="36">
        <v>10</v>
      </c>
      <c r="J22" s="36">
        <v>62</v>
      </c>
      <c r="K22" s="36">
        <v>0</v>
      </c>
      <c r="L22" s="36">
        <v>397</v>
      </c>
      <c r="M22" s="36">
        <v>2932</v>
      </c>
      <c r="N22" s="36">
        <v>0</v>
      </c>
      <c r="O22" s="36">
        <v>0</v>
      </c>
      <c r="P22" s="36">
        <v>0</v>
      </c>
      <c r="Q22" s="36">
        <v>0</v>
      </c>
      <c r="R22" s="36">
        <v>0</v>
      </c>
      <c r="S22" s="36">
        <v>0</v>
      </c>
      <c r="T22" s="36">
        <v>0</v>
      </c>
      <c r="U22" s="36">
        <v>0</v>
      </c>
      <c r="V22" s="117">
        <v>0</v>
      </c>
      <c r="W22" s="107">
        <v>275</v>
      </c>
      <c r="X22" s="106">
        <f t="shared" si="0"/>
        <v>8113</v>
      </c>
      <c r="Y22" s="36">
        <f t="shared" si="1"/>
        <v>7690</v>
      </c>
      <c r="Z22" s="36">
        <f t="shared" si="2"/>
        <v>7860</v>
      </c>
      <c r="AA22" s="107">
        <f t="shared" si="3"/>
        <v>7400</v>
      </c>
    </row>
    <row r="23" spans="1:27" ht="12" customHeight="1" x14ac:dyDescent="0.2">
      <c r="A23" s="92">
        <v>17</v>
      </c>
      <c r="B23" s="34">
        <v>1914</v>
      </c>
      <c r="C23" s="34">
        <v>2437</v>
      </c>
      <c r="D23" s="34">
        <v>35</v>
      </c>
      <c r="E23" s="34">
        <v>0</v>
      </c>
      <c r="F23" s="34">
        <v>6829</v>
      </c>
      <c r="G23" s="34">
        <v>5253</v>
      </c>
      <c r="H23" s="34">
        <v>175</v>
      </c>
      <c r="I23" s="34">
        <v>0</v>
      </c>
      <c r="J23" s="34">
        <v>128</v>
      </c>
      <c r="K23" s="34">
        <v>34</v>
      </c>
      <c r="L23" s="34">
        <v>5108</v>
      </c>
      <c r="M23" s="34">
        <v>4191</v>
      </c>
      <c r="N23" s="34">
        <v>0</v>
      </c>
      <c r="O23" s="34">
        <v>0</v>
      </c>
      <c r="P23" s="34">
        <v>581</v>
      </c>
      <c r="Q23" s="34">
        <v>0</v>
      </c>
      <c r="R23" s="34">
        <v>0</v>
      </c>
      <c r="S23" s="34">
        <v>0</v>
      </c>
      <c r="T23" s="34">
        <v>457</v>
      </c>
      <c r="U23" s="34">
        <v>642</v>
      </c>
      <c r="V23" s="115">
        <v>0</v>
      </c>
      <c r="W23" s="103">
        <v>0</v>
      </c>
      <c r="X23" s="102">
        <f t="shared" si="0"/>
        <v>15227</v>
      </c>
      <c r="Y23" s="34">
        <f t="shared" si="1"/>
        <v>12557</v>
      </c>
      <c r="Z23" s="34">
        <f t="shared" si="2"/>
        <v>14308</v>
      </c>
      <c r="AA23" s="103">
        <f t="shared" si="3"/>
        <v>12523</v>
      </c>
    </row>
    <row r="24" spans="1:27" ht="12" customHeight="1" x14ac:dyDescent="0.2">
      <c r="A24" s="93">
        <v>18</v>
      </c>
      <c r="B24" s="35">
        <v>2013</v>
      </c>
      <c r="C24" s="35">
        <v>2251</v>
      </c>
      <c r="D24" s="35">
        <v>160</v>
      </c>
      <c r="E24" s="35">
        <v>0</v>
      </c>
      <c r="F24" s="35">
        <v>6110</v>
      </c>
      <c r="G24" s="35">
        <v>4976</v>
      </c>
      <c r="H24" s="35">
        <v>244</v>
      </c>
      <c r="I24" s="35">
        <v>0</v>
      </c>
      <c r="J24" s="35">
        <v>204</v>
      </c>
      <c r="K24" s="35">
        <v>0</v>
      </c>
      <c r="L24" s="35">
        <v>5992</v>
      </c>
      <c r="M24" s="35">
        <v>5220</v>
      </c>
      <c r="N24" s="35">
        <v>0</v>
      </c>
      <c r="O24" s="35">
        <v>0</v>
      </c>
      <c r="P24" s="35">
        <v>184</v>
      </c>
      <c r="Q24" s="35">
        <v>133</v>
      </c>
      <c r="R24" s="35">
        <v>552</v>
      </c>
      <c r="S24" s="35">
        <v>0</v>
      </c>
      <c r="T24" s="35">
        <v>0</v>
      </c>
      <c r="U24" s="35">
        <v>433</v>
      </c>
      <c r="V24" s="116">
        <v>0</v>
      </c>
      <c r="W24" s="105">
        <v>0</v>
      </c>
      <c r="X24" s="104">
        <f t="shared" si="0"/>
        <v>15459</v>
      </c>
      <c r="Y24" s="35">
        <f t="shared" si="1"/>
        <v>13013</v>
      </c>
      <c r="Z24" s="35">
        <f t="shared" si="2"/>
        <v>14115</v>
      </c>
      <c r="AA24" s="105">
        <f t="shared" si="3"/>
        <v>12880</v>
      </c>
    </row>
    <row r="25" spans="1:27" ht="12" customHeight="1" x14ac:dyDescent="0.2">
      <c r="A25" s="94">
        <v>19</v>
      </c>
      <c r="B25" s="36">
        <v>3004</v>
      </c>
      <c r="C25" s="36">
        <v>1314</v>
      </c>
      <c r="D25" s="36">
        <v>24</v>
      </c>
      <c r="E25" s="36">
        <v>0</v>
      </c>
      <c r="F25" s="36">
        <v>8599</v>
      </c>
      <c r="G25" s="36">
        <v>3782</v>
      </c>
      <c r="H25" s="36">
        <v>198</v>
      </c>
      <c r="I25" s="36">
        <v>0</v>
      </c>
      <c r="J25" s="36">
        <v>392</v>
      </c>
      <c r="K25" s="36">
        <v>151</v>
      </c>
      <c r="L25" s="36">
        <v>2678</v>
      </c>
      <c r="M25" s="36">
        <v>2691</v>
      </c>
      <c r="N25" s="36">
        <v>0</v>
      </c>
      <c r="O25" s="36">
        <v>0</v>
      </c>
      <c r="P25" s="36">
        <v>467</v>
      </c>
      <c r="Q25" s="36">
        <v>158</v>
      </c>
      <c r="R25" s="36">
        <v>0</v>
      </c>
      <c r="S25" s="36">
        <v>0</v>
      </c>
      <c r="T25" s="36">
        <v>0</v>
      </c>
      <c r="U25" s="36">
        <v>63</v>
      </c>
      <c r="V25" s="117">
        <v>0</v>
      </c>
      <c r="W25" s="107">
        <v>0</v>
      </c>
      <c r="X25" s="106">
        <f t="shared" si="0"/>
        <v>15362</v>
      </c>
      <c r="Y25" s="36">
        <f t="shared" si="1"/>
        <v>8159</v>
      </c>
      <c r="Z25" s="36">
        <f t="shared" si="2"/>
        <v>14281</v>
      </c>
      <c r="AA25" s="107">
        <f t="shared" si="3"/>
        <v>7850</v>
      </c>
    </row>
    <row r="26" spans="1:27" ht="12" customHeight="1" x14ac:dyDescent="0.2">
      <c r="A26" s="92">
        <v>20</v>
      </c>
      <c r="B26" s="34">
        <v>2106</v>
      </c>
      <c r="C26" s="34">
        <v>2462</v>
      </c>
      <c r="D26" s="34">
        <v>0</v>
      </c>
      <c r="E26" s="34">
        <v>0</v>
      </c>
      <c r="F26" s="34">
        <v>7507</v>
      </c>
      <c r="G26" s="34">
        <v>5968</v>
      </c>
      <c r="H26" s="34">
        <v>94</v>
      </c>
      <c r="I26" s="34">
        <v>0</v>
      </c>
      <c r="J26" s="34">
        <v>339</v>
      </c>
      <c r="K26" s="34">
        <v>0</v>
      </c>
      <c r="L26" s="34">
        <v>1242</v>
      </c>
      <c r="M26" s="34">
        <v>4768</v>
      </c>
      <c r="N26" s="34">
        <v>0</v>
      </c>
      <c r="O26" s="34">
        <v>0</v>
      </c>
      <c r="P26" s="34">
        <v>461</v>
      </c>
      <c r="Q26" s="34">
        <v>112</v>
      </c>
      <c r="R26" s="34">
        <v>548</v>
      </c>
      <c r="S26" s="34">
        <v>0</v>
      </c>
      <c r="T26" s="34">
        <v>0</v>
      </c>
      <c r="U26" s="34">
        <v>668</v>
      </c>
      <c r="V26" s="115">
        <v>0</v>
      </c>
      <c r="W26" s="103">
        <v>0</v>
      </c>
      <c r="X26" s="102">
        <f t="shared" si="0"/>
        <v>12297</v>
      </c>
      <c r="Y26" s="34">
        <f t="shared" si="1"/>
        <v>13978</v>
      </c>
      <c r="Z26" s="34">
        <f t="shared" si="2"/>
        <v>10855</v>
      </c>
      <c r="AA26" s="103">
        <f t="shared" si="3"/>
        <v>13866</v>
      </c>
    </row>
    <row r="27" spans="1:27" ht="12" customHeight="1" x14ac:dyDescent="0.2">
      <c r="A27" s="93">
        <v>21</v>
      </c>
      <c r="B27" s="35">
        <v>2513</v>
      </c>
      <c r="C27" s="35">
        <v>1297</v>
      </c>
      <c r="D27" s="35">
        <v>0</v>
      </c>
      <c r="E27" s="35">
        <v>0</v>
      </c>
      <c r="F27" s="35">
        <v>9290</v>
      </c>
      <c r="G27" s="35">
        <v>2044</v>
      </c>
      <c r="H27" s="35">
        <v>122</v>
      </c>
      <c r="I27" s="35">
        <v>0</v>
      </c>
      <c r="J27" s="35">
        <v>366</v>
      </c>
      <c r="K27" s="35">
        <v>0</v>
      </c>
      <c r="L27" s="35">
        <v>4322</v>
      </c>
      <c r="M27" s="35">
        <v>1371</v>
      </c>
      <c r="N27" s="35">
        <v>0</v>
      </c>
      <c r="O27" s="35">
        <v>0</v>
      </c>
      <c r="P27" s="35">
        <v>1018</v>
      </c>
      <c r="Q27" s="35">
        <v>94</v>
      </c>
      <c r="R27" s="35">
        <v>586</v>
      </c>
      <c r="S27" s="35">
        <v>0</v>
      </c>
      <c r="T27" s="35">
        <v>0</v>
      </c>
      <c r="U27" s="35">
        <v>289</v>
      </c>
      <c r="V27" s="116">
        <v>0</v>
      </c>
      <c r="W27" s="105">
        <v>0</v>
      </c>
      <c r="X27" s="104">
        <f t="shared" si="0"/>
        <v>18217</v>
      </c>
      <c r="Y27" s="35">
        <f t="shared" si="1"/>
        <v>5095</v>
      </c>
      <c r="Z27" s="35">
        <f t="shared" si="2"/>
        <v>16125</v>
      </c>
      <c r="AA27" s="105">
        <f t="shared" si="3"/>
        <v>5001</v>
      </c>
    </row>
    <row r="28" spans="1:27" ht="12" customHeight="1" thickBot="1" x14ac:dyDescent="0.25">
      <c r="A28" s="95" t="s">
        <v>17</v>
      </c>
      <c r="B28" s="28">
        <f t="shared" ref="B28:W28" si="4">SUM(B7:B27)</f>
        <v>46098</v>
      </c>
      <c r="C28" s="28">
        <f t="shared" si="4"/>
        <v>53236</v>
      </c>
      <c r="D28" s="28">
        <f t="shared" si="4"/>
        <v>855</v>
      </c>
      <c r="E28" s="28">
        <f t="shared" si="4"/>
        <v>230</v>
      </c>
      <c r="F28" s="28">
        <f t="shared" si="4"/>
        <v>150544</v>
      </c>
      <c r="G28" s="28">
        <f t="shared" si="4"/>
        <v>112140</v>
      </c>
      <c r="H28" s="28">
        <f t="shared" si="4"/>
        <v>3974</v>
      </c>
      <c r="I28" s="28">
        <f t="shared" si="4"/>
        <v>1000</v>
      </c>
      <c r="J28" s="28">
        <f t="shared" si="4"/>
        <v>6186</v>
      </c>
      <c r="K28" s="28">
        <f t="shared" si="4"/>
        <v>443</v>
      </c>
      <c r="L28" s="28">
        <f t="shared" si="4"/>
        <v>100413</v>
      </c>
      <c r="M28" s="28">
        <f t="shared" si="4"/>
        <v>88791</v>
      </c>
      <c r="N28" s="28">
        <f t="shared" si="4"/>
        <v>42</v>
      </c>
      <c r="O28" s="28">
        <f t="shared" si="4"/>
        <v>49</v>
      </c>
      <c r="P28" s="28">
        <f t="shared" si="4"/>
        <v>19071</v>
      </c>
      <c r="Q28" s="28">
        <f t="shared" si="4"/>
        <v>4634</v>
      </c>
      <c r="R28" s="28">
        <f t="shared" si="4"/>
        <v>4170</v>
      </c>
      <c r="S28" s="28">
        <f t="shared" si="4"/>
        <v>38</v>
      </c>
      <c r="T28" s="28">
        <f t="shared" si="4"/>
        <v>32211</v>
      </c>
      <c r="U28" s="28">
        <f t="shared" si="4"/>
        <v>56586</v>
      </c>
      <c r="V28" s="28">
        <f t="shared" si="4"/>
        <v>0</v>
      </c>
      <c r="W28" s="29">
        <f t="shared" si="4"/>
        <v>6879</v>
      </c>
      <c r="X28" s="96">
        <f t="shared" ref="X28:Y30" si="5">SUM(B28,D28,F28,H28,J28,L28,N28,P28,R28,T28,V28)</f>
        <v>363564</v>
      </c>
      <c r="Y28" s="28">
        <f t="shared" si="5"/>
        <v>324026</v>
      </c>
      <c r="Z28" s="28">
        <f t="shared" si="2"/>
        <v>329266</v>
      </c>
      <c r="AA28" s="29">
        <f t="shared" si="3"/>
        <v>310753</v>
      </c>
    </row>
    <row r="29" spans="1:27" ht="12" customHeight="1" x14ac:dyDescent="0.2">
      <c r="A29" s="97" t="s">
        <v>18</v>
      </c>
      <c r="B29" s="63">
        <v>205</v>
      </c>
      <c r="C29" s="63">
        <v>0</v>
      </c>
      <c r="D29" s="63">
        <v>81</v>
      </c>
      <c r="E29" s="63">
        <v>0</v>
      </c>
      <c r="F29" s="63">
        <v>333</v>
      </c>
      <c r="G29" s="63">
        <v>0</v>
      </c>
      <c r="H29" s="63">
        <v>28</v>
      </c>
      <c r="I29" s="63">
        <v>0</v>
      </c>
      <c r="J29" s="63">
        <v>52</v>
      </c>
      <c r="K29" s="63">
        <v>0</v>
      </c>
      <c r="L29" s="63">
        <v>5161</v>
      </c>
      <c r="M29" s="63">
        <v>1006</v>
      </c>
      <c r="N29" s="63">
        <v>0</v>
      </c>
      <c r="O29" s="63">
        <v>0</v>
      </c>
      <c r="P29" s="63">
        <v>216</v>
      </c>
      <c r="Q29" s="63">
        <v>0</v>
      </c>
      <c r="R29" s="63">
        <v>0</v>
      </c>
      <c r="S29" s="63">
        <v>0</v>
      </c>
      <c r="T29" s="63">
        <v>2197</v>
      </c>
      <c r="U29" s="63">
        <v>483</v>
      </c>
      <c r="V29" s="63">
        <v>498</v>
      </c>
      <c r="W29" s="64">
        <v>0</v>
      </c>
      <c r="X29" s="98">
        <f>SUM(B29,D29,F29,H29,J29,L29,N29,P29,R29,T29,V29)</f>
        <v>8771</v>
      </c>
      <c r="Y29" s="37">
        <f t="shared" si="5"/>
        <v>1489</v>
      </c>
      <c r="Z29" s="37">
        <f>SUM(B29,F29,L29,T29)</f>
        <v>7896</v>
      </c>
      <c r="AA29" s="99">
        <f t="shared" si="3"/>
        <v>1489</v>
      </c>
    </row>
    <row r="30" spans="1:27" ht="12" customHeight="1" thickBot="1" x14ac:dyDescent="0.25">
      <c r="A30" s="95" t="s">
        <v>19</v>
      </c>
      <c r="B30" s="28">
        <f>SUM(B28:B29)</f>
        <v>46303</v>
      </c>
      <c r="C30" s="28">
        <f t="shared" ref="C30:W30" si="6">SUM(C28:C29)</f>
        <v>53236</v>
      </c>
      <c r="D30" s="28">
        <f t="shared" si="6"/>
        <v>936</v>
      </c>
      <c r="E30" s="28">
        <f t="shared" si="6"/>
        <v>230</v>
      </c>
      <c r="F30" s="28">
        <f t="shared" si="6"/>
        <v>150877</v>
      </c>
      <c r="G30" s="28">
        <f t="shared" si="6"/>
        <v>112140</v>
      </c>
      <c r="H30" s="28">
        <f t="shared" si="6"/>
        <v>4002</v>
      </c>
      <c r="I30" s="28">
        <f t="shared" si="6"/>
        <v>1000</v>
      </c>
      <c r="J30" s="28">
        <f t="shared" si="6"/>
        <v>6238</v>
      </c>
      <c r="K30" s="28">
        <f t="shared" si="6"/>
        <v>443</v>
      </c>
      <c r="L30" s="28">
        <f t="shared" si="6"/>
        <v>105574</v>
      </c>
      <c r="M30" s="28">
        <f t="shared" si="6"/>
        <v>89797</v>
      </c>
      <c r="N30" s="28">
        <f t="shared" si="6"/>
        <v>42</v>
      </c>
      <c r="O30" s="28">
        <f t="shared" si="6"/>
        <v>49</v>
      </c>
      <c r="P30" s="28">
        <f t="shared" si="6"/>
        <v>19287</v>
      </c>
      <c r="Q30" s="28">
        <f t="shared" si="6"/>
        <v>4634</v>
      </c>
      <c r="R30" s="28">
        <f t="shared" si="6"/>
        <v>4170</v>
      </c>
      <c r="S30" s="28">
        <f t="shared" si="6"/>
        <v>38</v>
      </c>
      <c r="T30" s="28">
        <f t="shared" si="6"/>
        <v>34408</v>
      </c>
      <c r="U30" s="28">
        <f t="shared" si="6"/>
        <v>57069</v>
      </c>
      <c r="V30" s="28">
        <f>SUM(V28:V29)</f>
        <v>498</v>
      </c>
      <c r="W30" s="29">
        <f t="shared" si="6"/>
        <v>6879</v>
      </c>
      <c r="X30" s="96">
        <f t="shared" si="5"/>
        <v>372335</v>
      </c>
      <c r="Y30" s="28">
        <f t="shared" si="5"/>
        <v>325515</v>
      </c>
      <c r="Z30" s="28">
        <f t="shared" si="2"/>
        <v>337162</v>
      </c>
      <c r="AA30" s="29">
        <f t="shared" si="3"/>
        <v>312242</v>
      </c>
    </row>
    <row r="31" spans="1:27" ht="12" customHeight="1" x14ac:dyDescent="0.2">
      <c r="A31" s="203" t="s">
        <v>214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283</v>
      </c>
      <c r="D32" s="100"/>
    </row>
    <row r="33" spans="1:27" ht="12" customHeight="1" x14ac:dyDescent="0.2">
      <c r="Q33" s="108"/>
    </row>
    <row r="34" spans="1:27" ht="20.25" customHeight="1" thickBot="1" x14ac:dyDescent="0.35">
      <c r="A34" s="53" t="s">
        <v>111</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3236</v>
      </c>
      <c r="C38" s="34">
        <v>3864</v>
      </c>
      <c r="D38" s="34">
        <v>5</v>
      </c>
      <c r="E38" s="34">
        <v>0</v>
      </c>
      <c r="F38" s="34">
        <v>9822</v>
      </c>
      <c r="G38" s="34">
        <v>7102</v>
      </c>
      <c r="H38" s="34">
        <v>241</v>
      </c>
      <c r="I38" s="34">
        <v>0</v>
      </c>
      <c r="J38" s="34">
        <v>316</v>
      </c>
      <c r="K38" s="34">
        <v>0</v>
      </c>
      <c r="L38" s="34">
        <v>10146</v>
      </c>
      <c r="M38" s="34">
        <v>5588</v>
      </c>
      <c r="N38" s="34">
        <v>0</v>
      </c>
      <c r="O38" s="34">
        <v>0</v>
      </c>
      <c r="P38" s="34">
        <v>4848</v>
      </c>
      <c r="Q38" s="34">
        <v>467</v>
      </c>
      <c r="R38" s="34">
        <v>535</v>
      </c>
      <c r="S38" s="34">
        <v>29</v>
      </c>
      <c r="T38" s="34">
        <v>4911</v>
      </c>
      <c r="U38" s="34">
        <v>18891</v>
      </c>
      <c r="V38" s="115">
        <v>0</v>
      </c>
      <c r="W38" s="103">
        <v>2393</v>
      </c>
      <c r="X38" s="135">
        <f t="shared" ref="X38:Y55" si="7">SUM(B38,D38,F38,H38,J38,L38,N38,P38,R38,T38,V38)</f>
        <v>34060</v>
      </c>
      <c r="Y38" s="34">
        <f t="shared" si="7"/>
        <v>38334</v>
      </c>
      <c r="Z38" s="34">
        <f t="shared" ref="Z38:AA55" si="8">SUM(B38,F38,L38,T38)</f>
        <v>28115</v>
      </c>
      <c r="AA38" s="103">
        <f t="shared" si="8"/>
        <v>35445</v>
      </c>
    </row>
    <row r="39" spans="1:27" ht="12" customHeight="1" x14ac:dyDescent="0.2">
      <c r="A39" s="92">
        <v>2</v>
      </c>
      <c r="B39" s="34">
        <v>478</v>
      </c>
      <c r="C39" s="34">
        <v>2871</v>
      </c>
      <c r="D39" s="34">
        <v>45</v>
      </c>
      <c r="E39" s="34">
        <v>8</v>
      </c>
      <c r="F39" s="34">
        <v>3266</v>
      </c>
      <c r="G39" s="34">
        <v>5951</v>
      </c>
      <c r="H39" s="34">
        <v>311</v>
      </c>
      <c r="I39" s="34">
        <v>50</v>
      </c>
      <c r="J39" s="34">
        <v>865</v>
      </c>
      <c r="K39" s="34">
        <v>0</v>
      </c>
      <c r="L39" s="34">
        <v>3264</v>
      </c>
      <c r="M39" s="34">
        <v>4242</v>
      </c>
      <c r="N39" s="34">
        <v>0</v>
      </c>
      <c r="O39" s="34">
        <v>0</v>
      </c>
      <c r="P39" s="34">
        <v>943</v>
      </c>
      <c r="Q39" s="34">
        <v>663</v>
      </c>
      <c r="R39" s="34">
        <v>0</v>
      </c>
      <c r="S39" s="34">
        <v>9</v>
      </c>
      <c r="T39" s="34">
        <v>1422</v>
      </c>
      <c r="U39" s="34">
        <v>3803</v>
      </c>
      <c r="V39" s="115">
        <v>0</v>
      </c>
      <c r="W39" s="103">
        <v>101</v>
      </c>
      <c r="X39" s="102">
        <f t="shared" si="7"/>
        <v>10594</v>
      </c>
      <c r="Y39" s="34">
        <f t="shared" si="7"/>
        <v>17698</v>
      </c>
      <c r="Z39" s="34">
        <f t="shared" si="8"/>
        <v>8430</v>
      </c>
      <c r="AA39" s="103">
        <f t="shared" si="8"/>
        <v>16867</v>
      </c>
    </row>
    <row r="40" spans="1:27" ht="12" customHeight="1" x14ac:dyDescent="0.2">
      <c r="A40" s="93">
        <v>3</v>
      </c>
      <c r="B40" s="35">
        <v>2864</v>
      </c>
      <c r="C40" s="35">
        <v>3394</v>
      </c>
      <c r="D40" s="35">
        <v>56</v>
      </c>
      <c r="E40" s="35">
        <v>0</v>
      </c>
      <c r="F40" s="35">
        <v>10385</v>
      </c>
      <c r="G40" s="35">
        <v>6881</v>
      </c>
      <c r="H40" s="35">
        <v>126</v>
      </c>
      <c r="I40" s="35">
        <v>54</v>
      </c>
      <c r="J40" s="35">
        <v>661</v>
      </c>
      <c r="K40" s="35">
        <v>0</v>
      </c>
      <c r="L40" s="35">
        <v>10122</v>
      </c>
      <c r="M40" s="35">
        <v>5581</v>
      </c>
      <c r="N40" s="35">
        <v>0</v>
      </c>
      <c r="O40" s="35">
        <v>49</v>
      </c>
      <c r="P40" s="35">
        <v>3017</v>
      </c>
      <c r="Q40" s="35">
        <v>196</v>
      </c>
      <c r="R40" s="35">
        <v>0</v>
      </c>
      <c r="S40" s="35">
        <v>0</v>
      </c>
      <c r="T40" s="35">
        <v>3456</v>
      </c>
      <c r="U40" s="35">
        <v>10069</v>
      </c>
      <c r="V40" s="116">
        <v>0</v>
      </c>
      <c r="W40" s="105">
        <v>1391</v>
      </c>
      <c r="X40" s="104">
        <f t="shared" si="7"/>
        <v>30687</v>
      </c>
      <c r="Y40" s="35">
        <f t="shared" si="7"/>
        <v>27615</v>
      </c>
      <c r="Z40" s="35">
        <f t="shared" si="8"/>
        <v>26827</v>
      </c>
      <c r="AA40" s="105">
        <f t="shared" si="8"/>
        <v>25925</v>
      </c>
    </row>
    <row r="41" spans="1:27" ht="12" customHeight="1" x14ac:dyDescent="0.2">
      <c r="A41" s="94">
        <v>4</v>
      </c>
      <c r="B41" s="36">
        <v>5633</v>
      </c>
      <c r="C41" s="36">
        <v>2671</v>
      </c>
      <c r="D41" s="36">
        <v>256</v>
      </c>
      <c r="E41" s="36">
        <v>5</v>
      </c>
      <c r="F41" s="36">
        <v>19029</v>
      </c>
      <c r="G41" s="36">
        <v>6592</v>
      </c>
      <c r="H41" s="36">
        <v>698</v>
      </c>
      <c r="I41" s="36">
        <v>33</v>
      </c>
      <c r="J41" s="36">
        <v>653</v>
      </c>
      <c r="K41" s="36">
        <v>77</v>
      </c>
      <c r="L41" s="36">
        <v>10512</v>
      </c>
      <c r="M41" s="36">
        <v>4072</v>
      </c>
      <c r="N41" s="36">
        <v>0</v>
      </c>
      <c r="O41" s="36">
        <v>0</v>
      </c>
      <c r="P41" s="36">
        <v>1582</v>
      </c>
      <c r="Q41" s="36">
        <v>218</v>
      </c>
      <c r="R41" s="36">
        <v>779</v>
      </c>
      <c r="S41" s="36">
        <v>0</v>
      </c>
      <c r="T41" s="36">
        <v>909</v>
      </c>
      <c r="U41" s="36">
        <v>69</v>
      </c>
      <c r="V41" s="117">
        <v>0</v>
      </c>
      <c r="W41" s="107">
        <v>0</v>
      </c>
      <c r="X41" s="106">
        <f t="shared" si="7"/>
        <v>40051</v>
      </c>
      <c r="Y41" s="36">
        <f t="shared" si="7"/>
        <v>13737</v>
      </c>
      <c r="Z41" s="36">
        <f t="shared" si="8"/>
        <v>36083</v>
      </c>
      <c r="AA41" s="107">
        <f t="shared" si="8"/>
        <v>13404</v>
      </c>
    </row>
    <row r="42" spans="1:27" ht="12" customHeight="1" x14ac:dyDescent="0.2">
      <c r="A42" s="92">
        <v>5</v>
      </c>
      <c r="B42" s="34">
        <v>2420</v>
      </c>
      <c r="C42" s="34">
        <v>2963</v>
      </c>
      <c r="D42" s="34">
        <v>0</v>
      </c>
      <c r="E42" s="34">
        <v>25</v>
      </c>
      <c r="F42" s="34">
        <v>6792</v>
      </c>
      <c r="G42" s="34">
        <v>6785</v>
      </c>
      <c r="H42" s="34">
        <v>0</v>
      </c>
      <c r="I42" s="34">
        <v>131</v>
      </c>
      <c r="J42" s="34">
        <v>296</v>
      </c>
      <c r="K42" s="34">
        <v>0</v>
      </c>
      <c r="L42" s="34">
        <v>5918</v>
      </c>
      <c r="M42" s="34">
        <v>7112</v>
      </c>
      <c r="N42" s="34">
        <v>0</v>
      </c>
      <c r="O42" s="34">
        <v>0</v>
      </c>
      <c r="P42" s="34">
        <v>1340</v>
      </c>
      <c r="Q42" s="34">
        <v>500</v>
      </c>
      <c r="R42" s="34">
        <v>0</v>
      </c>
      <c r="S42" s="34">
        <v>0</v>
      </c>
      <c r="T42" s="34">
        <v>8865</v>
      </c>
      <c r="U42" s="34">
        <v>5070</v>
      </c>
      <c r="V42" s="115">
        <v>0</v>
      </c>
      <c r="W42" s="103">
        <v>46</v>
      </c>
      <c r="X42" s="102">
        <f t="shared" si="7"/>
        <v>25631</v>
      </c>
      <c r="Y42" s="34">
        <f t="shared" si="7"/>
        <v>22632</v>
      </c>
      <c r="Z42" s="34">
        <f t="shared" si="8"/>
        <v>23995</v>
      </c>
      <c r="AA42" s="103">
        <f t="shared" si="8"/>
        <v>21930</v>
      </c>
    </row>
    <row r="43" spans="1:27" ht="12" customHeight="1" x14ac:dyDescent="0.2">
      <c r="A43" s="93">
        <v>6</v>
      </c>
      <c r="B43" s="35">
        <v>2607</v>
      </c>
      <c r="C43" s="35">
        <v>3352</v>
      </c>
      <c r="D43" s="35">
        <v>123</v>
      </c>
      <c r="E43" s="35">
        <v>66</v>
      </c>
      <c r="F43" s="35">
        <v>6661</v>
      </c>
      <c r="G43" s="35">
        <v>7808</v>
      </c>
      <c r="H43" s="35">
        <v>43</v>
      </c>
      <c r="I43" s="35">
        <v>141</v>
      </c>
      <c r="J43" s="35">
        <v>116</v>
      </c>
      <c r="K43" s="35">
        <v>0</v>
      </c>
      <c r="L43" s="35">
        <v>8083</v>
      </c>
      <c r="M43" s="35">
        <v>6346</v>
      </c>
      <c r="N43" s="35">
        <v>0</v>
      </c>
      <c r="O43" s="35">
        <v>0</v>
      </c>
      <c r="P43" s="35">
        <v>1563</v>
      </c>
      <c r="Q43" s="35">
        <v>321</v>
      </c>
      <c r="R43" s="35">
        <v>0</v>
      </c>
      <c r="S43" s="35">
        <v>0</v>
      </c>
      <c r="T43" s="35">
        <v>2381</v>
      </c>
      <c r="U43" s="35">
        <v>1391</v>
      </c>
      <c r="V43" s="116">
        <v>0</v>
      </c>
      <c r="W43" s="105">
        <v>0</v>
      </c>
      <c r="X43" s="104">
        <f t="shared" si="7"/>
        <v>21577</v>
      </c>
      <c r="Y43" s="35">
        <f t="shared" si="7"/>
        <v>19425</v>
      </c>
      <c r="Z43" s="35">
        <f t="shared" si="8"/>
        <v>19732</v>
      </c>
      <c r="AA43" s="105">
        <f t="shared" si="8"/>
        <v>18897</v>
      </c>
    </row>
    <row r="44" spans="1:27" ht="12" customHeight="1" x14ac:dyDescent="0.2">
      <c r="A44" s="94">
        <v>7</v>
      </c>
      <c r="B44" s="36">
        <v>3408</v>
      </c>
      <c r="C44" s="36">
        <v>3397</v>
      </c>
      <c r="D44" s="36">
        <v>0</v>
      </c>
      <c r="E44" s="36">
        <v>0</v>
      </c>
      <c r="F44" s="36">
        <v>10967</v>
      </c>
      <c r="G44" s="36">
        <v>7646</v>
      </c>
      <c r="H44" s="36">
        <v>209</v>
      </c>
      <c r="I44" s="36">
        <v>0</v>
      </c>
      <c r="J44" s="36">
        <v>273</v>
      </c>
      <c r="K44" s="36">
        <v>72</v>
      </c>
      <c r="L44" s="36">
        <v>6210</v>
      </c>
      <c r="M44" s="36">
        <v>4138</v>
      </c>
      <c r="N44" s="36">
        <v>0</v>
      </c>
      <c r="O44" s="36">
        <v>0</v>
      </c>
      <c r="P44" s="36">
        <v>956</v>
      </c>
      <c r="Q44" s="36">
        <v>682</v>
      </c>
      <c r="R44" s="36">
        <v>0</v>
      </c>
      <c r="S44" s="36">
        <v>0</v>
      </c>
      <c r="T44" s="36">
        <v>2201</v>
      </c>
      <c r="U44" s="36">
        <v>3112</v>
      </c>
      <c r="V44" s="117">
        <v>0</v>
      </c>
      <c r="W44" s="107">
        <v>0</v>
      </c>
      <c r="X44" s="106">
        <f t="shared" si="7"/>
        <v>24224</v>
      </c>
      <c r="Y44" s="36">
        <f t="shared" si="7"/>
        <v>19047</v>
      </c>
      <c r="Z44" s="36">
        <f t="shared" si="8"/>
        <v>22786</v>
      </c>
      <c r="AA44" s="107">
        <f t="shared" si="8"/>
        <v>18293</v>
      </c>
    </row>
    <row r="45" spans="1:27" ht="12" customHeight="1" x14ac:dyDescent="0.2">
      <c r="A45" s="92">
        <v>8</v>
      </c>
      <c r="B45" s="34">
        <v>5632</v>
      </c>
      <c r="C45" s="34">
        <v>3063</v>
      </c>
      <c r="D45" s="34">
        <v>0</v>
      </c>
      <c r="E45" s="34">
        <v>0</v>
      </c>
      <c r="F45" s="34">
        <v>17332</v>
      </c>
      <c r="G45" s="34">
        <v>6384</v>
      </c>
      <c r="H45" s="34">
        <v>325</v>
      </c>
      <c r="I45" s="34">
        <v>0</v>
      </c>
      <c r="J45" s="34">
        <v>482</v>
      </c>
      <c r="K45" s="34">
        <v>151</v>
      </c>
      <c r="L45" s="34">
        <v>5958</v>
      </c>
      <c r="M45" s="34">
        <v>3976</v>
      </c>
      <c r="N45" s="34">
        <v>0</v>
      </c>
      <c r="O45" s="34">
        <v>0</v>
      </c>
      <c r="P45" s="34">
        <v>1236</v>
      </c>
      <c r="Q45" s="34">
        <v>252</v>
      </c>
      <c r="R45" s="34">
        <v>586</v>
      </c>
      <c r="S45" s="34">
        <v>0</v>
      </c>
      <c r="T45" s="34">
        <v>133</v>
      </c>
      <c r="U45" s="34">
        <v>711</v>
      </c>
      <c r="V45" s="115">
        <v>0</v>
      </c>
      <c r="W45" s="103">
        <v>0</v>
      </c>
      <c r="X45" s="102">
        <f t="shared" si="7"/>
        <v>31684</v>
      </c>
      <c r="Y45" s="34">
        <f t="shared" si="7"/>
        <v>14537</v>
      </c>
      <c r="Z45" s="34">
        <f t="shared" si="8"/>
        <v>29055</v>
      </c>
      <c r="AA45" s="103">
        <f t="shared" si="8"/>
        <v>14134</v>
      </c>
    </row>
    <row r="46" spans="1:27" ht="12" customHeight="1" x14ac:dyDescent="0.2">
      <c r="A46" s="93">
        <v>9</v>
      </c>
      <c r="B46" s="35">
        <v>3131</v>
      </c>
      <c r="C46" s="35">
        <v>3301</v>
      </c>
      <c r="D46" s="35">
        <v>0</v>
      </c>
      <c r="E46" s="35">
        <v>0</v>
      </c>
      <c r="F46" s="35">
        <v>12064</v>
      </c>
      <c r="G46" s="35">
        <v>7915</v>
      </c>
      <c r="H46" s="35">
        <v>0</v>
      </c>
      <c r="I46" s="35">
        <v>0</v>
      </c>
      <c r="J46" s="35">
        <v>363</v>
      </c>
      <c r="K46" s="35">
        <v>0</v>
      </c>
      <c r="L46" s="35">
        <v>8214</v>
      </c>
      <c r="M46" s="35">
        <v>7462</v>
      </c>
      <c r="N46" s="35">
        <v>0</v>
      </c>
      <c r="O46" s="35">
        <v>0</v>
      </c>
      <c r="P46" s="35">
        <v>396</v>
      </c>
      <c r="Q46" s="35">
        <v>221</v>
      </c>
      <c r="R46" s="35">
        <v>1144</v>
      </c>
      <c r="S46" s="35">
        <v>0</v>
      </c>
      <c r="T46" s="35">
        <v>0</v>
      </c>
      <c r="U46" s="35">
        <v>624</v>
      </c>
      <c r="V46" s="116">
        <v>0</v>
      </c>
      <c r="W46" s="105">
        <v>0</v>
      </c>
      <c r="X46" s="104">
        <f t="shared" si="7"/>
        <v>25312</v>
      </c>
      <c r="Y46" s="35">
        <f t="shared" si="7"/>
        <v>19523</v>
      </c>
      <c r="Z46" s="35">
        <f t="shared" si="8"/>
        <v>23409</v>
      </c>
      <c r="AA46" s="105">
        <f t="shared" si="8"/>
        <v>19302</v>
      </c>
    </row>
    <row r="47" spans="1:27" ht="12" customHeight="1" x14ac:dyDescent="0.2">
      <c r="A47" s="94">
        <v>10</v>
      </c>
      <c r="B47" s="36">
        <v>3262</v>
      </c>
      <c r="C47" s="36">
        <v>2840</v>
      </c>
      <c r="D47" s="36">
        <v>160</v>
      </c>
      <c r="E47" s="36">
        <v>0</v>
      </c>
      <c r="F47" s="36">
        <v>11129</v>
      </c>
      <c r="G47" s="36">
        <v>5921</v>
      </c>
      <c r="H47" s="36">
        <v>244</v>
      </c>
      <c r="I47" s="36">
        <v>0</v>
      </c>
      <c r="J47" s="36">
        <v>1115</v>
      </c>
      <c r="K47" s="36">
        <v>0</v>
      </c>
      <c r="L47" s="36">
        <v>6958</v>
      </c>
      <c r="M47" s="36">
        <v>6122</v>
      </c>
      <c r="N47" s="36">
        <v>0</v>
      </c>
      <c r="O47" s="36">
        <v>0</v>
      </c>
      <c r="P47" s="36">
        <v>1113</v>
      </c>
      <c r="Q47" s="36">
        <v>201</v>
      </c>
      <c r="R47" s="36">
        <v>552</v>
      </c>
      <c r="S47" s="36">
        <v>0</v>
      </c>
      <c r="T47" s="36">
        <v>0</v>
      </c>
      <c r="U47" s="36">
        <v>907</v>
      </c>
      <c r="V47" s="117">
        <v>0</v>
      </c>
      <c r="W47" s="107">
        <v>0</v>
      </c>
      <c r="X47" s="106">
        <f t="shared" si="7"/>
        <v>24533</v>
      </c>
      <c r="Y47" s="36">
        <f t="shared" si="7"/>
        <v>15991</v>
      </c>
      <c r="Z47" s="36">
        <f t="shared" si="8"/>
        <v>21349</v>
      </c>
      <c r="AA47" s="107">
        <f t="shared" si="8"/>
        <v>15790</v>
      </c>
    </row>
    <row r="48" spans="1:27" ht="12" customHeight="1" x14ac:dyDescent="0.2">
      <c r="A48" s="92">
        <v>11</v>
      </c>
      <c r="B48" s="34">
        <v>3411</v>
      </c>
      <c r="C48" s="34">
        <v>3681</v>
      </c>
      <c r="D48" s="34">
        <v>134</v>
      </c>
      <c r="E48" s="34">
        <v>0</v>
      </c>
      <c r="F48" s="34">
        <v>11156</v>
      </c>
      <c r="G48" s="34">
        <v>7642</v>
      </c>
      <c r="H48" s="34">
        <v>894</v>
      </c>
      <c r="I48" s="34">
        <v>40</v>
      </c>
      <c r="J48" s="34">
        <v>253</v>
      </c>
      <c r="K48" s="34">
        <v>34</v>
      </c>
      <c r="L48" s="34">
        <v>5203</v>
      </c>
      <c r="M48" s="34">
        <v>6203</v>
      </c>
      <c r="N48" s="34">
        <v>0</v>
      </c>
      <c r="O48" s="34">
        <v>0</v>
      </c>
      <c r="P48" s="34">
        <v>239</v>
      </c>
      <c r="Q48" s="34">
        <v>44</v>
      </c>
      <c r="R48" s="34">
        <v>0</v>
      </c>
      <c r="S48" s="34">
        <v>0</v>
      </c>
      <c r="T48" s="34">
        <v>457</v>
      </c>
      <c r="U48" s="34">
        <v>284</v>
      </c>
      <c r="V48" s="115">
        <v>0</v>
      </c>
      <c r="W48" s="103">
        <v>0</v>
      </c>
      <c r="X48" s="102">
        <f t="shared" si="7"/>
        <v>21747</v>
      </c>
      <c r="Y48" s="34">
        <f t="shared" si="7"/>
        <v>17928</v>
      </c>
      <c r="Z48" s="34">
        <f t="shared" si="8"/>
        <v>20227</v>
      </c>
      <c r="AA48" s="103">
        <f t="shared" si="8"/>
        <v>17810</v>
      </c>
    </row>
    <row r="49" spans="1:27" ht="12" customHeight="1" x14ac:dyDescent="0.2">
      <c r="A49" s="93">
        <v>12</v>
      </c>
      <c r="B49" s="35">
        <v>3326</v>
      </c>
      <c r="C49" s="35">
        <v>3806</v>
      </c>
      <c r="D49" s="35">
        <v>17</v>
      </c>
      <c r="E49" s="35">
        <v>20</v>
      </c>
      <c r="F49" s="35">
        <v>9720</v>
      </c>
      <c r="G49" s="35">
        <v>7536</v>
      </c>
      <c r="H49" s="35">
        <v>147</v>
      </c>
      <c r="I49" s="35">
        <v>143</v>
      </c>
      <c r="J49" s="35">
        <v>177</v>
      </c>
      <c r="K49" s="35">
        <v>0</v>
      </c>
      <c r="L49" s="35">
        <v>3580</v>
      </c>
      <c r="M49" s="35">
        <v>6754</v>
      </c>
      <c r="N49" s="35">
        <v>0</v>
      </c>
      <c r="O49" s="35">
        <v>0</v>
      </c>
      <c r="P49" s="35">
        <v>520</v>
      </c>
      <c r="Q49" s="35">
        <v>644</v>
      </c>
      <c r="R49" s="35">
        <v>0</v>
      </c>
      <c r="S49" s="35">
        <v>0</v>
      </c>
      <c r="T49" s="35">
        <v>0</v>
      </c>
      <c r="U49" s="35">
        <v>1311</v>
      </c>
      <c r="V49" s="116">
        <v>0</v>
      </c>
      <c r="W49" s="105">
        <v>338</v>
      </c>
      <c r="X49" s="104">
        <f t="shared" si="7"/>
        <v>17487</v>
      </c>
      <c r="Y49" s="35">
        <f t="shared" si="7"/>
        <v>20552</v>
      </c>
      <c r="Z49" s="35">
        <f t="shared" si="8"/>
        <v>16626</v>
      </c>
      <c r="AA49" s="105">
        <f t="shared" si="8"/>
        <v>19407</v>
      </c>
    </row>
    <row r="50" spans="1:27" ht="12" customHeight="1" x14ac:dyDescent="0.2">
      <c r="A50" s="94">
        <v>13</v>
      </c>
      <c r="B50" s="36">
        <v>1579</v>
      </c>
      <c r="C50" s="36">
        <v>6356</v>
      </c>
      <c r="D50" s="36">
        <v>15</v>
      </c>
      <c r="E50" s="36">
        <v>49</v>
      </c>
      <c r="F50" s="36">
        <v>6351</v>
      </c>
      <c r="G50" s="36">
        <v>13244</v>
      </c>
      <c r="H50" s="36">
        <v>174</v>
      </c>
      <c r="I50" s="36">
        <v>129</v>
      </c>
      <c r="J50" s="36">
        <v>230</v>
      </c>
      <c r="K50" s="36">
        <v>63</v>
      </c>
      <c r="L50" s="36">
        <v>7276</v>
      </c>
      <c r="M50" s="36">
        <v>11388</v>
      </c>
      <c r="N50" s="36">
        <v>0</v>
      </c>
      <c r="O50" s="36">
        <v>0</v>
      </c>
      <c r="P50" s="36">
        <v>364</v>
      </c>
      <c r="Q50" s="36">
        <v>174</v>
      </c>
      <c r="R50" s="36">
        <v>0</v>
      </c>
      <c r="S50" s="36">
        <v>0</v>
      </c>
      <c r="T50" s="36">
        <v>2844</v>
      </c>
      <c r="U50" s="36">
        <v>3948</v>
      </c>
      <c r="V50" s="117">
        <v>0</v>
      </c>
      <c r="W50" s="107">
        <v>1323</v>
      </c>
      <c r="X50" s="106">
        <f t="shared" si="7"/>
        <v>18833</v>
      </c>
      <c r="Y50" s="36">
        <f t="shared" si="7"/>
        <v>36674</v>
      </c>
      <c r="Z50" s="36">
        <f t="shared" si="8"/>
        <v>18050</v>
      </c>
      <c r="AA50" s="107">
        <f t="shared" si="8"/>
        <v>34936</v>
      </c>
    </row>
    <row r="51" spans="1:27" ht="12" customHeight="1" x14ac:dyDescent="0.2">
      <c r="A51" s="92">
        <v>14</v>
      </c>
      <c r="B51" s="34">
        <v>3243</v>
      </c>
      <c r="C51" s="34">
        <v>5231</v>
      </c>
      <c r="D51" s="34">
        <v>44</v>
      </c>
      <c r="E51" s="34">
        <v>44</v>
      </c>
      <c r="F51" s="34">
        <v>7749</v>
      </c>
      <c r="G51" s="34">
        <v>10080</v>
      </c>
      <c r="H51" s="34">
        <v>498</v>
      </c>
      <c r="I51" s="34">
        <v>129</v>
      </c>
      <c r="J51" s="34">
        <v>169</v>
      </c>
      <c r="K51" s="34">
        <v>46</v>
      </c>
      <c r="L51" s="34">
        <v>4817</v>
      </c>
      <c r="M51" s="34">
        <v>6790</v>
      </c>
      <c r="N51" s="34">
        <v>42</v>
      </c>
      <c r="O51" s="34">
        <v>0</v>
      </c>
      <c r="P51" s="34">
        <v>723</v>
      </c>
      <c r="Q51" s="34">
        <v>0</v>
      </c>
      <c r="R51" s="34">
        <v>0</v>
      </c>
      <c r="S51" s="34">
        <v>0</v>
      </c>
      <c r="T51" s="34">
        <v>4632</v>
      </c>
      <c r="U51" s="34">
        <v>4636</v>
      </c>
      <c r="V51" s="115">
        <v>0</v>
      </c>
      <c r="W51" s="103">
        <v>1287</v>
      </c>
      <c r="X51" s="102">
        <f t="shared" si="7"/>
        <v>21917</v>
      </c>
      <c r="Y51" s="34">
        <f t="shared" si="7"/>
        <v>28243</v>
      </c>
      <c r="Z51" s="34">
        <f t="shared" si="8"/>
        <v>20441</v>
      </c>
      <c r="AA51" s="103">
        <f t="shared" si="8"/>
        <v>26737</v>
      </c>
    </row>
    <row r="52" spans="1:27" ht="12" customHeight="1" x14ac:dyDescent="0.2">
      <c r="A52" s="93">
        <v>15</v>
      </c>
      <c r="B52" s="35">
        <v>1868</v>
      </c>
      <c r="C52" s="35">
        <v>2446</v>
      </c>
      <c r="D52" s="35">
        <v>0</v>
      </c>
      <c r="E52" s="35">
        <v>13</v>
      </c>
      <c r="F52" s="35">
        <v>8121</v>
      </c>
      <c r="G52" s="35">
        <v>4653</v>
      </c>
      <c r="H52" s="35">
        <v>64</v>
      </c>
      <c r="I52" s="35">
        <v>150</v>
      </c>
      <c r="J52" s="35">
        <v>217</v>
      </c>
      <c r="K52" s="35">
        <v>0</v>
      </c>
      <c r="L52" s="35">
        <v>4152</v>
      </c>
      <c r="M52" s="35">
        <v>3017</v>
      </c>
      <c r="N52" s="35">
        <v>0</v>
      </c>
      <c r="O52" s="35">
        <v>0</v>
      </c>
      <c r="P52" s="35">
        <v>231</v>
      </c>
      <c r="Q52" s="35">
        <v>51</v>
      </c>
      <c r="R52" s="35">
        <v>574</v>
      </c>
      <c r="S52" s="35">
        <v>0</v>
      </c>
      <c r="T52" s="35">
        <v>0</v>
      </c>
      <c r="U52" s="35">
        <v>1760</v>
      </c>
      <c r="V52" s="116">
        <v>0</v>
      </c>
      <c r="W52" s="105">
        <v>0</v>
      </c>
      <c r="X52" s="104">
        <f t="shared" si="7"/>
        <v>15227</v>
      </c>
      <c r="Y52" s="35">
        <f t="shared" si="7"/>
        <v>12090</v>
      </c>
      <c r="Z52" s="35">
        <f t="shared" si="8"/>
        <v>14141</v>
      </c>
      <c r="AA52" s="105">
        <f t="shared" si="8"/>
        <v>11876</v>
      </c>
    </row>
    <row r="53" spans="1:27" ht="12" customHeight="1" thickBot="1" x14ac:dyDescent="0.25">
      <c r="A53" s="95" t="s">
        <v>17</v>
      </c>
      <c r="B53" s="28">
        <f t="shared" ref="B53:W53" si="9">SUM(B38:B52)</f>
        <v>46098</v>
      </c>
      <c r="C53" s="28">
        <f t="shared" si="9"/>
        <v>53236</v>
      </c>
      <c r="D53" s="28">
        <f t="shared" si="9"/>
        <v>855</v>
      </c>
      <c r="E53" s="28">
        <f t="shared" si="9"/>
        <v>230</v>
      </c>
      <c r="F53" s="28">
        <f t="shared" si="9"/>
        <v>150544</v>
      </c>
      <c r="G53" s="28">
        <f t="shared" si="9"/>
        <v>112140</v>
      </c>
      <c r="H53" s="28">
        <f t="shared" si="9"/>
        <v>3974</v>
      </c>
      <c r="I53" s="28">
        <f t="shared" si="9"/>
        <v>1000</v>
      </c>
      <c r="J53" s="28">
        <f t="shared" si="9"/>
        <v>6186</v>
      </c>
      <c r="K53" s="28">
        <f t="shared" si="9"/>
        <v>443</v>
      </c>
      <c r="L53" s="28">
        <f t="shared" si="9"/>
        <v>100413</v>
      </c>
      <c r="M53" s="28">
        <f t="shared" si="9"/>
        <v>88791</v>
      </c>
      <c r="N53" s="28">
        <f t="shared" si="9"/>
        <v>42</v>
      </c>
      <c r="O53" s="28">
        <f t="shared" si="9"/>
        <v>49</v>
      </c>
      <c r="P53" s="28">
        <f t="shared" si="9"/>
        <v>19071</v>
      </c>
      <c r="Q53" s="28">
        <f t="shared" si="9"/>
        <v>4634</v>
      </c>
      <c r="R53" s="28">
        <f t="shared" si="9"/>
        <v>4170</v>
      </c>
      <c r="S53" s="28">
        <f t="shared" si="9"/>
        <v>38</v>
      </c>
      <c r="T53" s="28">
        <f t="shared" si="9"/>
        <v>32211</v>
      </c>
      <c r="U53" s="28">
        <f t="shared" si="9"/>
        <v>56586</v>
      </c>
      <c r="V53" s="28">
        <f t="shared" si="9"/>
        <v>0</v>
      </c>
      <c r="W53" s="29">
        <f t="shared" si="9"/>
        <v>6879</v>
      </c>
      <c r="X53" s="96">
        <f t="shared" si="7"/>
        <v>363564</v>
      </c>
      <c r="Y53" s="28">
        <f t="shared" si="7"/>
        <v>324026</v>
      </c>
      <c r="Z53" s="28">
        <f t="shared" si="8"/>
        <v>329266</v>
      </c>
      <c r="AA53" s="29">
        <f t="shared" si="8"/>
        <v>310753</v>
      </c>
    </row>
    <row r="54" spans="1:27" ht="12" customHeight="1" x14ac:dyDescent="0.2">
      <c r="A54" s="97" t="s">
        <v>18</v>
      </c>
      <c r="B54" s="63">
        <v>205</v>
      </c>
      <c r="C54" s="63">
        <v>0</v>
      </c>
      <c r="D54" s="63">
        <v>81</v>
      </c>
      <c r="E54" s="63">
        <v>0</v>
      </c>
      <c r="F54" s="63">
        <v>333</v>
      </c>
      <c r="G54" s="63">
        <v>0</v>
      </c>
      <c r="H54" s="63">
        <v>28</v>
      </c>
      <c r="I54" s="63">
        <v>0</v>
      </c>
      <c r="J54" s="63">
        <v>52</v>
      </c>
      <c r="K54" s="63">
        <v>0</v>
      </c>
      <c r="L54" s="63">
        <v>5161</v>
      </c>
      <c r="M54" s="63">
        <v>1006</v>
      </c>
      <c r="N54" s="63">
        <v>0</v>
      </c>
      <c r="O54" s="63">
        <v>0</v>
      </c>
      <c r="P54" s="63">
        <v>216</v>
      </c>
      <c r="Q54" s="63">
        <v>0</v>
      </c>
      <c r="R54" s="63">
        <v>0</v>
      </c>
      <c r="S54" s="63">
        <v>0</v>
      </c>
      <c r="T54" s="63">
        <v>2197</v>
      </c>
      <c r="U54" s="63">
        <v>483</v>
      </c>
      <c r="V54" s="63">
        <v>498</v>
      </c>
      <c r="W54" s="64">
        <v>0</v>
      </c>
      <c r="X54" s="98">
        <f>SUM(B54,D54,F54,H54,J54,L54,N54,P54,R54,T54,V54)</f>
        <v>8771</v>
      </c>
      <c r="Y54" s="37">
        <f t="shared" si="7"/>
        <v>1489</v>
      </c>
      <c r="Z54" s="37">
        <f>SUM(B54,F54,L54,T54)</f>
        <v>7896</v>
      </c>
      <c r="AA54" s="99">
        <f t="shared" si="8"/>
        <v>1489</v>
      </c>
    </row>
    <row r="55" spans="1:27" ht="12" customHeight="1" thickBot="1" x14ac:dyDescent="0.25">
      <c r="A55" s="95" t="s">
        <v>19</v>
      </c>
      <c r="B55" s="28">
        <f>SUM(B53:B54)</f>
        <v>46303</v>
      </c>
      <c r="C55" s="28">
        <f t="shared" ref="C55:W55" si="10">SUM(C53:C54)</f>
        <v>53236</v>
      </c>
      <c r="D55" s="28">
        <f t="shared" si="10"/>
        <v>936</v>
      </c>
      <c r="E55" s="28">
        <f t="shared" si="10"/>
        <v>230</v>
      </c>
      <c r="F55" s="28">
        <f t="shared" si="10"/>
        <v>150877</v>
      </c>
      <c r="G55" s="28">
        <f t="shared" si="10"/>
        <v>112140</v>
      </c>
      <c r="H55" s="28">
        <f t="shared" si="10"/>
        <v>4002</v>
      </c>
      <c r="I55" s="28">
        <f t="shared" si="10"/>
        <v>1000</v>
      </c>
      <c r="J55" s="28">
        <f t="shared" si="10"/>
        <v>6238</v>
      </c>
      <c r="K55" s="28">
        <f t="shared" si="10"/>
        <v>443</v>
      </c>
      <c r="L55" s="28">
        <f t="shared" si="10"/>
        <v>105574</v>
      </c>
      <c r="M55" s="28">
        <f t="shared" si="10"/>
        <v>89797</v>
      </c>
      <c r="N55" s="28">
        <f t="shared" si="10"/>
        <v>42</v>
      </c>
      <c r="O55" s="28">
        <f t="shared" si="10"/>
        <v>49</v>
      </c>
      <c r="P55" s="28">
        <f t="shared" si="10"/>
        <v>19287</v>
      </c>
      <c r="Q55" s="28">
        <f t="shared" si="10"/>
        <v>4634</v>
      </c>
      <c r="R55" s="28">
        <f t="shared" si="10"/>
        <v>4170</v>
      </c>
      <c r="S55" s="28">
        <f t="shared" si="10"/>
        <v>38</v>
      </c>
      <c r="T55" s="28">
        <f t="shared" si="10"/>
        <v>34408</v>
      </c>
      <c r="U55" s="28">
        <f t="shared" si="10"/>
        <v>57069</v>
      </c>
      <c r="V55" s="28">
        <f t="shared" si="10"/>
        <v>498</v>
      </c>
      <c r="W55" s="29">
        <f t="shared" si="10"/>
        <v>6879</v>
      </c>
      <c r="X55" s="96">
        <f t="shared" si="7"/>
        <v>372335</v>
      </c>
      <c r="Y55" s="28">
        <f t="shared" si="7"/>
        <v>325515</v>
      </c>
      <c r="Z55" s="28">
        <f t="shared" si="8"/>
        <v>337162</v>
      </c>
      <c r="AA55" s="29">
        <f t="shared" si="8"/>
        <v>312242</v>
      </c>
    </row>
    <row r="56" spans="1:27" ht="12" customHeight="1" x14ac:dyDescent="0.2">
      <c r="A56" s="203" t="s">
        <v>214</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283</v>
      </c>
      <c r="D57" s="100"/>
    </row>
    <row r="58" spans="1:27" ht="12" customHeight="1" x14ac:dyDescent="0.2">
      <c r="B58" s="108" t="str">
        <f t="shared" ref="B58:W58" si="11">IF(B53-B28=0," ",B53-B28)</f>
        <v xml:space="preserve"> </v>
      </c>
      <c r="C58" s="108" t="str">
        <f t="shared" si="11"/>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IF(X53-X28=0," ",X53-X28)</f>
        <v xml:space="preserve"> </v>
      </c>
      <c r="Y58" s="108" t="str">
        <f>IF(Y53-Y28=0," ",Y53-Y28)</f>
        <v xml:space="preserve"> </v>
      </c>
      <c r="Z58" s="108" t="str">
        <f>IF(Z53-Z28=0," ",Z53-Z28)</f>
        <v xml:space="preserve"> </v>
      </c>
      <c r="AA58" s="108" t="str">
        <f>IF(AA53-AA28=0," ",AA53-AA28)</f>
        <v xml:space="preserve"> </v>
      </c>
    </row>
    <row r="59" spans="1:27" ht="21" customHeight="1" thickBot="1" x14ac:dyDescent="0.35">
      <c r="A59" s="53" t="s">
        <v>40</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15">
        <f>SUM(B15:B16,B20:B23)</f>
        <v>11099</v>
      </c>
      <c r="C63" s="15">
        <f t="shared" ref="C63:AA63" si="12">SUM(C15:C16,C20:C23)</f>
        <v>18888</v>
      </c>
      <c r="D63" s="15">
        <f t="shared" si="12"/>
        <v>121</v>
      </c>
      <c r="E63" s="15">
        <f t="shared" si="12"/>
        <v>82</v>
      </c>
      <c r="F63" s="15">
        <f t="shared" si="12"/>
        <v>35510</v>
      </c>
      <c r="G63" s="15">
        <f t="shared" si="12"/>
        <v>38297</v>
      </c>
      <c r="H63" s="15">
        <f t="shared" si="12"/>
        <v>1055</v>
      </c>
      <c r="I63" s="15">
        <f t="shared" si="12"/>
        <v>446</v>
      </c>
      <c r="J63" s="15">
        <f t="shared" si="12"/>
        <v>1123</v>
      </c>
      <c r="K63" s="15">
        <f t="shared" si="12"/>
        <v>143</v>
      </c>
      <c r="L63" s="15">
        <f t="shared" si="12"/>
        <v>22903</v>
      </c>
      <c r="M63" s="15">
        <f t="shared" si="12"/>
        <v>30976</v>
      </c>
      <c r="N63" s="15">
        <f t="shared" si="12"/>
        <v>42</v>
      </c>
      <c r="O63" s="15">
        <f t="shared" si="12"/>
        <v>0</v>
      </c>
      <c r="P63" s="15">
        <f t="shared" si="12"/>
        <v>1661</v>
      </c>
      <c r="Q63" s="15">
        <f t="shared" si="12"/>
        <v>913</v>
      </c>
      <c r="R63" s="15">
        <f t="shared" si="12"/>
        <v>574</v>
      </c>
      <c r="S63" s="15">
        <f t="shared" si="12"/>
        <v>0</v>
      </c>
      <c r="T63" s="18">
        <f t="shared" si="12"/>
        <v>4980</v>
      </c>
      <c r="U63" s="18">
        <f t="shared" si="12"/>
        <v>8723</v>
      </c>
      <c r="V63" s="18">
        <f t="shared" si="12"/>
        <v>0</v>
      </c>
      <c r="W63" s="136">
        <f t="shared" si="12"/>
        <v>2380</v>
      </c>
      <c r="X63" s="137">
        <f t="shared" si="12"/>
        <v>79068</v>
      </c>
      <c r="Y63" s="15">
        <f t="shared" si="12"/>
        <v>100848</v>
      </c>
      <c r="Z63" s="15">
        <f t="shared" si="12"/>
        <v>74492</v>
      </c>
      <c r="AA63" s="138">
        <f t="shared" si="12"/>
        <v>96884</v>
      </c>
    </row>
    <row r="64" spans="1:27" ht="12" customHeight="1" x14ac:dyDescent="0.2">
      <c r="A64" s="92" t="s">
        <v>26</v>
      </c>
      <c r="B64" s="15">
        <f>SUM(B7:B9,B12:B14,B17:B18,B24)</f>
        <v>20281</v>
      </c>
      <c r="C64" s="15">
        <f t="shared" ref="C64:AA64" si="13">SUM(C7:C9,C12:C14,C17:C18,C24)</f>
        <v>25228</v>
      </c>
      <c r="D64" s="15">
        <f t="shared" si="13"/>
        <v>478</v>
      </c>
      <c r="E64" s="15">
        <f t="shared" si="13"/>
        <v>143</v>
      </c>
      <c r="F64" s="15">
        <f t="shared" si="13"/>
        <v>66543</v>
      </c>
      <c r="G64" s="15">
        <f t="shared" si="13"/>
        <v>53352</v>
      </c>
      <c r="H64" s="15">
        <f t="shared" si="13"/>
        <v>1960</v>
      </c>
      <c r="I64" s="15">
        <f t="shared" si="13"/>
        <v>521</v>
      </c>
      <c r="J64" s="15">
        <f t="shared" si="13"/>
        <v>2774</v>
      </c>
      <c r="K64" s="15">
        <f t="shared" si="13"/>
        <v>72</v>
      </c>
      <c r="L64" s="15">
        <f t="shared" si="13"/>
        <v>50258</v>
      </c>
      <c r="M64" s="15">
        <f t="shared" si="13"/>
        <v>43357</v>
      </c>
      <c r="N64" s="15">
        <f t="shared" si="13"/>
        <v>0</v>
      </c>
      <c r="O64" s="15">
        <f t="shared" si="13"/>
        <v>49</v>
      </c>
      <c r="P64" s="15">
        <f t="shared" si="13"/>
        <v>13130</v>
      </c>
      <c r="Q64" s="15">
        <f t="shared" si="13"/>
        <v>2966</v>
      </c>
      <c r="R64" s="15">
        <f t="shared" si="13"/>
        <v>1087</v>
      </c>
      <c r="S64" s="15">
        <f t="shared" si="13"/>
        <v>38</v>
      </c>
      <c r="T64" s="18">
        <f t="shared" si="13"/>
        <v>26459</v>
      </c>
      <c r="U64" s="18">
        <f t="shared" si="13"/>
        <v>44059</v>
      </c>
      <c r="V64" s="18">
        <f t="shared" si="13"/>
        <v>0</v>
      </c>
      <c r="W64" s="136">
        <f t="shared" si="13"/>
        <v>4499</v>
      </c>
      <c r="X64" s="137">
        <f t="shared" si="13"/>
        <v>182970</v>
      </c>
      <c r="Y64" s="15">
        <f t="shared" si="13"/>
        <v>174284</v>
      </c>
      <c r="Z64" s="15">
        <f t="shared" si="13"/>
        <v>163541</v>
      </c>
      <c r="AA64" s="138">
        <f t="shared" si="13"/>
        <v>165996</v>
      </c>
    </row>
    <row r="65" spans="1:27" ht="12" customHeight="1" x14ac:dyDescent="0.2">
      <c r="A65" s="93" t="s">
        <v>27</v>
      </c>
      <c r="B65" s="16">
        <f>SUM(B10:B11,B19,B25:B27)</f>
        <v>14718</v>
      </c>
      <c r="C65" s="16">
        <f t="shared" ref="C65:AA65" si="14">SUM(C10:C11,C19,C25:C27)</f>
        <v>9120</v>
      </c>
      <c r="D65" s="16">
        <f t="shared" si="14"/>
        <v>256</v>
      </c>
      <c r="E65" s="16">
        <f t="shared" si="14"/>
        <v>5</v>
      </c>
      <c r="F65" s="16">
        <f t="shared" si="14"/>
        <v>48491</v>
      </c>
      <c r="G65" s="16">
        <f t="shared" si="14"/>
        <v>20491</v>
      </c>
      <c r="H65" s="16">
        <f t="shared" si="14"/>
        <v>959</v>
      </c>
      <c r="I65" s="16">
        <f t="shared" si="14"/>
        <v>33</v>
      </c>
      <c r="J65" s="16">
        <f t="shared" si="14"/>
        <v>2289</v>
      </c>
      <c r="K65" s="16">
        <f t="shared" si="14"/>
        <v>228</v>
      </c>
      <c r="L65" s="16">
        <f t="shared" si="14"/>
        <v>27252</v>
      </c>
      <c r="M65" s="16">
        <f t="shared" si="14"/>
        <v>14458</v>
      </c>
      <c r="N65" s="16">
        <f t="shared" si="14"/>
        <v>0</v>
      </c>
      <c r="O65" s="16">
        <f t="shared" si="14"/>
        <v>0</v>
      </c>
      <c r="P65" s="16">
        <f t="shared" si="14"/>
        <v>4280</v>
      </c>
      <c r="Q65" s="16">
        <f t="shared" si="14"/>
        <v>755</v>
      </c>
      <c r="R65" s="16">
        <f t="shared" si="14"/>
        <v>2509</v>
      </c>
      <c r="S65" s="16">
        <f t="shared" si="14"/>
        <v>0</v>
      </c>
      <c r="T65" s="139">
        <f t="shared" si="14"/>
        <v>772</v>
      </c>
      <c r="U65" s="139">
        <f t="shared" si="14"/>
        <v>3804</v>
      </c>
      <c r="V65" s="139">
        <f t="shared" si="14"/>
        <v>0</v>
      </c>
      <c r="W65" s="140">
        <f t="shared" si="14"/>
        <v>0</v>
      </c>
      <c r="X65" s="141">
        <f t="shared" si="14"/>
        <v>101526</v>
      </c>
      <c r="Y65" s="16">
        <f t="shared" si="14"/>
        <v>48894</v>
      </c>
      <c r="Z65" s="16">
        <f t="shared" si="14"/>
        <v>91233</v>
      </c>
      <c r="AA65" s="142">
        <f t="shared" si="14"/>
        <v>47873</v>
      </c>
    </row>
    <row r="66" spans="1:27" ht="12" customHeight="1" thickBot="1" x14ac:dyDescent="0.25">
      <c r="A66" s="95" t="s">
        <v>17</v>
      </c>
      <c r="B66" s="13">
        <f>SUM(B63:B65)</f>
        <v>46098</v>
      </c>
      <c r="C66" s="13">
        <f t="shared" ref="C66:AA66" si="15">SUM(C63:C65)</f>
        <v>53236</v>
      </c>
      <c r="D66" s="13">
        <f t="shared" si="15"/>
        <v>855</v>
      </c>
      <c r="E66" s="13">
        <f t="shared" si="15"/>
        <v>230</v>
      </c>
      <c r="F66" s="13">
        <f t="shared" si="15"/>
        <v>150544</v>
      </c>
      <c r="G66" s="13">
        <f t="shared" si="15"/>
        <v>112140</v>
      </c>
      <c r="H66" s="13">
        <f t="shared" si="15"/>
        <v>3974</v>
      </c>
      <c r="I66" s="13">
        <f t="shared" si="15"/>
        <v>1000</v>
      </c>
      <c r="J66" s="13">
        <f t="shared" si="15"/>
        <v>6186</v>
      </c>
      <c r="K66" s="13">
        <f t="shared" si="15"/>
        <v>443</v>
      </c>
      <c r="L66" s="13">
        <f t="shared" si="15"/>
        <v>100413</v>
      </c>
      <c r="M66" s="13">
        <f t="shared" si="15"/>
        <v>88791</v>
      </c>
      <c r="N66" s="13">
        <f t="shared" si="15"/>
        <v>42</v>
      </c>
      <c r="O66" s="13">
        <f t="shared" si="15"/>
        <v>49</v>
      </c>
      <c r="P66" s="13">
        <f t="shared" si="15"/>
        <v>19071</v>
      </c>
      <c r="Q66" s="13">
        <f t="shared" si="15"/>
        <v>4634</v>
      </c>
      <c r="R66" s="13">
        <f t="shared" si="15"/>
        <v>4170</v>
      </c>
      <c r="S66" s="13">
        <f t="shared" si="15"/>
        <v>38</v>
      </c>
      <c r="T66" s="13">
        <f t="shared" si="15"/>
        <v>32211</v>
      </c>
      <c r="U66" s="13">
        <f t="shared" si="15"/>
        <v>56586</v>
      </c>
      <c r="V66" s="13">
        <f t="shared" si="15"/>
        <v>0</v>
      </c>
      <c r="W66" s="14">
        <f t="shared" si="15"/>
        <v>6879</v>
      </c>
      <c r="X66" s="143">
        <f t="shared" si="15"/>
        <v>363564</v>
      </c>
      <c r="Y66" s="13">
        <f t="shared" si="15"/>
        <v>324026</v>
      </c>
      <c r="Z66" s="13">
        <f t="shared" si="15"/>
        <v>329266</v>
      </c>
      <c r="AA66" s="14">
        <f t="shared" si="15"/>
        <v>310753</v>
      </c>
    </row>
    <row r="67" spans="1:27" ht="12" customHeight="1" x14ac:dyDescent="0.2">
      <c r="A67" s="97" t="s">
        <v>18</v>
      </c>
      <c r="B67" s="17">
        <f>B29</f>
        <v>205</v>
      </c>
      <c r="C67" s="17">
        <f t="shared" ref="C67:AA67" si="16">C29</f>
        <v>0</v>
      </c>
      <c r="D67" s="17">
        <f t="shared" si="16"/>
        <v>81</v>
      </c>
      <c r="E67" s="17">
        <f t="shared" si="16"/>
        <v>0</v>
      </c>
      <c r="F67" s="17">
        <f t="shared" si="16"/>
        <v>333</v>
      </c>
      <c r="G67" s="17">
        <f t="shared" si="16"/>
        <v>0</v>
      </c>
      <c r="H67" s="17">
        <f t="shared" si="16"/>
        <v>28</v>
      </c>
      <c r="I67" s="17">
        <f t="shared" si="16"/>
        <v>0</v>
      </c>
      <c r="J67" s="17">
        <f t="shared" si="16"/>
        <v>52</v>
      </c>
      <c r="K67" s="17">
        <f t="shared" si="16"/>
        <v>0</v>
      </c>
      <c r="L67" s="17">
        <f t="shared" si="16"/>
        <v>5161</v>
      </c>
      <c r="M67" s="17">
        <f t="shared" si="16"/>
        <v>1006</v>
      </c>
      <c r="N67" s="17">
        <f t="shared" si="16"/>
        <v>0</v>
      </c>
      <c r="O67" s="17">
        <f t="shared" si="16"/>
        <v>0</v>
      </c>
      <c r="P67" s="17">
        <f t="shared" si="16"/>
        <v>216</v>
      </c>
      <c r="Q67" s="17">
        <f t="shared" si="16"/>
        <v>0</v>
      </c>
      <c r="R67" s="17">
        <f t="shared" si="16"/>
        <v>0</v>
      </c>
      <c r="S67" s="17">
        <f t="shared" si="16"/>
        <v>0</v>
      </c>
      <c r="T67" s="139">
        <f t="shared" si="16"/>
        <v>2197</v>
      </c>
      <c r="U67" s="139">
        <f t="shared" si="16"/>
        <v>483</v>
      </c>
      <c r="V67" s="139">
        <f t="shared" si="16"/>
        <v>498</v>
      </c>
      <c r="W67" s="140">
        <f t="shared" si="16"/>
        <v>0</v>
      </c>
      <c r="X67" s="144">
        <f t="shared" si="16"/>
        <v>8771</v>
      </c>
      <c r="Y67" s="17">
        <f t="shared" si="16"/>
        <v>1489</v>
      </c>
      <c r="Z67" s="17">
        <f t="shared" si="16"/>
        <v>7896</v>
      </c>
      <c r="AA67" s="145">
        <f t="shared" si="16"/>
        <v>1489</v>
      </c>
    </row>
    <row r="68" spans="1:27" ht="12" customHeight="1" thickBot="1" x14ac:dyDescent="0.25">
      <c r="A68" s="95" t="s">
        <v>19</v>
      </c>
      <c r="B68" s="13">
        <f t="shared" ref="B68:W68" si="17">SUM(B66:B67)</f>
        <v>46303</v>
      </c>
      <c r="C68" s="13">
        <f t="shared" si="17"/>
        <v>53236</v>
      </c>
      <c r="D68" s="13">
        <f t="shared" si="17"/>
        <v>936</v>
      </c>
      <c r="E68" s="13">
        <f t="shared" si="17"/>
        <v>230</v>
      </c>
      <c r="F68" s="13">
        <f t="shared" si="17"/>
        <v>150877</v>
      </c>
      <c r="G68" s="13">
        <f t="shared" si="17"/>
        <v>112140</v>
      </c>
      <c r="H68" s="13">
        <f t="shared" si="17"/>
        <v>4002</v>
      </c>
      <c r="I68" s="13">
        <f t="shared" si="17"/>
        <v>1000</v>
      </c>
      <c r="J68" s="13">
        <f t="shared" si="17"/>
        <v>6238</v>
      </c>
      <c r="K68" s="13">
        <f t="shared" si="17"/>
        <v>443</v>
      </c>
      <c r="L68" s="13">
        <f t="shared" si="17"/>
        <v>105574</v>
      </c>
      <c r="M68" s="13">
        <f t="shared" si="17"/>
        <v>89797</v>
      </c>
      <c r="N68" s="13">
        <f t="shared" si="17"/>
        <v>42</v>
      </c>
      <c r="O68" s="13">
        <f t="shared" si="17"/>
        <v>49</v>
      </c>
      <c r="P68" s="13">
        <f t="shared" si="17"/>
        <v>19287</v>
      </c>
      <c r="Q68" s="13">
        <f t="shared" si="17"/>
        <v>4634</v>
      </c>
      <c r="R68" s="13">
        <f t="shared" si="17"/>
        <v>4170</v>
      </c>
      <c r="S68" s="13">
        <f t="shared" si="17"/>
        <v>38</v>
      </c>
      <c r="T68" s="13">
        <f t="shared" si="17"/>
        <v>34408</v>
      </c>
      <c r="U68" s="13">
        <f t="shared" si="17"/>
        <v>57069</v>
      </c>
      <c r="V68" s="13">
        <f t="shared" si="17"/>
        <v>498</v>
      </c>
      <c r="W68" s="14">
        <f t="shared" si="17"/>
        <v>6879</v>
      </c>
      <c r="X68" s="143">
        <f>SUM(B68,D68,F68,H68,J68,L68,N68,P68,R68,T68,V68)</f>
        <v>372335</v>
      </c>
      <c r="Y68" s="13">
        <f>SUM(C68,E68,G68,I68,K68,M68,O68,Q68,S68,U68,W68)</f>
        <v>325515</v>
      </c>
      <c r="Z68" s="13">
        <f>SUM(B68,F68,L68,T68)</f>
        <v>337162</v>
      </c>
      <c r="AA68" s="14">
        <f>SUM(C68,G68,M68,U68)</f>
        <v>312242</v>
      </c>
    </row>
    <row r="69" spans="1:27" ht="12" customHeight="1" x14ac:dyDescent="0.2">
      <c r="A69" s="79" t="s">
        <v>215</v>
      </c>
    </row>
    <row r="70" spans="1:27" ht="12" customHeight="1" x14ac:dyDescent="0.2">
      <c r="A70" s="77" t="s">
        <v>283</v>
      </c>
    </row>
  </sheetData>
  <mergeCells count="49">
    <mergeCell ref="A4:A6"/>
    <mergeCell ref="B4:W4"/>
    <mergeCell ref="B5:C5"/>
    <mergeCell ref="D5:E5"/>
    <mergeCell ref="F5:G5"/>
    <mergeCell ref="H5:I5"/>
    <mergeCell ref="L5:M5"/>
    <mergeCell ref="N5:O5"/>
    <mergeCell ref="P5:Q5"/>
    <mergeCell ref="R5:S5"/>
    <mergeCell ref="V5:W5"/>
    <mergeCell ref="T36:U36"/>
    <mergeCell ref="A35:A37"/>
    <mergeCell ref="B35:W35"/>
    <mergeCell ref="B36:C36"/>
    <mergeCell ref="D36:E36"/>
    <mergeCell ref="F36:G36"/>
    <mergeCell ref="H36:I36"/>
    <mergeCell ref="J36:K36"/>
    <mergeCell ref="L36:M36"/>
    <mergeCell ref="N36:O36"/>
    <mergeCell ref="A60:A62"/>
    <mergeCell ref="B60:W60"/>
    <mergeCell ref="X60:AA60"/>
    <mergeCell ref="B61:C61"/>
    <mergeCell ref="D61:E61"/>
    <mergeCell ref="F61:G61"/>
    <mergeCell ref="H61:I61"/>
    <mergeCell ref="J61:K61"/>
    <mergeCell ref="L61:M61"/>
    <mergeCell ref="N61:O61"/>
    <mergeCell ref="X61:Y61"/>
    <mergeCell ref="Z61:AA61"/>
    <mergeCell ref="B1:Y1"/>
    <mergeCell ref="X35:AA35"/>
    <mergeCell ref="P61:Q61"/>
    <mergeCell ref="R61:S61"/>
    <mergeCell ref="T61:U61"/>
    <mergeCell ref="V61:W61"/>
    <mergeCell ref="X36:Y36"/>
    <mergeCell ref="P36:Q36"/>
    <mergeCell ref="V36:W36"/>
    <mergeCell ref="Z36:AA36"/>
    <mergeCell ref="R36:S36"/>
    <mergeCell ref="X4:AA4"/>
    <mergeCell ref="Z5:AA5"/>
    <mergeCell ref="X5:Y5"/>
    <mergeCell ref="T5:U5"/>
    <mergeCell ref="J5:K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A32"/>
  <sheetViews>
    <sheetView showGridLines="0" zoomScaleNormal="100" workbookViewId="0">
      <selection activeCell="B36" sqref="B36:S50"/>
    </sheetView>
  </sheetViews>
  <sheetFormatPr baseColWidth="10" defaultColWidth="8.6640625" defaultRowHeight="10.199999999999999" x14ac:dyDescent="0.2"/>
  <cols>
    <col min="1" max="1" width="14.6640625" style="54" customWidth="1"/>
    <col min="2" max="16384" width="8.6640625" style="54"/>
  </cols>
  <sheetData>
    <row r="1" spans="1:27" s="52" customFormat="1" ht="59.25" customHeight="1" thickBot="1" x14ac:dyDescent="0.3">
      <c r="A1" s="51"/>
      <c r="B1" s="395" t="s">
        <v>42</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row>
    <row r="3" spans="1:27" ht="16.2" thickBot="1" x14ac:dyDescent="0.35">
      <c r="A3" s="53" t="s">
        <v>29</v>
      </c>
    </row>
    <row r="4" spans="1:27"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4">
        <v>11</v>
      </c>
      <c r="C7" s="34">
        <v>49</v>
      </c>
      <c r="D7" s="34">
        <v>1</v>
      </c>
      <c r="E7" s="34">
        <v>3</v>
      </c>
      <c r="F7" s="34">
        <v>24</v>
      </c>
      <c r="G7" s="34">
        <v>46</v>
      </c>
      <c r="H7" s="34">
        <v>1</v>
      </c>
      <c r="I7" s="34">
        <v>4</v>
      </c>
      <c r="J7" s="34">
        <v>7</v>
      </c>
      <c r="K7" s="34">
        <v>0</v>
      </c>
      <c r="L7" s="34">
        <v>13</v>
      </c>
      <c r="M7" s="34">
        <v>47</v>
      </c>
      <c r="N7" s="34">
        <v>0</v>
      </c>
      <c r="O7" s="34">
        <v>0</v>
      </c>
      <c r="P7" s="34">
        <v>18</v>
      </c>
      <c r="Q7" s="34">
        <v>4</v>
      </c>
      <c r="R7" s="34">
        <v>1</v>
      </c>
      <c r="S7" s="34">
        <v>0</v>
      </c>
      <c r="T7" s="34">
        <v>14</v>
      </c>
      <c r="U7" s="34">
        <v>29</v>
      </c>
      <c r="V7" s="115">
        <v>0</v>
      </c>
      <c r="W7" s="103">
        <v>1</v>
      </c>
      <c r="X7" s="102">
        <f t="shared" ref="X7:X30" si="0">SUM(B7,D7,F7,H7,J7,L7,N7,P7,R7,T7,V7)</f>
        <v>90</v>
      </c>
      <c r="Y7" s="103">
        <f t="shared" ref="Y7:Y30" si="1">SUM(C7,E7,G7,I7,K7,M7,O7,Q7,S7,U7,W7)</f>
        <v>183</v>
      </c>
      <c r="Z7" s="102">
        <f t="shared" ref="Z7:Z30" si="2">SUM(B7,F7,L7,T7)</f>
        <v>62</v>
      </c>
      <c r="AA7" s="103">
        <f t="shared" ref="AA7:AA30" si="3">SUM(C7,G7,M7,U7)</f>
        <v>171</v>
      </c>
    </row>
    <row r="8" spans="1:27" x14ac:dyDescent="0.2">
      <c r="A8" s="92">
        <v>2</v>
      </c>
      <c r="B8" s="34">
        <v>8</v>
      </c>
      <c r="C8" s="34">
        <v>35</v>
      </c>
      <c r="D8" s="34">
        <v>0</v>
      </c>
      <c r="E8" s="34">
        <v>2</v>
      </c>
      <c r="F8" s="34">
        <v>22</v>
      </c>
      <c r="G8" s="34">
        <v>38</v>
      </c>
      <c r="H8" s="34">
        <v>0</v>
      </c>
      <c r="I8" s="34">
        <v>4</v>
      </c>
      <c r="J8" s="34">
        <v>5</v>
      </c>
      <c r="K8" s="34">
        <v>1</v>
      </c>
      <c r="L8" s="34">
        <v>11</v>
      </c>
      <c r="M8" s="34">
        <v>30</v>
      </c>
      <c r="N8" s="34">
        <v>0</v>
      </c>
      <c r="O8" s="34">
        <v>0</v>
      </c>
      <c r="P8" s="34">
        <v>4</v>
      </c>
      <c r="Q8" s="34">
        <v>3</v>
      </c>
      <c r="R8" s="34">
        <v>1</v>
      </c>
      <c r="S8" s="34">
        <v>0</v>
      </c>
      <c r="T8" s="34">
        <v>5</v>
      </c>
      <c r="U8" s="34">
        <v>14</v>
      </c>
      <c r="V8" s="115">
        <v>0</v>
      </c>
      <c r="W8" s="103">
        <v>1</v>
      </c>
      <c r="X8" s="102">
        <f t="shared" si="0"/>
        <v>56</v>
      </c>
      <c r="Y8" s="103">
        <f t="shared" si="1"/>
        <v>128</v>
      </c>
      <c r="Z8" s="102">
        <f t="shared" si="2"/>
        <v>46</v>
      </c>
      <c r="AA8" s="103">
        <f t="shared" si="3"/>
        <v>117</v>
      </c>
    </row>
    <row r="9" spans="1:27" x14ac:dyDescent="0.2">
      <c r="A9" s="93">
        <v>3</v>
      </c>
      <c r="B9" s="35">
        <v>5</v>
      </c>
      <c r="C9" s="35">
        <v>24</v>
      </c>
      <c r="D9" s="35">
        <v>1</v>
      </c>
      <c r="E9" s="35">
        <v>0</v>
      </c>
      <c r="F9" s="35">
        <v>16</v>
      </c>
      <c r="G9" s="35">
        <v>22</v>
      </c>
      <c r="H9" s="35">
        <v>1</v>
      </c>
      <c r="I9" s="35">
        <v>0</v>
      </c>
      <c r="J9" s="35">
        <v>5</v>
      </c>
      <c r="K9" s="35">
        <v>2</v>
      </c>
      <c r="L9" s="35">
        <v>6</v>
      </c>
      <c r="M9" s="35">
        <v>15</v>
      </c>
      <c r="N9" s="35">
        <v>0</v>
      </c>
      <c r="O9" s="35">
        <v>0</v>
      </c>
      <c r="P9" s="35">
        <v>17</v>
      </c>
      <c r="Q9" s="35">
        <v>4</v>
      </c>
      <c r="R9" s="35">
        <v>0</v>
      </c>
      <c r="S9" s="35">
        <v>1</v>
      </c>
      <c r="T9" s="35">
        <v>5</v>
      </c>
      <c r="U9" s="35">
        <v>7</v>
      </c>
      <c r="V9" s="116">
        <v>0</v>
      </c>
      <c r="W9" s="105">
        <v>0</v>
      </c>
      <c r="X9" s="104">
        <f t="shared" si="0"/>
        <v>56</v>
      </c>
      <c r="Y9" s="105">
        <f t="shared" si="1"/>
        <v>75</v>
      </c>
      <c r="Z9" s="104">
        <f t="shared" si="2"/>
        <v>32</v>
      </c>
      <c r="AA9" s="105">
        <f t="shared" si="3"/>
        <v>68</v>
      </c>
    </row>
    <row r="10" spans="1:27" x14ac:dyDescent="0.2">
      <c r="A10" s="94">
        <v>4</v>
      </c>
      <c r="B10" s="36">
        <v>6</v>
      </c>
      <c r="C10" s="36">
        <v>13</v>
      </c>
      <c r="D10" s="36">
        <v>0</v>
      </c>
      <c r="E10" s="36">
        <v>0</v>
      </c>
      <c r="F10" s="36">
        <v>18</v>
      </c>
      <c r="G10" s="36">
        <v>12</v>
      </c>
      <c r="H10" s="36">
        <v>0</v>
      </c>
      <c r="I10" s="36">
        <v>0</v>
      </c>
      <c r="J10" s="36">
        <v>3</v>
      </c>
      <c r="K10" s="36">
        <v>0</v>
      </c>
      <c r="L10" s="36">
        <v>9</v>
      </c>
      <c r="M10" s="36">
        <v>8</v>
      </c>
      <c r="N10" s="36">
        <v>0</v>
      </c>
      <c r="O10" s="36">
        <v>0</v>
      </c>
      <c r="P10" s="36">
        <v>6</v>
      </c>
      <c r="Q10" s="36">
        <v>0</v>
      </c>
      <c r="R10" s="36">
        <v>1</v>
      </c>
      <c r="S10" s="36">
        <v>0</v>
      </c>
      <c r="T10" s="36">
        <v>3</v>
      </c>
      <c r="U10" s="36">
        <v>5</v>
      </c>
      <c r="V10" s="117">
        <v>0</v>
      </c>
      <c r="W10" s="107">
        <v>0</v>
      </c>
      <c r="X10" s="106">
        <f t="shared" si="0"/>
        <v>46</v>
      </c>
      <c r="Y10" s="107">
        <f t="shared" si="1"/>
        <v>38</v>
      </c>
      <c r="Z10" s="106">
        <f t="shared" si="2"/>
        <v>36</v>
      </c>
      <c r="AA10" s="107">
        <f t="shared" si="3"/>
        <v>38</v>
      </c>
    </row>
    <row r="11" spans="1:27" x14ac:dyDescent="0.2">
      <c r="A11" s="92">
        <v>5</v>
      </c>
      <c r="B11" s="34">
        <v>11</v>
      </c>
      <c r="C11" s="34">
        <v>14</v>
      </c>
      <c r="D11" s="34">
        <v>0</v>
      </c>
      <c r="E11" s="34">
        <v>1</v>
      </c>
      <c r="F11" s="34">
        <v>23</v>
      </c>
      <c r="G11" s="34">
        <v>14</v>
      </c>
      <c r="H11" s="34">
        <v>1</v>
      </c>
      <c r="I11" s="34">
        <v>1</v>
      </c>
      <c r="J11" s="34">
        <v>4</v>
      </c>
      <c r="K11" s="34">
        <v>0</v>
      </c>
      <c r="L11" s="34">
        <v>7</v>
      </c>
      <c r="M11" s="34">
        <v>10</v>
      </c>
      <c r="N11" s="34">
        <v>0</v>
      </c>
      <c r="O11" s="34">
        <v>0</v>
      </c>
      <c r="P11" s="34">
        <v>3</v>
      </c>
      <c r="Q11" s="34">
        <v>0</v>
      </c>
      <c r="R11" s="34">
        <v>0</v>
      </c>
      <c r="S11" s="34">
        <v>0</v>
      </c>
      <c r="T11" s="34">
        <v>1</v>
      </c>
      <c r="U11" s="34">
        <v>1</v>
      </c>
      <c r="V11" s="115">
        <v>0</v>
      </c>
      <c r="W11" s="103">
        <v>0</v>
      </c>
      <c r="X11" s="102">
        <f t="shared" si="0"/>
        <v>50</v>
      </c>
      <c r="Y11" s="103">
        <f t="shared" si="1"/>
        <v>41</v>
      </c>
      <c r="Z11" s="102">
        <f t="shared" si="2"/>
        <v>42</v>
      </c>
      <c r="AA11" s="103">
        <f t="shared" si="3"/>
        <v>39</v>
      </c>
    </row>
    <row r="12" spans="1:27" x14ac:dyDescent="0.2">
      <c r="A12" s="93">
        <v>6</v>
      </c>
      <c r="B12" s="35">
        <v>11</v>
      </c>
      <c r="C12" s="35">
        <v>13</v>
      </c>
      <c r="D12" s="35">
        <v>1</v>
      </c>
      <c r="E12" s="35">
        <v>1</v>
      </c>
      <c r="F12" s="35">
        <v>27</v>
      </c>
      <c r="G12" s="35">
        <v>14</v>
      </c>
      <c r="H12" s="35">
        <v>2</v>
      </c>
      <c r="I12" s="35">
        <v>1</v>
      </c>
      <c r="J12" s="35">
        <v>5</v>
      </c>
      <c r="K12" s="35">
        <v>0</v>
      </c>
      <c r="L12" s="35">
        <v>11</v>
      </c>
      <c r="M12" s="35">
        <v>14</v>
      </c>
      <c r="N12" s="35">
        <v>0</v>
      </c>
      <c r="O12" s="35">
        <v>0</v>
      </c>
      <c r="P12" s="35">
        <v>7</v>
      </c>
      <c r="Q12" s="35">
        <v>1</v>
      </c>
      <c r="R12" s="35">
        <v>0</v>
      </c>
      <c r="S12" s="35">
        <v>0</v>
      </c>
      <c r="T12" s="35">
        <v>4</v>
      </c>
      <c r="U12" s="35">
        <v>7</v>
      </c>
      <c r="V12" s="116">
        <v>0</v>
      </c>
      <c r="W12" s="105">
        <v>0</v>
      </c>
      <c r="X12" s="104">
        <f t="shared" si="0"/>
        <v>68</v>
      </c>
      <c r="Y12" s="105">
        <f t="shared" si="1"/>
        <v>51</v>
      </c>
      <c r="Z12" s="104">
        <f t="shared" si="2"/>
        <v>53</v>
      </c>
      <c r="AA12" s="105">
        <f t="shared" si="3"/>
        <v>48</v>
      </c>
    </row>
    <row r="13" spans="1:27" x14ac:dyDescent="0.2">
      <c r="A13" s="94">
        <v>7</v>
      </c>
      <c r="B13" s="36">
        <v>9</v>
      </c>
      <c r="C13" s="36">
        <v>28</v>
      </c>
      <c r="D13" s="36">
        <v>0</v>
      </c>
      <c r="E13" s="36">
        <v>1</v>
      </c>
      <c r="F13" s="36">
        <v>24</v>
      </c>
      <c r="G13" s="36">
        <v>29</v>
      </c>
      <c r="H13" s="36">
        <v>0</v>
      </c>
      <c r="I13" s="36">
        <v>2</v>
      </c>
      <c r="J13" s="36">
        <v>4</v>
      </c>
      <c r="K13" s="36">
        <v>0</v>
      </c>
      <c r="L13" s="36">
        <v>7</v>
      </c>
      <c r="M13" s="36">
        <v>23</v>
      </c>
      <c r="N13" s="36">
        <v>0</v>
      </c>
      <c r="O13" s="36">
        <v>0</v>
      </c>
      <c r="P13" s="36">
        <v>3</v>
      </c>
      <c r="Q13" s="36">
        <v>2</v>
      </c>
      <c r="R13" s="36">
        <v>0</v>
      </c>
      <c r="S13" s="36">
        <v>0</v>
      </c>
      <c r="T13" s="36">
        <v>5</v>
      </c>
      <c r="U13" s="36">
        <v>6</v>
      </c>
      <c r="V13" s="117">
        <v>0</v>
      </c>
      <c r="W13" s="107">
        <v>0</v>
      </c>
      <c r="X13" s="106">
        <f t="shared" si="0"/>
        <v>52</v>
      </c>
      <c r="Y13" s="107">
        <f t="shared" si="1"/>
        <v>91</v>
      </c>
      <c r="Z13" s="106">
        <f t="shared" si="2"/>
        <v>45</v>
      </c>
      <c r="AA13" s="107">
        <f t="shared" si="3"/>
        <v>86</v>
      </c>
    </row>
    <row r="14" spans="1:27" x14ac:dyDescent="0.2">
      <c r="A14" s="92">
        <v>8</v>
      </c>
      <c r="B14" s="34">
        <v>10</v>
      </c>
      <c r="C14" s="34">
        <v>18</v>
      </c>
      <c r="D14" s="34">
        <v>2</v>
      </c>
      <c r="E14" s="34">
        <v>1</v>
      </c>
      <c r="F14" s="34">
        <v>20</v>
      </c>
      <c r="G14" s="34">
        <v>19</v>
      </c>
      <c r="H14" s="34">
        <v>3</v>
      </c>
      <c r="I14" s="34">
        <v>1</v>
      </c>
      <c r="J14" s="34">
        <v>3</v>
      </c>
      <c r="K14" s="34">
        <v>0</v>
      </c>
      <c r="L14" s="34">
        <v>6</v>
      </c>
      <c r="M14" s="34">
        <v>16</v>
      </c>
      <c r="N14" s="34">
        <v>0</v>
      </c>
      <c r="O14" s="34">
        <v>0</v>
      </c>
      <c r="P14" s="34">
        <v>3</v>
      </c>
      <c r="Q14" s="34">
        <v>2</v>
      </c>
      <c r="R14" s="34">
        <v>0</v>
      </c>
      <c r="S14" s="34">
        <v>0</v>
      </c>
      <c r="T14" s="34">
        <v>3</v>
      </c>
      <c r="U14" s="34">
        <v>4</v>
      </c>
      <c r="V14" s="115">
        <v>0</v>
      </c>
      <c r="W14" s="103">
        <v>0</v>
      </c>
      <c r="X14" s="102">
        <f t="shared" si="0"/>
        <v>50</v>
      </c>
      <c r="Y14" s="103">
        <f t="shared" si="1"/>
        <v>61</v>
      </c>
      <c r="Z14" s="102">
        <f t="shared" si="2"/>
        <v>39</v>
      </c>
      <c r="AA14" s="103">
        <f t="shared" si="3"/>
        <v>57</v>
      </c>
    </row>
    <row r="15" spans="1:27" x14ac:dyDescent="0.2">
      <c r="A15" s="93">
        <v>9</v>
      </c>
      <c r="B15" s="35">
        <v>12</v>
      </c>
      <c r="C15" s="35">
        <v>57</v>
      </c>
      <c r="D15" s="35">
        <v>2</v>
      </c>
      <c r="E15" s="35">
        <v>8</v>
      </c>
      <c r="F15" s="35">
        <v>22</v>
      </c>
      <c r="G15" s="35">
        <v>48</v>
      </c>
      <c r="H15" s="35">
        <v>5</v>
      </c>
      <c r="I15" s="35">
        <v>10</v>
      </c>
      <c r="J15" s="35">
        <v>7</v>
      </c>
      <c r="K15" s="35">
        <v>2</v>
      </c>
      <c r="L15" s="35">
        <v>7</v>
      </c>
      <c r="M15" s="35">
        <v>39</v>
      </c>
      <c r="N15" s="35">
        <v>0</v>
      </c>
      <c r="O15" s="35">
        <v>0</v>
      </c>
      <c r="P15" s="35">
        <v>2</v>
      </c>
      <c r="Q15" s="35">
        <v>1</v>
      </c>
      <c r="R15" s="35">
        <v>0</v>
      </c>
      <c r="S15" s="35">
        <v>0</v>
      </c>
      <c r="T15" s="35">
        <v>1</v>
      </c>
      <c r="U15" s="35">
        <v>9</v>
      </c>
      <c r="V15" s="116">
        <v>0</v>
      </c>
      <c r="W15" s="105">
        <v>3</v>
      </c>
      <c r="X15" s="104">
        <f t="shared" si="0"/>
        <v>58</v>
      </c>
      <c r="Y15" s="105">
        <f t="shared" si="1"/>
        <v>177</v>
      </c>
      <c r="Z15" s="104">
        <f t="shared" si="2"/>
        <v>42</v>
      </c>
      <c r="AA15" s="105">
        <f t="shared" si="3"/>
        <v>153</v>
      </c>
    </row>
    <row r="16" spans="1:27" x14ac:dyDescent="0.2">
      <c r="A16" s="94">
        <v>10</v>
      </c>
      <c r="B16" s="36">
        <v>12</v>
      </c>
      <c r="C16" s="36">
        <v>56</v>
      </c>
      <c r="D16" s="36">
        <v>1</v>
      </c>
      <c r="E16" s="36">
        <v>3</v>
      </c>
      <c r="F16" s="36">
        <v>24</v>
      </c>
      <c r="G16" s="36">
        <v>55</v>
      </c>
      <c r="H16" s="36">
        <v>1</v>
      </c>
      <c r="I16" s="36">
        <v>2</v>
      </c>
      <c r="J16" s="36">
        <v>6</v>
      </c>
      <c r="K16" s="36">
        <v>1</v>
      </c>
      <c r="L16" s="36">
        <v>8</v>
      </c>
      <c r="M16" s="36">
        <v>51</v>
      </c>
      <c r="N16" s="36">
        <v>0</v>
      </c>
      <c r="O16" s="36">
        <v>0</v>
      </c>
      <c r="P16" s="36">
        <v>1</v>
      </c>
      <c r="Q16" s="36">
        <v>2</v>
      </c>
      <c r="R16" s="36">
        <v>0</v>
      </c>
      <c r="S16" s="36">
        <v>0</v>
      </c>
      <c r="T16" s="36">
        <v>3</v>
      </c>
      <c r="U16" s="36">
        <v>13</v>
      </c>
      <c r="V16" s="117">
        <v>0</v>
      </c>
      <c r="W16" s="107">
        <v>3</v>
      </c>
      <c r="X16" s="106">
        <f t="shared" si="0"/>
        <v>56</v>
      </c>
      <c r="Y16" s="107">
        <f t="shared" si="1"/>
        <v>186</v>
      </c>
      <c r="Z16" s="106">
        <f t="shared" si="2"/>
        <v>47</v>
      </c>
      <c r="AA16" s="107">
        <f t="shared" si="3"/>
        <v>175</v>
      </c>
    </row>
    <row r="17" spans="1:27" x14ac:dyDescent="0.2">
      <c r="A17" s="92">
        <v>11</v>
      </c>
      <c r="B17" s="34">
        <v>8</v>
      </c>
      <c r="C17" s="34">
        <v>23</v>
      </c>
      <c r="D17" s="34">
        <v>0</v>
      </c>
      <c r="E17" s="34">
        <v>0</v>
      </c>
      <c r="F17" s="34">
        <v>23</v>
      </c>
      <c r="G17" s="34">
        <v>22</v>
      </c>
      <c r="H17" s="34">
        <v>0</v>
      </c>
      <c r="I17" s="34">
        <v>0</v>
      </c>
      <c r="J17" s="34">
        <v>4</v>
      </c>
      <c r="K17" s="34">
        <v>2</v>
      </c>
      <c r="L17" s="34">
        <v>7</v>
      </c>
      <c r="M17" s="34">
        <v>19</v>
      </c>
      <c r="N17" s="34">
        <v>0</v>
      </c>
      <c r="O17" s="34">
        <v>0</v>
      </c>
      <c r="P17" s="34">
        <v>1</v>
      </c>
      <c r="Q17" s="34">
        <v>2</v>
      </c>
      <c r="R17" s="34">
        <v>0</v>
      </c>
      <c r="S17" s="34">
        <v>0</v>
      </c>
      <c r="T17" s="34">
        <v>1</v>
      </c>
      <c r="U17" s="34">
        <v>1</v>
      </c>
      <c r="V17" s="115">
        <v>0</v>
      </c>
      <c r="W17" s="103">
        <v>0</v>
      </c>
      <c r="X17" s="102">
        <f t="shared" si="0"/>
        <v>44</v>
      </c>
      <c r="Y17" s="103">
        <f t="shared" si="1"/>
        <v>69</v>
      </c>
      <c r="Z17" s="102">
        <f t="shared" si="2"/>
        <v>39</v>
      </c>
      <c r="AA17" s="103">
        <f t="shared" si="3"/>
        <v>65</v>
      </c>
    </row>
    <row r="18" spans="1:27" x14ac:dyDescent="0.2">
      <c r="A18" s="93">
        <v>12</v>
      </c>
      <c r="B18" s="35">
        <v>8</v>
      </c>
      <c r="C18" s="35">
        <v>20</v>
      </c>
      <c r="D18" s="35">
        <v>0</v>
      </c>
      <c r="E18" s="35">
        <v>0</v>
      </c>
      <c r="F18" s="35">
        <v>20</v>
      </c>
      <c r="G18" s="35">
        <v>19</v>
      </c>
      <c r="H18" s="35">
        <v>0</v>
      </c>
      <c r="I18" s="35">
        <v>1</v>
      </c>
      <c r="J18" s="35">
        <v>4</v>
      </c>
      <c r="K18" s="35">
        <v>0</v>
      </c>
      <c r="L18" s="35">
        <v>3</v>
      </c>
      <c r="M18" s="35">
        <v>12</v>
      </c>
      <c r="N18" s="35">
        <v>0</v>
      </c>
      <c r="O18" s="35">
        <v>0</v>
      </c>
      <c r="P18" s="35">
        <v>2</v>
      </c>
      <c r="Q18" s="35">
        <v>1</v>
      </c>
      <c r="R18" s="35">
        <v>0</v>
      </c>
      <c r="S18" s="35">
        <v>0</v>
      </c>
      <c r="T18" s="35">
        <v>0</v>
      </c>
      <c r="U18" s="35">
        <v>1</v>
      </c>
      <c r="V18" s="116">
        <v>0</v>
      </c>
      <c r="W18" s="105">
        <v>0</v>
      </c>
      <c r="X18" s="104">
        <f t="shared" si="0"/>
        <v>37</v>
      </c>
      <c r="Y18" s="105">
        <f t="shared" si="1"/>
        <v>54</v>
      </c>
      <c r="Z18" s="104">
        <f t="shared" si="2"/>
        <v>31</v>
      </c>
      <c r="AA18" s="105">
        <f t="shared" si="3"/>
        <v>52</v>
      </c>
    </row>
    <row r="19" spans="1:27" x14ac:dyDescent="0.2">
      <c r="A19" s="94">
        <v>13</v>
      </c>
      <c r="B19" s="36">
        <v>6</v>
      </c>
      <c r="C19" s="36">
        <v>7</v>
      </c>
      <c r="D19" s="36">
        <v>0</v>
      </c>
      <c r="E19" s="36">
        <v>0</v>
      </c>
      <c r="F19" s="36">
        <v>22</v>
      </c>
      <c r="G19" s="36">
        <v>8</v>
      </c>
      <c r="H19" s="36">
        <v>0</v>
      </c>
      <c r="I19" s="36">
        <v>0</v>
      </c>
      <c r="J19" s="36">
        <v>2</v>
      </c>
      <c r="K19" s="36">
        <v>0</v>
      </c>
      <c r="L19" s="36">
        <v>5</v>
      </c>
      <c r="M19" s="36">
        <v>6</v>
      </c>
      <c r="N19" s="36">
        <v>0</v>
      </c>
      <c r="O19" s="36">
        <v>0</v>
      </c>
      <c r="P19" s="36">
        <v>0</v>
      </c>
      <c r="Q19" s="36">
        <v>0</v>
      </c>
      <c r="R19" s="36">
        <v>1</v>
      </c>
      <c r="S19" s="36">
        <v>0</v>
      </c>
      <c r="T19" s="36">
        <v>0</v>
      </c>
      <c r="U19" s="36">
        <v>0</v>
      </c>
      <c r="V19" s="117">
        <v>0</v>
      </c>
      <c r="W19" s="107">
        <v>0</v>
      </c>
      <c r="X19" s="106">
        <f t="shared" si="0"/>
        <v>36</v>
      </c>
      <c r="Y19" s="107">
        <f t="shared" si="1"/>
        <v>21</v>
      </c>
      <c r="Z19" s="106">
        <f t="shared" si="2"/>
        <v>33</v>
      </c>
      <c r="AA19" s="107">
        <f t="shared" si="3"/>
        <v>21</v>
      </c>
    </row>
    <row r="20" spans="1:27" x14ac:dyDescent="0.2">
      <c r="A20" s="92">
        <v>14</v>
      </c>
      <c r="B20" s="34">
        <v>5</v>
      </c>
      <c r="C20" s="34">
        <v>15</v>
      </c>
      <c r="D20" s="34">
        <v>0</v>
      </c>
      <c r="E20" s="34">
        <v>0</v>
      </c>
      <c r="F20" s="34">
        <v>23</v>
      </c>
      <c r="G20" s="34">
        <v>15</v>
      </c>
      <c r="H20" s="34">
        <v>0</v>
      </c>
      <c r="I20" s="34">
        <v>0</v>
      </c>
      <c r="J20" s="34">
        <v>3</v>
      </c>
      <c r="K20" s="34">
        <v>0</v>
      </c>
      <c r="L20" s="34">
        <v>4</v>
      </c>
      <c r="M20" s="34">
        <v>6</v>
      </c>
      <c r="N20" s="34">
        <v>0</v>
      </c>
      <c r="O20" s="34">
        <v>0</v>
      </c>
      <c r="P20" s="34">
        <v>0</v>
      </c>
      <c r="Q20" s="34">
        <v>1</v>
      </c>
      <c r="R20" s="34">
        <v>1</v>
      </c>
      <c r="S20" s="34">
        <v>0</v>
      </c>
      <c r="T20" s="34">
        <v>0</v>
      </c>
      <c r="U20" s="34">
        <v>3</v>
      </c>
      <c r="V20" s="115">
        <v>0</v>
      </c>
      <c r="W20" s="103">
        <v>0</v>
      </c>
      <c r="X20" s="102">
        <f t="shared" si="0"/>
        <v>36</v>
      </c>
      <c r="Y20" s="103">
        <f t="shared" si="1"/>
        <v>40</v>
      </c>
      <c r="Z20" s="102">
        <f t="shared" si="2"/>
        <v>32</v>
      </c>
      <c r="AA20" s="103">
        <f t="shared" si="3"/>
        <v>39</v>
      </c>
    </row>
    <row r="21" spans="1:27" x14ac:dyDescent="0.2">
      <c r="A21" s="93">
        <v>15</v>
      </c>
      <c r="B21" s="35">
        <v>7</v>
      </c>
      <c r="C21" s="35">
        <v>26</v>
      </c>
      <c r="D21" s="35">
        <v>1</v>
      </c>
      <c r="E21" s="35">
        <v>1</v>
      </c>
      <c r="F21" s="35">
        <v>21</v>
      </c>
      <c r="G21" s="35">
        <v>26</v>
      </c>
      <c r="H21" s="35">
        <v>1</v>
      </c>
      <c r="I21" s="35">
        <v>2</v>
      </c>
      <c r="J21" s="35">
        <v>3</v>
      </c>
      <c r="K21" s="35">
        <v>0</v>
      </c>
      <c r="L21" s="35">
        <v>7</v>
      </c>
      <c r="M21" s="35">
        <v>15</v>
      </c>
      <c r="N21" s="35">
        <v>0</v>
      </c>
      <c r="O21" s="35">
        <v>0</v>
      </c>
      <c r="P21" s="35">
        <v>0</v>
      </c>
      <c r="Q21" s="35">
        <v>0</v>
      </c>
      <c r="R21" s="35">
        <v>0</v>
      </c>
      <c r="S21" s="35">
        <v>0</v>
      </c>
      <c r="T21" s="35">
        <v>0</v>
      </c>
      <c r="U21" s="35">
        <v>2</v>
      </c>
      <c r="V21" s="116">
        <v>0</v>
      </c>
      <c r="W21" s="105">
        <v>0</v>
      </c>
      <c r="X21" s="104">
        <f t="shared" si="0"/>
        <v>40</v>
      </c>
      <c r="Y21" s="105">
        <f t="shared" si="1"/>
        <v>72</v>
      </c>
      <c r="Z21" s="104">
        <f t="shared" si="2"/>
        <v>35</v>
      </c>
      <c r="AA21" s="105">
        <f t="shared" si="3"/>
        <v>69</v>
      </c>
    </row>
    <row r="22" spans="1:27" x14ac:dyDescent="0.2">
      <c r="A22" s="94">
        <v>16</v>
      </c>
      <c r="B22" s="36">
        <v>6</v>
      </c>
      <c r="C22" s="36">
        <v>12</v>
      </c>
      <c r="D22" s="36">
        <v>2</v>
      </c>
      <c r="E22" s="36">
        <v>0</v>
      </c>
      <c r="F22" s="36">
        <v>21</v>
      </c>
      <c r="G22" s="36">
        <v>13</v>
      </c>
      <c r="H22" s="36">
        <v>2</v>
      </c>
      <c r="I22" s="36">
        <v>0</v>
      </c>
      <c r="J22" s="36">
        <v>2</v>
      </c>
      <c r="K22" s="36">
        <v>0</v>
      </c>
      <c r="L22" s="36">
        <v>1</v>
      </c>
      <c r="M22" s="36">
        <v>10</v>
      </c>
      <c r="N22" s="36">
        <v>0</v>
      </c>
      <c r="O22" s="36">
        <v>0</v>
      </c>
      <c r="P22" s="36">
        <v>0</v>
      </c>
      <c r="Q22" s="36">
        <v>0</v>
      </c>
      <c r="R22" s="36">
        <v>0</v>
      </c>
      <c r="S22" s="36">
        <v>0</v>
      </c>
      <c r="T22" s="36">
        <v>0</v>
      </c>
      <c r="U22" s="36">
        <v>2</v>
      </c>
      <c r="V22" s="117">
        <v>0</v>
      </c>
      <c r="W22" s="107">
        <v>0</v>
      </c>
      <c r="X22" s="106">
        <f t="shared" si="0"/>
        <v>34</v>
      </c>
      <c r="Y22" s="107">
        <f t="shared" si="1"/>
        <v>37</v>
      </c>
      <c r="Z22" s="106">
        <f t="shared" si="2"/>
        <v>28</v>
      </c>
      <c r="AA22" s="107">
        <f t="shared" si="3"/>
        <v>37</v>
      </c>
    </row>
    <row r="23" spans="1:27" x14ac:dyDescent="0.2">
      <c r="A23" s="92">
        <v>17</v>
      </c>
      <c r="B23" s="34">
        <v>7</v>
      </c>
      <c r="C23" s="34">
        <v>22</v>
      </c>
      <c r="D23" s="34">
        <v>1</v>
      </c>
      <c r="E23" s="34">
        <v>0</v>
      </c>
      <c r="F23" s="34">
        <v>23</v>
      </c>
      <c r="G23" s="34">
        <v>21</v>
      </c>
      <c r="H23" s="34">
        <v>2</v>
      </c>
      <c r="I23" s="34">
        <v>0</v>
      </c>
      <c r="J23" s="34">
        <v>3</v>
      </c>
      <c r="K23" s="34">
        <v>1</v>
      </c>
      <c r="L23" s="34">
        <v>7</v>
      </c>
      <c r="M23" s="34">
        <v>16</v>
      </c>
      <c r="N23" s="34">
        <v>0</v>
      </c>
      <c r="O23" s="34">
        <v>0</v>
      </c>
      <c r="P23" s="34">
        <v>1</v>
      </c>
      <c r="Q23" s="34">
        <v>0</v>
      </c>
      <c r="R23" s="34">
        <v>0</v>
      </c>
      <c r="S23" s="34">
        <v>0</v>
      </c>
      <c r="T23" s="34">
        <v>1</v>
      </c>
      <c r="U23" s="34">
        <v>0</v>
      </c>
      <c r="V23" s="115">
        <v>0</v>
      </c>
      <c r="W23" s="103">
        <v>0</v>
      </c>
      <c r="X23" s="102">
        <f t="shared" si="0"/>
        <v>45</v>
      </c>
      <c r="Y23" s="103">
        <f t="shared" si="1"/>
        <v>60</v>
      </c>
      <c r="Z23" s="102">
        <f t="shared" si="2"/>
        <v>38</v>
      </c>
      <c r="AA23" s="103">
        <f t="shared" si="3"/>
        <v>59</v>
      </c>
    </row>
    <row r="24" spans="1:27" x14ac:dyDescent="0.2">
      <c r="A24" s="93">
        <v>18</v>
      </c>
      <c r="B24" s="35">
        <v>9</v>
      </c>
      <c r="C24" s="35">
        <v>17</v>
      </c>
      <c r="D24" s="35">
        <v>3</v>
      </c>
      <c r="E24" s="35">
        <v>0</v>
      </c>
      <c r="F24" s="35">
        <v>20</v>
      </c>
      <c r="G24" s="35">
        <v>18</v>
      </c>
      <c r="H24" s="35">
        <v>2</v>
      </c>
      <c r="I24" s="35">
        <v>0</v>
      </c>
      <c r="J24" s="35">
        <v>4</v>
      </c>
      <c r="K24" s="35">
        <v>0</v>
      </c>
      <c r="L24" s="35">
        <v>5</v>
      </c>
      <c r="M24" s="35">
        <v>13</v>
      </c>
      <c r="N24" s="35">
        <v>0</v>
      </c>
      <c r="O24" s="35">
        <v>0</v>
      </c>
      <c r="P24" s="35">
        <v>0</v>
      </c>
      <c r="Q24" s="35">
        <v>0</v>
      </c>
      <c r="R24" s="35">
        <v>2</v>
      </c>
      <c r="S24" s="35">
        <v>0</v>
      </c>
      <c r="T24" s="35">
        <v>0</v>
      </c>
      <c r="U24" s="35">
        <v>3</v>
      </c>
      <c r="V24" s="116">
        <v>0</v>
      </c>
      <c r="W24" s="105">
        <v>0</v>
      </c>
      <c r="X24" s="104">
        <f t="shared" si="0"/>
        <v>45</v>
      </c>
      <c r="Y24" s="105">
        <f t="shared" si="1"/>
        <v>51</v>
      </c>
      <c r="Z24" s="104">
        <f t="shared" si="2"/>
        <v>34</v>
      </c>
      <c r="AA24" s="105">
        <f t="shared" si="3"/>
        <v>51</v>
      </c>
    </row>
    <row r="25" spans="1:27" x14ac:dyDescent="0.2">
      <c r="A25" s="94">
        <v>19</v>
      </c>
      <c r="B25" s="36">
        <v>8</v>
      </c>
      <c r="C25" s="36">
        <v>10</v>
      </c>
      <c r="D25" s="36">
        <v>0</v>
      </c>
      <c r="E25" s="36">
        <v>0</v>
      </c>
      <c r="F25" s="36">
        <v>19</v>
      </c>
      <c r="G25" s="36">
        <v>10</v>
      </c>
      <c r="H25" s="36">
        <v>2</v>
      </c>
      <c r="I25" s="36">
        <v>0</v>
      </c>
      <c r="J25" s="36">
        <v>2</v>
      </c>
      <c r="K25" s="36">
        <v>1</v>
      </c>
      <c r="L25" s="36">
        <v>3</v>
      </c>
      <c r="M25" s="36">
        <v>6</v>
      </c>
      <c r="N25" s="36">
        <v>0</v>
      </c>
      <c r="O25" s="36">
        <v>0</v>
      </c>
      <c r="P25" s="36">
        <v>0</v>
      </c>
      <c r="Q25" s="36">
        <v>0</v>
      </c>
      <c r="R25" s="36">
        <v>0</v>
      </c>
      <c r="S25" s="36">
        <v>0</v>
      </c>
      <c r="T25" s="36">
        <v>0</v>
      </c>
      <c r="U25" s="36">
        <v>0</v>
      </c>
      <c r="V25" s="117">
        <v>0</v>
      </c>
      <c r="W25" s="107">
        <v>0</v>
      </c>
      <c r="X25" s="106">
        <f t="shared" si="0"/>
        <v>34</v>
      </c>
      <c r="Y25" s="107">
        <f t="shared" si="1"/>
        <v>27</v>
      </c>
      <c r="Z25" s="106">
        <f t="shared" si="2"/>
        <v>30</v>
      </c>
      <c r="AA25" s="107">
        <f t="shared" si="3"/>
        <v>26</v>
      </c>
    </row>
    <row r="26" spans="1:27" x14ac:dyDescent="0.2">
      <c r="A26" s="92">
        <v>20</v>
      </c>
      <c r="B26" s="34">
        <v>4</v>
      </c>
      <c r="C26" s="34">
        <v>15</v>
      </c>
      <c r="D26" s="34">
        <v>0</v>
      </c>
      <c r="E26" s="34">
        <v>0</v>
      </c>
      <c r="F26" s="34">
        <v>22</v>
      </c>
      <c r="G26" s="34">
        <v>16</v>
      </c>
      <c r="H26" s="34">
        <v>0</v>
      </c>
      <c r="I26" s="34">
        <v>0</v>
      </c>
      <c r="J26" s="34">
        <v>4</v>
      </c>
      <c r="K26" s="34">
        <v>0</v>
      </c>
      <c r="L26" s="34">
        <v>3</v>
      </c>
      <c r="M26" s="34">
        <v>12</v>
      </c>
      <c r="N26" s="34">
        <v>0</v>
      </c>
      <c r="O26" s="34">
        <v>0</v>
      </c>
      <c r="P26" s="34">
        <v>1</v>
      </c>
      <c r="Q26" s="34">
        <v>2</v>
      </c>
      <c r="R26" s="34">
        <v>1</v>
      </c>
      <c r="S26" s="34">
        <v>0</v>
      </c>
      <c r="T26" s="34">
        <v>0</v>
      </c>
      <c r="U26" s="34">
        <v>5</v>
      </c>
      <c r="V26" s="115">
        <v>0</v>
      </c>
      <c r="W26" s="103">
        <v>0</v>
      </c>
      <c r="X26" s="102">
        <f t="shared" si="0"/>
        <v>35</v>
      </c>
      <c r="Y26" s="103">
        <f t="shared" si="1"/>
        <v>50</v>
      </c>
      <c r="Z26" s="102">
        <f t="shared" si="2"/>
        <v>29</v>
      </c>
      <c r="AA26" s="103">
        <f t="shared" si="3"/>
        <v>48</v>
      </c>
    </row>
    <row r="27" spans="1:27" x14ac:dyDescent="0.2">
      <c r="A27" s="93">
        <v>21</v>
      </c>
      <c r="B27" s="35">
        <v>8</v>
      </c>
      <c r="C27" s="35">
        <v>9</v>
      </c>
      <c r="D27" s="35">
        <v>0</v>
      </c>
      <c r="E27" s="35">
        <v>0</v>
      </c>
      <c r="F27" s="35">
        <v>13</v>
      </c>
      <c r="G27" s="35">
        <v>8</v>
      </c>
      <c r="H27" s="35">
        <v>0</v>
      </c>
      <c r="I27" s="35">
        <v>0</v>
      </c>
      <c r="J27" s="35">
        <v>4</v>
      </c>
      <c r="K27" s="35">
        <v>0</v>
      </c>
      <c r="L27" s="35">
        <v>5</v>
      </c>
      <c r="M27" s="35">
        <v>5</v>
      </c>
      <c r="N27" s="35">
        <v>0</v>
      </c>
      <c r="O27" s="35">
        <v>0</v>
      </c>
      <c r="P27" s="35">
        <v>1</v>
      </c>
      <c r="Q27" s="35">
        <v>0</v>
      </c>
      <c r="R27" s="35">
        <v>1</v>
      </c>
      <c r="S27" s="35">
        <v>0</v>
      </c>
      <c r="T27" s="35">
        <v>0</v>
      </c>
      <c r="U27" s="35">
        <v>1</v>
      </c>
      <c r="V27" s="116">
        <v>0</v>
      </c>
      <c r="W27" s="105">
        <v>1</v>
      </c>
      <c r="X27" s="104">
        <f t="shared" si="0"/>
        <v>32</v>
      </c>
      <c r="Y27" s="105">
        <f t="shared" si="1"/>
        <v>24</v>
      </c>
      <c r="Z27" s="104">
        <f t="shared" si="2"/>
        <v>26</v>
      </c>
      <c r="AA27" s="105">
        <f t="shared" si="3"/>
        <v>23</v>
      </c>
    </row>
    <row r="28" spans="1:27" ht="10.8" thickBot="1" x14ac:dyDescent="0.25">
      <c r="A28" s="95" t="s">
        <v>17</v>
      </c>
      <c r="B28" s="28">
        <f t="shared" ref="B28:W28" si="4">SUM(B7:B27)</f>
        <v>171</v>
      </c>
      <c r="C28" s="28">
        <f t="shared" si="4"/>
        <v>483</v>
      </c>
      <c r="D28" s="28">
        <f t="shared" si="4"/>
        <v>15</v>
      </c>
      <c r="E28" s="28">
        <f t="shared" si="4"/>
        <v>21</v>
      </c>
      <c r="F28" s="28">
        <f t="shared" si="4"/>
        <v>447</v>
      </c>
      <c r="G28" s="28">
        <f t="shared" si="4"/>
        <v>473</v>
      </c>
      <c r="H28" s="28">
        <f t="shared" si="4"/>
        <v>23</v>
      </c>
      <c r="I28" s="28">
        <f t="shared" si="4"/>
        <v>28</v>
      </c>
      <c r="J28" s="28">
        <f t="shared" si="4"/>
        <v>84</v>
      </c>
      <c r="K28" s="28">
        <f t="shared" si="4"/>
        <v>10</v>
      </c>
      <c r="L28" s="28">
        <f t="shared" si="4"/>
        <v>135</v>
      </c>
      <c r="M28" s="28">
        <f t="shared" si="4"/>
        <v>373</v>
      </c>
      <c r="N28" s="28">
        <f t="shared" si="4"/>
        <v>0</v>
      </c>
      <c r="O28" s="28">
        <f t="shared" si="4"/>
        <v>0</v>
      </c>
      <c r="P28" s="28">
        <f t="shared" si="4"/>
        <v>70</v>
      </c>
      <c r="Q28" s="28">
        <f t="shared" si="4"/>
        <v>25</v>
      </c>
      <c r="R28" s="28">
        <f t="shared" si="4"/>
        <v>9</v>
      </c>
      <c r="S28" s="28">
        <f t="shared" si="4"/>
        <v>1</v>
      </c>
      <c r="T28" s="28">
        <f t="shared" si="4"/>
        <v>46</v>
      </c>
      <c r="U28" s="28">
        <f t="shared" si="4"/>
        <v>113</v>
      </c>
      <c r="V28" s="28">
        <f t="shared" si="4"/>
        <v>0</v>
      </c>
      <c r="W28" s="29">
        <f t="shared" si="4"/>
        <v>9</v>
      </c>
      <c r="X28" s="96">
        <f t="shared" si="0"/>
        <v>1000</v>
      </c>
      <c r="Y28" s="29">
        <f t="shared" si="1"/>
        <v>1536</v>
      </c>
      <c r="Z28" s="96">
        <f t="shared" si="2"/>
        <v>799</v>
      </c>
      <c r="AA28" s="29">
        <f t="shared" si="3"/>
        <v>1442</v>
      </c>
    </row>
    <row r="29" spans="1:27" x14ac:dyDescent="0.2">
      <c r="A29" s="97" t="s">
        <v>18</v>
      </c>
      <c r="B29" s="63">
        <v>0</v>
      </c>
      <c r="C29" s="63">
        <v>0</v>
      </c>
      <c r="D29" s="63">
        <v>1</v>
      </c>
      <c r="E29" s="63">
        <v>0</v>
      </c>
      <c r="F29" s="63">
        <v>0</v>
      </c>
      <c r="G29" s="63">
        <v>0</v>
      </c>
      <c r="H29" s="63">
        <v>1</v>
      </c>
      <c r="I29" s="63">
        <v>0</v>
      </c>
      <c r="J29" s="63">
        <v>0</v>
      </c>
      <c r="K29" s="63">
        <v>0</v>
      </c>
      <c r="L29" s="63">
        <v>0</v>
      </c>
      <c r="M29" s="63">
        <v>0</v>
      </c>
      <c r="N29" s="63">
        <v>0</v>
      </c>
      <c r="O29" s="63">
        <v>0</v>
      </c>
      <c r="P29" s="63">
        <v>0</v>
      </c>
      <c r="Q29" s="63">
        <v>0</v>
      </c>
      <c r="R29" s="63">
        <v>0</v>
      </c>
      <c r="S29" s="63">
        <v>0</v>
      </c>
      <c r="T29" s="63">
        <v>1</v>
      </c>
      <c r="U29" s="63">
        <v>0</v>
      </c>
      <c r="V29" s="63">
        <v>2</v>
      </c>
      <c r="W29" s="64">
        <v>0</v>
      </c>
      <c r="X29" s="37">
        <f t="shared" si="0"/>
        <v>5</v>
      </c>
      <c r="Y29" s="99">
        <f t="shared" si="1"/>
        <v>0</v>
      </c>
      <c r="Z29" s="98">
        <f t="shared" si="2"/>
        <v>1</v>
      </c>
      <c r="AA29" s="99">
        <f t="shared" si="3"/>
        <v>0</v>
      </c>
    </row>
    <row r="30" spans="1:27" ht="10.8" thickBot="1" x14ac:dyDescent="0.25">
      <c r="A30" s="95" t="s">
        <v>19</v>
      </c>
      <c r="B30" s="28">
        <f t="shared" ref="B30:W30" si="5">SUM(B28:B29)</f>
        <v>171</v>
      </c>
      <c r="C30" s="28">
        <f t="shared" si="5"/>
        <v>483</v>
      </c>
      <c r="D30" s="28">
        <f t="shared" si="5"/>
        <v>16</v>
      </c>
      <c r="E30" s="28">
        <f t="shared" si="5"/>
        <v>21</v>
      </c>
      <c r="F30" s="28">
        <f t="shared" si="5"/>
        <v>447</v>
      </c>
      <c r="G30" s="28">
        <f t="shared" si="5"/>
        <v>473</v>
      </c>
      <c r="H30" s="28">
        <f t="shared" si="5"/>
        <v>24</v>
      </c>
      <c r="I30" s="28">
        <f t="shared" si="5"/>
        <v>28</v>
      </c>
      <c r="J30" s="28">
        <f t="shared" si="5"/>
        <v>84</v>
      </c>
      <c r="K30" s="28">
        <f t="shared" si="5"/>
        <v>10</v>
      </c>
      <c r="L30" s="28">
        <f t="shared" si="5"/>
        <v>135</v>
      </c>
      <c r="M30" s="28">
        <f t="shared" si="5"/>
        <v>373</v>
      </c>
      <c r="N30" s="28">
        <f t="shared" si="5"/>
        <v>0</v>
      </c>
      <c r="O30" s="28">
        <f t="shared" si="5"/>
        <v>0</v>
      </c>
      <c r="P30" s="28">
        <f t="shared" si="5"/>
        <v>70</v>
      </c>
      <c r="Q30" s="28">
        <f t="shared" si="5"/>
        <v>25</v>
      </c>
      <c r="R30" s="28">
        <f t="shared" si="5"/>
        <v>9</v>
      </c>
      <c r="S30" s="28">
        <f t="shared" si="5"/>
        <v>1</v>
      </c>
      <c r="T30" s="28">
        <f t="shared" si="5"/>
        <v>47</v>
      </c>
      <c r="U30" s="28">
        <f t="shared" si="5"/>
        <v>113</v>
      </c>
      <c r="V30" s="28">
        <f t="shared" si="5"/>
        <v>2</v>
      </c>
      <c r="W30" s="29">
        <f t="shared" si="5"/>
        <v>9</v>
      </c>
      <c r="X30" s="28">
        <f t="shared" si="0"/>
        <v>1005</v>
      </c>
      <c r="Y30" s="29">
        <f t="shared" si="1"/>
        <v>1536</v>
      </c>
      <c r="Z30" s="96">
        <f t="shared" si="2"/>
        <v>800</v>
      </c>
      <c r="AA30" s="29">
        <f t="shared" si="3"/>
        <v>1442</v>
      </c>
    </row>
    <row r="31" spans="1:27"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x14ac:dyDescent="0.2">
      <c r="A32" s="77" t="s">
        <v>274</v>
      </c>
      <c r="D32" s="100"/>
    </row>
  </sheetData>
  <mergeCells count="18">
    <mergeCell ref="B1:AA1"/>
    <mergeCell ref="A4:A6"/>
    <mergeCell ref="B5:C5"/>
    <mergeCell ref="D5:E5"/>
    <mergeCell ref="F5:G5"/>
    <mergeCell ref="Z5:AA5"/>
    <mergeCell ref="H5:I5"/>
    <mergeCell ref="J5:K5"/>
    <mergeCell ref="L5:M5"/>
    <mergeCell ref="V5:W5"/>
    <mergeCell ref="Z4:AA4"/>
    <mergeCell ref="R5:S5"/>
    <mergeCell ref="N5:O5"/>
    <mergeCell ref="P5:Q5"/>
    <mergeCell ref="B4:W4"/>
    <mergeCell ref="X4:Y4"/>
    <mergeCell ref="T5:U5"/>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AA70"/>
  <sheetViews>
    <sheetView showGridLines="0" zoomScaleNormal="100" workbookViewId="0">
      <pane ySplit="1" topLeftCell="A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51</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0.25" customHeight="1" thickBot="1" x14ac:dyDescent="0.35">
      <c r="A3" s="53" t="s">
        <v>112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51</v>
      </c>
      <c r="D7" s="34">
        <v>0</v>
      </c>
      <c r="E7" s="34">
        <v>1</v>
      </c>
      <c r="F7" s="34">
        <v>24</v>
      </c>
      <c r="G7" s="34">
        <v>43</v>
      </c>
      <c r="H7" s="34">
        <v>1</v>
      </c>
      <c r="I7" s="34">
        <v>2</v>
      </c>
      <c r="J7" s="34">
        <v>7</v>
      </c>
      <c r="K7" s="34">
        <v>0</v>
      </c>
      <c r="L7" s="34">
        <v>12</v>
      </c>
      <c r="M7" s="34">
        <v>36</v>
      </c>
      <c r="N7" s="34">
        <v>0</v>
      </c>
      <c r="O7" s="34">
        <v>1</v>
      </c>
      <c r="P7" s="34">
        <v>19</v>
      </c>
      <c r="Q7" s="34">
        <v>3</v>
      </c>
      <c r="R7" s="34">
        <v>1</v>
      </c>
      <c r="S7" s="34">
        <v>1</v>
      </c>
      <c r="T7" s="34">
        <v>14</v>
      </c>
      <c r="U7" s="34">
        <v>53</v>
      </c>
      <c r="V7" s="115">
        <v>0</v>
      </c>
      <c r="W7" s="103">
        <v>7</v>
      </c>
      <c r="X7" s="135">
        <f t="shared" ref="X7:X27" si="0">SUM(B7,D7,F7,H7,J7,L7,N7,P7,R7,T7,V7)</f>
        <v>89</v>
      </c>
      <c r="Y7" s="34">
        <f t="shared" ref="Y7:Y27" si="1">SUM(C7,E7,G7,I7,K7,M7,O7,Q7,S7,U7,W7)</f>
        <v>198</v>
      </c>
      <c r="Z7" s="34">
        <f t="shared" ref="Z7:Z30" si="2">SUM(B7,F7,L7,T7)</f>
        <v>61</v>
      </c>
      <c r="AA7" s="103">
        <f t="shared" ref="AA7:AA30" si="3">SUM(C7,G7,M7,U7)</f>
        <v>183</v>
      </c>
    </row>
    <row r="8" spans="1:27" ht="12" customHeight="1" x14ac:dyDescent="0.2">
      <c r="A8" s="92">
        <v>2</v>
      </c>
      <c r="B8" s="34">
        <v>9</v>
      </c>
      <c r="C8" s="34">
        <v>35</v>
      </c>
      <c r="D8" s="34">
        <v>1</v>
      </c>
      <c r="E8" s="34">
        <v>4</v>
      </c>
      <c r="F8" s="34">
        <v>22</v>
      </c>
      <c r="G8" s="34">
        <v>33</v>
      </c>
      <c r="H8" s="34">
        <v>2</v>
      </c>
      <c r="I8" s="34">
        <v>5</v>
      </c>
      <c r="J8" s="34">
        <v>5</v>
      </c>
      <c r="K8" s="34">
        <v>0</v>
      </c>
      <c r="L8" s="34">
        <v>12</v>
      </c>
      <c r="M8" s="34">
        <v>27</v>
      </c>
      <c r="N8" s="34">
        <v>0</v>
      </c>
      <c r="O8" s="34">
        <v>0</v>
      </c>
      <c r="P8" s="34">
        <v>5</v>
      </c>
      <c r="Q8" s="34">
        <v>4</v>
      </c>
      <c r="R8" s="34">
        <v>0</v>
      </c>
      <c r="S8" s="34">
        <v>0</v>
      </c>
      <c r="T8" s="34">
        <v>7</v>
      </c>
      <c r="U8" s="34">
        <v>25</v>
      </c>
      <c r="V8" s="115">
        <v>0</v>
      </c>
      <c r="W8" s="103">
        <v>5</v>
      </c>
      <c r="X8" s="102">
        <f t="shared" si="0"/>
        <v>63</v>
      </c>
      <c r="Y8" s="34">
        <f t="shared" si="1"/>
        <v>138</v>
      </c>
      <c r="Z8" s="34">
        <f t="shared" si="2"/>
        <v>50</v>
      </c>
      <c r="AA8" s="103">
        <f t="shared" si="3"/>
        <v>120</v>
      </c>
    </row>
    <row r="9" spans="1:27" ht="12" customHeight="1" x14ac:dyDescent="0.2">
      <c r="A9" s="93">
        <v>3</v>
      </c>
      <c r="B9" s="35">
        <v>7</v>
      </c>
      <c r="C9" s="35">
        <v>20</v>
      </c>
      <c r="D9" s="35">
        <v>1</v>
      </c>
      <c r="E9" s="35">
        <v>0</v>
      </c>
      <c r="F9" s="35">
        <v>16</v>
      </c>
      <c r="G9" s="35">
        <v>19</v>
      </c>
      <c r="H9" s="35">
        <v>3</v>
      </c>
      <c r="I9" s="35">
        <v>0</v>
      </c>
      <c r="J9" s="35">
        <v>5</v>
      </c>
      <c r="K9" s="35">
        <v>0</v>
      </c>
      <c r="L9" s="35">
        <v>4</v>
      </c>
      <c r="M9" s="35">
        <v>12</v>
      </c>
      <c r="N9" s="35">
        <v>0</v>
      </c>
      <c r="O9" s="35">
        <v>0</v>
      </c>
      <c r="P9" s="35">
        <v>17</v>
      </c>
      <c r="Q9" s="35">
        <v>1</v>
      </c>
      <c r="R9" s="35">
        <v>0</v>
      </c>
      <c r="S9" s="35">
        <v>1</v>
      </c>
      <c r="T9" s="35">
        <v>5</v>
      </c>
      <c r="U9" s="35">
        <v>17</v>
      </c>
      <c r="V9" s="116">
        <v>0</v>
      </c>
      <c r="W9" s="105">
        <v>2</v>
      </c>
      <c r="X9" s="104">
        <f t="shared" si="0"/>
        <v>58</v>
      </c>
      <c r="Y9" s="35">
        <f t="shared" si="1"/>
        <v>72</v>
      </c>
      <c r="Z9" s="35">
        <f t="shared" si="2"/>
        <v>32</v>
      </c>
      <c r="AA9" s="105">
        <f t="shared" si="3"/>
        <v>68</v>
      </c>
    </row>
    <row r="10" spans="1:27" ht="12" customHeight="1" x14ac:dyDescent="0.2">
      <c r="A10" s="94">
        <v>4</v>
      </c>
      <c r="B10" s="36">
        <v>9</v>
      </c>
      <c r="C10" s="36">
        <v>13</v>
      </c>
      <c r="D10" s="36">
        <v>0</v>
      </c>
      <c r="E10" s="36">
        <v>0</v>
      </c>
      <c r="F10" s="36">
        <v>19</v>
      </c>
      <c r="G10" s="36">
        <v>12</v>
      </c>
      <c r="H10" s="36">
        <v>0</v>
      </c>
      <c r="I10" s="36">
        <v>0</v>
      </c>
      <c r="J10" s="36">
        <v>3</v>
      </c>
      <c r="K10" s="36">
        <v>0</v>
      </c>
      <c r="L10" s="36">
        <v>10</v>
      </c>
      <c r="M10" s="36">
        <v>6</v>
      </c>
      <c r="N10" s="36">
        <v>0</v>
      </c>
      <c r="O10" s="36">
        <v>0</v>
      </c>
      <c r="P10" s="36">
        <v>12</v>
      </c>
      <c r="Q10" s="36">
        <v>1</v>
      </c>
      <c r="R10" s="36">
        <v>1</v>
      </c>
      <c r="S10" s="36">
        <v>0</v>
      </c>
      <c r="T10" s="36">
        <v>1</v>
      </c>
      <c r="U10" s="36">
        <v>6</v>
      </c>
      <c r="V10" s="117">
        <v>0</v>
      </c>
      <c r="W10" s="107">
        <v>0</v>
      </c>
      <c r="X10" s="106">
        <f t="shared" si="0"/>
        <v>55</v>
      </c>
      <c r="Y10" s="36">
        <f t="shared" si="1"/>
        <v>38</v>
      </c>
      <c r="Z10" s="36">
        <f t="shared" si="2"/>
        <v>39</v>
      </c>
      <c r="AA10" s="107">
        <f t="shared" si="3"/>
        <v>37</v>
      </c>
    </row>
    <row r="11" spans="1:27" ht="12" customHeight="1" x14ac:dyDescent="0.2">
      <c r="A11" s="92">
        <v>5</v>
      </c>
      <c r="B11" s="34">
        <v>13</v>
      </c>
      <c r="C11" s="34">
        <v>13</v>
      </c>
      <c r="D11" s="34">
        <v>2</v>
      </c>
      <c r="E11" s="34">
        <v>1</v>
      </c>
      <c r="F11" s="34">
        <v>25</v>
      </c>
      <c r="G11" s="34">
        <v>13</v>
      </c>
      <c r="H11" s="34">
        <v>4</v>
      </c>
      <c r="I11" s="34">
        <v>1</v>
      </c>
      <c r="J11" s="34">
        <v>5</v>
      </c>
      <c r="K11" s="34">
        <v>1</v>
      </c>
      <c r="L11" s="34">
        <v>8</v>
      </c>
      <c r="M11" s="34">
        <v>9</v>
      </c>
      <c r="N11" s="34">
        <v>0</v>
      </c>
      <c r="O11" s="34">
        <v>0</v>
      </c>
      <c r="P11" s="34">
        <v>3</v>
      </c>
      <c r="Q11" s="34">
        <v>1</v>
      </c>
      <c r="R11" s="34">
        <v>0</v>
      </c>
      <c r="S11" s="34">
        <v>0</v>
      </c>
      <c r="T11" s="34">
        <v>1</v>
      </c>
      <c r="U11" s="34">
        <v>1</v>
      </c>
      <c r="V11" s="115">
        <v>0</v>
      </c>
      <c r="W11" s="103">
        <v>0</v>
      </c>
      <c r="X11" s="102">
        <f t="shared" si="0"/>
        <v>61</v>
      </c>
      <c r="Y11" s="34">
        <f t="shared" si="1"/>
        <v>40</v>
      </c>
      <c r="Z11" s="34">
        <f t="shared" si="2"/>
        <v>47</v>
      </c>
      <c r="AA11" s="103">
        <f t="shared" si="3"/>
        <v>36</v>
      </c>
    </row>
    <row r="12" spans="1:27" ht="12" customHeight="1" x14ac:dyDescent="0.2">
      <c r="A12" s="93">
        <v>6</v>
      </c>
      <c r="B12" s="35">
        <v>13</v>
      </c>
      <c r="C12" s="35">
        <v>17</v>
      </c>
      <c r="D12" s="35">
        <v>1</v>
      </c>
      <c r="E12" s="35">
        <v>1</v>
      </c>
      <c r="F12" s="35">
        <v>27</v>
      </c>
      <c r="G12" s="35">
        <v>14</v>
      </c>
      <c r="H12" s="35">
        <v>3</v>
      </c>
      <c r="I12" s="35">
        <v>2</v>
      </c>
      <c r="J12" s="35">
        <v>5</v>
      </c>
      <c r="K12" s="35">
        <v>0</v>
      </c>
      <c r="L12" s="35">
        <v>9</v>
      </c>
      <c r="M12" s="35">
        <v>16</v>
      </c>
      <c r="N12" s="35">
        <v>0</v>
      </c>
      <c r="O12" s="35">
        <v>0</v>
      </c>
      <c r="P12" s="35">
        <v>7</v>
      </c>
      <c r="Q12" s="35">
        <v>2</v>
      </c>
      <c r="R12" s="35">
        <v>0</v>
      </c>
      <c r="S12" s="35">
        <v>0</v>
      </c>
      <c r="T12" s="35">
        <v>7</v>
      </c>
      <c r="U12" s="35">
        <v>10</v>
      </c>
      <c r="V12" s="116">
        <v>0</v>
      </c>
      <c r="W12" s="105">
        <v>0</v>
      </c>
      <c r="X12" s="104">
        <f t="shared" si="0"/>
        <v>72</v>
      </c>
      <c r="Y12" s="35">
        <f t="shared" si="1"/>
        <v>62</v>
      </c>
      <c r="Z12" s="35">
        <f t="shared" si="2"/>
        <v>56</v>
      </c>
      <c r="AA12" s="105">
        <f t="shared" si="3"/>
        <v>57</v>
      </c>
    </row>
    <row r="13" spans="1:27" ht="12" customHeight="1" x14ac:dyDescent="0.2">
      <c r="A13" s="94">
        <v>7</v>
      </c>
      <c r="B13" s="36">
        <v>10</v>
      </c>
      <c r="C13" s="36">
        <v>21</v>
      </c>
      <c r="D13" s="36">
        <v>0</v>
      </c>
      <c r="E13" s="36">
        <v>1</v>
      </c>
      <c r="F13" s="36">
        <v>24</v>
      </c>
      <c r="G13" s="36">
        <v>21</v>
      </c>
      <c r="H13" s="36">
        <v>0</v>
      </c>
      <c r="I13" s="36">
        <v>3</v>
      </c>
      <c r="J13" s="36">
        <v>4</v>
      </c>
      <c r="K13" s="36">
        <v>0</v>
      </c>
      <c r="L13" s="36">
        <v>6</v>
      </c>
      <c r="M13" s="36">
        <v>18</v>
      </c>
      <c r="N13" s="36">
        <v>0</v>
      </c>
      <c r="O13" s="36">
        <v>0</v>
      </c>
      <c r="P13" s="36">
        <v>5</v>
      </c>
      <c r="Q13" s="36">
        <v>2</v>
      </c>
      <c r="R13" s="36">
        <v>0</v>
      </c>
      <c r="S13" s="36">
        <v>0</v>
      </c>
      <c r="T13" s="36">
        <v>4</v>
      </c>
      <c r="U13" s="36">
        <v>11</v>
      </c>
      <c r="V13" s="117">
        <v>0</v>
      </c>
      <c r="W13" s="107">
        <v>0</v>
      </c>
      <c r="X13" s="106">
        <f t="shared" si="0"/>
        <v>53</v>
      </c>
      <c r="Y13" s="36">
        <f t="shared" si="1"/>
        <v>77</v>
      </c>
      <c r="Z13" s="36">
        <f t="shared" si="2"/>
        <v>44</v>
      </c>
      <c r="AA13" s="107">
        <f t="shared" si="3"/>
        <v>71</v>
      </c>
    </row>
    <row r="14" spans="1:27" ht="12" customHeight="1" x14ac:dyDescent="0.2">
      <c r="A14" s="92">
        <v>8</v>
      </c>
      <c r="B14" s="34">
        <v>10</v>
      </c>
      <c r="C14" s="34">
        <v>23</v>
      </c>
      <c r="D14" s="34">
        <v>2</v>
      </c>
      <c r="E14" s="34">
        <v>1</v>
      </c>
      <c r="F14" s="34">
        <v>20</v>
      </c>
      <c r="G14" s="34">
        <v>19</v>
      </c>
      <c r="H14" s="34">
        <v>4</v>
      </c>
      <c r="I14" s="34">
        <v>2</v>
      </c>
      <c r="J14" s="34">
        <v>5</v>
      </c>
      <c r="K14" s="34">
        <v>0</v>
      </c>
      <c r="L14" s="34">
        <v>5</v>
      </c>
      <c r="M14" s="34">
        <v>13</v>
      </c>
      <c r="N14" s="34">
        <v>0</v>
      </c>
      <c r="O14" s="34">
        <v>0</v>
      </c>
      <c r="P14" s="34">
        <v>6</v>
      </c>
      <c r="Q14" s="34">
        <v>1</v>
      </c>
      <c r="R14" s="34">
        <v>0</v>
      </c>
      <c r="S14" s="34">
        <v>0</v>
      </c>
      <c r="T14" s="34">
        <v>5</v>
      </c>
      <c r="U14" s="34">
        <v>4</v>
      </c>
      <c r="V14" s="115">
        <v>0</v>
      </c>
      <c r="W14" s="103">
        <v>0</v>
      </c>
      <c r="X14" s="102">
        <f t="shared" si="0"/>
        <v>57</v>
      </c>
      <c r="Y14" s="34">
        <f t="shared" si="1"/>
        <v>63</v>
      </c>
      <c r="Z14" s="34">
        <f t="shared" si="2"/>
        <v>40</v>
      </c>
      <c r="AA14" s="103">
        <f t="shared" si="3"/>
        <v>59</v>
      </c>
    </row>
    <row r="15" spans="1:27" ht="12" customHeight="1" x14ac:dyDescent="0.2">
      <c r="A15" s="93">
        <v>9</v>
      </c>
      <c r="B15" s="35">
        <v>14</v>
      </c>
      <c r="C15" s="35">
        <v>52</v>
      </c>
      <c r="D15" s="35">
        <v>4</v>
      </c>
      <c r="E15" s="35">
        <v>3</v>
      </c>
      <c r="F15" s="35">
        <v>22</v>
      </c>
      <c r="G15" s="35">
        <v>46</v>
      </c>
      <c r="H15" s="35">
        <v>7</v>
      </c>
      <c r="I15" s="35">
        <v>7</v>
      </c>
      <c r="J15" s="35">
        <v>5</v>
      </c>
      <c r="K15" s="35">
        <v>2</v>
      </c>
      <c r="L15" s="35">
        <v>7</v>
      </c>
      <c r="M15" s="35">
        <v>36</v>
      </c>
      <c r="N15" s="35">
        <v>1</v>
      </c>
      <c r="O15" s="35">
        <v>0</v>
      </c>
      <c r="P15" s="35">
        <v>2</v>
      </c>
      <c r="Q15" s="35">
        <v>1</v>
      </c>
      <c r="R15" s="35">
        <v>0</v>
      </c>
      <c r="S15" s="35">
        <v>0</v>
      </c>
      <c r="T15" s="35">
        <v>3</v>
      </c>
      <c r="U15" s="35">
        <v>21</v>
      </c>
      <c r="V15" s="116">
        <v>0</v>
      </c>
      <c r="W15" s="105">
        <v>3</v>
      </c>
      <c r="X15" s="104">
        <f t="shared" si="0"/>
        <v>65</v>
      </c>
      <c r="Y15" s="35">
        <f t="shared" si="1"/>
        <v>171</v>
      </c>
      <c r="Z15" s="35">
        <f t="shared" si="2"/>
        <v>46</v>
      </c>
      <c r="AA15" s="105">
        <f t="shared" si="3"/>
        <v>155</v>
      </c>
    </row>
    <row r="16" spans="1:27" ht="12" customHeight="1" x14ac:dyDescent="0.2">
      <c r="A16" s="94">
        <v>10</v>
      </c>
      <c r="B16" s="36">
        <v>12</v>
      </c>
      <c r="C16" s="36">
        <v>58</v>
      </c>
      <c r="D16" s="36">
        <v>1</v>
      </c>
      <c r="E16" s="36">
        <v>0</v>
      </c>
      <c r="F16" s="36">
        <v>24</v>
      </c>
      <c r="G16" s="36">
        <v>56</v>
      </c>
      <c r="H16" s="36">
        <v>2</v>
      </c>
      <c r="I16" s="36">
        <v>1</v>
      </c>
      <c r="J16" s="36">
        <v>5</v>
      </c>
      <c r="K16" s="36">
        <v>1</v>
      </c>
      <c r="L16" s="36">
        <v>8</v>
      </c>
      <c r="M16" s="36">
        <v>44</v>
      </c>
      <c r="N16" s="36">
        <v>0</v>
      </c>
      <c r="O16" s="36">
        <v>0</v>
      </c>
      <c r="P16" s="36">
        <v>3</v>
      </c>
      <c r="Q16" s="36">
        <v>2</v>
      </c>
      <c r="R16" s="36">
        <v>0</v>
      </c>
      <c r="S16" s="36">
        <v>0</v>
      </c>
      <c r="T16" s="36">
        <v>3</v>
      </c>
      <c r="U16" s="36">
        <v>18</v>
      </c>
      <c r="V16" s="117">
        <v>0</v>
      </c>
      <c r="W16" s="107">
        <v>5</v>
      </c>
      <c r="X16" s="106">
        <f t="shared" si="0"/>
        <v>58</v>
      </c>
      <c r="Y16" s="36">
        <f t="shared" si="1"/>
        <v>185</v>
      </c>
      <c r="Z16" s="36">
        <f t="shared" si="2"/>
        <v>47</v>
      </c>
      <c r="AA16" s="107">
        <f t="shared" si="3"/>
        <v>176</v>
      </c>
    </row>
    <row r="17" spans="1:27" ht="12" customHeight="1" x14ac:dyDescent="0.2">
      <c r="A17" s="92">
        <v>11</v>
      </c>
      <c r="B17" s="34">
        <v>8</v>
      </c>
      <c r="C17" s="34">
        <v>25</v>
      </c>
      <c r="D17" s="34">
        <v>0</v>
      </c>
      <c r="E17" s="34">
        <v>0</v>
      </c>
      <c r="F17" s="34">
        <v>23</v>
      </c>
      <c r="G17" s="34">
        <v>23</v>
      </c>
      <c r="H17" s="34">
        <v>0</v>
      </c>
      <c r="I17" s="34">
        <v>0</v>
      </c>
      <c r="J17" s="34">
        <v>3</v>
      </c>
      <c r="K17" s="34">
        <v>2</v>
      </c>
      <c r="L17" s="34">
        <v>7</v>
      </c>
      <c r="M17" s="34">
        <v>18</v>
      </c>
      <c r="N17" s="34">
        <v>0</v>
      </c>
      <c r="O17" s="34">
        <v>0</v>
      </c>
      <c r="P17" s="34">
        <v>3</v>
      </c>
      <c r="Q17" s="34">
        <v>2</v>
      </c>
      <c r="R17" s="34">
        <v>0</v>
      </c>
      <c r="S17" s="34">
        <v>0</v>
      </c>
      <c r="T17" s="34">
        <v>0</v>
      </c>
      <c r="U17" s="34">
        <v>5</v>
      </c>
      <c r="V17" s="115">
        <v>0</v>
      </c>
      <c r="W17" s="103">
        <v>0</v>
      </c>
      <c r="X17" s="102">
        <f t="shared" si="0"/>
        <v>44</v>
      </c>
      <c r="Y17" s="34">
        <f t="shared" si="1"/>
        <v>75</v>
      </c>
      <c r="Z17" s="34">
        <f t="shared" si="2"/>
        <v>38</v>
      </c>
      <c r="AA17" s="103">
        <f t="shared" si="3"/>
        <v>71</v>
      </c>
    </row>
    <row r="18" spans="1:27" ht="12" customHeight="1" x14ac:dyDescent="0.2">
      <c r="A18" s="93">
        <v>12</v>
      </c>
      <c r="B18" s="35">
        <v>9</v>
      </c>
      <c r="C18" s="35">
        <v>17</v>
      </c>
      <c r="D18" s="35">
        <v>2</v>
      </c>
      <c r="E18" s="35">
        <v>0</v>
      </c>
      <c r="F18" s="35">
        <v>20</v>
      </c>
      <c r="G18" s="35">
        <v>15</v>
      </c>
      <c r="H18" s="35">
        <v>3</v>
      </c>
      <c r="I18" s="35">
        <v>1</v>
      </c>
      <c r="J18" s="35">
        <v>3</v>
      </c>
      <c r="K18" s="35">
        <v>0</v>
      </c>
      <c r="L18" s="35">
        <v>3</v>
      </c>
      <c r="M18" s="35">
        <v>12</v>
      </c>
      <c r="N18" s="35">
        <v>0</v>
      </c>
      <c r="O18" s="35">
        <v>0</v>
      </c>
      <c r="P18" s="35">
        <v>1</v>
      </c>
      <c r="Q18" s="35">
        <v>2</v>
      </c>
      <c r="R18" s="35">
        <v>0</v>
      </c>
      <c r="S18" s="35">
        <v>0</v>
      </c>
      <c r="T18" s="35">
        <v>0</v>
      </c>
      <c r="U18" s="35">
        <v>5</v>
      </c>
      <c r="V18" s="116">
        <v>0</v>
      </c>
      <c r="W18" s="105">
        <v>0</v>
      </c>
      <c r="X18" s="104">
        <f t="shared" si="0"/>
        <v>41</v>
      </c>
      <c r="Y18" s="35">
        <f t="shared" si="1"/>
        <v>52</v>
      </c>
      <c r="Z18" s="35">
        <f t="shared" si="2"/>
        <v>32</v>
      </c>
      <c r="AA18" s="105">
        <f t="shared" si="3"/>
        <v>49</v>
      </c>
    </row>
    <row r="19" spans="1:27" ht="12" customHeight="1" x14ac:dyDescent="0.2">
      <c r="A19" s="94">
        <v>13</v>
      </c>
      <c r="B19" s="36">
        <v>7</v>
      </c>
      <c r="C19" s="36">
        <v>12</v>
      </c>
      <c r="D19" s="36">
        <v>0</v>
      </c>
      <c r="E19" s="36">
        <v>0</v>
      </c>
      <c r="F19" s="36">
        <v>22</v>
      </c>
      <c r="G19" s="36">
        <v>9</v>
      </c>
      <c r="H19" s="36">
        <v>0</v>
      </c>
      <c r="I19" s="36">
        <v>0</v>
      </c>
      <c r="J19" s="36">
        <v>3</v>
      </c>
      <c r="K19" s="36">
        <v>0</v>
      </c>
      <c r="L19" s="36">
        <v>8</v>
      </c>
      <c r="M19" s="36">
        <v>6</v>
      </c>
      <c r="N19" s="36">
        <v>0</v>
      </c>
      <c r="O19" s="36">
        <v>0</v>
      </c>
      <c r="P19" s="36">
        <v>1</v>
      </c>
      <c r="Q19" s="36">
        <v>1</v>
      </c>
      <c r="R19" s="36">
        <v>1</v>
      </c>
      <c r="S19" s="36">
        <v>0</v>
      </c>
      <c r="T19" s="36">
        <v>0</v>
      </c>
      <c r="U19" s="36">
        <v>0</v>
      </c>
      <c r="V19" s="117">
        <v>0</v>
      </c>
      <c r="W19" s="107">
        <v>0</v>
      </c>
      <c r="X19" s="106">
        <f t="shared" si="0"/>
        <v>42</v>
      </c>
      <c r="Y19" s="36">
        <f t="shared" si="1"/>
        <v>28</v>
      </c>
      <c r="Z19" s="36">
        <f t="shared" si="2"/>
        <v>37</v>
      </c>
      <c r="AA19" s="107">
        <f t="shared" si="3"/>
        <v>27</v>
      </c>
    </row>
    <row r="20" spans="1:27" ht="12" customHeight="1" x14ac:dyDescent="0.2">
      <c r="A20" s="92">
        <v>14</v>
      </c>
      <c r="B20" s="34">
        <v>6</v>
      </c>
      <c r="C20" s="34">
        <v>14</v>
      </c>
      <c r="D20" s="34">
        <v>0</v>
      </c>
      <c r="E20" s="34">
        <v>0</v>
      </c>
      <c r="F20" s="34">
        <v>22</v>
      </c>
      <c r="G20" s="34">
        <v>14</v>
      </c>
      <c r="H20" s="34">
        <v>1</v>
      </c>
      <c r="I20" s="34">
        <v>3</v>
      </c>
      <c r="J20" s="34">
        <v>3</v>
      </c>
      <c r="K20" s="34">
        <v>0</v>
      </c>
      <c r="L20" s="34">
        <v>5</v>
      </c>
      <c r="M20" s="34">
        <v>7</v>
      </c>
      <c r="N20" s="34">
        <v>0</v>
      </c>
      <c r="O20" s="34">
        <v>0</v>
      </c>
      <c r="P20" s="34">
        <v>1</v>
      </c>
      <c r="Q20" s="34">
        <v>1</v>
      </c>
      <c r="R20" s="34">
        <v>1</v>
      </c>
      <c r="S20" s="34">
        <v>0</v>
      </c>
      <c r="T20" s="34">
        <v>0</v>
      </c>
      <c r="U20" s="34">
        <v>0</v>
      </c>
      <c r="V20" s="115">
        <v>0</v>
      </c>
      <c r="W20" s="103">
        <v>0</v>
      </c>
      <c r="X20" s="102">
        <f t="shared" si="0"/>
        <v>39</v>
      </c>
      <c r="Y20" s="34">
        <f t="shared" si="1"/>
        <v>39</v>
      </c>
      <c r="Z20" s="34">
        <f t="shared" si="2"/>
        <v>33</v>
      </c>
      <c r="AA20" s="103">
        <f t="shared" si="3"/>
        <v>35</v>
      </c>
    </row>
    <row r="21" spans="1:27" ht="12" customHeight="1" x14ac:dyDescent="0.2">
      <c r="A21" s="93">
        <v>15</v>
      </c>
      <c r="B21" s="35">
        <v>7</v>
      </c>
      <c r="C21" s="35">
        <v>21</v>
      </c>
      <c r="D21" s="35">
        <v>1</v>
      </c>
      <c r="E21" s="35">
        <v>2</v>
      </c>
      <c r="F21" s="35">
        <v>21</v>
      </c>
      <c r="G21" s="35">
        <v>21</v>
      </c>
      <c r="H21" s="35">
        <v>1</v>
      </c>
      <c r="I21" s="35">
        <v>3</v>
      </c>
      <c r="J21" s="35">
        <v>2</v>
      </c>
      <c r="K21" s="35">
        <v>0</v>
      </c>
      <c r="L21" s="35">
        <v>7</v>
      </c>
      <c r="M21" s="35">
        <v>16</v>
      </c>
      <c r="N21" s="35">
        <v>0</v>
      </c>
      <c r="O21" s="35">
        <v>0</v>
      </c>
      <c r="P21" s="35">
        <v>2</v>
      </c>
      <c r="Q21" s="35">
        <v>1</v>
      </c>
      <c r="R21" s="35">
        <v>0</v>
      </c>
      <c r="S21" s="35">
        <v>0</v>
      </c>
      <c r="T21" s="35">
        <v>0</v>
      </c>
      <c r="U21" s="35">
        <v>4</v>
      </c>
      <c r="V21" s="116">
        <v>0</v>
      </c>
      <c r="W21" s="105">
        <v>0</v>
      </c>
      <c r="X21" s="104">
        <f t="shared" si="0"/>
        <v>41</v>
      </c>
      <c r="Y21" s="35">
        <f t="shared" si="1"/>
        <v>68</v>
      </c>
      <c r="Z21" s="35">
        <f t="shared" si="2"/>
        <v>35</v>
      </c>
      <c r="AA21" s="105">
        <f t="shared" si="3"/>
        <v>62</v>
      </c>
    </row>
    <row r="22" spans="1:27" ht="12" customHeight="1" x14ac:dyDescent="0.2">
      <c r="A22" s="94">
        <v>16</v>
      </c>
      <c r="B22" s="36">
        <v>8</v>
      </c>
      <c r="C22" s="36">
        <v>15</v>
      </c>
      <c r="D22" s="36">
        <v>2</v>
      </c>
      <c r="E22" s="36">
        <v>1</v>
      </c>
      <c r="F22" s="36">
        <v>21</v>
      </c>
      <c r="G22" s="36">
        <v>13</v>
      </c>
      <c r="H22" s="36">
        <v>3</v>
      </c>
      <c r="I22" s="36">
        <v>1</v>
      </c>
      <c r="J22" s="36">
        <v>2</v>
      </c>
      <c r="K22" s="36">
        <v>0</v>
      </c>
      <c r="L22" s="36">
        <v>1</v>
      </c>
      <c r="M22" s="36">
        <v>11</v>
      </c>
      <c r="N22" s="36">
        <v>0</v>
      </c>
      <c r="O22" s="36">
        <v>0</v>
      </c>
      <c r="P22" s="36">
        <v>0</v>
      </c>
      <c r="Q22" s="36">
        <v>0</v>
      </c>
      <c r="R22" s="36">
        <v>0</v>
      </c>
      <c r="S22" s="36">
        <v>0</v>
      </c>
      <c r="T22" s="36">
        <v>0</v>
      </c>
      <c r="U22" s="36">
        <v>0</v>
      </c>
      <c r="V22" s="117">
        <v>0</v>
      </c>
      <c r="W22" s="107">
        <v>1</v>
      </c>
      <c r="X22" s="106">
        <f t="shared" si="0"/>
        <v>37</v>
      </c>
      <c r="Y22" s="36">
        <f t="shared" si="1"/>
        <v>42</v>
      </c>
      <c r="Z22" s="36">
        <f t="shared" si="2"/>
        <v>30</v>
      </c>
      <c r="AA22" s="107">
        <f t="shared" si="3"/>
        <v>39</v>
      </c>
    </row>
    <row r="23" spans="1:27" ht="12" customHeight="1" x14ac:dyDescent="0.2">
      <c r="A23" s="92">
        <v>17</v>
      </c>
      <c r="B23" s="34">
        <v>8</v>
      </c>
      <c r="C23" s="34">
        <v>22</v>
      </c>
      <c r="D23" s="34">
        <v>2</v>
      </c>
      <c r="E23" s="34">
        <v>0</v>
      </c>
      <c r="F23" s="34">
        <v>23</v>
      </c>
      <c r="G23" s="34">
        <v>22</v>
      </c>
      <c r="H23" s="34">
        <v>3</v>
      </c>
      <c r="I23" s="34">
        <v>0</v>
      </c>
      <c r="J23" s="34">
        <v>3</v>
      </c>
      <c r="K23" s="34">
        <v>1</v>
      </c>
      <c r="L23" s="34">
        <v>8</v>
      </c>
      <c r="M23" s="34">
        <v>16</v>
      </c>
      <c r="N23" s="34">
        <v>0</v>
      </c>
      <c r="O23" s="34">
        <v>0</v>
      </c>
      <c r="P23" s="34">
        <v>2</v>
      </c>
      <c r="Q23" s="34">
        <v>0</v>
      </c>
      <c r="R23" s="34">
        <v>0</v>
      </c>
      <c r="S23" s="34">
        <v>0</v>
      </c>
      <c r="T23" s="34">
        <v>1</v>
      </c>
      <c r="U23" s="34">
        <v>3</v>
      </c>
      <c r="V23" s="115">
        <v>0</v>
      </c>
      <c r="W23" s="103">
        <v>0</v>
      </c>
      <c r="X23" s="102">
        <f t="shared" si="0"/>
        <v>50</v>
      </c>
      <c r="Y23" s="34">
        <f t="shared" si="1"/>
        <v>64</v>
      </c>
      <c r="Z23" s="34">
        <f t="shared" si="2"/>
        <v>40</v>
      </c>
      <c r="AA23" s="103">
        <f t="shared" si="3"/>
        <v>63</v>
      </c>
    </row>
    <row r="24" spans="1:27" ht="12" customHeight="1" x14ac:dyDescent="0.2">
      <c r="A24" s="93">
        <v>18</v>
      </c>
      <c r="B24" s="35">
        <v>9</v>
      </c>
      <c r="C24" s="35">
        <v>22</v>
      </c>
      <c r="D24" s="35">
        <v>3</v>
      </c>
      <c r="E24" s="35">
        <v>0</v>
      </c>
      <c r="F24" s="35">
        <v>20</v>
      </c>
      <c r="G24" s="35">
        <v>17</v>
      </c>
      <c r="H24" s="35">
        <v>3</v>
      </c>
      <c r="I24" s="35">
        <v>0</v>
      </c>
      <c r="J24" s="35">
        <v>4</v>
      </c>
      <c r="K24" s="35">
        <v>0</v>
      </c>
      <c r="L24" s="35">
        <v>7</v>
      </c>
      <c r="M24" s="35">
        <v>14</v>
      </c>
      <c r="N24" s="35">
        <v>0</v>
      </c>
      <c r="O24" s="35">
        <v>0</v>
      </c>
      <c r="P24" s="35">
        <v>2</v>
      </c>
      <c r="Q24" s="35">
        <v>2</v>
      </c>
      <c r="R24" s="35">
        <v>2</v>
      </c>
      <c r="S24" s="35">
        <v>0</v>
      </c>
      <c r="T24" s="35">
        <v>0</v>
      </c>
      <c r="U24" s="35">
        <v>4</v>
      </c>
      <c r="V24" s="116">
        <v>0</v>
      </c>
      <c r="W24" s="105">
        <v>0</v>
      </c>
      <c r="X24" s="104">
        <f t="shared" si="0"/>
        <v>50</v>
      </c>
      <c r="Y24" s="35">
        <f t="shared" si="1"/>
        <v>59</v>
      </c>
      <c r="Z24" s="35">
        <f t="shared" si="2"/>
        <v>36</v>
      </c>
      <c r="AA24" s="105">
        <f t="shared" si="3"/>
        <v>57</v>
      </c>
    </row>
    <row r="25" spans="1:27" ht="12" customHeight="1" x14ac:dyDescent="0.2">
      <c r="A25" s="94">
        <v>19</v>
      </c>
      <c r="B25" s="36">
        <v>10</v>
      </c>
      <c r="C25" s="36">
        <v>9</v>
      </c>
      <c r="D25" s="36">
        <v>1</v>
      </c>
      <c r="E25" s="36">
        <v>0</v>
      </c>
      <c r="F25" s="36">
        <v>22</v>
      </c>
      <c r="G25" s="36">
        <v>9</v>
      </c>
      <c r="H25" s="36">
        <v>2</v>
      </c>
      <c r="I25" s="36">
        <v>0</v>
      </c>
      <c r="J25" s="36">
        <v>3</v>
      </c>
      <c r="K25" s="36">
        <v>1</v>
      </c>
      <c r="L25" s="36">
        <v>4</v>
      </c>
      <c r="M25" s="36">
        <v>7</v>
      </c>
      <c r="N25" s="36">
        <v>0</v>
      </c>
      <c r="O25" s="36">
        <v>0</v>
      </c>
      <c r="P25" s="36">
        <v>4</v>
      </c>
      <c r="Q25" s="36">
        <v>1</v>
      </c>
      <c r="R25" s="36">
        <v>0</v>
      </c>
      <c r="S25" s="36">
        <v>0</v>
      </c>
      <c r="T25" s="36">
        <v>0</v>
      </c>
      <c r="U25" s="36">
        <v>2</v>
      </c>
      <c r="V25" s="117">
        <v>0</v>
      </c>
      <c r="W25" s="107">
        <v>0</v>
      </c>
      <c r="X25" s="106">
        <f t="shared" si="0"/>
        <v>46</v>
      </c>
      <c r="Y25" s="36">
        <f t="shared" si="1"/>
        <v>29</v>
      </c>
      <c r="Z25" s="36">
        <f t="shared" si="2"/>
        <v>36</v>
      </c>
      <c r="AA25" s="107">
        <f t="shared" si="3"/>
        <v>27</v>
      </c>
    </row>
    <row r="26" spans="1:27" ht="12" customHeight="1" x14ac:dyDescent="0.2">
      <c r="A26" s="92">
        <v>20</v>
      </c>
      <c r="B26" s="34">
        <v>9</v>
      </c>
      <c r="C26" s="34">
        <v>16</v>
      </c>
      <c r="D26" s="34">
        <v>0</v>
      </c>
      <c r="E26" s="34">
        <v>0</v>
      </c>
      <c r="F26" s="34">
        <v>22</v>
      </c>
      <c r="G26" s="34">
        <v>16</v>
      </c>
      <c r="H26" s="34">
        <v>1</v>
      </c>
      <c r="I26" s="34">
        <v>0</v>
      </c>
      <c r="J26" s="34">
        <v>4</v>
      </c>
      <c r="K26" s="34">
        <v>0</v>
      </c>
      <c r="L26" s="34">
        <v>3</v>
      </c>
      <c r="M26" s="34">
        <v>12</v>
      </c>
      <c r="N26" s="34">
        <v>0</v>
      </c>
      <c r="O26" s="34">
        <v>0</v>
      </c>
      <c r="P26" s="34">
        <v>2</v>
      </c>
      <c r="Q26" s="34">
        <v>1</v>
      </c>
      <c r="R26" s="34">
        <v>1</v>
      </c>
      <c r="S26" s="34">
        <v>0</v>
      </c>
      <c r="T26" s="34">
        <v>0</v>
      </c>
      <c r="U26" s="34">
        <v>3</v>
      </c>
      <c r="V26" s="115">
        <v>0</v>
      </c>
      <c r="W26" s="103">
        <v>0</v>
      </c>
      <c r="X26" s="102">
        <f t="shared" si="0"/>
        <v>42</v>
      </c>
      <c r="Y26" s="34">
        <f t="shared" si="1"/>
        <v>48</v>
      </c>
      <c r="Z26" s="34">
        <f t="shared" si="2"/>
        <v>34</v>
      </c>
      <c r="AA26" s="103">
        <f t="shared" si="3"/>
        <v>47</v>
      </c>
    </row>
    <row r="27" spans="1:27" ht="12" customHeight="1" x14ac:dyDescent="0.2">
      <c r="A27" s="93">
        <v>21</v>
      </c>
      <c r="B27" s="35">
        <v>9</v>
      </c>
      <c r="C27" s="35">
        <v>7</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35">
        <v>0</v>
      </c>
      <c r="U27" s="35">
        <v>2</v>
      </c>
      <c r="V27" s="116">
        <v>0</v>
      </c>
      <c r="W27" s="105">
        <v>0</v>
      </c>
      <c r="X27" s="104">
        <f t="shared" si="0"/>
        <v>41</v>
      </c>
      <c r="Y27" s="35">
        <f t="shared" si="1"/>
        <v>21</v>
      </c>
      <c r="Z27" s="35">
        <f t="shared" si="2"/>
        <v>29</v>
      </c>
      <c r="AA27" s="105">
        <f t="shared" si="3"/>
        <v>20</v>
      </c>
    </row>
    <row r="28" spans="1:27" ht="12" customHeight="1" thickBot="1" x14ac:dyDescent="0.25">
      <c r="A28" s="95" t="s">
        <v>17</v>
      </c>
      <c r="B28" s="28">
        <f t="shared" ref="B28:W28" si="4">SUM(B7:B27)</f>
        <v>198</v>
      </c>
      <c r="C28" s="28">
        <f t="shared" si="4"/>
        <v>483</v>
      </c>
      <c r="D28" s="28">
        <f t="shared" si="4"/>
        <v>23</v>
      </c>
      <c r="E28" s="28">
        <f t="shared" si="4"/>
        <v>15</v>
      </c>
      <c r="F28" s="28">
        <f t="shared" si="4"/>
        <v>453</v>
      </c>
      <c r="G28" s="28">
        <f t="shared" si="4"/>
        <v>441</v>
      </c>
      <c r="H28" s="28">
        <f t="shared" si="4"/>
        <v>44</v>
      </c>
      <c r="I28" s="28">
        <f t="shared" si="4"/>
        <v>31</v>
      </c>
      <c r="J28" s="28">
        <f t="shared" si="4"/>
        <v>83</v>
      </c>
      <c r="K28" s="28">
        <f t="shared" si="4"/>
        <v>8</v>
      </c>
      <c r="L28" s="28">
        <f t="shared" si="4"/>
        <v>140</v>
      </c>
      <c r="M28" s="28">
        <f t="shared" si="4"/>
        <v>341</v>
      </c>
      <c r="N28" s="28">
        <f t="shared" si="4"/>
        <v>1</v>
      </c>
      <c r="O28" s="28">
        <f t="shared" si="4"/>
        <v>1</v>
      </c>
      <c r="P28" s="28">
        <f t="shared" si="4"/>
        <v>103</v>
      </c>
      <c r="Q28" s="28">
        <f t="shared" si="4"/>
        <v>30</v>
      </c>
      <c r="R28" s="28">
        <f t="shared" si="4"/>
        <v>8</v>
      </c>
      <c r="S28" s="28">
        <f t="shared" si="4"/>
        <v>2</v>
      </c>
      <c r="T28" s="28">
        <f t="shared" si="4"/>
        <v>51</v>
      </c>
      <c r="U28" s="28">
        <f t="shared" si="4"/>
        <v>194</v>
      </c>
      <c r="V28" s="28">
        <f t="shared" si="4"/>
        <v>0</v>
      </c>
      <c r="W28" s="29">
        <f t="shared" si="4"/>
        <v>23</v>
      </c>
      <c r="X28" s="96">
        <f t="shared" ref="X28:Y30" si="5">SUM(B28,D28,F28,H28,J28,L28,N28,P28,R28,T28,V28)</f>
        <v>1104</v>
      </c>
      <c r="Y28" s="28">
        <f t="shared" si="5"/>
        <v>1569</v>
      </c>
      <c r="Z28" s="28">
        <f t="shared" si="2"/>
        <v>842</v>
      </c>
      <c r="AA28" s="29">
        <f t="shared" si="3"/>
        <v>1459</v>
      </c>
    </row>
    <row r="29" spans="1:27" ht="12" customHeight="1" x14ac:dyDescent="0.2">
      <c r="A29" s="97" t="s">
        <v>18</v>
      </c>
      <c r="B29" s="63">
        <v>1</v>
      </c>
      <c r="C29" s="63">
        <v>0</v>
      </c>
      <c r="D29" s="63">
        <v>1</v>
      </c>
      <c r="E29" s="63">
        <v>0</v>
      </c>
      <c r="F29" s="63">
        <v>1</v>
      </c>
      <c r="G29" s="63">
        <v>0</v>
      </c>
      <c r="H29" s="63">
        <v>1</v>
      </c>
      <c r="I29" s="63">
        <v>0</v>
      </c>
      <c r="J29" s="63">
        <v>1</v>
      </c>
      <c r="K29" s="63">
        <v>0</v>
      </c>
      <c r="L29" s="63">
        <v>3</v>
      </c>
      <c r="M29" s="63">
        <v>1</v>
      </c>
      <c r="N29" s="63">
        <v>0</v>
      </c>
      <c r="O29" s="63">
        <v>0</v>
      </c>
      <c r="P29" s="63">
        <v>1</v>
      </c>
      <c r="Q29" s="63">
        <v>0</v>
      </c>
      <c r="R29" s="63">
        <v>0</v>
      </c>
      <c r="S29" s="63">
        <v>0</v>
      </c>
      <c r="T29" s="63">
        <v>4</v>
      </c>
      <c r="U29" s="63">
        <v>2</v>
      </c>
      <c r="V29" s="63">
        <v>2</v>
      </c>
      <c r="W29" s="64">
        <v>0</v>
      </c>
      <c r="X29" s="98">
        <f t="shared" si="5"/>
        <v>15</v>
      </c>
      <c r="Y29" s="37">
        <f t="shared" si="5"/>
        <v>3</v>
      </c>
      <c r="Z29" s="37">
        <f t="shared" si="2"/>
        <v>9</v>
      </c>
      <c r="AA29" s="99">
        <f t="shared" si="3"/>
        <v>3</v>
      </c>
    </row>
    <row r="30" spans="1:27" ht="12" customHeight="1" thickBot="1" x14ac:dyDescent="0.25">
      <c r="A30" s="95" t="s">
        <v>19</v>
      </c>
      <c r="B30" s="28">
        <f>SUM(B28:B29)</f>
        <v>199</v>
      </c>
      <c r="C30" s="28">
        <f t="shared" ref="C30:W30" si="6">SUM(C28:C29)</f>
        <v>483</v>
      </c>
      <c r="D30" s="28">
        <f t="shared" si="6"/>
        <v>24</v>
      </c>
      <c r="E30" s="28">
        <f t="shared" si="6"/>
        <v>15</v>
      </c>
      <c r="F30" s="28">
        <f t="shared" si="6"/>
        <v>454</v>
      </c>
      <c r="G30" s="28">
        <f t="shared" si="6"/>
        <v>441</v>
      </c>
      <c r="H30" s="28">
        <f t="shared" si="6"/>
        <v>45</v>
      </c>
      <c r="I30" s="28">
        <f t="shared" si="6"/>
        <v>31</v>
      </c>
      <c r="J30" s="28">
        <f t="shared" si="6"/>
        <v>84</v>
      </c>
      <c r="K30" s="28">
        <f t="shared" si="6"/>
        <v>8</v>
      </c>
      <c r="L30" s="28">
        <f t="shared" si="6"/>
        <v>143</v>
      </c>
      <c r="M30" s="28">
        <f t="shared" si="6"/>
        <v>342</v>
      </c>
      <c r="N30" s="28">
        <f t="shared" si="6"/>
        <v>1</v>
      </c>
      <c r="O30" s="28">
        <f t="shared" si="6"/>
        <v>1</v>
      </c>
      <c r="P30" s="28">
        <f t="shared" si="6"/>
        <v>104</v>
      </c>
      <c r="Q30" s="28">
        <f t="shared" si="6"/>
        <v>30</v>
      </c>
      <c r="R30" s="28">
        <f t="shared" si="6"/>
        <v>8</v>
      </c>
      <c r="S30" s="28">
        <f t="shared" si="6"/>
        <v>2</v>
      </c>
      <c r="T30" s="28">
        <f t="shared" si="6"/>
        <v>55</v>
      </c>
      <c r="U30" s="28">
        <f t="shared" si="6"/>
        <v>196</v>
      </c>
      <c r="V30" s="28">
        <f>SUM(V28:V29)</f>
        <v>2</v>
      </c>
      <c r="W30" s="29">
        <f t="shared" si="6"/>
        <v>23</v>
      </c>
      <c r="X30" s="96">
        <f t="shared" si="5"/>
        <v>1119</v>
      </c>
      <c r="Y30" s="28">
        <f t="shared" si="5"/>
        <v>1572</v>
      </c>
      <c r="Z30" s="28">
        <f t="shared" si="2"/>
        <v>851</v>
      </c>
      <c r="AA30" s="29">
        <f t="shared" si="3"/>
        <v>1462</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283</v>
      </c>
      <c r="D32" s="100"/>
    </row>
    <row r="34" spans="1:27" ht="19.5" customHeight="1" thickBot="1" x14ac:dyDescent="0.35">
      <c r="A34" s="53" t="s">
        <v>113</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v>
      </c>
      <c r="C38" s="34">
        <v>32</v>
      </c>
      <c r="D38" s="34">
        <v>1</v>
      </c>
      <c r="E38" s="34">
        <v>0</v>
      </c>
      <c r="F38" s="34">
        <v>27</v>
      </c>
      <c r="G38" s="34">
        <v>27</v>
      </c>
      <c r="H38" s="34">
        <v>3</v>
      </c>
      <c r="I38" s="34">
        <v>0</v>
      </c>
      <c r="J38" s="34">
        <v>5</v>
      </c>
      <c r="K38" s="34">
        <v>0</v>
      </c>
      <c r="L38" s="34">
        <v>13</v>
      </c>
      <c r="M38" s="34">
        <v>19</v>
      </c>
      <c r="N38" s="34">
        <v>0</v>
      </c>
      <c r="O38" s="34">
        <v>0</v>
      </c>
      <c r="P38" s="34">
        <v>27</v>
      </c>
      <c r="Q38" s="34">
        <v>3</v>
      </c>
      <c r="R38" s="34">
        <v>1</v>
      </c>
      <c r="S38" s="34">
        <v>1</v>
      </c>
      <c r="T38" s="34">
        <v>14</v>
      </c>
      <c r="U38" s="34">
        <v>43</v>
      </c>
      <c r="V38" s="115">
        <v>0</v>
      </c>
      <c r="W38" s="103">
        <v>5</v>
      </c>
      <c r="X38" s="135">
        <f t="shared" ref="X38:Y55" si="7">SUM(B38,D38,F38,H38,J38,L38,N38,P38,R38,T38,V38)</f>
        <v>105</v>
      </c>
      <c r="Y38" s="34">
        <f t="shared" si="7"/>
        <v>130</v>
      </c>
      <c r="Z38" s="34">
        <f t="shared" ref="Z38:AA55" si="8">SUM(B38,F38,L38,T38)</f>
        <v>68</v>
      </c>
      <c r="AA38" s="103">
        <f t="shared" si="8"/>
        <v>121</v>
      </c>
    </row>
    <row r="39" spans="1:27" ht="12" customHeight="1" x14ac:dyDescent="0.2">
      <c r="A39" s="92">
        <v>2</v>
      </c>
      <c r="B39" s="34">
        <v>3</v>
      </c>
      <c r="C39" s="34">
        <v>30</v>
      </c>
      <c r="D39" s="34">
        <v>1</v>
      </c>
      <c r="E39" s="34">
        <v>1</v>
      </c>
      <c r="F39" s="34">
        <v>10</v>
      </c>
      <c r="G39" s="34">
        <v>26</v>
      </c>
      <c r="H39" s="34">
        <v>2</v>
      </c>
      <c r="I39" s="34">
        <v>1</v>
      </c>
      <c r="J39" s="34">
        <v>5</v>
      </c>
      <c r="K39" s="34">
        <v>0</v>
      </c>
      <c r="L39" s="34">
        <v>5</v>
      </c>
      <c r="M39" s="34">
        <v>20</v>
      </c>
      <c r="N39" s="34">
        <v>0</v>
      </c>
      <c r="O39" s="34">
        <v>0</v>
      </c>
      <c r="P39" s="34">
        <v>4</v>
      </c>
      <c r="Q39" s="34">
        <v>3</v>
      </c>
      <c r="R39" s="34">
        <v>0</v>
      </c>
      <c r="S39" s="34">
        <v>1</v>
      </c>
      <c r="T39" s="34">
        <v>2</v>
      </c>
      <c r="U39" s="34">
        <v>17</v>
      </c>
      <c r="V39" s="115">
        <v>0</v>
      </c>
      <c r="W39" s="103">
        <v>1</v>
      </c>
      <c r="X39" s="102">
        <f t="shared" si="7"/>
        <v>32</v>
      </c>
      <c r="Y39" s="34">
        <f t="shared" si="7"/>
        <v>100</v>
      </c>
      <c r="Z39" s="34">
        <f t="shared" si="8"/>
        <v>20</v>
      </c>
      <c r="AA39" s="103">
        <f t="shared" si="8"/>
        <v>93</v>
      </c>
    </row>
    <row r="40" spans="1:27" ht="12" customHeight="1" x14ac:dyDescent="0.2">
      <c r="A40" s="93">
        <v>3</v>
      </c>
      <c r="B40" s="35">
        <v>11</v>
      </c>
      <c r="C40" s="35">
        <v>28</v>
      </c>
      <c r="D40" s="35">
        <v>1</v>
      </c>
      <c r="E40" s="35">
        <v>0</v>
      </c>
      <c r="F40" s="35">
        <v>28</v>
      </c>
      <c r="G40" s="35">
        <v>27</v>
      </c>
      <c r="H40" s="35">
        <v>2</v>
      </c>
      <c r="I40" s="35">
        <v>1</v>
      </c>
      <c r="J40" s="35">
        <v>9</v>
      </c>
      <c r="K40" s="35">
        <v>0</v>
      </c>
      <c r="L40" s="35">
        <v>13</v>
      </c>
      <c r="M40" s="35">
        <v>24</v>
      </c>
      <c r="N40" s="35">
        <v>0</v>
      </c>
      <c r="O40" s="35">
        <v>1</v>
      </c>
      <c r="P40" s="35">
        <v>16</v>
      </c>
      <c r="Q40" s="35">
        <v>2</v>
      </c>
      <c r="R40" s="35">
        <v>0</v>
      </c>
      <c r="S40" s="35">
        <v>0</v>
      </c>
      <c r="T40" s="35">
        <v>9</v>
      </c>
      <c r="U40" s="35">
        <v>29</v>
      </c>
      <c r="V40" s="116">
        <v>0</v>
      </c>
      <c r="W40" s="105">
        <v>3</v>
      </c>
      <c r="X40" s="104">
        <f t="shared" si="7"/>
        <v>89</v>
      </c>
      <c r="Y40" s="35">
        <f t="shared" si="7"/>
        <v>115</v>
      </c>
      <c r="Z40" s="35">
        <f t="shared" si="8"/>
        <v>61</v>
      </c>
      <c r="AA40" s="105">
        <f t="shared" si="8"/>
        <v>108</v>
      </c>
    </row>
    <row r="41" spans="1:27" ht="12" customHeight="1" x14ac:dyDescent="0.2">
      <c r="A41" s="94">
        <v>4</v>
      </c>
      <c r="B41" s="36">
        <v>23</v>
      </c>
      <c r="C41" s="36">
        <v>26</v>
      </c>
      <c r="D41" s="36">
        <v>3</v>
      </c>
      <c r="E41" s="36">
        <v>1</v>
      </c>
      <c r="F41" s="36">
        <v>54</v>
      </c>
      <c r="G41" s="36">
        <v>26</v>
      </c>
      <c r="H41" s="36">
        <v>6</v>
      </c>
      <c r="I41" s="36">
        <v>1</v>
      </c>
      <c r="J41" s="36">
        <v>9</v>
      </c>
      <c r="K41" s="36">
        <v>1</v>
      </c>
      <c r="L41" s="36">
        <v>17</v>
      </c>
      <c r="M41" s="36">
        <v>18</v>
      </c>
      <c r="N41" s="36">
        <v>0</v>
      </c>
      <c r="O41" s="36">
        <v>0</v>
      </c>
      <c r="P41" s="36">
        <v>12</v>
      </c>
      <c r="Q41" s="36">
        <v>1</v>
      </c>
      <c r="R41" s="36">
        <v>1</v>
      </c>
      <c r="S41" s="36">
        <v>0</v>
      </c>
      <c r="T41" s="36">
        <v>2</v>
      </c>
      <c r="U41" s="36">
        <v>1</v>
      </c>
      <c r="V41" s="117">
        <v>0</v>
      </c>
      <c r="W41" s="107">
        <v>0</v>
      </c>
      <c r="X41" s="106">
        <f t="shared" si="7"/>
        <v>127</v>
      </c>
      <c r="Y41" s="36">
        <f t="shared" si="7"/>
        <v>75</v>
      </c>
      <c r="Z41" s="36">
        <f t="shared" si="8"/>
        <v>96</v>
      </c>
      <c r="AA41" s="107">
        <f t="shared" si="8"/>
        <v>71</v>
      </c>
    </row>
    <row r="42" spans="1:27" ht="12" customHeight="1" x14ac:dyDescent="0.2">
      <c r="A42" s="92">
        <v>5</v>
      </c>
      <c r="B42" s="34">
        <v>10</v>
      </c>
      <c r="C42" s="34">
        <v>27</v>
      </c>
      <c r="D42" s="34">
        <v>0</v>
      </c>
      <c r="E42" s="34">
        <v>3</v>
      </c>
      <c r="F42" s="34">
        <v>19</v>
      </c>
      <c r="G42" s="34">
        <v>22</v>
      </c>
      <c r="H42" s="34">
        <v>0</v>
      </c>
      <c r="I42" s="34">
        <v>4</v>
      </c>
      <c r="J42" s="34">
        <v>5</v>
      </c>
      <c r="K42" s="34">
        <v>0</v>
      </c>
      <c r="L42" s="34">
        <v>9</v>
      </c>
      <c r="M42" s="34">
        <v>20</v>
      </c>
      <c r="N42" s="34">
        <v>0</v>
      </c>
      <c r="O42" s="34">
        <v>0</v>
      </c>
      <c r="P42" s="34">
        <v>6</v>
      </c>
      <c r="Q42" s="34">
        <v>4</v>
      </c>
      <c r="R42" s="34">
        <v>0</v>
      </c>
      <c r="S42" s="34">
        <v>0</v>
      </c>
      <c r="T42" s="34">
        <v>5</v>
      </c>
      <c r="U42" s="34">
        <v>18</v>
      </c>
      <c r="V42" s="115">
        <v>0</v>
      </c>
      <c r="W42" s="103">
        <v>2</v>
      </c>
      <c r="X42" s="102">
        <f t="shared" si="7"/>
        <v>54</v>
      </c>
      <c r="Y42" s="34">
        <f t="shared" si="7"/>
        <v>100</v>
      </c>
      <c r="Z42" s="34">
        <f t="shared" si="8"/>
        <v>43</v>
      </c>
      <c r="AA42" s="103">
        <f t="shared" si="8"/>
        <v>87</v>
      </c>
    </row>
    <row r="43" spans="1:27" ht="12" customHeight="1" x14ac:dyDescent="0.2">
      <c r="A43" s="93">
        <v>6</v>
      </c>
      <c r="B43" s="35">
        <v>10</v>
      </c>
      <c r="C43" s="35">
        <v>27</v>
      </c>
      <c r="D43" s="35">
        <v>2</v>
      </c>
      <c r="E43" s="35">
        <v>2</v>
      </c>
      <c r="F43" s="35">
        <v>20</v>
      </c>
      <c r="G43" s="35">
        <v>27</v>
      </c>
      <c r="H43" s="35">
        <v>2</v>
      </c>
      <c r="I43" s="35">
        <v>5</v>
      </c>
      <c r="J43" s="35">
        <v>3</v>
      </c>
      <c r="K43" s="35">
        <v>0</v>
      </c>
      <c r="L43" s="35">
        <v>8</v>
      </c>
      <c r="M43" s="35">
        <v>22</v>
      </c>
      <c r="N43" s="35">
        <v>0</v>
      </c>
      <c r="O43" s="35">
        <v>0</v>
      </c>
      <c r="P43" s="35">
        <v>5</v>
      </c>
      <c r="Q43" s="35">
        <v>2</v>
      </c>
      <c r="R43" s="35">
        <v>0</v>
      </c>
      <c r="S43" s="35">
        <v>0</v>
      </c>
      <c r="T43" s="35">
        <v>5</v>
      </c>
      <c r="U43" s="35">
        <v>6</v>
      </c>
      <c r="V43" s="116">
        <v>0</v>
      </c>
      <c r="W43" s="105">
        <v>0</v>
      </c>
      <c r="X43" s="104">
        <f t="shared" si="7"/>
        <v>55</v>
      </c>
      <c r="Y43" s="35">
        <f t="shared" si="7"/>
        <v>91</v>
      </c>
      <c r="Z43" s="35">
        <f t="shared" si="8"/>
        <v>43</v>
      </c>
      <c r="AA43" s="105">
        <f t="shared" si="8"/>
        <v>82</v>
      </c>
    </row>
    <row r="44" spans="1:27" ht="12" customHeight="1" x14ac:dyDescent="0.2">
      <c r="A44" s="94">
        <v>7</v>
      </c>
      <c r="B44" s="36">
        <v>15</v>
      </c>
      <c r="C44" s="36">
        <v>35</v>
      </c>
      <c r="D44" s="36">
        <v>0</v>
      </c>
      <c r="E44" s="36">
        <v>0</v>
      </c>
      <c r="F44" s="36">
        <v>33</v>
      </c>
      <c r="G44" s="36">
        <v>31</v>
      </c>
      <c r="H44" s="36">
        <v>2</v>
      </c>
      <c r="I44" s="36">
        <v>0</v>
      </c>
      <c r="J44" s="36">
        <v>4</v>
      </c>
      <c r="K44" s="36">
        <v>2</v>
      </c>
      <c r="L44" s="36">
        <v>8</v>
      </c>
      <c r="M44" s="36">
        <v>20</v>
      </c>
      <c r="N44" s="36">
        <v>0</v>
      </c>
      <c r="O44" s="36">
        <v>0</v>
      </c>
      <c r="P44" s="36">
        <v>5</v>
      </c>
      <c r="Q44" s="36">
        <v>3</v>
      </c>
      <c r="R44" s="36">
        <v>0</v>
      </c>
      <c r="S44" s="36">
        <v>0</v>
      </c>
      <c r="T44" s="36">
        <v>2</v>
      </c>
      <c r="U44" s="36">
        <v>8</v>
      </c>
      <c r="V44" s="117">
        <v>0</v>
      </c>
      <c r="W44" s="107">
        <v>0</v>
      </c>
      <c r="X44" s="106">
        <f t="shared" si="7"/>
        <v>69</v>
      </c>
      <c r="Y44" s="36">
        <f t="shared" si="7"/>
        <v>99</v>
      </c>
      <c r="Z44" s="36">
        <f t="shared" si="8"/>
        <v>58</v>
      </c>
      <c r="AA44" s="107">
        <f t="shared" si="8"/>
        <v>94</v>
      </c>
    </row>
    <row r="45" spans="1:27" ht="12" customHeight="1" x14ac:dyDescent="0.2">
      <c r="A45" s="92">
        <v>8</v>
      </c>
      <c r="B45" s="34">
        <v>21</v>
      </c>
      <c r="C45" s="34">
        <v>18</v>
      </c>
      <c r="D45" s="34">
        <v>0</v>
      </c>
      <c r="E45" s="34">
        <v>0</v>
      </c>
      <c r="F45" s="34">
        <v>30</v>
      </c>
      <c r="G45" s="34">
        <v>17</v>
      </c>
      <c r="H45" s="34">
        <v>3</v>
      </c>
      <c r="I45" s="34">
        <v>0</v>
      </c>
      <c r="J45" s="34">
        <v>8</v>
      </c>
      <c r="K45" s="34">
        <v>1</v>
      </c>
      <c r="L45" s="34">
        <v>9</v>
      </c>
      <c r="M45" s="34">
        <v>12</v>
      </c>
      <c r="N45" s="34">
        <v>0</v>
      </c>
      <c r="O45" s="34">
        <v>0</v>
      </c>
      <c r="P45" s="34">
        <v>8</v>
      </c>
      <c r="Q45" s="34">
        <v>2</v>
      </c>
      <c r="R45" s="34">
        <v>1</v>
      </c>
      <c r="S45" s="34">
        <v>0</v>
      </c>
      <c r="T45" s="34">
        <v>1</v>
      </c>
      <c r="U45" s="34">
        <v>5</v>
      </c>
      <c r="V45" s="115">
        <v>0</v>
      </c>
      <c r="W45" s="103">
        <v>0</v>
      </c>
      <c r="X45" s="102">
        <f t="shared" si="7"/>
        <v>81</v>
      </c>
      <c r="Y45" s="34">
        <f t="shared" si="7"/>
        <v>55</v>
      </c>
      <c r="Z45" s="34">
        <f t="shared" si="8"/>
        <v>61</v>
      </c>
      <c r="AA45" s="103">
        <f t="shared" si="8"/>
        <v>52</v>
      </c>
    </row>
    <row r="46" spans="1:27" ht="12" customHeight="1" x14ac:dyDescent="0.2">
      <c r="A46" s="93">
        <v>9</v>
      </c>
      <c r="B46" s="35">
        <v>11</v>
      </c>
      <c r="C46" s="35">
        <v>24</v>
      </c>
      <c r="D46" s="35">
        <v>0</v>
      </c>
      <c r="E46" s="35">
        <v>0</v>
      </c>
      <c r="F46" s="35">
        <v>40</v>
      </c>
      <c r="G46" s="35">
        <v>23</v>
      </c>
      <c r="H46" s="35">
        <v>0</v>
      </c>
      <c r="I46" s="35">
        <v>0</v>
      </c>
      <c r="J46" s="35">
        <v>6</v>
      </c>
      <c r="K46" s="35">
        <v>0</v>
      </c>
      <c r="L46" s="35">
        <v>10</v>
      </c>
      <c r="M46" s="35">
        <v>18</v>
      </c>
      <c r="N46" s="35">
        <v>0</v>
      </c>
      <c r="O46" s="35">
        <v>0</v>
      </c>
      <c r="P46" s="35">
        <v>3</v>
      </c>
      <c r="Q46" s="35">
        <v>2</v>
      </c>
      <c r="R46" s="35">
        <v>2</v>
      </c>
      <c r="S46" s="35">
        <v>0</v>
      </c>
      <c r="T46" s="35">
        <v>0</v>
      </c>
      <c r="U46" s="35">
        <v>4</v>
      </c>
      <c r="V46" s="116">
        <v>0</v>
      </c>
      <c r="W46" s="105">
        <v>0</v>
      </c>
      <c r="X46" s="104">
        <f t="shared" si="7"/>
        <v>72</v>
      </c>
      <c r="Y46" s="35">
        <f t="shared" si="7"/>
        <v>71</v>
      </c>
      <c r="Z46" s="35">
        <f t="shared" si="8"/>
        <v>61</v>
      </c>
      <c r="AA46" s="105">
        <f t="shared" si="8"/>
        <v>69</v>
      </c>
    </row>
    <row r="47" spans="1:27" ht="12" customHeight="1" x14ac:dyDescent="0.2">
      <c r="A47" s="94">
        <v>10</v>
      </c>
      <c r="B47" s="36">
        <v>15</v>
      </c>
      <c r="C47" s="36">
        <v>29</v>
      </c>
      <c r="D47" s="36">
        <v>3</v>
      </c>
      <c r="E47" s="36">
        <v>0</v>
      </c>
      <c r="F47" s="36">
        <v>37</v>
      </c>
      <c r="G47" s="36">
        <v>23</v>
      </c>
      <c r="H47" s="36">
        <v>3</v>
      </c>
      <c r="I47" s="36">
        <v>0</v>
      </c>
      <c r="J47" s="36">
        <v>6</v>
      </c>
      <c r="K47" s="36">
        <v>0</v>
      </c>
      <c r="L47" s="36">
        <v>9</v>
      </c>
      <c r="M47" s="36">
        <v>19</v>
      </c>
      <c r="N47" s="36">
        <v>0</v>
      </c>
      <c r="O47" s="36">
        <v>0</v>
      </c>
      <c r="P47" s="36">
        <v>4</v>
      </c>
      <c r="Q47" s="36">
        <v>3</v>
      </c>
      <c r="R47" s="36">
        <v>2</v>
      </c>
      <c r="S47" s="36">
        <v>0</v>
      </c>
      <c r="T47" s="36">
        <v>0</v>
      </c>
      <c r="U47" s="36">
        <v>4</v>
      </c>
      <c r="V47" s="117">
        <v>0</v>
      </c>
      <c r="W47" s="107">
        <v>0</v>
      </c>
      <c r="X47" s="106">
        <f t="shared" si="7"/>
        <v>79</v>
      </c>
      <c r="Y47" s="36">
        <f t="shared" si="7"/>
        <v>78</v>
      </c>
      <c r="Z47" s="36">
        <f t="shared" si="8"/>
        <v>61</v>
      </c>
      <c r="AA47" s="107">
        <f t="shared" si="8"/>
        <v>75</v>
      </c>
    </row>
    <row r="48" spans="1:27" ht="12" customHeight="1" x14ac:dyDescent="0.2">
      <c r="A48" s="92">
        <v>11</v>
      </c>
      <c r="B48" s="34">
        <v>14</v>
      </c>
      <c r="C48" s="34">
        <v>33</v>
      </c>
      <c r="D48" s="34">
        <v>5</v>
      </c>
      <c r="E48" s="34">
        <v>0</v>
      </c>
      <c r="F48" s="34">
        <v>40</v>
      </c>
      <c r="G48" s="34">
        <v>31</v>
      </c>
      <c r="H48" s="34">
        <v>7</v>
      </c>
      <c r="I48" s="34">
        <v>1</v>
      </c>
      <c r="J48" s="34">
        <v>7</v>
      </c>
      <c r="K48" s="34">
        <v>1</v>
      </c>
      <c r="L48" s="34">
        <v>8</v>
      </c>
      <c r="M48" s="34">
        <v>25</v>
      </c>
      <c r="N48" s="34">
        <v>0</v>
      </c>
      <c r="O48" s="34">
        <v>0</v>
      </c>
      <c r="P48" s="34">
        <v>1</v>
      </c>
      <c r="Q48" s="34">
        <v>1</v>
      </c>
      <c r="R48" s="34">
        <v>0</v>
      </c>
      <c r="S48" s="34">
        <v>0</v>
      </c>
      <c r="T48" s="34">
        <v>1</v>
      </c>
      <c r="U48" s="34">
        <v>3</v>
      </c>
      <c r="V48" s="115">
        <v>0</v>
      </c>
      <c r="W48" s="103">
        <v>0</v>
      </c>
      <c r="X48" s="102">
        <f t="shared" si="7"/>
        <v>83</v>
      </c>
      <c r="Y48" s="34">
        <f t="shared" si="7"/>
        <v>95</v>
      </c>
      <c r="Z48" s="34">
        <f t="shared" si="8"/>
        <v>63</v>
      </c>
      <c r="AA48" s="103">
        <f t="shared" si="8"/>
        <v>92</v>
      </c>
    </row>
    <row r="49" spans="1:27" ht="12" customHeight="1" x14ac:dyDescent="0.2">
      <c r="A49" s="93">
        <v>12</v>
      </c>
      <c r="B49" s="35">
        <v>16</v>
      </c>
      <c r="C49" s="35">
        <v>39</v>
      </c>
      <c r="D49" s="35">
        <v>2</v>
      </c>
      <c r="E49" s="35">
        <v>3</v>
      </c>
      <c r="F49" s="35">
        <v>37</v>
      </c>
      <c r="G49" s="35">
        <v>38</v>
      </c>
      <c r="H49" s="35">
        <v>3</v>
      </c>
      <c r="I49" s="35">
        <v>4</v>
      </c>
      <c r="J49" s="35">
        <v>4</v>
      </c>
      <c r="K49" s="35">
        <v>0</v>
      </c>
      <c r="L49" s="35">
        <v>8</v>
      </c>
      <c r="M49" s="35">
        <v>29</v>
      </c>
      <c r="N49" s="35">
        <v>0</v>
      </c>
      <c r="O49" s="35">
        <v>0</v>
      </c>
      <c r="P49" s="35">
        <v>3</v>
      </c>
      <c r="Q49" s="35">
        <v>1</v>
      </c>
      <c r="R49" s="35">
        <v>0</v>
      </c>
      <c r="S49" s="35">
        <v>0</v>
      </c>
      <c r="T49" s="35">
        <v>0</v>
      </c>
      <c r="U49" s="35">
        <v>5</v>
      </c>
      <c r="V49" s="116">
        <v>0</v>
      </c>
      <c r="W49" s="105">
        <v>2</v>
      </c>
      <c r="X49" s="104">
        <f t="shared" si="7"/>
        <v>73</v>
      </c>
      <c r="Y49" s="35">
        <f t="shared" si="7"/>
        <v>121</v>
      </c>
      <c r="Z49" s="35">
        <f t="shared" si="8"/>
        <v>61</v>
      </c>
      <c r="AA49" s="105">
        <f t="shared" si="8"/>
        <v>111</v>
      </c>
    </row>
    <row r="50" spans="1:27" ht="12" customHeight="1" x14ac:dyDescent="0.2">
      <c r="A50" s="94">
        <v>13</v>
      </c>
      <c r="B50" s="36">
        <v>9</v>
      </c>
      <c r="C50" s="36">
        <v>61</v>
      </c>
      <c r="D50" s="36">
        <v>1</v>
      </c>
      <c r="E50" s="36">
        <v>1</v>
      </c>
      <c r="F50" s="36">
        <v>23</v>
      </c>
      <c r="G50" s="36">
        <v>57</v>
      </c>
      <c r="H50" s="36">
        <v>3</v>
      </c>
      <c r="I50" s="36">
        <v>4</v>
      </c>
      <c r="J50" s="36">
        <v>5</v>
      </c>
      <c r="K50" s="36">
        <v>2</v>
      </c>
      <c r="L50" s="36">
        <v>7</v>
      </c>
      <c r="M50" s="36">
        <v>44</v>
      </c>
      <c r="N50" s="36">
        <v>0</v>
      </c>
      <c r="O50" s="36">
        <v>0</v>
      </c>
      <c r="P50" s="36">
        <v>3</v>
      </c>
      <c r="Q50" s="36">
        <v>2</v>
      </c>
      <c r="R50" s="36">
        <v>0</v>
      </c>
      <c r="S50" s="36">
        <v>0</v>
      </c>
      <c r="T50" s="36">
        <v>3</v>
      </c>
      <c r="U50" s="36">
        <v>19</v>
      </c>
      <c r="V50" s="117">
        <v>0</v>
      </c>
      <c r="W50" s="107">
        <v>4</v>
      </c>
      <c r="X50" s="106">
        <f t="shared" si="7"/>
        <v>54</v>
      </c>
      <c r="Y50" s="36">
        <f t="shared" si="7"/>
        <v>194</v>
      </c>
      <c r="Z50" s="36">
        <f t="shared" si="8"/>
        <v>42</v>
      </c>
      <c r="AA50" s="107">
        <f t="shared" si="8"/>
        <v>181</v>
      </c>
    </row>
    <row r="51" spans="1:27" ht="12" customHeight="1" x14ac:dyDescent="0.2">
      <c r="A51" s="92">
        <v>14</v>
      </c>
      <c r="B51" s="34">
        <v>17</v>
      </c>
      <c r="C51" s="34">
        <v>49</v>
      </c>
      <c r="D51" s="34">
        <v>4</v>
      </c>
      <c r="E51" s="34">
        <v>2</v>
      </c>
      <c r="F51" s="34">
        <v>22</v>
      </c>
      <c r="G51" s="34">
        <v>42</v>
      </c>
      <c r="H51" s="34">
        <v>7</v>
      </c>
      <c r="I51" s="34">
        <v>5</v>
      </c>
      <c r="J51" s="34">
        <v>3</v>
      </c>
      <c r="K51" s="34">
        <v>1</v>
      </c>
      <c r="L51" s="34">
        <v>8</v>
      </c>
      <c r="M51" s="34">
        <v>38</v>
      </c>
      <c r="N51" s="34">
        <v>1</v>
      </c>
      <c r="O51" s="34">
        <v>0</v>
      </c>
      <c r="P51" s="34">
        <v>4</v>
      </c>
      <c r="Q51" s="34">
        <v>0</v>
      </c>
      <c r="R51" s="34">
        <v>0</v>
      </c>
      <c r="S51" s="34">
        <v>0</v>
      </c>
      <c r="T51" s="34">
        <v>7</v>
      </c>
      <c r="U51" s="34">
        <v>23</v>
      </c>
      <c r="V51" s="115">
        <v>0</v>
      </c>
      <c r="W51" s="103">
        <v>6</v>
      </c>
      <c r="X51" s="102">
        <f t="shared" si="7"/>
        <v>73</v>
      </c>
      <c r="Y51" s="34">
        <f t="shared" si="7"/>
        <v>166</v>
      </c>
      <c r="Z51" s="34">
        <f t="shared" si="8"/>
        <v>54</v>
      </c>
      <c r="AA51" s="103">
        <f t="shared" si="8"/>
        <v>152</v>
      </c>
    </row>
    <row r="52" spans="1:27" ht="12" customHeight="1" x14ac:dyDescent="0.2">
      <c r="A52" s="93">
        <v>15</v>
      </c>
      <c r="B52" s="35">
        <v>9</v>
      </c>
      <c r="C52" s="35">
        <v>25</v>
      </c>
      <c r="D52" s="35">
        <v>0</v>
      </c>
      <c r="E52" s="35">
        <v>2</v>
      </c>
      <c r="F52" s="35">
        <v>33</v>
      </c>
      <c r="G52" s="35">
        <v>24</v>
      </c>
      <c r="H52" s="35">
        <v>1</v>
      </c>
      <c r="I52" s="35">
        <v>5</v>
      </c>
      <c r="J52" s="35">
        <v>4</v>
      </c>
      <c r="K52" s="35">
        <v>0</v>
      </c>
      <c r="L52" s="35">
        <v>8</v>
      </c>
      <c r="M52" s="35">
        <v>13</v>
      </c>
      <c r="N52" s="35">
        <v>0</v>
      </c>
      <c r="O52" s="35">
        <v>0</v>
      </c>
      <c r="P52" s="35">
        <v>2</v>
      </c>
      <c r="Q52" s="35">
        <v>1</v>
      </c>
      <c r="R52" s="35">
        <v>1</v>
      </c>
      <c r="S52" s="35">
        <v>0</v>
      </c>
      <c r="T52" s="35">
        <v>0</v>
      </c>
      <c r="U52" s="35">
        <v>9</v>
      </c>
      <c r="V52" s="116">
        <v>0</v>
      </c>
      <c r="W52" s="105">
        <v>0</v>
      </c>
      <c r="X52" s="104">
        <f t="shared" si="7"/>
        <v>58</v>
      </c>
      <c r="Y52" s="35">
        <f t="shared" si="7"/>
        <v>79</v>
      </c>
      <c r="Z52" s="35">
        <f t="shared" si="8"/>
        <v>50</v>
      </c>
      <c r="AA52" s="105">
        <f t="shared" si="8"/>
        <v>71</v>
      </c>
    </row>
    <row r="53" spans="1:27" ht="12" customHeight="1" thickBot="1" x14ac:dyDescent="0.25">
      <c r="A53" s="95" t="s">
        <v>17</v>
      </c>
      <c r="B53" s="28">
        <f t="shared" ref="B53:W53" si="9">SUM(B38:B52)</f>
        <v>198</v>
      </c>
      <c r="C53" s="28">
        <f t="shared" si="9"/>
        <v>483</v>
      </c>
      <c r="D53" s="28">
        <f t="shared" si="9"/>
        <v>23</v>
      </c>
      <c r="E53" s="28">
        <f t="shared" si="9"/>
        <v>15</v>
      </c>
      <c r="F53" s="28">
        <f t="shared" si="9"/>
        <v>453</v>
      </c>
      <c r="G53" s="28">
        <f t="shared" si="9"/>
        <v>441</v>
      </c>
      <c r="H53" s="28">
        <f t="shared" si="9"/>
        <v>44</v>
      </c>
      <c r="I53" s="28">
        <f t="shared" si="9"/>
        <v>31</v>
      </c>
      <c r="J53" s="28">
        <f t="shared" si="9"/>
        <v>83</v>
      </c>
      <c r="K53" s="28">
        <f t="shared" si="9"/>
        <v>8</v>
      </c>
      <c r="L53" s="28">
        <f t="shared" si="9"/>
        <v>140</v>
      </c>
      <c r="M53" s="28">
        <f t="shared" si="9"/>
        <v>341</v>
      </c>
      <c r="N53" s="28">
        <f t="shared" si="9"/>
        <v>1</v>
      </c>
      <c r="O53" s="28">
        <f t="shared" si="9"/>
        <v>1</v>
      </c>
      <c r="P53" s="28">
        <f t="shared" si="9"/>
        <v>103</v>
      </c>
      <c r="Q53" s="28">
        <f t="shared" si="9"/>
        <v>30</v>
      </c>
      <c r="R53" s="28">
        <f t="shared" si="9"/>
        <v>8</v>
      </c>
      <c r="S53" s="28">
        <f t="shared" si="9"/>
        <v>2</v>
      </c>
      <c r="T53" s="28">
        <f t="shared" si="9"/>
        <v>51</v>
      </c>
      <c r="U53" s="28">
        <f t="shared" si="9"/>
        <v>194</v>
      </c>
      <c r="V53" s="28">
        <f t="shared" si="9"/>
        <v>0</v>
      </c>
      <c r="W53" s="29">
        <f t="shared" si="9"/>
        <v>23</v>
      </c>
      <c r="X53" s="96">
        <f t="shared" si="7"/>
        <v>1104</v>
      </c>
      <c r="Y53" s="28">
        <f t="shared" si="7"/>
        <v>1569</v>
      </c>
      <c r="Z53" s="28">
        <f t="shared" si="8"/>
        <v>842</v>
      </c>
      <c r="AA53" s="29">
        <f t="shared" si="8"/>
        <v>1459</v>
      </c>
    </row>
    <row r="54" spans="1:27" ht="12" customHeight="1" x14ac:dyDescent="0.2">
      <c r="A54" s="97" t="s">
        <v>18</v>
      </c>
      <c r="B54" s="63">
        <v>1</v>
      </c>
      <c r="C54" s="63">
        <v>0</v>
      </c>
      <c r="D54" s="63">
        <v>1</v>
      </c>
      <c r="E54" s="63">
        <v>0</v>
      </c>
      <c r="F54" s="63">
        <v>1</v>
      </c>
      <c r="G54" s="63">
        <v>0</v>
      </c>
      <c r="H54" s="63">
        <v>1</v>
      </c>
      <c r="I54" s="63">
        <v>0</v>
      </c>
      <c r="J54" s="63">
        <v>1</v>
      </c>
      <c r="K54" s="63">
        <v>0</v>
      </c>
      <c r="L54" s="63">
        <v>3</v>
      </c>
      <c r="M54" s="63">
        <v>1</v>
      </c>
      <c r="N54" s="63">
        <v>0</v>
      </c>
      <c r="O54" s="63">
        <v>0</v>
      </c>
      <c r="P54" s="63">
        <v>1</v>
      </c>
      <c r="Q54" s="63">
        <v>0</v>
      </c>
      <c r="R54" s="63">
        <v>0</v>
      </c>
      <c r="S54" s="63">
        <v>0</v>
      </c>
      <c r="T54" s="63">
        <v>4</v>
      </c>
      <c r="U54" s="63">
        <v>2</v>
      </c>
      <c r="V54" s="63">
        <v>2</v>
      </c>
      <c r="W54" s="64">
        <v>0</v>
      </c>
      <c r="X54" s="98">
        <f t="shared" si="7"/>
        <v>15</v>
      </c>
      <c r="Y54" s="37">
        <f t="shared" si="7"/>
        <v>3</v>
      </c>
      <c r="Z54" s="37">
        <f t="shared" si="8"/>
        <v>9</v>
      </c>
      <c r="AA54" s="99">
        <f t="shared" si="8"/>
        <v>3</v>
      </c>
    </row>
    <row r="55" spans="1:27" ht="12" customHeight="1" thickBot="1" x14ac:dyDescent="0.25">
      <c r="A55" s="95" t="s">
        <v>19</v>
      </c>
      <c r="B55" s="28">
        <f t="shared" ref="B55:W55" si="10">SUM(B53:B54)</f>
        <v>199</v>
      </c>
      <c r="C55" s="28">
        <f t="shared" si="10"/>
        <v>483</v>
      </c>
      <c r="D55" s="28">
        <f t="shared" si="10"/>
        <v>24</v>
      </c>
      <c r="E55" s="28">
        <f t="shared" si="10"/>
        <v>15</v>
      </c>
      <c r="F55" s="28">
        <f t="shared" si="10"/>
        <v>454</v>
      </c>
      <c r="G55" s="28">
        <f t="shared" si="10"/>
        <v>441</v>
      </c>
      <c r="H55" s="28">
        <f t="shared" si="10"/>
        <v>45</v>
      </c>
      <c r="I55" s="28">
        <f t="shared" si="10"/>
        <v>31</v>
      </c>
      <c r="J55" s="28">
        <f t="shared" si="10"/>
        <v>84</v>
      </c>
      <c r="K55" s="28">
        <f t="shared" si="10"/>
        <v>8</v>
      </c>
      <c r="L55" s="28">
        <f t="shared" si="10"/>
        <v>143</v>
      </c>
      <c r="M55" s="28">
        <f t="shared" si="10"/>
        <v>342</v>
      </c>
      <c r="N55" s="28">
        <f t="shared" si="10"/>
        <v>1</v>
      </c>
      <c r="O55" s="28">
        <f t="shared" si="10"/>
        <v>1</v>
      </c>
      <c r="P55" s="28">
        <f t="shared" si="10"/>
        <v>104</v>
      </c>
      <c r="Q55" s="28">
        <f t="shared" si="10"/>
        <v>30</v>
      </c>
      <c r="R55" s="28">
        <f t="shared" si="10"/>
        <v>8</v>
      </c>
      <c r="S55" s="28">
        <f t="shared" si="10"/>
        <v>2</v>
      </c>
      <c r="T55" s="28">
        <f t="shared" si="10"/>
        <v>55</v>
      </c>
      <c r="U55" s="28">
        <f t="shared" si="10"/>
        <v>196</v>
      </c>
      <c r="V55" s="28">
        <f t="shared" si="10"/>
        <v>2</v>
      </c>
      <c r="W55" s="29">
        <f t="shared" si="10"/>
        <v>23</v>
      </c>
      <c r="X55" s="96">
        <f t="shared" si="7"/>
        <v>1119</v>
      </c>
      <c r="Y55" s="28">
        <f t="shared" si="7"/>
        <v>1572</v>
      </c>
      <c r="Z55" s="28">
        <f t="shared" si="8"/>
        <v>851</v>
      </c>
      <c r="AA55" s="29">
        <f t="shared" si="8"/>
        <v>1462</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283</v>
      </c>
      <c r="D57" s="100"/>
    </row>
    <row r="59" spans="1:27" ht="19.5" customHeight="1" thickBot="1" x14ac:dyDescent="0.35">
      <c r="A59" s="53" t="s">
        <v>114</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55</v>
      </c>
      <c r="C63" s="34">
        <f t="shared" ref="C63:AA63" si="11">SUM(C15:C16,C20:C23)</f>
        <v>182</v>
      </c>
      <c r="D63" s="34">
        <f t="shared" si="11"/>
        <v>10</v>
      </c>
      <c r="E63" s="34">
        <f t="shared" si="11"/>
        <v>6</v>
      </c>
      <c r="F63" s="34">
        <f t="shared" si="11"/>
        <v>133</v>
      </c>
      <c r="G63" s="34">
        <f t="shared" si="11"/>
        <v>172</v>
      </c>
      <c r="H63" s="34">
        <f t="shared" si="11"/>
        <v>17</v>
      </c>
      <c r="I63" s="34">
        <f t="shared" si="11"/>
        <v>15</v>
      </c>
      <c r="J63" s="34">
        <f t="shared" si="11"/>
        <v>20</v>
      </c>
      <c r="K63" s="34">
        <f t="shared" si="11"/>
        <v>4</v>
      </c>
      <c r="L63" s="34">
        <f t="shared" si="11"/>
        <v>36</v>
      </c>
      <c r="M63" s="34">
        <f t="shared" si="11"/>
        <v>130</v>
      </c>
      <c r="N63" s="34">
        <f t="shared" si="11"/>
        <v>1</v>
      </c>
      <c r="O63" s="34">
        <f t="shared" si="11"/>
        <v>0</v>
      </c>
      <c r="P63" s="34">
        <f t="shared" si="11"/>
        <v>10</v>
      </c>
      <c r="Q63" s="34">
        <f t="shared" si="11"/>
        <v>5</v>
      </c>
      <c r="R63" s="34">
        <f t="shared" si="11"/>
        <v>1</v>
      </c>
      <c r="S63" s="34">
        <f t="shared" si="11"/>
        <v>0</v>
      </c>
      <c r="T63" s="33">
        <f t="shared" si="11"/>
        <v>7</v>
      </c>
      <c r="U63" s="33">
        <f t="shared" si="11"/>
        <v>46</v>
      </c>
      <c r="V63" s="33">
        <f t="shared" si="11"/>
        <v>0</v>
      </c>
      <c r="W63" s="59">
        <f t="shared" si="11"/>
        <v>9</v>
      </c>
      <c r="X63" s="102">
        <f t="shared" si="11"/>
        <v>290</v>
      </c>
      <c r="Y63" s="34">
        <f t="shared" si="11"/>
        <v>569</v>
      </c>
      <c r="Z63" s="34">
        <f t="shared" si="11"/>
        <v>231</v>
      </c>
      <c r="AA63" s="103">
        <f t="shared" si="11"/>
        <v>530</v>
      </c>
    </row>
    <row r="64" spans="1:27" ht="12" customHeight="1" x14ac:dyDescent="0.2">
      <c r="A64" s="92" t="s">
        <v>26</v>
      </c>
      <c r="B64" s="34">
        <f>SUM(B7:B9,B12:B14,B17:B18,B24)</f>
        <v>86</v>
      </c>
      <c r="C64" s="34">
        <f t="shared" ref="C64:AA64" si="12">SUM(C7:C9,C12:C14,C17:C18,C24)</f>
        <v>231</v>
      </c>
      <c r="D64" s="34">
        <f t="shared" si="12"/>
        <v>10</v>
      </c>
      <c r="E64" s="34">
        <f t="shared" si="12"/>
        <v>8</v>
      </c>
      <c r="F64" s="34">
        <f t="shared" si="12"/>
        <v>196</v>
      </c>
      <c r="G64" s="34">
        <f t="shared" si="12"/>
        <v>204</v>
      </c>
      <c r="H64" s="34">
        <f t="shared" si="12"/>
        <v>19</v>
      </c>
      <c r="I64" s="34">
        <f t="shared" si="12"/>
        <v>15</v>
      </c>
      <c r="J64" s="34">
        <f t="shared" si="12"/>
        <v>41</v>
      </c>
      <c r="K64" s="34">
        <f t="shared" si="12"/>
        <v>2</v>
      </c>
      <c r="L64" s="34">
        <f t="shared" si="12"/>
        <v>65</v>
      </c>
      <c r="M64" s="34">
        <f t="shared" si="12"/>
        <v>166</v>
      </c>
      <c r="N64" s="34">
        <f t="shared" si="12"/>
        <v>0</v>
      </c>
      <c r="O64" s="34">
        <f t="shared" si="12"/>
        <v>1</v>
      </c>
      <c r="P64" s="34">
        <f t="shared" si="12"/>
        <v>65</v>
      </c>
      <c r="Q64" s="34">
        <f t="shared" si="12"/>
        <v>19</v>
      </c>
      <c r="R64" s="34">
        <f t="shared" si="12"/>
        <v>3</v>
      </c>
      <c r="S64" s="34">
        <f t="shared" si="12"/>
        <v>2</v>
      </c>
      <c r="T64" s="33">
        <f t="shared" si="12"/>
        <v>42</v>
      </c>
      <c r="U64" s="33">
        <f t="shared" si="12"/>
        <v>134</v>
      </c>
      <c r="V64" s="33">
        <f t="shared" si="12"/>
        <v>0</v>
      </c>
      <c r="W64" s="59">
        <f t="shared" si="12"/>
        <v>14</v>
      </c>
      <c r="X64" s="102">
        <f t="shared" si="12"/>
        <v>527</v>
      </c>
      <c r="Y64" s="34">
        <f t="shared" si="12"/>
        <v>796</v>
      </c>
      <c r="Z64" s="34">
        <f t="shared" si="12"/>
        <v>389</v>
      </c>
      <c r="AA64" s="103">
        <f t="shared" si="12"/>
        <v>735</v>
      </c>
    </row>
    <row r="65" spans="1:27" ht="12" customHeight="1" x14ac:dyDescent="0.2">
      <c r="A65" s="93" t="s">
        <v>27</v>
      </c>
      <c r="B65" s="35">
        <f>SUM(B10:B11,B19,B25:B27)</f>
        <v>57</v>
      </c>
      <c r="C65" s="35">
        <f t="shared" ref="C65:AA65" si="13">SUM(C10:C11,C19,C25:C27)</f>
        <v>70</v>
      </c>
      <c r="D65" s="35">
        <f t="shared" si="13"/>
        <v>3</v>
      </c>
      <c r="E65" s="35">
        <f t="shared" si="13"/>
        <v>1</v>
      </c>
      <c r="F65" s="35">
        <f t="shared" si="13"/>
        <v>124</v>
      </c>
      <c r="G65" s="35">
        <f t="shared" si="13"/>
        <v>65</v>
      </c>
      <c r="H65" s="35">
        <f t="shared" si="13"/>
        <v>8</v>
      </c>
      <c r="I65" s="35">
        <f t="shared" si="13"/>
        <v>1</v>
      </c>
      <c r="J65" s="35">
        <f t="shared" si="13"/>
        <v>22</v>
      </c>
      <c r="K65" s="35">
        <f t="shared" si="13"/>
        <v>2</v>
      </c>
      <c r="L65" s="35">
        <f t="shared" si="13"/>
        <v>39</v>
      </c>
      <c r="M65" s="35">
        <f t="shared" si="13"/>
        <v>45</v>
      </c>
      <c r="N65" s="35">
        <f t="shared" si="13"/>
        <v>0</v>
      </c>
      <c r="O65" s="35">
        <f t="shared" si="13"/>
        <v>0</v>
      </c>
      <c r="P65" s="35">
        <f t="shared" si="13"/>
        <v>28</v>
      </c>
      <c r="Q65" s="35">
        <f t="shared" si="13"/>
        <v>6</v>
      </c>
      <c r="R65" s="35">
        <f t="shared" si="13"/>
        <v>4</v>
      </c>
      <c r="S65" s="35">
        <f t="shared" si="13"/>
        <v>0</v>
      </c>
      <c r="T65" s="63">
        <f t="shared" si="13"/>
        <v>2</v>
      </c>
      <c r="U65" s="63">
        <f t="shared" si="13"/>
        <v>14</v>
      </c>
      <c r="V65" s="63">
        <f t="shared" si="13"/>
        <v>0</v>
      </c>
      <c r="W65" s="64">
        <f t="shared" si="13"/>
        <v>0</v>
      </c>
      <c r="X65" s="104">
        <f t="shared" si="13"/>
        <v>287</v>
      </c>
      <c r="Y65" s="35">
        <f t="shared" si="13"/>
        <v>204</v>
      </c>
      <c r="Z65" s="35">
        <f t="shared" si="13"/>
        <v>222</v>
      </c>
      <c r="AA65" s="105">
        <f t="shared" si="13"/>
        <v>194</v>
      </c>
    </row>
    <row r="66" spans="1:27" ht="12" customHeight="1" thickBot="1" x14ac:dyDescent="0.25">
      <c r="A66" s="95" t="s">
        <v>17</v>
      </c>
      <c r="B66" s="28">
        <f>SUM(B63:B65)</f>
        <v>198</v>
      </c>
      <c r="C66" s="28">
        <f t="shared" ref="C66:AA66" si="14">SUM(C63:C65)</f>
        <v>483</v>
      </c>
      <c r="D66" s="28">
        <f t="shared" si="14"/>
        <v>23</v>
      </c>
      <c r="E66" s="28">
        <f t="shared" si="14"/>
        <v>15</v>
      </c>
      <c r="F66" s="28">
        <f t="shared" si="14"/>
        <v>453</v>
      </c>
      <c r="G66" s="28">
        <f t="shared" si="14"/>
        <v>441</v>
      </c>
      <c r="H66" s="28">
        <f t="shared" si="14"/>
        <v>44</v>
      </c>
      <c r="I66" s="28">
        <f t="shared" si="14"/>
        <v>31</v>
      </c>
      <c r="J66" s="28">
        <f t="shared" si="14"/>
        <v>83</v>
      </c>
      <c r="K66" s="28">
        <f t="shared" si="14"/>
        <v>8</v>
      </c>
      <c r="L66" s="28">
        <f t="shared" si="14"/>
        <v>140</v>
      </c>
      <c r="M66" s="28">
        <f t="shared" si="14"/>
        <v>341</v>
      </c>
      <c r="N66" s="28">
        <f t="shared" si="14"/>
        <v>1</v>
      </c>
      <c r="O66" s="28">
        <f t="shared" si="14"/>
        <v>1</v>
      </c>
      <c r="P66" s="28">
        <f t="shared" si="14"/>
        <v>103</v>
      </c>
      <c r="Q66" s="28">
        <f t="shared" si="14"/>
        <v>30</v>
      </c>
      <c r="R66" s="28">
        <f t="shared" si="14"/>
        <v>8</v>
      </c>
      <c r="S66" s="28">
        <f t="shared" si="14"/>
        <v>2</v>
      </c>
      <c r="T66" s="28">
        <f t="shared" si="14"/>
        <v>51</v>
      </c>
      <c r="U66" s="28">
        <f t="shared" si="14"/>
        <v>194</v>
      </c>
      <c r="V66" s="28">
        <f t="shared" si="14"/>
        <v>0</v>
      </c>
      <c r="W66" s="29">
        <f t="shared" si="14"/>
        <v>23</v>
      </c>
      <c r="X66" s="96">
        <f t="shared" si="14"/>
        <v>1104</v>
      </c>
      <c r="Y66" s="28">
        <f t="shared" si="14"/>
        <v>1569</v>
      </c>
      <c r="Z66" s="28">
        <f t="shared" si="14"/>
        <v>842</v>
      </c>
      <c r="AA66" s="29">
        <f t="shared" si="14"/>
        <v>1459</v>
      </c>
    </row>
    <row r="67" spans="1:27" ht="12" customHeight="1" x14ac:dyDescent="0.2">
      <c r="A67" s="97" t="s">
        <v>18</v>
      </c>
      <c r="B67" s="37">
        <f>B29</f>
        <v>1</v>
      </c>
      <c r="C67" s="37">
        <f t="shared" ref="C67:AA67" si="15">C29</f>
        <v>0</v>
      </c>
      <c r="D67" s="37">
        <f t="shared" si="15"/>
        <v>1</v>
      </c>
      <c r="E67" s="37">
        <f t="shared" si="15"/>
        <v>0</v>
      </c>
      <c r="F67" s="37">
        <f t="shared" si="15"/>
        <v>1</v>
      </c>
      <c r="G67" s="37">
        <f t="shared" si="15"/>
        <v>0</v>
      </c>
      <c r="H67" s="37">
        <f t="shared" si="15"/>
        <v>1</v>
      </c>
      <c r="I67" s="37">
        <f t="shared" si="15"/>
        <v>0</v>
      </c>
      <c r="J67" s="37">
        <f t="shared" si="15"/>
        <v>1</v>
      </c>
      <c r="K67" s="37">
        <f t="shared" si="15"/>
        <v>0</v>
      </c>
      <c r="L67" s="37">
        <f t="shared" si="15"/>
        <v>3</v>
      </c>
      <c r="M67" s="37">
        <f t="shared" si="15"/>
        <v>1</v>
      </c>
      <c r="N67" s="37">
        <f t="shared" si="15"/>
        <v>0</v>
      </c>
      <c r="O67" s="37">
        <f t="shared" si="15"/>
        <v>0</v>
      </c>
      <c r="P67" s="37">
        <f t="shared" si="15"/>
        <v>1</v>
      </c>
      <c r="Q67" s="37">
        <f t="shared" si="15"/>
        <v>0</v>
      </c>
      <c r="R67" s="37">
        <f t="shared" si="15"/>
        <v>0</v>
      </c>
      <c r="S67" s="37">
        <f t="shared" si="15"/>
        <v>0</v>
      </c>
      <c r="T67" s="63">
        <f t="shared" si="15"/>
        <v>4</v>
      </c>
      <c r="U67" s="63">
        <f t="shared" si="15"/>
        <v>2</v>
      </c>
      <c r="V67" s="63">
        <f t="shared" si="15"/>
        <v>2</v>
      </c>
      <c r="W67" s="64">
        <f t="shared" si="15"/>
        <v>0</v>
      </c>
      <c r="X67" s="98">
        <f t="shared" si="15"/>
        <v>15</v>
      </c>
      <c r="Y67" s="37">
        <f t="shared" si="15"/>
        <v>3</v>
      </c>
      <c r="Z67" s="37">
        <f t="shared" si="15"/>
        <v>9</v>
      </c>
      <c r="AA67" s="99">
        <f t="shared" si="15"/>
        <v>3</v>
      </c>
    </row>
    <row r="68" spans="1:27" ht="12" customHeight="1" thickBot="1" x14ac:dyDescent="0.25">
      <c r="A68" s="95" t="s">
        <v>19</v>
      </c>
      <c r="B68" s="28">
        <f t="shared" ref="B68:W68" si="16">SUM(B66:B67)</f>
        <v>199</v>
      </c>
      <c r="C68" s="28">
        <f t="shared" si="16"/>
        <v>483</v>
      </c>
      <c r="D68" s="28">
        <f t="shared" si="16"/>
        <v>24</v>
      </c>
      <c r="E68" s="28">
        <f t="shared" si="16"/>
        <v>15</v>
      </c>
      <c r="F68" s="28">
        <f t="shared" si="16"/>
        <v>454</v>
      </c>
      <c r="G68" s="28">
        <f t="shared" si="16"/>
        <v>441</v>
      </c>
      <c r="H68" s="28">
        <f t="shared" si="16"/>
        <v>45</v>
      </c>
      <c r="I68" s="28">
        <f t="shared" si="16"/>
        <v>31</v>
      </c>
      <c r="J68" s="28">
        <f t="shared" si="16"/>
        <v>84</v>
      </c>
      <c r="K68" s="28">
        <f t="shared" si="16"/>
        <v>8</v>
      </c>
      <c r="L68" s="28">
        <f t="shared" si="16"/>
        <v>143</v>
      </c>
      <c r="M68" s="28">
        <f t="shared" si="16"/>
        <v>342</v>
      </c>
      <c r="N68" s="28">
        <f t="shared" si="16"/>
        <v>1</v>
      </c>
      <c r="O68" s="28">
        <f t="shared" si="16"/>
        <v>1</v>
      </c>
      <c r="P68" s="28">
        <f t="shared" si="16"/>
        <v>104</v>
      </c>
      <c r="Q68" s="28">
        <f t="shared" si="16"/>
        <v>30</v>
      </c>
      <c r="R68" s="28">
        <f t="shared" si="16"/>
        <v>8</v>
      </c>
      <c r="S68" s="28">
        <f t="shared" si="16"/>
        <v>2</v>
      </c>
      <c r="T68" s="28">
        <f t="shared" si="16"/>
        <v>55</v>
      </c>
      <c r="U68" s="28">
        <f t="shared" si="16"/>
        <v>196</v>
      </c>
      <c r="V68" s="28">
        <f t="shared" si="16"/>
        <v>2</v>
      </c>
      <c r="W68" s="29">
        <f t="shared" si="16"/>
        <v>23</v>
      </c>
      <c r="X68" s="96">
        <f>SUM(B68,D68,F68,H68,J68,L68,N68,P68,R68,T68,V68)</f>
        <v>1119</v>
      </c>
      <c r="Y68" s="28">
        <f>SUM(C68,E68,G68,I68,K68,M68,O68,Q68,S68,U68,W68)</f>
        <v>1572</v>
      </c>
      <c r="Z68" s="28">
        <f>SUM(B68,F68,L68,T68)</f>
        <v>851</v>
      </c>
      <c r="AA68" s="29">
        <f>SUM(C68,G68,M68,U68)</f>
        <v>1462</v>
      </c>
    </row>
    <row r="69" spans="1:27" ht="12" customHeight="1" x14ac:dyDescent="0.2">
      <c r="A69" s="79" t="s">
        <v>28</v>
      </c>
    </row>
    <row r="70" spans="1:27" ht="12" customHeight="1" x14ac:dyDescent="0.2">
      <c r="A70" s="77" t="s">
        <v>283</v>
      </c>
    </row>
  </sheetData>
  <mergeCells count="49">
    <mergeCell ref="Z5:AA5"/>
    <mergeCell ref="P5:Q5"/>
    <mergeCell ref="N5:O5"/>
    <mergeCell ref="V5:W5"/>
    <mergeCell ref="X4:AA4"/>
    <mergeCell ref="A4:A6"/>
    <mergeCell ref="B5:C5"/>
    <mergeCell ref="D5:E5"/>
    <mergeCell ref="F5:G5"/>
    <mergeCell ref="B4:W4"/>
    <mergeCell ref="R5:S5"/>
    <mergeCell ref="T5:U5"/>
    <mergeCell ref="H5:I5"/>
    <mergeCell ref="J5:K5"/>
    <mergeCell ref="L5:M5"/>
    <mergeCell ref="A35:A37"/>
    <mergeCell ref="J61:K61"/>
    <mergeCell ref="L61:M61"/>
    <mergeCell ref="N61:O61"/>
    <mergeCell ref="P61:Q61"/>
    <mergeCell ref="B61:C61"/>
    <mergeCell ref="D61:E61"/>
    <mergeCell ref="B35:W35"/>
    <mergeCell ref="B36:C36"/>
    <mergeCell ref="D36:E36"/>
    <mergeCell ref="F36:G36"/>
    <mergeCell ref="H36:I36"/>
    <mergeCell ref="J36:K36"/>
    <mergeCell ref="L36:M36"/>
    <mergeCell ref="V36:W36"/>
    <mergeCell ref="N36:O36"/>
    <mergeCell ref="A60:A62"/>
    <mergeCell ref="B60:W60"/>
    <mergeCell ref="T61:U61"/>
    <mergeCell ref="V61:W61"/>
    <mergeCell ref="F61:G61"/>
    <mergeCell ref="H61:I61"/>
    <mergeCell ref="R61:S61"/>
    <mergeCell ref="X61:Y61"/>
    <mergeCell ref="Z61:AA61"/>
    <mergeCell ref="X35:AA35"/>
    <mergeCell ref="X60:AA60"/>
    <mergeCell ref="X36:Y36"/>
    <mergeCell ref="Z36:AA36"/>
    <mergeCell ref="B1:Y1"/>
    <mergeCell ref="R36:S36"/>
    <mergeCell ref="T36:U36"/>
    <mergeCell ref="P36:Q36"/>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AA70"/>
  <sheetViews>
    <sheetView showGridLines="0" topLeftCell="A19" zoomScaleNormal="100" workbookViewId="0">
      <selection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51</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9.5" customHeight="1" thickBot="1" x14ac:dyDescent="0.35">
      <c r="A3" s="53" t="s">
        <v>115</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118</v>
      </c>
      <c r="C7" s="34">
        <v>300</v>
      </c>
      <c r="D7" s="34">
        <v>0</v>
      </c>
      <c r="E7" s="34">
        <v>6</v>
      </c>
      <c r="F7" s="34">
        <v>429</v>
      </c>
      <c r="G7" s="34">
        <v>459</v>
      </c>
      <c r="H7" s="34">
        <v>11</v>
      </c>
      <c r="I7" s="34">
        <v>15</v>
      </c>
      <c r="J7" s="34">
        <v>27</v>
      </c>
      <c r="K7" s="34">
        <v>0</v>
      </c>
      <c r="L7" s="34">
        <v>348</v>
      </c>
      <c r="M7" s="34">
        <v>312</v>
      </c>
      <c r="N7" s="34">
        <v>0</v>
      </c>
      <c r="O7" s="34">
        <v>6</v>
      </c>
      <c r="P7" s="34">
        <v>122</v>
      </c>
      <c r="Q7" s="34">
        <v>20</v>
      </c>
      <c r="R7" s="34">
        <v>36</v>
      </c>
      <c r="S7" s="34">
        <v>1</v>
      </c>
      <c r="T7" s="34">
        <v>0</v>
      </c>
      <c r="U7" s="34">
        <v>0</v>
      </c>
      <c r="V7" s="115">
        <v>0</v>
      </c>
      <c r="W7" s="103">
        <v>0</v>
      </c>
      <c r="X7" s="135">
        <f t="shared" ref="X7:X30" si="0">SUM(B7,D7,F7,H7,J7,L7,N7,P7,R7,T7,V7)</f>
        <v>1091</v>
      </c>
      <c r="Y7" s="34">
        <f t="shared" ref="Y7:Y30" si="1">SUM(C7,E7,G7,I7,K7,M7,O7,Q7,S7,U7,W7)</f>
        <v>1119</v>
      </c>
      <c r="Z7" s="34">
        <f t="shared" ref="Z7:Z30" si="2">SUM(B7,F7,L7,T7)</f>
        <v>895</v>
      </c>
      <c r="AA7" s="103">
        <f t="shared" ref="AA7:AA30" si="3">SUM(C7,G7,M7,U7)</f>
        <v>1071</v>
      </c>
    </row>
    <row r="8" spans="1:27" ht="12" customHeight="1" x14ac:dyDescent="0.2">
      <c r="A8" s="92">
        <v>2</v>
      </c>
      <c r="B8" s="34">
        <v>115</v>
      </c>
      <c r="C8" s="34">
        <v>183</v>
      </c>
      <c r="D8" s="34">
        <v>5</v>
      </c>
      <c r="E8" s="34">
        <v>4</v>
      </c>
      <c r="F8" s="34">
        <v>361</v>
      </c>
      <c r="G8" s="34">
        <v>341</v>
      </c>
      <c r="H8" s="34">
        <v>26</v>
      </c>
      <c r="I8" s="34">
        <v>21</v>
      </c>
      <c r="J8" s="34">
        <v>23</v>
      </c>
      <c r="K8" s="34">
        <v>0</v>
      </c>
      <c r="L8" s="34">
        <v>315</v>
      </c>
      <c r="M8" s="34">
        <v>224</v>
      </c>
      <c r="N8" s="34">
        <v>0</v>
      </c>
      <c r="O8" s="34">
        <v>0</v>
      </c>
      <c r="P8" s="34">
        <v>27</v>
      </c>
      <c r="Q8" s="34">
        <v>28</v>
      </c>
      <c r="R8" s="34">
        <v>0</v>
      </c>
      <c r="S8" s="34">
        <v>0</v>
      </c>
      <c r="T8" s="34">
        <v>0</v>
      </c>
      <c r="U8" s="34">
        <v>0</v>
      </c>
      <c r="V8" s="115">
        <v>0</v>
      </c>
      <c r="W8" s="103">
        <v>0</v>
      </c>
      <c r="X8" s="102">
        <f t="shared" si="0"/>
        <v>872</v>
      </c>
      <c r="Y8" s="34">
        <f t="shared" si="1"/>
        <v>801</v>
      </c>
      <c r="Z8" s="34">
        <f t="shared" si="2"/>
        <v>791</v>
      </c>
      <c r="AA8" s="103">
        <f t="shared" si="3"/>
        <v>748</v>
      </c>
    </row>
    <row r="9" spans="1:27" ht="12" customHeight="1" x14ac:dyDescent="0.2">
      <c r="A9" s="93">
        <v>3</v>
      </c>
      <c r="B9" s="35">
        <v>73</v>
      </c>
      <c r="C9" s="35">
        <v>117</v>
      </c>
      <c r="D9" s="35">
        <v>2</v>
      </c>
      <c r="E9" s="35">
        <v>0</v>
      </c>
      <c r="F9" s="35">
        <v>264</v>
      </c>
      <c r="G9" s="35">
        <v>197</v>
      </c>
      <c r="H9" s="35">
        <v>35</v>
      </c>
      <c r="I9" s="35">
        <v>0</v>
      </c>
      <c r="J9" s="35">
        <v>29</v>
      </c>
      <c r="K9" s="35">
        <v>0</v>
      </c>
      <c r="L9" s="35">
        <v>124</v>
      </c>
      <c r="M9" s="35">
        <v>152</v>
      </c>
      <c r="N9" s="35">
        <v>0</v>
      </c>
      <c r="O9" s="35">
        <v>0</v>
      </c>
      <c r="P9" s="35">
        <v>85</v>
      </c>
      <c r="Q9" s="35">
        <v>14</v>
      </c>
      <c r="R9" s="35">
        <v>0</v>
      </c>
      <c r="S9" s="35">
        <v>6</v>
      </c>
      <c r="T9" s="35">
        <v>0</v>
      </c>
      <c r="U9" s="35">
        <v>0</v>
      </c>
      <c r="V9" s="116">
        <v>0</v>
      </c>
      <c r="W9" s="105">
        <v>0</v>
      </c>
      <c r="X9" s="104">
        <f t="shared" si="0"/>
        <v>612</v>
      </c>
      <c r="Y9" s="35">
        <f t="shared" si="1"/>
        <v>486</v>
      </c>
      <c r="Z9" s="35">
        <f t="shared" si="2"/>
        <v>461</v>
      </c>
      <c r="AA9" s="105">
        <f t="shared" si="3"/>
        <v>466</v>
      </c>
    </row>
    <row r="10" spans="1:27" ht="12" customHeight="1" x14ac:dyDescent="0.2">
      <c r="A10" s="94">
        <v>4</v>
      </c>
      <c r="B10" s="36">
        <v>103</v>
      </c>
      <c r="C10" s="36">
        <v>52</v>
      </c>
      <c r="D10" s="36">
        <v>0</v>
      </c>
      <c r="E10" s="36">
        <v>0</v>
      </c>
      <c r="F10" s="36">
        <v>288</v>
      </c>
      <c r="G10" s="36">
        <v>103</v>
      </c>
      <c r="H10" s="36">
        <v>0</v>
      </c>
      <c r="I10" s="36">
        <v>0</v>
      </c>
      <c r="J10" s="36">
        <v>70</v>
      </c>
      <c r="K10" s="36">
        <v>0</v>
      </c>
      <c r="L10" s="36">
        <v>252</v>
      </c>
      <c r="M10" s="36">
        <v>47</v>
      </c>
      <c r="N10" s="36">
        <v>0</v>
      </c>
      <c r="O10" s="36">
        <v>0</v>
      </c>
      <c r="P10" s="36">
        <v>35</v>
      </c>
      <c r="Q10" s="36">
        <v>6</v>
      </c>
      <c r="R10" s="36">
        <v>38</v>
      </c>
      <c r="S10" s="36">
        <v>0</v>
      </c>
      <c r="T10" s="36">
        <v>0</v>
      </c>
      <c r="U10" s="36">
        <v>0</v>
      </c>
      <c r="V10" s="117">
        <v>0</v>
      </c>
      <c r="W10" s="107">
        <v>0</v>
      </c>
      <c r="X10" s="106">
        <f t="shared" si="0"/>
        <v>786</v>
      </c>
      <c r="Y10" s="36">
        <f t="shared" si="1"/>
        <v>208</v>
      </c>
      <c r="Z10" s="36">
        <f t="shared" si="2"/>
        <v>643</v>
      </c>
      <c r="AA10" s="107">
        <f t="shared" si="3"/>
        <v>202</v>
      </c>
    </row>
    <row r="11" spans="1:27" ht="12" customHeight="1" x14ac:dyDescent="0.2">
      <c r="A11" s="92">
        <v>5</v>
      </c>
      <c r="B11" s="34">
        <v>153</v>
      </c>
      <c r="C11" s="34">
        <v>59</v>
      </c>
      <c r="D11" s="34">
        <v>14</v>
      </c>
      <c r="E11" s="34">
        <v>1</v>
      </c>
      <c r="F11" s="34">
        <v>376</v>
      </c>
      <c r="G11" s="34">
        <v>119</v>
      </c>
      <c r="H11" s="34">
        <v>51</v>
      </c>
      <c r="I11" s="34">
        <v>8</v>
      </c>
      <c r="J11" s="34">
        <v>24</v>
      </c>
      <c r="K11" s="34">
        <v>4</v>
      </c>
      <c r="L11" s="34">
        <v>219</v>
      </c>
      <c r="M11" s="34">
        <v>69</v>
      </c>
      <c r="N11" s="34">
        <v>0</v>
      </c>
      <c r="O11" s="34">
        <v>0</v>
      </c>
      <c r="P11" s="34">
        <v>3</v>
      </c>
      <c r="Q11" s="34">
        <v>3</v>
      </c>
      <c r="R11" s="34">
        <v>0</v>
      </c>
      <c r="S11" s="34">
        <v>0</v>
      </c>
      <c r="T11" s="34">
        <v>0</v>
      </c>
      <c r="U11" s="34">
        <v>0</v>
      </c>
      <c r="V11" s="115">
        <v>0</v>
      </c>
      <c r="W11" s="103">
        <v>0</v>
      </c>
      <c r="X11" s="102">
        <f t="shared" si="0"/>
        <v>840</v>
      </c>
      <c r="Y11" s="34">
        <f t="shared" si="1"/>
        <v>263</v>
      </c>
      <c r="Z11" s="34">
        <f t="shared" si="2"/>
        <v>748</v>
      </c>
      <c r="AA11" s="103">
        <f t="shared" si="3"/>
        <v>247</v>
      </c>
    </row>
    <row r="12" spans="1:27" ht="12" customHeight="1" x14ac:dyDescent="0.2">
      <c r="A12" s="93">
        <v>6</v>
      </c>
      <c r="B12" s="35">
        <v>151</v>
      </c>
      <c r="C12" s="35">
        <v>86</v>
      </c>
      <c r="D12" s="35">
        <v>7</v>
      </c>
      <c r="E12" s="35">
        <v>2</v>
      </c>
      <c r="F12" s="35">
        <v>454</v>
      </c>
      <c r="G12" s="35">
        <v>152</v>
      </c>
      <c r="H12" s="35">
        <v>29</v>
      </c>
      <c r="I12" s="35">
        <v>9</v>
      </c>
      <c r="J12" s="35">
        <v>20</v>
      </c>
      <c r="K12" s="35">
        <v>0</v>
      </c>
      <c r="L12" s="35">
        <v>285</v>
      </c>
      <c r="M12" s="35">
        <v>161</v>
      </c>
      <c r="N12" s="35">
        <v>0</v>
      </c>
      <c r="O12" s="35">
        <v>0</v>
      </c>
      <c r="P12" s="35">
        <v>32</v>
      </c>
      <c r="Q12" s="35">
        <v>10</v>
      </c>
      <c r="R12" s="35">
        <v>0</v>
      </c>
      <c r="S12" s="35">
        <v>0</v>
      </c>
      <c r="T12" s="35">
        <v>0</v>
      </c>
      <c r="U12" s="35">
        <v>0</v>
      </c>
      <c r="V12" s="116">
        <v>0</v>
      </c>
      <c r="W12" s="105">
        <v>0</v>
      </c>
      <c r="X12" s="104">
        <f t="shared" si="0"/>
        <v>978</v>
      </c>
      <c r="Y12" s="35">
        <f t="shared" si="1"/>
        <v>420</v>
      </c>
      <c r="Z12" s="35">
        <f t="shared" si="2"/>
        <v>890</v>
      </c>
      <c r="AA12" s="105">
        <f t="shared" si="3"/>
        <v>399</v>
      </c>
    </row>
    <row r="13" spans="1:27" ht="12" customHeight="1" x14ac:dyDescent="0.2">
      <c r="A13" s="94">
        <v>7</v>
      </c>
      <c r="B13" s="36">
        <v>122</v>
      </c>
      <c r="C13" s="36">
        <v>136</v>
      </c>
      <c r="D13" s="36">
        <v>0</v>
      </c>
      <c r="E13" s="36">
        <v>2</v>
      </c>
      <c r="F13" s="36">
        <v>355</v>
      </c>
      <c r="G13" s="36">
        <v>238</v>
      </c>
      <c r="H13" s="36">
        <v>0</v>
      </c>
      <c r="I13" s="36">
        <v>13</v>
      </c>
      <c r="J13" s="36">
        <v>19</v>
      </c>
      <c r="K13" s="36">
        <v>0</v>
      </c>
      <c r="L13" s="36">
        <v>253</v>
      </c>
      <c r="M13" s="36">
        <v>210</v>
      </c>
      <c r="N13" s="36">
        <v>0</v>
      </c>
      <c r="O13" s="36">
        <v>0</v>
      </c>
      <c r="P13" s="36">
        <v>41</v>
      </c>
      <c r="Q13" s="36">
        <v>16</v>
      </c>
      <c r="R13" s="36">
        <v>0</v>
      </c>
      <c r="S13" s="36">
        <v>0</v>
      </c>
      <c r="T13" s="36">
        <v>0</v>
      </c>
      <c r="U13" s="36">
        <v>0</v>
      </c>
      <c r="V13" s="117">
        <v>0</v>
      </c>
      <c r="W13" s="107">
        <v>0</v>
      </c>
      <c r="X13" s="106">
        <f t="shared" si="0"/>
        <v>790</v>
      </c>
      <c r="Y13" s="36">
        <f t="shared" si="1"/>
        <v>615</v>
      </c>
      <c r="Z13" s="36">
        <f t="shared" si="2"/>
        <v>730</v>
      </c>
      <c r="AA13" s="107">
        <f t="shared" si="3"/>
        <v>584</v>
      </c>
    </row>
    <row r="14" spans="1:27" ht="12" customHeight="1" x14ac:dyDescent="0.2">
      <c r="A14" s="92">
        <v>8</v>
      </c>
      <c r="B14" s="34">
        <v>133</v>
      </c>
      <c r="C14" s="34">
        <v>131</v>
      </c>
      <c r="D14" s="34">
        <v>10</v>
      </c>
      <c r="E14" s="34">
        <v>9</v>
      </c>
      <c r="F14" s="34">
        <v>320</v>
      </c>
      <c r="G14" s="34">
        <v>226</v>
      </c>
      <c r="H14" s="34">
        <v>41</v>
      </c>
      <c r="I14" s="34">
        <v>10</v>
      </c>
      <c r="J14" s="34">
        <v>10</v>
      </c>
      <c r="K14" s="34">
        <v>0</v>
      </c>
      <c r="L14" s="34">
        <v>175</v>
      </c>
      <c r="M14" s="34">
        <v>145</v>
      </c>
      <c r="N14" s="34">
        <v>0</v>
      </c>
      <c r="O14" s="34">
        <v>0</v>
      </c>
      <c r="P14" s="34">
        <v>41</v>
      </c>
      <c r="Q14" s="34">
        <v>3</v>
      </c>
      <c r="R14" s="34">
        <v>0</v>
      </c>
      <c r="S14" s="34">
        <v>0</v>
      </c>
      <c r="T14" s="34">
        <v>0</v>
      </c>
      <c r="U14" s="34">
        <v>0</v>
      </c>
      <c r="V14" s="115">
        <v>0</v>
      </c>
      <c r="W14" s="103">
        <v>0</v>
      </c>
      <c r="X14" s="102">
        <f t="shared" si="0"/>
        <v>730</v>
      </c>
      <c r="Y14" s="34">
        <f t="shared" si="1"/>
        <v>524</v>
      </c>
      <c r="Z14" s="34">
        <f t="shared" si="2"/>
        <v>628</v>
      </c>
      <c r="AA14" s="103">
        <f t="shared" si="3"/>
        <v>502</v>
      </c>
    </row>
    <row r="15" spans="1:27" ht="12" customHeight="1" x14ac:dyDescent="0.2">
      <c r="A15" s="93">
        <v>9</v>
      </c>
      <c r="B15" s="35">
        <v>129</v>
      </c>
      <c r="C15" s="35">
        <v>307</v>
      </c>
      <c r="D15" s="35">
        <v>9</v>
      </c>
      <c r="E15" s="35">
        <v>10</v>
      </c>
      <c r="F15" s="35">
        <v>359</v>
      </c>
      <c r="G15" s="35">
        <v>477</v>
      </c>
      <c r="H15" s="35">
        <v>69</v>
      </c>
      <c r="I15" s="35">
        <v>38</v>
      </c>
      <c r="J15" s="35">
        <v>23</v>
      </c>
      <c r="K15" s="35">
        <v>6</v>
      </c>
      <c r="L15" s="35">
        <v>200</v>
      </c>
      <c r="M15" s="35">
        <v>296</v>
      </c>
      <c r="N15" s="35">
        <v>5</v>
      </c>
      <c r="O15" s="35">
        <v>0</v>
      </c>
      <c r="P15" s="35">
        <v>5</v>
      </c>
      <c r="Q15" s="35">
        <v>3</v>
      </c>
      <c r="R15" s="35">
        <v>0</v>
      </c>
      <c r="S15" s="35">
        <v>0</v>
      </c>
      <c r="T15" s="35">
        <v>0</v>
      </c>
      <c r="U15" s="35">
        <v>0</v>
      </c>
      <c r="V15" s="116">
        <v>0</v>
      </c>
      <c r="W15" s="105">
        <v>0</v>
      </c>
      <c r="X15" s="104">
        <f t="shared" si="0"/>
        <v>799</v>
      </c>
      <c r="Y15" s="35">
        <f t="shared" si="1"/>
        <v>1137</v>
      </c>
      <c r="Z15" s="35">
        <f t="shared" si="2"/>
        <v>688</v>
      </c>
      <c r="AA15" s="105">
        <f t="shared" si="3"/>
        <v>1080</v>
      </c>
    </row>
    <row r="16" spans="1:27" ht="12" customHeight="1" x14ac:dyDescent="0.2">
      <c r="A16" s="94">
        <v>10</v>
      </c>
      <c r="B16" s="36">
        <v>121</v>
      </c>
      <c r="C16" s="36">
        <v>364</v>
      </c>
      <c r="D16" s="36">
        <v>3</v>
      </c>
      <c r="E16" s="36">
        <v>0</v>
      </c>
      <c r="F16" s="36">
        <v>375</v>
      </c>
      <c r="G16" s="36">
        <v>577</v>
      </c>
      <c r="H16" s="36">
        <v>25</v>
      </c>
      <c r="I16" s="36">
        <v>2</v>
      </c>
      <c r="J16" s="36">
        <v>21</v>
      </c>
      <c r="K16" s="36">
        <v>3</v>
      </c>
      <c r="L16" s="36">
        <v>337</v>
      </c>
      <c r="M16" s="36">
        <v>446</v>
      </c>
      <c r="N16" s="36">
        <v>0</v>
      </c>
      <c r="O16" s="36">
        <v>0</v>
      </c>
      <c r="P16" s="36">
        <v>4</v>
      </c>
      <c r="Q16" s="36">
        <v>9</v>
      </c>
      <c r="R16" s="36">
        <v>0</v>
      </c>
      <c r="S16" s="36">
        <v>0</v>
      </c>
      <c r="T16" s="36">
        <v>0</v>
      </c>
      <c r="U16" s="36">
        <v>0</v>
      </c>
      <c r="V16" s="117">
        <v>0</v>
      </c>
      <c r="W16" s="107">
        <v>0</v>
      </c>
      <c r="X16" s="106">
        <f t="shared" si="0"/>
        <v>886</v>
      </c>
      <c r="Y16" s="36">
        <f t="shared" si="1"/>
        <v>1401</v>
      </c>
      <c r="Z16" s="36">
        <f t="shared" si="2"/>
        <v>833</v>
      </c>
      <c r="AA16" s="107">
        <f t="shared" si="3"/>
        <v>1387</v>
      </c>
    </row>
    <row r="17" spans="1:27" ht="12" customHeight="1" x14ac:dyDescent="0.2">
      <c r="A17" s="92">
        <v>11</v>
      </c>
      <c r="B17" s="34">
        <v>81</v>
      </c>
      <c r="C17" s="34">
        <v>130</v>
      </c>
      <c r="D17" s="34">
        <v>0</v>
      </c>
      <c r="E17" s="34">
        <v>0</v>
      </c>
      <c r="F17" s="34">
        <v>303</v>
      </c>
      <c r="G17" s="34">
        <v>259</v>
      </c>
      <c r="H17" s="34">
        <v>0</v>
      </c>
      <c r="I17" s="34">
        <v>0</v>
      </c>
      <c r="J17" s="34">
        <v>9</v>
      </c>
      <c r="K17" s="34">
        <v>4</v>
      </c>
      <c r="L17" s="34">
        <v>168</v>
      </c>
      <c r="M17" s="34">
        <v>152</v>
      </c>
      <c r="N17" s="34">
        <v>0</v>
      </c>
      <c r="O17" s="34">
        <v>0</v>
      </c>
      <c r="P17" s="34">
        <v>26</v>
      </c>
      <c r="Q17" s="34">
        <v>22</v>
      </c>
      <c r="R17" s="34">
        <v>0</v>
      </c>
      <c r="S17" s="34">
        <v>0</v>
      </c>
      <c r="T17" s="34">
        <v>0</v>
      </c>
      <c r="U17" s="34">
        <v>0</v>
      </c>
      <c r="V17" s="115">
        <v>0</v>
      </c>
      <c r="W17" s="103">
        <v>0</v>
      </c>
      <c r="X17" s="102">
        <f t="shared" si="0"/>
        <v>587</v>
      </c>
      <c r="Y17" s="34">
        <f t="shared" si="1"/>
        <v>567</v>
      </c>
      <c r="Z17" s="34">
        <f t="shared" si="2"/>
        <v>552</v>
      </c>
      <c r="AA17" s="103">
        <f t="shared" si="3"/>
        <v>541</v>
      </c>
    </row>
    <row r="18" spans="1:27" ht="12" customHeight="1" x14ac:dyDescent="0.2">
      <c r="A18" s="93">
        <v>12</v>
      </c>
      <c r="B18" s="35">
        <v>97</v>
      </c>
      <c r="C18" s="35">
        <v>83</v>
      </c>
      <c r="D18" s="35">
        <v>6</v>
      </c>
      <c r="E18" s="35">
        <v>0</v>
      </c>
      <c r="F18" s="35">
        <v>298</v>
      </c>
      <c r="G18" s="35">
        <v>142</v>
      </c>
      <c r="H18" s="35">
        <v>107</v>
      </c>
      <c r="I18" s="35">
        <v>6</v>
      </c>
      <c r="J18" s="35">
        <v>71</v>
      </c>
      <c r="K18" s="35">
        <v>0</v>
      </c>
      <c r="L18" s="35">
        <v>105</v>
      </c>
      <c r="M18" s="35">
        <v>88</v>
      </c>
      <c r="N18" s="35">
        <v>0</v>
      </c>
      <c r="O18" s="35">
        <v>0</v>
      </c>
      <c r="P18" s="35">
        <v>0</v>
      </c>
      <c r="Q18" s="35">
        <v>6</v>
      </c>
      <c r="R18" s="35">
        <v>0</v>
      </c>
      <c r="S18" s="35">
        <v>0</v>
      </c>
      <c r="T18" s="35">
        <v>0</v>
      </c>
      <c r="U18" s="35">
        <v>0</v>
      </c>
      <c r="V18" s="116">
        <v>0</v>
      </c>
      <c r="W18" s="105">
        <v>0</v>
      </c>
      <c r="X18" s="104">
        <f t="shared" si="0"/>
        <v>684</v>
      </c>
      <c r="Y18" s="35">
        <f t="shared" si="1"/>
        <v>325</v>
      </c>
      <c r="Z18" s="35">
        <f t="shared" si="2"/>
        <v>500</v>
      </c>
      <c r="AA18" s="105">
        <f t="shared" si="3"/>
        <v>313</v>
      </c>
    </row>
    <row r="19" spans="1:27" ht="12" customHeight="1" x14ac:dyDescent="0.2">
      <c r="A19" s="94">
        <v>13</v>
      </c>
      <c r="B19" s="36">
        <v>73</v>
      </c>
      <c r="C19" s="36">
        <v>62</v>
      </c>
      <c r="D19" s="36">
        <v>0</v>
      </c>
      <c r="E19" s="36">
        <v>0</v>
      </c>
      <c r="F19" s="36">
        <v>314</v>
      </c>
      <c r="G19" s="36">
        <v>110</v>
      </c>
      <c r="H19" s="36">
        <v>0</v>
      </c>
      <c r="I19" s="36">
        <v>0</v>
      </c>
      <c r="J19" s="36">
        <v>13</v>
      </c>
      <c r="K19" s="36">
        <v>0</v>
      </c>
      <c r="L19" s="36">
        <v>254</v>
      </c>
      <c r="M19" s="36">
        <v>81</v>
      </c>
      <c r="N19" s="36">
        <v>0</v>
      </c>
      <c r="O19" s="36">
        <v>0</v>
      </c>
      <c r="P19" s="36">
        <v>8</v>
      </c>
      <c r="Q19" s="36">
        <v>4</v>
      </c>
      <c r="R19" s="36">
        <v>30</v>
      </c>
      <c r="S19" s="36">
        <v>0</v>
      </c>
      <c r="T19" s="36">
        <v>0</v>
      </c>
      <c r="U19" s="36">
        <v>0</v>
      </c>
      <c r="V19" s="117">
        <v>0</v>
      </c>
      <c r="W19" s="107">
        <v>0</v>
      </c>
      <c r="X19" s="106">
        <f t="shared" si="0"/>
        <v>692</v>
      </c>
      <c r="Y19" s="36">
        <f t="shared" si="1"/>
        <v>257</v>
      </c>
      <c r="Z19" s="36">
        <f t="shared" si="2"/>
        <v>641</v>
      </c>
      <c r="AA19" s="107">
        <f t="shared" si="3"/>
        <v>253</v>
      </c>
    </row>
    <row r="20" spans="1:27" ht="12" customHeight="1" x14ac:dyDescent="0.2">
      <c r="A20" s="92">
        <v>14</v>
      </c>
      <c r="B20" s="34">
        <v>81</v>
      </c>
      <c r="C20" s="34">
        <v>67</v>
      </c>
      <c r="D20" s="34">
        <v>0</v>
      </c>
      <c r="E20" s="34">
        <v>0</v>
      </c>
      <c r="F20" s="34">
        <v>207</v>
      </c>
      <c r="G20" s="34">
        <v>126</v>
      </c>
      <c r="H20" s="34">
        <v>12</v>
      </c>
      <c r="I20" s="34">
        <v>8</v>
      </c>
      <c r="J20" s="34">
        <v>11</v>
      </c>
      <c r="K20" s="34">
        <v>0</v>
      </c>
      <c r="L20" s="34">
        <v>97</v>
      </c>
      <c r="M20" s="34">
        <v>73</v>
      </c>
      <c r="N20" s="34">
        <v>0</v>
      </c>
      <c r="O20" s="34">
        <v>0</v>
      </c>
      <c r="P20" s="34">
        <v>0</v>
      </c>
      <c r="Q20" s="34">
        <v>3</v>
      </c>
      <c r="R20" s="34">
        <v>27</v>
      </c>
      <c r="S20" s="34">
        <v>0</v>
      </c>
      <c r="T20" s="34">
        <v>0</v>
      </c>
      <c r="U20" s="34">
        <v>0</v>
      </c>
      <c r="V20" s="115">
        <v>0</v>
      </c>
      <c r="W20" s="103">
        <v>0</v>
      </c>
      <c r="X20" s="102">
        <f t="shared" si="0"/>
        <v>435</v>
      </c>
      <c r="Y20" s="34">
        <f t="shared" si="1"/>
        <v>277</v>
      </c>
      <c r="Z20" s="34">
        <f t="shared" si="2"/>
        <v>385</v>
      </c>
      <c r="AA20" s="103">
        <f t="shared" si="3"/>
        <v>266</v>
      </c>
    </row>
    <row r="21" spans="1:27" ht="12" customHeight="1" x14ac:dyDescent="0.2">
      <c r="A21" s="93">
        <v>15</v>
      </c>
      <c r="B21" s="35">
        <v>74</v>
      </c>
      <c r="C21" s="35">
        <v>99</v>
      </c>
      <c r="D21" s="35">
        <v>2</v>
      </c>
      <c r="E21" s="35">
        <v>3</v>
      </c>
      <c r="F21" s="35">
        <v>284</v>
      </c>
      <c r="G21" s="35">
        <v>188</v>
      </c>
      <c r="H21" s="35">
        <v>8</v>
      </c>
      <c r="I21" s="35">
        <v>18</v>
      </c>
      <c r="J21" s="35">
        <v>10</v>
      </c>
      <c r="K21" s="35">
        <v>0</v>
      </c>
      <c r="L21" s="35">
        <v>123</v>
      </c>
      <c r="M21" s="35">
        <v>131</v>
      </c>
      <c r="N21" s="35">
        <v>0</v>
      </c>
      <c r="O21" s="35">
        <v>0</v>
      </c>
      <c r="P21" s="35">
        <v>6</v>
      </c>
      <c r="Q21" s="35">
        <v>27</v>
      </c>
      <c r="R21" s="35">
        <v>0</v>
      </c>
      <c r="S21" s="35">
        <v>0</v>
      </c>
      <c r="T21" s="35">
        <v>0</v>
      </c>
      <c r="U21" s="35">
        <v>0</v>
      </c>
      <c r="V21" s="116">
        <v>0</v>
      </c>
      <c r="W21" s="105">
        <v>0</v>
      </c>
      <c r="X21" s="104">
        <f t="shared" si="0"/>
        <v>507</v>
      </c>
      <c r="Y21" s="35">
        <f t="shared" si="1"/>
        <v>466</v>
      </c>
      <c r="Z21" s="35">
        <f t="shared" si="2"/>
        <v>481</v>
      </c>
      <c r="AA21" s="105">
        <f t="shared" si="3"/>
        <v>418</v>
      </c>
    </row>
    <row r="22" spans="1:27" ht="12" customHeight="1" x14ac:dyDescent="0.2">
      <c r="A22" s="94">
        <v>16</v>
      </c>
      <c r="B22" s="36">
        <v>79</v>
      </c>
      <c r="C22" s="36">
        <v>80</v>
      </c>
      <c r="D22" s="36">
        <v>4</v>
      </c>
      <c r="E22" s="36">
        <v>1</v>
      </c>
      <c r="F22" s="36">
        <v>255</v>
      </c>
      <c r="G22" s="36">
        <v>121</v>
      </c>
      <c r="H22" s="36">
        <v>27</v>
      </c>
      <c r="I22" s="36">
        <v>2</v>
      </c>
      <c r="J22" s="36">
        <v>7</v>
      </c>
      <c r="K22" s="36">
        <v>0</v>
      </c>
      <c r="L22" s="36">
        <v>25</v>
      </c>
      <c r="M22" s="36">
        <v>107</v>
      </c>
      <c r="N22" s="36">
        <v>0</v>
      </c>
      <c r="O22" s="36">
        <v>0</v>
      </c>
      <c r="P22" s="36">
        <v>0</v>
      </c>
      <c r="Q22" s="36">
        <v>0</v>
      </c>
      <c r="R22" s="36">
        <v>0</v>
      </c>
      <c r="S22" s="36">
        <v>0</v>
      </c>
      <c r="T22" s="36">
        <v>0</v>
      </c>
      <c r="U22" s="36">
        <v>0</v>
      </c>
      <c r="V22" s="117">
        <v>0</v>
      </c>
      <c r="W22" s="107">
        <v>0</v>
      </c>
      <c r="X22" s="106">
        <f t="shared" si="0"/>
        <v>397</v>
      </c>
      <c r="Y22" s="36">
        <f t="shared" si="1"/>
        <v>311</v>
      </c>
      <c r="Z22" s="36">
        <f t="shared" si="2"/>
        <v>359</v>
      </c>
      <c r="AA22" s="107">
        <f t="shared" si="3"/>
        <v>308</v>
      </c>
    </row>
    <row r="23" spans="1:27" ht="12" customHeight="1" x14ac:dyDescent="0.2">
      <c r="A23" s="92">
        <v>17</v>
      </c>
      <c r="B23" s="34">
        <v>90</v>
      </c>
      <c r="C23" s="34">
        <v>127</v>
      </c>
      <c r="D23" s="34">
        <v>10</v>
      </c>
      <c r="E23" s="34">
        <v>0</v>
      </c>
      <c r="F23" s="34">
        <v>320</v>
      </c>
      <c r="G23" s="34">
        <v>231</v>
      </c>
      <c r="H23" s="34">
        <v>26</v>
      </c>
      <c r="I23" s="34">
        <v>0</v>
      </c>
      <c r="J23" s="34">
        <v>12</v>
      </c>
      <c r="K23" s="34">
        <v>3</v>
      </c>
      <c r="L23" s="34">
        <v>187</v>
      </c>
      <c r="M23" s="34">
        <v>162</v>
      </c>
      <c r="N23" s="34">
        <v>0</v>
      </c>
      <c r="O23" s="34">
        <v>0</v>
      </c>
      <c r="P23" s="34">
        <v>17</v>
      </c>
      <c r="Q23" s="34">
        <v>0</v>
      </c>
      <c r="R23" s="34">
        <v>0</v>
      </c>
      <c r="S23" s="34">
        <v>0</v>
      </c>
      <c r="T23" s="34">
        <v>0</v>
      </c>
      <c r="U23" s="34">
        <v>0</v>
      </c>
      <c r="V23" s="115">
        <v>0</v>
      </c>
      <c r="W23" s="103">
        <v>0</v>
      </c>
      <c r="X23" s="102">
        <f t="shared" si="0"/>
        <v>662</v>
      </c>
      <c r="Y23" s="34">
        <f t="shared" si="1"/>
        <v>523</v>
      </c>
      <c r="Z23" s="34">
        <f t="shared" si="2"/>
        <v>597</v>
      </c>
      <c r="AA23" s="103">
        <f t="shared" si="3"/>
        <v>520</v>
      </c>
    </row>
    <row r="24" spans="1:27" ht="12" customHeight="1" x14ac:dyDescent="0.2">
      <c r="A24" s="93">
        <v>18</v>
      </c>
      <c r="B24" s="35">
        <v>116</v>
      </c>
      <c r="C24" s="35">
        <v>106</v>
      </c>
      <c r="D24" s="35">
        <v>62</v>
      </c>
      <c r="E24" s="35">
        <v>0</v>
      </c>
      <c r="F24" s="35">
        <v>301</v>
      </c>
      <c r="G24" s="35">
        <v>201</v>
      </c>
      <c r="H24" s="35">
        <v>43</v>
      </c>
      <c r="I24" s="35">
        <v>0</v>
      </c>
      <c r="J24" s="35">
        <v>15</v>
      </c>
      <c r="K24" s="35">
        <v>0</v>
      </c>
      <c r="L24" s="35">
        <v>213</v>
      </c>
      <c r="M24" s="35">
        <v>167</v>
      </c>
      <c r="N24" s="35">
        <v>0</v>
      </c>
      <c r="O24" s="35">
        <v>0</v>
      </c>
      <c r="P24" s="35">
        <v>0</v>
      </c>
      <c r="Q24" s="35">
        <v>6</v>
      </c>
      <c r="R24" s="35">
        <v>41</v>
      </c>
      <c r="S24" s="35">
        <v>0</v>
      </c>
      <c r="T24" s="35">
        <v>0</v>
      </c>
      <c r="U24" s="35">
        <v>0</v>
      </c>
      <c r="V24" s="116">
        <v>0</v>
      </c>
      <c r="W24" s="105">
        <v>0</v>
      </c>
      <c r="X24" s="104">
        <f t="shared" si="0"/>
        <v>791</v>
      </c>
      <c r="Y24" s="35">
        <f t="shared" si="1"/>
        <v>480</v>
      </c>
      <c r="Z24" s="35">
        <f t="shared" si="2"/>
        <v>630</v>
      </c>
      <c r="AA24" s="105">
        <f t="shared" si="3"/>
        <v>474</v>
      </c>
    </row>
    <row r="25" spans="1:27" ht="12" customHeight="1" x14ac:dyDescent="0.2">
      <c r="A25" s="94">
        <v>19</v>
      </c>
      <c r="B25" s="36">
        <v>130</v>
      </c>
      <c r="C25" s="36">
        <v>52</v>
      </c>
      <c r="D25" s="36">
        <v>3</v>
      </c>
      <c r="E25" s="36">
        <v>0</v>
      </c>
      <c r="F25" s="36">
        <v>363</v>
      </c>
      <c r="G25" s="36">
        <v>127</v>
      </c>
      <c r="H25" s="36">
        <v>22</v>
      </c>
      <c r="I25" s="36">
        <v>0</v>
      </c>
      <c r="J25" s="36">
        <v>14</v>
      </c>
      <c r="K25" s="36">
        <v>6</v>
      </c>
      <c r="L25" s="36">
        <v>97</v>
      </c>
      <c r="M25" s="36">
        <v>83</v>
      </c>
      <c r="N25" s="36">
        <v>0</v>
      </c>
      <c r="O25" s="36">
        <v>0</v>
      </c>
      <c r="P25" s="36">
        <v>6</v>
      </c>
      <c r="Q25" s="36">
        <v>4</v>
      </c>
      <c r="R25" s="36">
        <v>0</v>
      </c>
      <c r="S25" s="36">
        <v>0</v>
      </c>
      <c r="T25" s="36">
        <v>0</v>
      </c>
      <c r="U25" s="36">
        <v>0</v>
      </c>
      <c r="V25" s="117">
        <v>0</v>
      </c>
      <c r="W25" s="107">
        <v>0</v>
      </c>
      <c r="X25" s="106">
        <f t="shared" si="0"/>
        <v>635</v>
      </c>
      <c r="Y25" s="36">
        <f t="shared" si="1"/>
        <v>272</v>
      </c>
      <c r="Z25" s="36">
        <f t="shared" si="2"/>
        <v>590</v>
      </c>
      <c r="AA25" s="107">
        <f t="shared" si="3"/>
        <v>262</v>
      </c>
    </row>
    <row r="26" spans="1:27" ht="12" customHeight="1" x14ac:dyDescent="0.2">
      <c r="A26" s="92">
        <v>20</v>
      </c>
      <c r="B26" s="34">
        <v>103</v>
      </c>
      <c r="C26" s="34">
        <v>99</v>
      </c>
      <c r="D26" s="34">
        <v>0</v>
      </c>
      <c r="E26" s="34">
        <v>0</v>
      </c>
      <c r="F26" s="34">
        <v>359</v>
      </c>
      <c r="G26" s="34">
        <v>216</v>
      </c>
      <c r="H26" s="34">
        <v>9</v>
      </c>
      <c r="I26" s="34">
        <v>0</v>
      </c>
      <c r="J26" s="34">
        <v>14</v>
      </c>
      <c r="K26" s="34">
        <v>0</v>
      </c>
      <c r="L26" s="34">
        <v>43</v>
      </c>
      <c r="M26" s="34">
        <v>169</v>
      </c>
      <c r="N26" s="34">
        <v>0</v>
      </c>
      <c r="O26" s="34">
        <v>0</v>
      </c>
      <c r="P26" s="34">
        <v>3</v>
      </c>
      <c r="Q26" s="34">
        <v>5</v>
      </c>
      <c r="R26" s="34">
        <v>34</v>
      </c>
      <c r="S26" s="34">
        <v>0</v>
      </c>
      <c r="T26" s="34">
        <v>0</v>
      </c>
      <c r="U26" s="34">
        <v>0</v>
      </c>
      <c r="V26" s="115">
        <v>0</v>
      </c>
      <c r="W26" s="103">
        <v>0</v>
      </c>
      <c r="X26" s="102">
        <f t="shared" si="0"/>
        <v>565</v>
      </c>
      <c r="Y26" s="34">
        <f t="shared" si="1"/>
        <v>489</v>
      </c>
      <c r="Z26" s="34">
        <f t="shared" si="2"/>
        <v>505</v>
      </c>
      <c r="AA26" s="103">
        <f t="shared" si="3"/>
        <v>484</v>
      </c>
    </row>
    <row r="27" spans="1:27" ht="12" customHeight="1" x14ac:dyDescent="0.2">
      <c r="A27" s="93">
        <v>21</v>
      </c>
      <c r="B27" s="35">
        <v>103</v>
      </c>
      <c r="C27" s="35">
        <v>57</v>
      </c>
      <c r="D27" s="35">
        <v>0</v>
      </c>
      <c r="E27" s="35">
        <v>0</v>
      </c>
      <c r="F27" s="35">
        <v>324</v>
      </c>
      <c r="G27" s="35">
        <v>68</v>
      </c>
      <c r="H27" s="35">
        <v>14</v>
      </c>
      <c r="I27" s="35">
        <v>0</v>
      </c>
      <c r="J27" s="35">
        <v>16</v>
      </c>
      <c r="K27" s="35">
        <v>0</v>
      </c>
      <c r="L27" s="35">
        <v>145</v>
      </c>
      <c r="M27" s="35">
        <v>43</v>
      </c>
      <c r="N27" s="35">
        <v>0</v>
      </c>
      <c r="O27" s="35">
        <v>0</v>
      </c>
      <c r="P27" s="35">
        <v>27</v>
      </c>
      <c r="Q27" s="35">
        <v>5</v>
      </c>
      <c r="R27" s="35">
        <v>34</v>
      </c>
      <c r="S27" s="35">
        <v>0</v>
      </c>
      <c r="T27" s="35">
        <v>0</v>
      </c>
      <c r="U27" s="35">
        <v>0</v>
      </c>
      <c r="V27" s="116">
        <v>0</v>
      </c>
      <c r="W27" s="105">
        <v>0</v>
      </c>
      <c r="X27" s="104">
        <f t="shared" si="0"/>
        <v>663</v>
      </c>
      <c r="Y27" s="35">
        <f t="shared" si="1"/>
        <v>173</v>
      </c>
      <c r="Z27" s="35">
        <f t="shared" si="2"/>
        <v>572</v>
      </c>
      <c r="AA27" s="105">
        <f t="shared" si="3"/>
        <v>168</v>
      </c>
    </row>
    <row r="28" spans="1:27" ht="12" customHeight="1" thickBot="1" x14ac:dyDescent="0.25">
      <c r="A28" s="95" t="s">
        <v>17</v>
      </c>
      <c r="B28" s="28">
        <f t="shared" ref="B28:W28" si="4">SUM(B7:B27)</f>
        <v>2245</v>
      </c>
      <c r="C28" s="28">
        <f t="shared" si="4"/>
        <v>2697</v>
      </c>
      <c r="D28" s="28">
        <f t="shared" si="4"/>
        <v>137</v>
      </c>
      <c r="E28" s="28">
        <f t="shared" si="4"/>
        <v>38</v>
      </c>
      <c r="F28" s="28">
        <f t="shared" si="4"/>
        <v>6909</v>
      </c>
      <c r="G28" s="28">
        <f t="shared" si="4"/>
        <v>4678</v>
      </c>
      <c r="H28" s="28">
        <f t="shared" si="4"/>
        <v>555</v>
      </c>
      <c r="I28" s="28">
        <f t="shared" si="4"/>
        <v>150</v>
      </c>
      <c r="J28" s="28">
        <f t="shared" si="4"/>
        <v>458</v>
      </c>
      <c r="K28" s="28">
        <f t="shared" si="4"/>
        <v>26</v>
      </c>
      <c r="L28" s="28">
        <f t="shared" si="4"/>
        <v>3965</v>
      </c>
      <c r="M28" s="28">
        <f t="shared" si="4"/>
        <v>3318</v>
      </c>
      <c r="N28" s="28">
        <f t="shared" si="4"/>
        <v>5</v>
      </c>
      <c r="O28" s="28">
        <f t="shared" si="4"/>
        <v>6</v>
      </c>
      <c r="P28" s="28">
        <f t="shared" si="4"/>
        <v>488</v>
      </c>
      <c r="Q28" s="28">
        <f t="shared" si="4"/>
        <v>194</v>
      </c>
      <c r="R28" s="28">
        <f t="shared" si="4"/>
        <v>240</v>
      </c>
      <c r="S28" s="28">
        <f t="shared" si="4"/>
        <v>7</v>
      </c>
      <c r="T28" s="28">
        <f t="shared" si="4"/>
        <v>0</v>
      </c>
      <c r="U28" s="28">
        <f t="shared" si="4"/>
        <v>0</v>
      </c>
      <c r="V28" s="28">
        <f t="shared" si="4"/>
        <v>0</v>
      </c>
      <c r="W28" s="29">
        <f t="shared" si="4"/>
        <v>0</v>
      </c>
      <c r="X28" s="96">
        <f t="shared" si="0"/>
        <v>15002</v>
      </c>
      <c r="Y28" s="28">
        <f t="shared" si="1"/>
        <v>11114</v>
      </c>
      <c r="Z28" s="28">
        <f t="shared" si="2"/>
        <v>13119</v>
      </c>
      <c r="AA28" s="29">
        <f t="shared" si="3"/>
        <v>10693</v>
      </c>
    </row>
    <row r="29" spans="1:27" ht="12" customHeight="1" x14ac:dyDescent="0.2">
      <c r="A29" s="97" t="s">
        <v>18</v>
      </c>
      <c r="B29" s="63">
        <v>13</v>
      </c>
      <c r="C29" s="63">
        <v>0</v>
      </c>
      <c r="D29" s="63">
        <v>12</v>
      </c>
      <c r="E29" s="63">
        <v>0</v>
      </c>
      <c r="F29" s="63">
        <v>14</v>
      </c>
      <c r="G29" s="63">
        <v>0</v>
      </c>
      <c r="H29" s="63">
        <v>7</v>
      </c>
      <c r="I29" s="63">
        <v>0</v>
      </c>
      <c r="J29" s="63">
        <v>8</v>
      </c>
      <c r="K29" s="63">
        <v>0</v>
      </c>
      <c r="L29" s="63">
        <v>163</v>
      </c>
      <c r="M29" s="63">
        <v>32</v>
      </c>
      <c r="N29" s="63">
        <v>0</v>
      </c>
      <c r="O29" s="63">
        <v>0</v>
      </c>
      <c r="P29" s="63">
        <v>8</v>
      </c>
      <c r="Q29" s="63">
        <v>0</v>
      </c>
      <c r="R29" s="63">
        <v>0</v>
      </c>
      <c r="S29" s="63">
        <v>0</v>
      </c>
      <c r="T29" s="63">
        <v>0</v>
      </c>
      <c r="U29" s="63">
        <v>0</v>
      </c>
      <c r="V29" s="63">
        <v>0</v>
      </c>
      <c r="W29" s="64">
        <v>0</v>
      </c>
      <c r="X29" s="98">
        <f t="shared" si="0"/>
        <v>225</v>
      </c>
      <c r="Y29" s="37">
        <f t="shared" si="1"/>
        <v>32</v>
      </c>
      <c r="Z29" s="37">
        <f t="shared" si="2"/>
        <v>190</v>
      </c>
      <c r="AA29" s="99">
        <f t="shared" si="3"/>
        <v>32</v>
      </c>
    </row>
    <row r="30" spans="1:27" ht="12" customHeight="1" thickBot="1" x14ac:dyDescent="0.25">
      <c r="A30" s="95" t="s">
        <v>19</v>
      </c>
      <c r="B30" s="28">
        <f t="shared" ref="B30:W30" si="5">SUM(B28:B29)</f>
        <v>2258</v>
      </c>
      <c r="C30" s="28">
        <f t="shared" si="5"/>
        <v>2697</v>
      </c>
      <c r="D30" s="28">
        <f t="shared" si="5"/>
        <v>149</v>
      </c>
      <c r="E30" s="28">
        <f t="shared" si="5"/>
        <v>38</v>
      </c>
      <c r="F30" s="28">
        <f t="shared" si="5"/>
        <v>6923</v>
      </c>
      <c r="G30" s="28">
        <f t="shared" si="5"/>
        <v>4678</v>
      </c>
      <c r="H30" s="28">
        <f t="shared" si="5"/>
        <v>562</v>
      </c>
      <c r="I30" s="28">
        <f t="shared" si="5"/>
        <v>150</v>
      </c>
      <c r="J30" s="28">
        <f t="shared" si="5"/>
        <v>466</v>
      </c>
      <c r="K30" s="28">
        <f t="shared" si="5"/>
        <v>26</v>
      </c>
      <c r="L30" s="28">
        <f t="shared" si="5"/>
        <v>4128</v>
      </c>
      <c r="M30" s="28">
        <f t="shared" si="5"/>
        <v>3350</v>
      </c>
      <c r="N30" s="28">
        <f t="shared" si="5"/>
        <v>5</v>
      </c>
      <c r="O30" s="28">
        <f t="shared" si="5"/>
        <v>6</v>
      </c>
      <c r="P30" s="28">
        <f t="shared" si="5"/>
        <v>496</v>
      </c>
      <c r="Q30" s="28">
        <f t="shared" si="5"/>
        <v>194</v>
      </c>
      <c r="R30" s="28">
        <f t="shared" si="5"/>
        <v>240</v>
      </c>
      <c r="S30" s="28">
        <f t="shared" si="5"/>
        <v>7</v>
      </c>
      <c r="T30" s="28">
        <f t="shared" si="5"/>
        <v>0</v>
      </c>
      <c r="U30" s="28">
        <f t="shared" si="5"/>
        <v>0</v>
      </c>
      <c r="V30" s="28">
        <f t="shared" si="5"/>
        <v>0</v>
      </c>
      <c r="W30" s="29">
        <f t="shared" si="5"/>
        <v>0</v>
      </c>
      <c r="X30" s="96">
        <f t="shared" si="0"/>
        <v>15227</v>
      </c>
      <c r="Y30" s="28">
        <f t="shared" si="1"/>
        <v>11146</v>
      </c>
      <c r="Z30" s="28">
        <f t="shared" si="2"/>
        <v>13309</v>
      </c>
      <c r="AA30" s="29">
        <f t="shared" si="3"/>
        <v>10725</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283</v>
      </c>
      <c r="D32" s="100"/>
    </row>
    <row r="34" spans="1:27" ht="18" customHeight="1" thickBot="1" x14ac:dyDescent="0.35">
      <c r="A34" s="53" t="s">
        <v>116</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154</v>
      </c>
      <c r="C38" s="34">
        <v>189</v>
      </c>
      <c r="D38" s="34">
        <v>2</v>
      </c>
      <c r="E38" s="34">
        <v>0</v>
      </c>
      <c r="F38" s="34">
        <v>450</v>
      </c>
      <c r="G38" s="34">
        <v>287</v>
      </c>
      <c r="H38" s="34">
        <v>35</v>
      </c>
      <c r="I38" s="34">
        <v>0</v>
      </c>
      <c r="J38" s="34">
        <v>25</v>
      </c>
      <c r="K38" s="34">
        <v>0</v>
      </c>
      <c r="L38" s="34">
        <v>417</v>
      </c>
      <c r="M38" s="34">
        <v>211</v>
      </c>
      <c r="N38" s="34">
        <v>0</v>
      </c>
      <c r="O38" s="34">
        <v>0</v>
      </c>
      <c r="P38" s="34">
        <v>110</v>
      </c>
      <c r="Q38" s="34">
        <v>22</v>
      </c>
      <c r="R38" s="34">
        <v>36</v>
      </c>
      <c r="S38" s="34">
        <v>6</v>
      </c>
      <c r="T38" s="34">
        <v>0</v>
      </c>
      <c r="U38" s="34">
        <v>0</v>
      </c>
      <c r="V38" s="115">
        <v>0</v>
      </c>
      <c r="W38" s="103">
        <v>0</v>
      </c>
      <c r="X38" s="135">
        <f t="shared" ref="X38:X55" si="6">SUM(B38,D38,F38,H38,J38,L38,N38,P38,R38,T38,V38)</f>
        <v>1229</v>
      </c>
      <c r="Y38" s="34">
        <f t="shared" ref="Y38:Y55" si="7">SUM(C38,E38,G38,I38,K38,M38,O38,Q38,S38,U38,W38)</f>
        <v>715</v>
      </c>
      <c r="Z38" s="34">
        <f t="shared" ref="Z38:Z55" si="8">SUM(B38,F38,L38,T38)</f>
        <v>1021</v>
      </c>
      <c r="AA38" s="103">
        <f t="shared" ref="AA38:AA55" si="9">SUM(C38,G38,M38,U38)</f>
        <v>687</v>
      </c>
    </row>
    <row r="39" spans="1:27" ht="12" customHeight="1" x14ac:dyDescent="0.2">
      <c r="A39" s="92">
        <v>2</v>
      </c>
      <c r="B39" s="34">
        <v>26</v>
      </c>
      <c r="C39" s="34">
        <v>157</v>
      </c>
      <c r="D39" s="34">
        <v>5</v>
      </c>
      <c r="E39" s="34">
        <v>1</v>
      </c>
      <c r="F39" s="34">
        <v>160</v>
      </c>
      <c r="G39" s="34">
        <v>259</v>
      </c>
      <c r="H39" s="34">
        <v>23</v>
      </c>
      <c r="I39" s="34">
        <v>6</v>
      </c>
      <c r="J39" s="34">
        <v>69</v>
      </c>
      <c r="K39" s="34">
        <v>0</v>
      </c>
      <c r="L39" s="34">
        <v>144</v>
      </c>
      <c r="M39" s="34">
        <v>173</v>
      </c>
      <c r="N39" s="34">
        <v>0</v>
      </c>
      <c r="O39" s="34">
        <v>0</v>
      </c>
      <c r="P39" s="34">
        <v>44</v>
      </c>
      <c r="Q39" s="34">
        <v>24</v>
      </c>
      <c r="R39" s="34">
        <v>0</v>
      </c>
      <c r="S39" s="34">
        <v>1</v>
      </c>
      <c r="T39" s="34">
        <v>0</v>
      </c>
      <c r="U39" s="34">
        <v>0</v>
      </c>
      <c r="V39" s="115">
        <v>0</v>
      </c>
      <c r="W39" s="103">
        <v>0</v>
      </c>
      <c r="X39" s="102">
        <f t="shared" si="6"/>
        <v>471</v>
      </c>
      <c r="Y39" s="34">
        <f t="shared" si="7"/>
        <v>621</v>
      </c>
      <c r="Z39" s="34">
        <f t="shared" si="8"/>
        <v>330</v>
      </c>
      <c r="AA39" s="103">
        <f t="shared" si="9"/>
        <v>589</v>
      </c>
    </row>
    <row r="40" spans="1:27" ht="12" customHeight="1" x14ac:dyDescent="0.2">
      <c r="A40" s="93">
        <v>3</v>
      </c>
      <c r="B40" s="35">
        <v>136</v>
      </c>
      <c r="C40" s="35">
        <v>161</v>
      </c>
      <c r="D40" s="35">
        <v>7</v>
      </c>
      <c r="E40" s="35">
        <v>0</v>
      </c>
      <c r="F40" s="35">
        <v>466</v>
      </c>
      <c r="G40" s="35">
        <v>295</v>
      </c>
      <c r="H40" s="35">
        <v>19</v>
      </c>
      <c r="I40" s="35">
        <v>6</v>
      </c>
      <c r="J40" s="35">
        <v>42</v>
      </c>
      <c r="K40" s="35">
        <v>0</v>
      </c>
      <c r="L40" s="35">
        <v>387</v>
      </c>
      <c r="M40" s="35">
        <v>226</v>
      </c>
      <c r="N40" s="35">
        <v>0</v>
      </c>
      <c r="O40" s="35">
        <v>6</v>
      </c>
      <c r="P40" s="35">
        <v>86</v>
      </c>
      <c r="Q40" s="35">
        <v>8</v>
      </c>
      <c r="R40" s="35">
        <v>0</v>
      </c>
      <c r="S40" s="35">
        <v>0</v>
      </c>
      <c r="T40" s="35">
        <v>0</v>
      </c>
      <c r="U40" s="35">
        <v>0</v>
      </c>
      <c r="V40" s="116">
        <v>0</v>
      </c>
      <c r="W40" s="105">
        <v>0</v>
      </c>
      <c r="X40" s="104">
        <f t="shared" si="6"/>
        <v>1143</v>
      </c>
      <c r="Y40" s="35">
        <f t="shared" si="7"/>
        <v>702</v>
      </c>
      <c r="Z40" s="35">
        <f t="shared" si="8"/>
        <v>989</v>
      </c>
      <c r="AA40" s="105">
        <f t="shared" si="9"/>
        <v>682</v>
      </c>
    </row>
    <row r="41" spans="1:27" ht="12" customHeight="1" x14ac:dyDescent="0.2">
      <c r="A41" s="94">
        <v>4</v>
      </c>
      <c r="B41" s="36">
        <v>275</v>
      </c>
      <c r="C41" s="36">
        <v>115</v>
      </c>
      <c r="D41" s="36">
        <v>17</v>
      </c>
      <c r="E41" s="36">
        <v>1</v>
      </c>
      <c r="F41" s="36">
        <v>809</v>
      </c>
      <c r="G41" s="36">
        <v>247</v>
      </c>
      <c r="H41" s="36">
        <v>71</v>
      </c>
      <c r="I41" s="36">
        <v>8</v>
      </c>
      <c r="J41" s="36">
        <v>44</v>
      </c>
      <c r="K41" s="36">
        <v>4</v>
      </c>
      <c r="L41" s="36">
        <v>403</v>
      </c>
      <c r="M41" s="36">
        <v>141</v>
      </c>
      <c r="N41" s="36">
        <v>0</v>
      </c>
      <c r="O41" s="36">
        <v>0</v>
      </c>
      <c r="P41" s="36">
        <v>27</v>
      </c>
      <c r="Q41" s="36">
        <v>6</v>
      </c>
      <c r="R41" s="36">
        <v>38</v>
      </c>
      <c r="S41" s="36">
        <v>0</v>
      </c>
      <c r="T41" s="36">
        <v>0</v>
      </c>
      <c r="U41" s="36">
        <v>0</v>
      </c>
      <c r="V41" s="117">
        <v>0</v>
      </c>
      <c r="W41" s="107">
        <v>0</v>
      </c>
      <c r="X41" s="106">
        <f t="shared" si="6"/>
        <v>1684</v>
      </c>
      <c r="Y41" s="36">
        <f t="shared" si="7"/>
        <v>522</v>
      </c>
      <c r="Z41" s="36">
        <f t="shared" si="8"/>
        <v>1487</v>
      </c>
      <c r="AA41" s="107">
        <f t="shared" si="9"/>
        <v>503</v>
      </c>
    </row>
    <row r="42" spans="1:27" ht="12" customHeight="1" x14ac:dyDescent="0.2">
      <c r="A42" s="92">
        <v>5</v>
      </c>
      <c r="B42" s="34">
        <v>119</v>
      </c>
      <c r="C42" s="34">
        <v>152</v>
      </c>
      <c r="D42" s="34">
        <v>0</v>
      </c>
      <c r="E42" s="34">
        <v>4</v>
      </c>
      <c r="F42" s="34">
        <v>316</v>
      </c>
      <c r="G42" s="34">
        <v>256</v>
      </c>
      <c r="H42" s="34">
        <v>0</v>
      </c>
      <c r="I42" s="34">
        <v>17</v>
      </c>
      <c r="J42" s="34">
        <v>21</v>
      </c>
      <c r="K42" s="34">
        <v>0</v>
      </c>
      <c r="L42" s="34">
        <v>245</v>
      </c>
      <c r="M42" s="34">
        <v>248</v>
      </c>
      <c r="N42" s="34">
        <v>0</v>
      </c>
      <c r="O42" s="34">
        <v>0</v>
      </c>
      <c r="P42" s="34">
        <v>40</v>
      </c>
      <c r="Q42" s="34">
        <v>24</v>
      </c>
      <c r="R42" s="34">
        <v>0</v>
      </c>
      <c r="S42" s="34">
        <v>0</v>
      </c>
      <c r="T42" s="34">
        <v>0</v>
      </c>
      <c r="U42" s="34">
        <v>0</v>
      </c>
      <c r="V42" s="115">
        <v>0</v>
      </c>
      <c r="W42" s="103">
        <v>0</v>
      </c>
      <c r="X42" s="102">
        <f t="shared" si="6"/>
        <v>741</v>
      </c>
      <c r="Y42" s="34">
        <f t="shared" si="7"/>
        <v>701</v>
      </c>
      <c r="Z42" s="34">
        <f t="shared" si="8"/>
        <v>680</v>
      </c>
      <c r="AA42" s="103">
        <f t="shared" si="9"/>
        <v>656</v>
      </c>
    </row>
    <row r="43" spans="1:27" ht="12" customHeight="1" x14ac:dyDescent="0.2">
      <c r="A43" s="93">
        <v>6</v>
      </c>
      <c r="B43" s="35">
        <v>131</v>
      </c>
      <c r="C43" s="35">
        <v>169</v>
      </c>
      <c r="D43" s="35">
        <v>10</v>
      </c>
      <c r="E43" s="35">
        <v>11</v>
      </c>
      <c r="F43" s="35">
        <v>311</v>
      </c>
      <c r="G43" s="35">
        <v>317</v>
      </c>
      <c r="H43" s="35">
        <v>10</v>
      </c>
      <c r="I43" s="35">
        <v>23</v>
      </c>
      <c r="J43" s="35">
        <v>11</v>
      </c>
      <c r="K43" s="35">
        <v>0</v>
      </c>
      <c r="L43" s="35">
        <v>333</v>
      </c>
      <c r="M43" s="35">
        <v>222</v>
      </c>
      <c r="N43" s="35">
        <v>0</v>
      </c>
      <c r="O43" s="35">
        <v>0</v>
      </c>
      <c r="P43" s="35">
        <v>41</v>
      </c>
      <c r="Q43" s="35">
        <v>16</v>
      </c>
      <c r="R43" s="35">
        <v>0</v>
      </c>
      <c r="S43" s="35">
        <v>0</v>
      </c>
      <c r="T43" s="35">
        <v>0</v>
      </c>
      <c r="U43" s="35">
        <v>0</v>
      </c>
      <c r="V43" s="116">
        <v>0</v>
      </c>
      <c r="W43" s="105">
        <v>0</v>
      </c>
      <c r="X43" s="104">
        <f t="shared" si="6"/>
        <v>847</v>
      </c>
      <c r="Y43" s="35">
        <f t="shared" si="7"/>
        <v>758</v>
      </c>
      <c r="Z43" s="35">
        <f t="shared" si="8"/>
        <v>775</v>
      </c>
      <c r="AA43" s="105">
        <f t="shared" si="9"/>
        <v>708</v>
      </c>
    </row>
    <row r="44" spans="1:27" ht="12" customHeight="1" x14ac:dyDescent="0.2">
      <c r="A44" s="94">
        <v>7</v>
      </c>
      <c r="B44" s="36">
        <v>167</v>
      </c>
      <c r="C44" s="36">
        <v>172</v>
      </c>
      <c r="D44" s="36">
        <v>0</v>
      </c>
      <c r="E44" s="36">
        <v>0</v>
      </c>
      <c r="F44" s="36">
        <v>473</v>
      </c>
      <c r="G44" s="36">
        <v>330</v>
      </c>
      <c r="H44" s="36">
        <v>31</v>
      </c>
      <c r="I44" s="36">
        <v>0</v>
      </c>
      <c r="J44" s="36">
        <v>17</v>
      </c>
      <c r="K44" s="36">
        <v>4</v>
      </c>
      <c r="L44" s="36">
        <v>229</v>
      </c>
      <c r="M44" s="36">
        <v>160</v>
      </c>
      <c r="N44" s="36">
        <v>0</v>
      </c>
      <c r="O44" s="36">
        <v>0</v>
      </c>
      <c r="P44" s="36">
        <v>29</v>
      </c>
      <c r="Q44" s="36">
        <v>24</v>
      </c>
      <c r="R44" s="36">
        <v>0</v>
      </c>
      <c r="S44" s="36">
        <v>0</v>
      </c>
      <c r="T44" s="36">
        <v>0</v>
      </c>
      <c r="U44" s="36">
        <v>0</v>
      </c>
      <c r="V44" s="117">
        <v>0</v>
      </c>
      <c r="W44" s="107">
        <v>0</v>
      </c>
      <c r="X44" s="106">
        <f t="shared" si="6"/>
        <v>946</v>
      </c>
      <c r="Y44" s="36">
        <f t="shared" si="7"/>
        <v>690</v>
      </c>
      <c r="Z44" s="36">
        <f t="shared" si="8"/>
        <v>869</v>
      </c>
      <c r="AA44" s="107">
        <f t="shared" si="9"/>
        <v>662</v>
      </c>
    </row>
    <row r="45" spans="1:27" ht="12" customHeight="1" x14ac:dyDescent="0.2">
      <c r="A45" s="92">
        <v>8</v>
      </c>
      <c r="B45" s="34">
        <v>235</v>
      </c>
      <c r="C45" s="34">
        <v>124</v>
      </c>
      <c r="D45" s="34">
        <v>0</v>
      </c>
      <c r="E45" s="34">
        <v>0</v>
      </c>
      <c r="F45" s="34">
        <v>668</v>
      </c>
      <c r="G45" s="34">
        <v>209</v>
      </c>
      <c r="H45" s="34">
        <v>35</v>
      </c>
      <c r="I45" s="34">
        <v>0</v>
      </c>
      <c r="J45" s="34">
        <v>32</v>
      </c>
      <c r="K45" s="34">
        <v>6</v>
      </c>
      <c r="L45" s="34">
        <v>206</v>
      </c>
      <c r="M45" s="34">
        <v>128</v>
      </c>
      <c r="N45" s="34">
        <v>0</v>
      </c>
      <c r="O45" s="34">
        <v>0</v>
      </c>
      <c r="P45" s="34">
        <v>27</v>
      </c>
      <c r="Q45" s="34">
        <v>9</v>
      </c>
      <c r="R45" s="34">
        <v>34</v>
      </c>
      <c r="S45" s="34">
        <v>0</v>
      </c>
      <c r="T45" s="34">
        <v>0</v>
      </c>
      <c r="U45" s="34">
        <v>0</v>
      </c>
      <c r="V45" s="115">
        <v>0</v>
      </c>
      <c r="W45" s="103">
        <v>0</v>
      </c>
      <c r="X45" s="102">
        <f t="shared" si="6"/>
        <v>1237</v>
      </c>
      <c r="Y45" s="34">
        <f t="shared" si="7"/>
        <v>476</v>
      </c>
      <c r="Z45" s="34">
        <f t="shared" si="8"/>
        <v>1109</v>
      </c>
      <c r="AA45" s="103">
        <f t="shared" si="9"/>
        <v>461</v>
      </c>
    </row>
    <row r="46" spans="1:27" ht="12" customHeight="1" x14ac:dyDescent="0.2">
      <c r="A46" s="93">
        <v>9</v>
      </c>
      <c r="B46" s="35">
        <v>141</v>
      </c>
      <c r="C46" s="35">
        <v>136</v>
      </c>
      <c r="D46" s="35">
        <v>0</v>
      </c>
      <c r="E46" s="35">
        <v>0</v>
      </c>
      <c r="F46" s="35">
        <v>556</v>
      </c>
      <c r="G46" s="35">
        <v>304</v>
      </c>
      <c r="H46" s="35">
        <v>0</v>
      </c>
      <c r="I46" s="35">
        <v>0</v>
      </c>
      <c r="J46" s="35">
        <v>24</v>
      </c>
      <c r="K46" s="35">
        <v>0</v>
      </c>
      <c r="L46" s="35">
        <v>306</v>
      </c>
      <c r="M46" s="35">
        <v>253</v>
      </c>
      <c r="N46" s="35">
        <v>0</v>
      </c>
      <c r="O46" s="35">
        <v>0</v>
      </c>
      <c r="P46" s="35">
        <v>11</v>
      </c>
      <c r="Q46" s="35">
        <v>9</v>
      </c>
      <c r="R46" s="35">
        <v>64</v>
      </c>
      <c r="S46" s="35">
        <v>0</v>
      </c>
      <c r="T46" s="35">
        <v>0</v>
      </c>
      <c r="U46" s="35">
        <v>0</v>
      </c>
      <c r="V46" s="116">
        <v>0</v>
      </c>
      <c r="W46" s="105">
        <v>0</v>
      </c>
      <c r="X46" s="104">
        <f t="shared" si="6"/>
        <v>1102</v>
      </c>
      <c r="Y46" s="35">
        <f t="shared" si="7"/>
        <v>702</v>
      </c>
      <c r="Z46" s="35">
        <f t="shared" si="8"/>
        <v>1003</v>
      </c>
      <c r="AA46" s="105">
        <f t="shared" si="9"/>
        <v>693</v>
      </c>
    </row>
    <row r="47" spans="1:27" ht="12" customHeight="1" x14ac:dyDescent="0.2">
      <c r="A47" s="94">
        <v>10</v>
      </c>
      <c r="B47" s="36">
        <v>176</v>
      </c>
      <c r="C47" s="36">
        <v>135</v>
      </c>
      <c r="D47" s="36">
        <v>62</v>
      </c>
      <c r="E47" s="36">
        <v>0</v>
      </c>
      <c r="F47" s="36">
        <v>527</v>
      </c>
      <c r="G47" s="36">
        <v>244</v>
      </c>
      <c r="H47" s="36">
        <v>43</v>
      </c>
      <c r="I47" s="36">
        <v>0</v>
      </c>
      <c r="J47" s="36">
        <v>76</v>
      </c>
      <c r="K47" s="36">
        <v>0</v>
      </c>
      <c r="L47" s="36">
        <v>241</v>
      </c>
      <c r="M47" s="36">
        <v>214</v>
      </c>
      <c r="N47" s="36">
        <v>0</v>
      </c>
      <c r="O47" s="36">
        <v>0</v>
      </c>
      <c r="P47" s="36">
        <v>18</v>
      </c>
      <c r="Q47" s="36">
        <v>10</v>
      </c>
      <c r="R47" s="36">
        <v>41</v>
      </c>
      <c r="S47" s="36">
        <v>0</v>
      </c>
      <c r="T47" s="36">
        <v>0</v>
      </c>
      <c r="U47" s="36">
        <v>0</v>
      </c>
      <c r="V47" s="117">
        <v>0</v>
      </c>
      <c r="W47" s="107">
        <v>0</v>
      </c>
      <c r="X47" s="106">
        <f t="shared" si="6"/>
        <v>1184</v>
      </c>
      <c r="Y47" s="36">
        <f t="shared" si="7"/>
        <v>603</v>
      </c>
      <c r="Z47" s="36">
        <f t="shared" si="8"/>
        <v>944</v>
      </c>
      <c r="AA47" s="107">
        <f t="shared" si="9"/>
        <v>593</v>
      </c>
    </row>
    <row r="48" spans="1:27" ht="12" customHeight="1" x14ac:dyDescent="0.2">
      <c r="A48" s="92">
        <v>11</v>
      </c>
      <c r="B48" s="34">
        <v>161</v>
      </c>
      <c r="C48" s="34">
        <v>185</v>
      </c>
      <c r="D48" s="34">
        <v>18</v>
      </c>
      <c r="E48" s="34">
        <v>0</v>
      </c>
      <c r="F48" s="34">
        <v>545</v>
      </c>
      <c r="G48" s="34">
        <v>324</v>
      </c>
      <c r="H48" s="34">
        <v>145</v>
      </c>
      <c r="I48" s="34">
        <v>6</v>
      </c>
      <c r="J48" s="34">
        <v>27</v>
      </c>
      <c r="K48" s="34">
        <v>3</v>
      </c>
      <c r="L48" s="34">
        <v>205</v>
      </c>
      <c r="M48" s="34">
        <v>224</v>
      </c>
      <c r="N48" s="34">
        <v>0</v>
      </c>
      <c r="O48" s="34">
        <v>0</v>
      </c>
      <c r="P48" s="34">
        <v>8</v>
      </c>
      <c r="Q48" s="34">
        <v>3</v>
      </c>
      <c r="R48" s="34">
        <v>0</v>
      </c>
      <c r="S48" s="34">
        <v>0</v>
      </c>
      <c r="T48" s="34">
        <v>0</v>
      </c>
      <c r="U48" s="34">
        <v>0</v>
      </c>
      <c r="V48" s="115">
        <v>0</v>
      </c>
      <c r="W48" s="103">
        <v>0</v>
      </c>
      <c r="X48" s="102">
        <f t="shared" si="6"/>
        <v>1109</v>
      </c>
      <c r="Y48" s="34">
        <f t="shared" si="7"/>
        <v>745</v>
      </c>
      <c r="Z48" s="34">
        <f t="shared" si="8"/>
        <v>911</v>
      </c>
      <c r="AA48" s="103">
        <f t="shared" si="9"/>
        <v>733</v>
      </c>
    </row>
    <row r="49" spans="1:27" ht="12" customHeight="1" x14ac:dyDescent="0.2">
      <c r="A49" s="93">
        <v>12</v>
      </c>
      <c r="B49" s="35">
        <v>178</v>
      </c>
      <c r="C49" s="35">
        <v>205</v>
      </c>
      <c r="D49" s="35">
        <v>4</v>
      </c>
      <c r="E49" s="35">
        <v>4</v>
      </c>
      <c r="F49" s="35">
        <v>499</v>
      </c>
      <c r="G49" s="35">
        <v>341</v>
      </c>
      <c r="H49" s="35">
        <v>23</v>
      </c>
      <c r="I49" s="35">
        <v>20</v>
      </c>
      <c r="J49" s="35">
        <v>16</v>
      </c>
      <c r="K49" s="35">
        <v>0</v>
      </c>
      <c r="L49" s="35">
        <v>153</v>
      </c>
      <c r="M49" s="35">
        <v>257</v>
      </c>
      <c r="N49" s="35">
        <v>0</v>
      </c>
      <c r="O49" s="35">
        <v>0</v>
      </c>
      <c r="P49" s="35">
        <v>6</v>
      </c>
      <c r="Q49" s="35">
        <v>27</v>
      </c>
      <c r="R49" s="35">
        <v>0</v>
      </c>
      <c r="S49" s="35">
        <v>0</v>
      </c>
      <c r="T49" s="35">
        <v>0</v>
      </c>
      <c r="U49" s="35">
        <v>0</v>
      </c>
      <c r="V49" s="116">
        <v>0</v>
      </c>
      <c r="W49" s="105">
        <v>0</v>
      </c>
      <c r="X49" s="104">
        <f t="shared" si="6"/>
        <v>879</v>
      </c>
      <c r="Y49" s="35">
        <f t="shared" si="7"/>
        <v>854</v>
      </c>
      <c r="Z49" s="35">
        <f t="shared" si="8"/>
        <v>830</v>
      </c>
      <c r="AA49" s="105">
        <f t="shared" si="9"/>
        <v>803</v>
      </c>
    </row>
    <row r="50" spans="1:27" ht="12" customHeight="1" x14ac:dyDescent="0.2">
      <c r="A50" s="94">
        <v>13</v>
      </c>
      <c r="B50" s="36">
        <v>79</v>
      </c>
      <c r="C50" s="36">
        <v>365</v>
      </c>
      <c r="D50" s="36">
        <v>3</v>
      </c>
      <c r="E50" s="36">
        <v>8</v>
      </c>
      <c r="F50" s="36">
        <v>348</v>
      </c>
      <c r="G50" s="36">
        <v>603</v>
      </c>
      <c r="H50" s="36">
        <v>35</v>
      </c>
      <c r="I50" s="36">
        <v>20</v>
      </c>
      <c r="J50" s="36">
        <v>23</v>
      </c>
      <c r="K50" s="36">
        <v>6</v>
      </c>
      <c r="L50" s="36">
        <v>304</v>
      </c>
      <c r="M50" s="36">
        <v>458</v>
      </c>
      <c r="N50" s="36">
        <v>0</v>
      </c>
      <c r="O50" s="36">
        <v>0</v>
      </c>
      <c r="P50" s="36">
        <v>9</v>
      </c>
      <c r="Q50" s="36">
        <v>9</v>
      </c>
      <c r="R50" s="36">
        <v>0</v>
      </c>
      <c r="S50" s="36">
        <v>0</v>
      </c>
      <c r="T50" s="36">
        <v>0</v>
      </c>
      <c r="U50" s="36">
        <v>0</v>
      </c>
      <c r="V50" s="117">
        <v>0</v>
      </c>
      <c r="W50" s="107">
        <v>0</v>
      </c>
      <c r="X50" s="106">
        <f t="shared" si="6"/>
        <v>801</v>
      </c>
      <c r="Y50" s="36">
        <f t="shared" si="7"/>
        <v>1469</v>
      </c>
      <c r="Z50" s="36">
        <f t="shared" si="8"/>
        <v>731</v>
      </c>
      <c r="AA50" s="107">
        <f t="shared" si="9"/>
        <v>1426</v>
      </c>
    </row>
    <row r="51" spans="1:27" ht="12" customHeight="1" x14ac:dyDescent="0.2">
      <c r="A51" s="92">
        <v>14</v>
      </c>
      <c r="B51" s="34">
        <v>170</v>
      </c>
      <c r="C51" s="34">
        <v>300</v>
      </c>
      <c r="D51" s="34">
        <v>9</v>
      </c>
      <c r="E51" s="34">
        <v>7</v>
      </c>
      <c r="F51" s="34">
        <v>375</v>
      </c>
      <c r="G51" s="34">
        <v>439</v>
      </c>
      <c r="H51" s="34">
        <v>73</v>
      </c>
      <c r="I51" s="34">
        <v>20</v>
      </c>
      <c r="J51" s="34">
        <v>15</v>
      </c>
      <c r="K51" s="34">
        <v>3</v>
      </c>
      <c r="L51" s="34">
        <v>199</v>
      </c>
      <c r="M51" s="34">
        <v>284</v>
      </c>
      <c r="N51" s="34">
        <v>5</v>
      </c>
      <c r="O51" s="34">
        <v>0</v>
      </c>
      <c r="P51" s="34">
        <v>26</v>
      </c>
      <c r="Q51" s="34">
        <v>0</v>
      </c>
      <c r="R51" s="34">
        <v>0</v>
      </c>
      <c r="S51" s="34">
        <v>0</v>
      </c>
      <c r="T51" s="34">
        <v>0</v>
      </c>
      <c r="U51" s="34">
        <v>0</v>
      </c>
      <c r="V51" s="115">
        <v>0</v>
      </c>
      <c r="W51" s="103">
        <v>0</v>
      </c>
      <c r="X51" s="102">
        <f t="shared" si="6"/>
        <v>872</v>
      </c>
      <c r="Y51" s="34">
        <f t="shared" si="7"/>
        <v>1053</v>
      </c>
      <c r="Z51" s="34">
        <f t="shared" si="8"/>
        <v>744</v>
      </c>
      <c r="AA51" s="103">
        <f t="shared" si="9"/>
        <v>1023</v>
      </c>
    </row>
    <row r="52" spans="1:27" ht="12" customHeight="1" x14ac:dyDescent="0.2">
      <c r="A52" s="93">
        <v>15</v>
      </c>
      <c r="B52" s="35">
        <v>97</v>
      </c>
      <c r="C52" s="35">
        <v>132</v>
      </c>
      <c r="D52" s="35">
        <v>0</v>
      </c>
      <c r="E52" s="35">
        <v>2</v>
      </c>
      <c r="F52" s="35">
        <v>406</v>
      </c>
      <c r="G52" s="35">
        <v>223</v>
      </c>
      <c r="H52" s="35">
        <v>12</v>
      </c>
      <c r="I52" s="35">
        <v>24</v>
      </c>
      <c r="J52" s="35">
        <v>16</v>
      </c>
      <c r="K52" s="35">
        <v>0</v>
      </c>
      <c r="L52" s="35">
        <v>193</v>
      </c>
      <c r="M52" s="35">
        <v>119</v>
      </c>
      <c r="N52" s="35">
        <v>0</v>
      </c>
      <c r="O52" s="35">
        <v>0</v>
      </c>
      <c r="P52" s="35">
        <v>6</v>
      </c>
      <c r="Q52" s="35">
        <v>3</v>
      </c>
      <c r="R52" s="35">
        <v>27</v>
      </c>
      <c r="S52" s="35">
        <v>0</v>
      </c>
      <c r="T52" s="35">
        <v>0</v>
      </c>
      <c r="U52" s="35">
        <v>0</v>
      </c>
      <c r="V52" s="116">
        <v>0</v>
      </c>
      <c r="W52" s="105">
        <v>0</v>
      </c>
      <c r="X52" s="104">
        <f t="shared" si="6"/>
        <v>757</v>
      </c>
      <c r="Y52" s="35">
        <f t="shared" si="7"/>
        <v>503</v>
      </c>
      <c r="Z52" s="35">
        <f t="shared" si="8"/>
        <v>696</v>
      </c>
      <c r="AA52" s="105">
        <f t="shared" si="9"/>
        <v>474</v>
      </c>
    </row>
    <row r="53" spans="1:27" ht="12" customHeight="1" thickBot="1" x14ac:dyDescent="0.25">
      <c r="A53" s="95" t="s">
        <v>17</v>
      </c>
      <c r="B53" s="28">
        <f t="shared" ref="B53:W53" si="10">SUM(B38:B52)</f>
        <v>2245</v>
      </c>
      <c r="C53" s="28">
        <f t="shared" si="10"/>
        <v>2697</v>
      </c>
      <c r="D53" s="28">
        <f t="shared" si="10"/>
        <v>137</v>
      </c>
      <c r="E53" s="28">
        <f t="shared" si="10"/>
        <v>38</v>
      </c>
      <c r="F53" s="28">
        <f t="shared" si="10"/>
        <v>6909</v>
      </c>
      <c r="G53" s="28">
        <f t="shared" si="10"/>
        <v>4678</v>
      </c>
      <c r="H53" s="28">
        <f t="shared" si="10"/>
        <v>555</v>
      </c>
      <c r="I53" s="28">
        <f t="shared" si="10"/>
        <v>150</v>
      </c>
      <c r="J53" s="28">
        <f t="shared" si="10"/>
        <v>458</v>
      </c>
      <c r="K53" s="28">
        <f t="shared" si="10"/>
        <v>26</v>
      </c>
      <c r="L53" s="28">
        <f t="shared" si="10"/>
        <v>3965</v>
      </c>
      <c r="M53" s="28">
        <f t="shared" si="10"/>
        <v>3318</v>
      </c>
      <c r="N53" s="28">
        <f t="shared" si="10"/>
        <v>5</v>
      </c>
      <c r="O53" s="28">
        <f t="shared" si="10"/>
        <v>6</v>
      </c>
      <c r="P53" s="28">
        <f t="shared" si="10"/>
        <v>488</v>
      </c>
      <c r="Q53" s="28">
        <f t="shared" si="10"/>
        <v>194</v>
      </c>
      <c r="R53" s="28">
        <f t="shared" si="10"/>
        <v>240</v>
      </c>
      <c r="S53" s="28">
        <f t="shared" si="10"/>
        <v>7</v>
      </c>
      <c r="T53" s="28">
        <f t="shared" si="10"/>
        <v>0</v>
      </c>
      <c r="U53" s="28">
        <f t="shared" si="10"/>
        <v>0</v>
      </c>
      <c r="V53" s="28">
        <f t="shared" si="10"/>
        <v>0</v>
      </c>
      <c r="W53" s="29">
        <f t="shared" si="10"/>
        <v>0</v>
      </c>
      <c r="X53" s="96">
        <f t="shared" si="6"/>
        <v>15002</v>
      </c>
      <c r="Y53" s="28">
        <f t="shared" si="7"/>
        <v>11114</v>
      </c>
      <c r="Z53" s="28">
        <f t="shared" si="8"/>
        <v>13119</v>
      </c>
      <c r="AA53" s="29">
        <f t="shared" si="9"/>
        <v>10693</v>
      </c>
    </row>
    <row r="54" spans="1:27" ht="12" customHeight="1" x14ac:dyDescent="0.2">
      <c r="A54" s="97" t="s">
        <v>18</v>
      </c>
      <c r="B54" s="63">
        <v>13</v>
      </c>
      <c r="C54" s="63">
        <v>0</v>
      </c>
      <c r="D54" s="63">
        <v>12</v>
      </c>
      <c r="E54" s="63">
        <v>0</v>
      </c>
      <c r="F54" s="63">
        <v>14</v>
      </c>
      <c r="G54" s="63">
        <v>0</v>
      </c>
      <c r="H54" s="63">
        <v>7</v>
      </c>
      <c r="I54" s="63">
        <v>0</v>
      </c>
      <c r="J54" s="63">
        <v>8</v>
      </c>
      <c r="K54" s="63">
        <v>0</v>
      </c>
      <c r="L54" s="63">
        <v>163</v>
      </c>
      <c r="M54" s="63">
        <v>32</v>
      </c>
      <c r="N54" s="63">
        <v>0</v>
      </c>
      <c r="O54" s="63">
        <v>0</v>
      </c>
      <c r="P54" s="63">
        <v>8</v>
      </c>
      <c r="Q54" s="63">
        <v>0</v>
      </c>
      <c r="R54" s="63">
        <v>0</v>
      </c>
      <c r="S54" s="63">
        <v>0</v>
      </c>
      <c r="T54" s="63">
        <v>0</v>
      </c>
      <c r="U54" s="63">
        <v>0</v>
      </c>
      <c r="V54" s="63">
        <v>0</v>
      </c>
      <c r="W54" s="64">
        <v>0</v>
      </c>
      <c r="X54" s="98">
        <f t="shared" si="6"/>
        <v>225</v>
      </c>
      <c r="Y54" s="37">
        <f t="shared" si="7"/>
        <v>32</v>
      </c>
      <c r="Z54" s="37">
        <f t="shared" si="8"/>
        <v>190</v>
      </c>
      <c r="AA54" s="99">
        <f t="shared" si="9"/>
        <v>32</v>
      </c>
    </row>
    <row r="55" spans="1:27" ht="12" customHeight="1" thickBot="1" x14ac:dyDescent="0.25">
      <c r="A55" s="95" t="s">
        <v>19</v>
      </c>
      <c r="B55" s="28">
        <f t="shared" ref="B55:W55" si="11">SUM(B53:B54)</f>
        <v>2258</v>
      </c>
      <c r="C55" s="28">
        <f t="shared" si="11"/>
        <v>2697</v>
      </c>
      <c r="D55" s="28">
        <f t="shared" si="11"/>
        <v>149</v>
      </c>
      <c r="E55" s="28">
        <f t="shared" si="11"/>
        <v>38</v>
      </c>
      <c r="F55" s="28">
        <f t="shared" si="11"/>
        <v>6923</v>
      </c>
      <c r="G55" s="28">
        <f t="shared" si="11"/>
        <v>4678</v>
      </c>
      <c r="H55" s="28">
        <f t="shared" si="11"/>
        <v>562</v>
      </c>
      <c r="I55" s="28">
        <f t="shared" si="11"/>
        <v>150</v>
      </c>
      <c r="J55" s="28">
        <f t="shared" si="11"/>
        <v>466</v>
      </c>
      <c r="K55" s="28">
        <f t="shared" si="11"/>
        <v>26</v>
      </c>
      <c r="L55" s="28">
        <f t="shared" si="11"/>
        <v>4128</v>
      </c>
      <c r="M55" s="28">
        <f t="shared" si="11"/>
        <v>3350</v>
      </c>
      <c r="N55" s="28">
        <f t="shared" si="11"/>
        <v>5</v>
      </c>
      <c r="O55" s="28">
        <f t="shared" si="11"/>
        <v>6</v>
      </c>
      <c r="P55" s="28">
        <f t="shared" si="11"/>
        <v>496</v>
      </c>
      <c r="Q55" s="28">
        <f t="shared" si="11"/>
        <v>194</v>
      </c>
      <c r="R55" s="28">
        <f t="shared" si="11"/>
        <v>240</v>
      </c>
      <c r="S55" s="28">
        <f t="shared" si="11"/>
        <v>7</v>
      </c>
      <c r="T55" s="28">
        <f t="shared" si="11"/>
        <v>0</v>
      </c>
      <c r="U55" s="28">
        <f t="shared" si="11"/>
        <v>0</v>
      </c>
      <c r="V55" s="28">
        <f t="shared" si="11"/>
        <v>0</v>
      </c>
      <c r="W55" s="29">
        <f t="shared" si="11"/>
        <v>0</v>
      </c>
      <c r="X55" s="96">
        <f t="shared" si="6"/>
        <v>15227</v>
      </c>
      <c r="Y55" s="28">
        <f t="shared" si="7"/>
        <v>11146</v>
      </c>
      <c r="Z55" s="28">
        <f t="shared" si="8"/>
        <v>13309</v>
      </c>
      <c r="AA55" s="29">
        <f t="shared" si="9"/>
        <v>10725</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283</v>
      </c>
      <c r="D57" s="100"/>
    </row>
    <row r="58" spans="1:27" ht="12" customHeight="1" x14ac:dyDescent="0.2">
      <c r="B58" s="108" t="str">
        <f t="shared" ref="B58:W58" si="12">IF(B53-B28=0," ",B53-B28)</f>
        <v xml:space="preserve"> </v>
      </c>
      <c r="C58" s="108" t="str">
        <f t="shared" si="12"/>
        <v xml:space="preserve"> </v>
      </c>
      <c r="D58" s="108" t="str">
        <f t="shared" si="12"/>
        <v xml:space="preserve"> </v>
      </c>
      <c r="E58" s="108" t="str">
        <f t="shared" si="12"/>
        <v xml:space="preserve"> </v>
      </c>
      <c r="F58" s="108" t="str">
        <f t="shared" si="12"/>
        <v xml:space="preserve"> </v>
      </c>
      <c r="G58" s="108" t="str">
        <f t="shared" si="12"/>
        <v xml:space="preserve"> </v>
      </c>
      <c r="H58" s="108" t="str">
        <f t="shared" si="12"/>
        <v xml:space="preserve"> </v>
      </c>
      <c r="I58" s="108" t="str">
        <f t="shared" si="12"/>
        <v xml:space="preserve"> </v>
      </c>
      <c r="J58" s="108" t="str">
        <f t="shared" si="12"/>
        <v xml:space="preserve"> </v>
      </c>
      <c r="K58" s="108" t="str">
        <f t="shared" si="12"/>
        <v xml:space="preserve"> </v>
      </c>
      <c r="L58" s="108" t="str">
        <f t="shared" si="12"/>
        <v xml:space="preserve"> </v>
      </c>
      <c r="M58" s="108" t="str">
        <f t="shared" si="12"/>
        <v xml:space="preserve"> </v>
      </c>
      <c r="N58" s="108" t="str">
        <f t="shared" si="12"/>
        <v xml:space="preserve"> </v>
      </c>
      <c r="O58" s="108" t="str">
        <f t="shared" si="12"/>
        <v xml:space="preserve"> </v>
      </c>
      <c r="P58" s="108" t="str">
        <f t="shared" si="12"/>
        <v xml:space="preserve"> </v>
      </c>
      <c r="Q58" s="108" t="str">
        <f t="shared" si="12"/>
        <v xml:space="preserve"> </v>
      </c>
      <c r="R58" s="108" t="str">
        <f t="shared" si="12"/>
        <v xml:space="preserve"> </v>
      </c>
      <c r="S58" s="108" t="str">
        <f t="shared" si="12"/>
        <v xml:space="preserve"> </v>
      </c>
      <c r="T58" s="108" t="str">
        <f t="shared" si="12"/>
        <v xml:space="preserve"> </v>
      </c>
      <c r="U58" s="108" t="str">
        <f t="shared" si="12"/>
        <v xml:space="preserve"> </v>
      </c>
      <c r="V58" s="108" t="str">
        <f t="shared" si="12"/>
        <v xml:space="preserve"> </v>
      </c>
      <c r="W58" s="108" t="str">
        <f t="shared" si="12"/>
        <v xml:space="preserve"> </v>
      </c>
      <c r="X58" s="108" t="str">
        <f>IF(X53-X28=0," ",X53-X28)</f>
        <v xml:space="preserve"> </v>
      </c>
      <c r="Y58" s="108" t="str">
        <f>IF(Y53-Y28=0," ",Y53-Y28)</f>
        <v xml:space="preserve"> </v>
      </c>
      <c r="Z58" s="108" t="str">
        <f>IF(Z53-Z28=0," ",Z53-Z28)</f>
        <v xml:space="preserve"> </v>
      </c>
      <c r="AA58" s="108" t="str">
        <f>IF(AA53-AA28=0," ",AA53-AA28)</f>
        <v xml:space="preserve"> </v>
      </c>
    </row>
    <row r="59" spans="1:27" ht="19.5" customHeight="1" thickBot="1" x14ac:dyDescent="0.35">
      <c r="A59" s="53" t="s">
        <v>117</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574</v>
      </c>
      <c r="C63" s="34">
        <f t="shared" ref="C63:AA63" si="13">SUM(C15:C16,C20:C23)</f>
        <v>1044</v>
      </c>
      <c r="D63" s="34">
        <f t="shared" si="13"/>
        <v>28</v>
      </c>
      <c r="E63" s="34">
        <f t="shared" si="13"/>
        <v>14</v>
      </c>
      <c r="F63" s="34">
        <f t="shared" si="13"/>
        <v>1800</v>
      </c>
      <c r="G63" s="34">
        <f t="shared" si="13"/>
        <v>1720</v>
      </c>
      <c r="H63" s="34">
        <f t="shared" si="13"/>
        <v>167</v>
      </c>
      <c r="I63" s="34">
        <f t="shared" si="13"/>
        <v>68</v>
      </c>
      <c r="J63" s="34">
        <f t="shared" si="13"/>
        <v>84</v>
      </c>
      <c r="K63" s="34">
        <f t="shared" si="13"/>
        <v>12</v>
      </c>
      <c r="L63" s="34">
        <f t="shared" si="13"/>
        <v>969</v>
      </c>
      <c r="M63" s="34">
        <f t="shared" si="13"/>
        <v>1215</v>
      </c>
      <c r="N63" s="34">
        <f t="shared" si="13"/>
        <v>5</v>
      </c>
      <c r="O63" s="34">
        <f t="shared" si="13"/>
        <v>0</v>
      </c>
      <c r="P63" s="34">
        <f t="shared" si="13"/>
        <v>32</v>
      </c>
      <c r="Q63" s="34">
        <f t="shared" si="13"/>
        <v>42</v>
      </c>
      <c r="R63" s="34">
        <f t="shared" si="13"/>
        <v>27</v>
      </c>
      <c r="S63" s="34">
        <f t="shared" si="13"/>
        <v>0</v>
      </c>
      <c r="T63" s="33">
        <f t="shared" si="13"/>
        <v>0</v>
      </c>
      <c r="U63" s="33">
        <f t="shared" si="13"/>
        <v>0</v>
      </c>
      <c r="V63" s="33">
        <f t="shared" si="13"/>
        <v>0</v>
      </c>
      <c r="W63" s="59">
        <f t="shared" si="13"/>
        <v>0</v>
      </c>
      <c r="X63" s="102">
        <f t="shared" si="13"/>
        <v>3686</v>
      </c>
      <c r="Y63" s="34">
        <f t="shared" si="13"/>
        <v>4115</v>
      </c>
      <c r="Z63" s="34">
        <f t="shared" si="13"/>
        <v>3343</v>
      </c>
      <c r="AA63" s="103">
        <f t="shared" si="13"/>
        <v>3979</v>
      </c>
    </row>
    <row r="64" spans="1:27" ht="12" customHeight="1" x14ac:dyDescent="0.2">
      <c r="A64" s="92" t="s">
        <v>26</v>
      </c>
      <c r="B64" s="34">
        <f>SUM(B7:B9,B12:B14,B17:B18,B24)</f>
        <v>1006</v>
      </c>
      <c r="C64" s="34">
        <f t="shared" ref="C64:AA64" si="14">SUM(C7:C9,C12:C14,C17:C18,C24)</f>
        <v>1272</v>
      </c>
      <c r="D64" s="34">
        <f t="shared" si="14"/>
        <v>92</v>
      </c>
      <c r="E64" s="34">
        <f t="shared" si="14"/>
        <v>23</v>
      </c>
      <c r="F64" s="34">
        <f t="shared" si="14"/>
        <v>3085</v>
      </c>
      <c r="G64" s="34">
        <f t="shared" si="14"/>
        <v>2215</v>
      </c>
      <c r="H64" s="34">
        <f t="shared" si="14"/>
        <v>292</v>
      </c>
      <c r="I64" s="34">
        <f t="shared" si="14"/>
        <v>74</v>
      </c>
      <c r="J64" s="34">
        <f t="shared" si="14"/>
        <v>223</v>
      </c>
      <c r="K64" s="34">
        <f t="shared" si="14"/>
        <v>4</v>
      </c>
      <c r="L64" s="34">
        <f t="shared" si="14"/>
        <v>1986</v>
      </c>
      <c r="M64" s="34">
        <f t="shared" si="14"/>
        <v>1611</v>
      </c>
      <c r="N64" s="34">
        <f t="shared" si="14"/>
        <v>0</v>
      </c>
      <c r="O64" s="34">
        <f t="shared" si="14"/>
        <v>6</v>
      </c>
      <c r="P64" s="34">
        <f t="shared" si="14"/>
        <v>374</v>
      </c>
      <c r="Q64" s="34">
        <f t="shared" si="14"/>
        <v>125</v>
      </c>
      <c r="R64" s="34">
        <f t="shared" si="14"/>
        <v>77</v>
      </c>
      <c r="S64" s="34">
        <f t="shared" si="14"/>
        <v>7</v>
      </c>
      <c r="T64" s="33">
        <f t="shared" si="14"/>
        <v>0</v>
      </c>
      <c r="U64" s="33">
        <f t="shared" si="14"/>
        <v>0</v>
      </c>
      <c r="V64" s="33">
        <f t="shared" si="14"/>
        <v>0</v>
      </c>
      <c r="W64" s="59">
        <f t="shared" si="14"/>
        <v>0</v>
      </c>
      <c r="X64" s="102">
        <f t="shared" si="14"/>
        <v>7135</v>
      </c>
      <c r="Y64" s="34">
        <f t="shared" si="14"/>
        <v>5337</v>
      </c>
      <c r="Z64" s="34">
        <f t="shared" si="14"/>
        <v>6077</v>
      </c>
      <c r="AA64" s="103">
        <f t="shared" si="14"/>
        <v>5098</v>
      </c>
    </row>
    <row r="65" spans="1:27" ht="12" customHeight="1" x14ac:dyDescent="0.2">
      <c r="A65" s="93" t="s">
        <v>27</v>
      </c>
      <c r="B65" s="35">
        <f>SUM(B10:B11,B19,B25:B27)</f>
        <v>665</v>
      </c>
      <c r="C65" s="35">
        <f t="shared" ref="C65:AA65" si="15">SUM(C10:C11,C19,C25:C27)</f>
        <v>381</v>
      </c>
      <c r="D65" s="35">
        <f t="shared" si="15"/>
        <v>17</v>
      </c>
      <c r="E65" s="35">
        <f t="shared" si="15"/>
        <v>1</v>
      </c>
      <c r="F65" s="35">
        <f t="shared" si="15"/>
        <v>2024</v>
      </c>
      <c r="G65" s="35">
        <f t="shared" si="15"/>
        <v>743</v>
      </c>
      <c r="H65" s="35">
        <f t="shared" si="15"/>
        <v>96</v>
      </c>
      <c r="I65" s="35">
        <f t="shared" si="15"/>
        <v>8</v>
      </c>
      <c r="J65" s="35">
        <f t="shared" si="15"/>
        <v>151</v>
      </c>
      <c r="K65" s="35">
        <f t="shared" si="15"/>
        <v>10</v>
      </c>
      <c r="L65" s="35">
        <f t="shared" si="15"/>
        <v>1010</v>
      </c>
      <c r="M65" s="35">
        <f t="shared" si="15"/>
        <v>492</v>
      </c>
      <c r="N65" s="35">
        <f t="shared" si="15"/>
        <v>0</v>
      </c>
      <c r="O65" s="35">
        <f t="shared" si="15"/>
        <v>0</v>
      </c>
      <c r="P65" s="35">
        <f t="shared" si="15"/>
        <v>82</v>
      </c>
      <c r="Q65" s="35">
        <f t="shared" si="15"/>
        <v>27</v>
      </c>
      <c r="R65" s="35">
        <f t="shared" si="15"/>
        <v>136</v>
      </c>
      <c r="S65" s="35">
        <f t="shared" si="15"/>
        <v>0</v>
      </c>
      <c r="T65" s="63">
        <f t="shared" si="15"/>
        <v>0</v>
      </c>
      <c r="U65" s="63">
        <f t="shared" si="15"/>
        <v>0</v>
      </c>
      <c r="V65" s="63">
        <f t="shared" si="15"/>
        <v>0</v>
      </c>
      <c r="W65" s="64">
        <f t="shared" si="15"/>
        <v>0</v>
      </c>
      <c r="X65" s="104">
        <f t="shared" si="15"/>
        <v>4181</v>
      </c>
      <c r="Y65" s="35">
        <f t="shared" si="15"/>
        <v>1662</v>
      </c>
      <c r="Z65" s="35">
        <f t="shared" si="15"/>
        <v>3699</v>
      </c>
      <c r="AA65" s="105">
        <f t="shared" si="15"/>
        <v>1616</v>
      </c>
    </row>
    <row r="66" spans="1:27" ht="12" customHeight="1" thickBot="1" x14ac:dyDescent="0.25">
      <c r="A66" s="95" t="s">
        <v>17</v>
      </c>
      <c r="B66" s="28">
        <f>SUM(B63:B65)</f>
        <v>2245</v>
      </c>
      <c r="C66" s="28">
        <f t="shared" ref="C66:AA66" si="16">SUM(C63:C65)</f>
        <v>2697</v>
      </c>
      <c r="D66" s="28">
        <f t="shared" si="16"/>
        <v>137</v>
      </c>
      <c r="E66" s="28">
        <f t="shared" si="16"/>
        <v>38</v>
      </c>
      <c r="F66" s="28">
        <f t="shared" si="16"/>
        <v>6909</v>
      </c>
      <c r="G66" s="28">
        <f t="shared" si="16"/>
        <v>4678</v>
      </c>
      <c r="H66" s="28">
        <f t="shared" si="16"/>
        <v>555</v>
      </c>
      <c r="I66" s="28">
        <f t="shared" si="16"/>
        <v>150</v>
      </c>
      <c r="J66" s="28">
        <f t="shared" si="16"/>
        <v>458</v>
      </c>
      <c r="K66" s="28">
        <f t="shared" si="16"/>
        <v>26</v>
      </c>
      <c r="L66" s="28">
        <f t="shared" si="16"/>
        <v>3965</v>
      </c>
      <c r="M66" s="28">
        <f t="shared" si="16"/>
        <v>3318</v>
      </c>
      <c r="N66" s="28">
        <f t="shared" si="16"/>
        <v>5</v>
      </c>
      <c r="O66" s="28">
        <f t="shared" si="16"/>
        <v>6</v>
      </c>
      <c r="P66" s="28">
        <f t="shared" si="16"/>
        <v>488</v>
      </c>
      <c r="Q66" s="28">
        <f t="shared" si="16"/>
        <v>194</v>
      </c>
      <c r="R66" s="28">
        <f t="shared" si="16"/>
        <v>240</v>
      </c>
      <c r="S66" s="28">
        <f t="shared" si="16"/>
        <v>7</v>
      </c>
      <c r="T66" s="28">
        <f t="shared" si="16"/>
        <v>0</v>
      </c>
      <c r="U66" s="28">
        <f t="shared" si="16"/>
        <v>0</v>
      </c>
      <c r="V66" s="28">
        <f t="shared" si="16"/>
        <v>0</v>
      </c>
      <c r="W66" s="29">
        <f t="shared" si="16"/>
        <v>0</v>
      </c>
      <c r="X66" s="96">
        <f t="shared" si="16"/>
        <v>15002</v>
      </c>
      <c r="Y66" s="28">
        <f t="shared" si="16"/>
        <v>11114</v>
      </c>
      <c r="Z66" s="28">
        <f t="shared" si="16"/>
        <v>13119</v>
      </c>
      <c r="AA66" s="29">
        <f t="shared" si="16"/>
        <v>10693</v>
      </c>
    </row>
    <row r="67" spans="1:27" ht="12" customHeight="1" x14ac:dyDescent="0.2">
      <c r="A67" s="97" t="s">
        <v>18</v>
      </c>
      <c r="B67" s="37">
        <f>B29</f>
        <v>13</v>
      </c>
      <c r="C67" s="37">
        <f t="shared" ref="C67:AA67" si="17">C29</f>
        <v>0</v>
      </c>
      <c r="D67" s="37">
        <f t="shared" si="17"/>
        <v>12</v>
      </c>
      <c r="E67" s="37">
        <f t="shared" si="17"/>
        <v>0</v>
      </c>
      <c r="F67" s="37">
        <f t="shared" si="17"/>
        <v>14</v>
      </c>
      <c r="G67" s="37">
        <f t="shared" si="17"/>
        <v>0</v>
      </c>
      <c r="H67" s="37">
        <f t="shared" si="17"/>
        <v>7</v>
      </c>
      <c r="I67" s="37">
        <f t="shared" si="17"/>
        <v>0</v>
      </c>
      <c r="J67" s="37">
        <f t="shared" si="17"/>
        <v>8</v>
      </c>
      <c r="K67" s="37">
        <f t="shared" si="17"/>
        <v>0</v>
      </c>
      <c r="L67" s="37">
        <f t="shared" si="17"/>
        <v>163</v>
      </c>
      <c r="M67" s="37">
        <f t="shared" si="17"/>
        <v>32</v>
      </c>
      <c r="N67" s="37">
        <f t="shared" si="17"/>
        <v>0</v>
      </c>
      <c r="O67" s="37">
        <f t="shared" si="17"/>
        <v>0</v>
      </c>
      <c r="P67" s="37">
        <f t="shared" si="17"/>
        <v>8</v>
      </c>
      <c r="Q67" s="37">
        <f t="shared" si="17"/>
        <v>0</v>
      </c>
      <c r="R67" s="37">
        <f t="shared" si="17"/>
        <v>0</v>
      </c>
      <c r="S67" s="37">
        <f t="shared" si="17"/>
        <v>0</v>
      </c>
      <c r="T67" s="63">
        <f t="shared" si="17"/>
        <v>0</v>
      </c>
      <c r="U67" s="63">
        <f t="shared" si="17"/>
        <v>0</v>
      </c>
      <c r="V67" s="63">
        <f t="shared" si="17"/>
        <v>0</v>
      </c>
      <c r="W67" s="64">
        <f t="shared" si="17"/>
        <v>0</v>
      </c>
      <c r="X67" s="98">
        <f t="shared" si="17"/>
        <v>225</v>
      </c>
      <c r="Y67" s="37">
        <f t="shared" si="17"/>
        <v>32</v>
      </c>
      <c r="Z67" s="37">
        <f t="shared" si="17"/>
        <v>190</v>
      </c>
      <c r="AA67" s="99">
        <f t="shared" si="17"/>
        <v>32</v>
      </c>
    </row>
    <row r="68" spans="1:27" ht="12" customHeight="1" thickBot="1" x14ac:dyDescent="0.25">
      <c r="A68" s="95" t="s">
        <v>19</v>
      </c>
      <c r="B68" s="28">
        <f t="shared" ref="B68:W68" si="18">SUM(B66:B67)</f>
        <v>2258</v>
      </c>
      <c r="C68" s="28">
        <f t="shared" si="18"/>
        <v>2697</v>
      </c>
      <c r="D68" s="28">
        <f t="shared" si="18"/>
        <v>149</v>
      </c>
      <c r="E68" s="28">
        <f t="shared" si="18"/>
        <v>38</v>
      </c>
      <c r="F68" s="28">
        <f t="shared" si="18"/>
        <v>6923</v>
      </c>
      <c r="G68" s="28">
        <f t="shared" si="18"/>
        <v>4678</v>
      </c>
      <c r="H68" s="28">
        <f t="shared" si="18"/>
        <v>562</v>
      </c>
      <c r="I68" s="28">
        <f t="shared" si="18"/>
        <v>150</v>
      </c>
      <c r="J68" s="28">
        <f t="shared" si="18"/>
        <v>466</v>
      </c>
      <c r="K68" s="28">
        <f t="shared" si="18"/>
        <v>26</v>
      </c>
      <c r="L68" s="28">
        <f t="shared" si="18"/>
        <v>4128</v>
      </c>
      <c r="M68" s="28">
        <f t="shared" si="18"/>
        <v>3350</v>
      </c>
      <c r="N68" s="28">
        <f t="shared" si="18"/>
        <v>5</v>
      </c>
      <c r="O68" s="28">
        <f t="shared" si="18"/>
        <v>6</v>
      </c>
      <c r="P68" s="28">
        <f t="shared" si="18"/>
        <v>496</v>
      </c>
      <c r="Q68" s="28">
        <f t="shared" si="18"/>
        <v>194</v>
      </c>
      <c r="R68" s="28">
        <f t="shared" si="18"/>
        <v>240</v>
      </c>
      <c r="S68" s="28">
        <f t="shared" si="18"/>
        <v>7</v>
      </c>
      <c r="T68" s="28">
        <f t="shared" si="18"/>
        <v>0</v>
      </c>
      <c r="U68" s="28">
        <f t="shared" si="18"/>
        <v>0</v>
      </c>
      <c r="V68" s="28">
        <f t="shared" si="18"/>
        <v>0</v>
      </c>
      <c r="W68" s="29">
        <f t="shared" si="18"/>
        <v>0</v>
      </c>
      <c r="X68" s="96">
        <f>SUM(B68,D68,F68,H68,J68,L68,N68,P68,R68,T68,V68)</f>
        <v>15227</v>
      </c>
      <c r="Y68" s="28">
        <f>SUM(C68,E68,G68,I68,K68,M68,O68,Q68,S68,U68,W68)</f>
        <v>11146</v>
      </c>
      <c r="Z68" s="28">
        <f>SUM(B68,F68,L68,T68)</f>
        <v>13309</v>
      </c>
      <c r="AA68" s="29">
        <f>SUM(C68,G68,M68,U68)</f>
        <v>10725</v>
      </c>
    </row>
    <row r="69" spans="1:27" ht="12" customHeight="1" x14ac:dyDescent="0.2">
      <c r="A69" s="79" t="s">
        <v>28</v>
      </c>
    </row>
    <row r="70" spans="1:27" ht="12" customHeight="1" x14ac:dyDescent="0.2">
      <c r="A70" s="77" t="s">
        <v>283</v>
      </c>
    </row>
  </sheetData>
  <mergeCells count="49">
    <mergeCell ref="A35:A37"/>
    <mergeCell ref="B35:W35"/>
    <mergeCell ref="B36:C36"/>
    <mergeCell ref="D36:E36"/>
    <mergeCell ref="F36:G36"/>
    <mergeCell ref="H36:I36"/>
    <mergeCell ref="J36:K36"/>
    <mergeCell ref="L36:M36"/>
    <mergeCell ref="V36:W36"/>
    <mergeCell ref="P36:Q36"/>
    <mergeCell ref="R36:S36"/>
    <mergeCell ref="N36:O36"/>
    <mergeCell ref="V61:W61"/>
    <mergeCell ref="N5:O5"/>
    <mergeCell ref="P5:Q5"/>
    <mergeCell ref="B4:W4"/>
    <mergeCell ref="T5:U5"/>
    <mergeCell ref="X36:Y36"/>
    <mergeCell ref="X61:Y61"/>
    <mergeCell ref="Z36:AA36"/>
    <mergeCell ref="A4:A6"/>
    <mergeCell ref="B5:C5"/>
    <mergeCell ref="D5:E5"/>
    <mergeCell ref="F5:G5"/>
    <mergeCell ref="Z5:AA5"/>
    <mergeCell ref="H5:I5"/>
    <mergeCell ref="J5:K5"/>
    <mergeCell ref="X4:AA4"/>
    <mergeCell ref="L5:M5"/>
    <mergeCell ref="V5:W5"/>
    <mergeCell ref="X5:Y5"/>
    <mergeCell ref="R5:S5"/>
    <mergeCell ref="T61:U61"/>
    <mergeCell ref="X35:AA35"/>
    <mergeCell ref="T36:U36"/>
    <mergeCell ref="B1:Y1"/>
    <mergeCell ref="A60:A62"/>
    <mergeCell ref="B60:W60"/>
    <mergeCell ref="X60:AA60"/>
    <mergeCell ref="B61:C61"/>
    <mergeCell ref="D61:E61"/>
    <mergeCell ref="F61:G61"/>
    <mergeCell ref="H61:I61"/>
    <mergeCell ref="J61:K61"/>
    <mergeCell ref="L61:M61"/>
    <mergeCell ref="N61:O61"/>
    <mergeCell ref="Z61:AA61"/>
    <mergeCell ref="P61:Q61"/>
    <mergeCell ref="R61:S61"/>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AA70"/>
  <sheetViews>
    <sheetView showGridLines="0" zoomScaleNormal="100" workbookViewId="0">
      <pane ySplit="1" topLeftCell="A47"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52</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 customHeight="1" thickBot="1" x14ac:dyDescent="0.35">
      <c r="A3" s="53" t="s">
        <v>118</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2559</v>
      </c>
      <c r="C7" s="34">
        <v>5774</v>
      </c>
      <c r="D7" s="34">
        <v>0</v>
      </c>
      <c r="E7" s="34">
        <v>55</v>
      </c>
      <c r="F7" s="34">
        <v>9122</v>
      </c>
      <c r="G7" s="34">
        <v>11303</v>
      </c>
      <c r="H7" s="34">
        <v>78</v>
      </c>
      <c r="I7" s="34">
        <v>109</v>
      </c>
      <c r="J7" s="34">
        <v>473</v>
      </c>
      <c r="K7" s="34">
        <v>0</v>
      </c>
      <c r="L7" s="34">
        <v>8164</v>
      </c>
      <c r="M7" s="34">
        <v>7420</v>
      </c>
      <c r="N7" s="34">
        <v>0</v>
      </c>
      <c r="O7" s="34">
        <v>52</v>
      </c>
      <c r="P7" s="34">
        <v>3719</v>
      </c>
      <c r="Q7" s="34">
        <v>773</v>
      </c>
      <c r="R7" s="34">
        <v>502</v>
      </c>
      <c r="S7" s="34">
        <v>16</v>
      </c>
      <c r="T7" s="34">
        <v>7341</v>
      </c>
      <c r="U7" s="34">
        <v>24633</v>
      </c>
      <c r="V7" s="115">
        <v>0</v>
      </c>
      <c r="W7" s="103">
        <v>1487</v>
      </c>
      <c r="X7" s="102">
        <f>SUM(B7,D7,F7,H7,J7,L7,N7,P7,R7,T7,V7)</f>
        <v>31958</v>
      </c>
      <c r="Y7" s="34">
        <f>SUM(C7,E7,G7,I7,K7,M7,O7,Q7,S7,U7,W7)</f>
        <v>51622</v>
      </c>
      <c r="Z7" s="34">
        <f>SUM(B7,F7,L7,T7)</f>
        <v>27186</v>
      </c>
      <c r="AA7" s="103">
        <f>SUM(C7,G7,M7,U7)</f>
        <v>49130</v>
      </c>
    </row>
    <row r="8" spans="1:27" ht="12" customHeight="1" x14ac:dyDescent="0.2">
      <c r="A8" s="92">
        <v>2</v>
      </c>
      <c r="B8" s="34">
        <v>1984</v>
      </c>
      <c r="C8" s="34">
        <v>3476</v>
      </c>
      <c r="D8" s="34">
        <v>55</v>
      </c>
      <c r="E8" s="34">
        <v>28</v>
      </c>
      <c r="F8" s="34">
        <v>7290</v>
      </c>
      <c r="G8" s="34">
        <v>8107</v>
      </c>
      <c r="H8" s="34">
        <v>325</v>
      </c>
      <c r="I8" s="34">
        <v>190</v>
      </c>
      <c r="J8" s="34">
        <v>356</v>
      </c>
      <c r="K8" s="34">
        <v>0</v>
      </c>
      <c r="L8" s="34">
        <v>7121</v>
      </c>
      <c r="M8" s="34">
        <v>5098</v>
      </c>
      <c r="N8" s="34">
        <v>0</v>
      </c>
      <c r="O8" s="34">
        <v>0</v>
      </c>
      <c r="P8" s="34">
        <v>785</v>
      </c>
      <c r="Q8" s="34">
        <v>520</v>
      </c>
      <c r="R8" s="34">
        <v>0</v>
      </c>
      <c r="S8" s="34">
        <v>0</v>
      </c>
      <c r="T8" s="34">
        <v>10096</v>
      </c>
      <c r="U8" s="34">
        <v>4761</v>
      </c>
      <c r="V8" s="115">
        <v>0</v>
      </c>
      <c r="W8" s="103">
        <v>127</v>
      </c>
      <c r="X8" s="102">
        <f t="shared" ref="X8:X27" si="0">SUM(B8,D8,F8,H8,J8,L8,N8,P8,R8,T8,V8)</f>
        <v>28012</v>
      </c>
      <c r="Y8" s="34">
        <f t="shared" ref="Y8:Y27" si="1">SUM(C8,E8,G8,I8,K8,M8,O8,Q8,S8,U8,W8)</f>
        <v>22307</v>
      </c>
      <c r="Z8" s="34">
        <f t="shared" ref="Z8:Z30" si="2">SUM(B8,F8,L8,T8)</f>
        <v>26491</v>
      </c>
      <c r="AA8" s="103">
        <f t="shared" ref="AA8:AA30" si="3">SUM(C8,G8,M8,U8)</f>
        <v>21442</v>
      </c>
    </row>
    <row r="9" spans="1:27" ht="12" customHeight="1" x14ac:dyDescent="0.2">
      <c r="A9" s="93">
        <v>3</v>
      </c>
      <c r="B9" s="35">
        <v>1711</v>
      </c>
      <c r="C9" s="35">
        <v>2559</v>
      </c>
      <c r="D9" s="35">
        <v>11</v>
      </c>
      <c r="E9" s="35">
        <v>0</v>
      </c>
      <c r="F9" s="35">
        <v>5671</v>
      </c>
      <c r="G9" s="35">
        <v>4877</v>
      </c>
      <c r="H9" s="35">
        <v>244</v>
      </c>
      <c r="I9" s="35">
        <v>0</v>
      </c>
      <c r="J9" s="35">
        <v>500</v>
      </c>
      <c r="K9" s="35">
        <v>0</v>
      </c>
      <c r="L9" s="35">
        <v>2842</v>
      </c>
      <c r="M9" s="35">
        <v>4029</v>
      </c>
      <c r="N9" s="35">
        <v>0</v>
      </c>
      <c r="O9" s="35">
        <v>0</v>
      </c>
      <c r="P9" s="35">
        <v>2875</v>
      </c>
      <c r="Q9" s="35">
        <v>196</v>
      </c>
      <c r="R9" s="35">
        <v>0</v>
      </c>
      <c r="S9" s="35">
        <v>0</v>
      </c>
      <c r="T9" s="35">
        <v>1206</v>
      </c>
      <c r="U9" s="35">
        <v>5779</v>
      </c>
      <c r="V9" s="116">
        <v>0</v>
      </c>
      <c r="W9" s="105">
        <v>992</v>
      </c>
      <c r="X9" s="104">
        <f t="shared" si="0"/>
        <v>15060</v>
      </c>
      <c r="Y9" s="35">
        <f t="shared" si="1"/>
        <v>18432</v>
      </c>
      <c r="Z9" s="35">
        <f t="shared" si="2"/>
        <v>11430</v>
      </c>
      <c r="AA9" s="105">
        <f t="shared" si="3"/>
        <v>17244</v>
      </c>
    </row>
    <row r="10" spans="1:27" ht="12" customHeight="1" x14ac:dyDescent="0.2">
      <c r="A10" s="94">
        <v>4</v>
      </c>
      <c r="B10" s="36">
        <v>2172</v>
      </c>
      <c r="C10" s="36">
        <v>1365</v>
      </c>
      <c r="D10" s="36">
        <v>0</v>
      </c>
      <c r="E10" s="36">
        <v>0</v>
      </c>
      <c r="F10" s="36">
        <v>6745</v>
      </c>
      <c r="G10" s="36">
        <v>2798</v>
      </c>
      <c r="H10" s="36">
        <v>0</v>
      </c>
      <c r="I10" s="36">
        <v>0</v>
      </c>
      <c r="J10" s="36">
        <v>385</v>
      </c>
      <c r="K10" s="36">
        <v>0</v>
      </c>
      <c r="L10" s="36">
        <v>6497</v>
      </c>
      <c r="M10" s="36">
        <v>1669</v>
      </c>
      <c r="N10" s="36">
        <v>0</v>
      </c>
      <c r="O10" s="36">
        <v>0</v>
      </c>
      <c r="P10" s="36">
        <v>1929</v>
      </c>
      <c r="Q10" s="36">
        <v>174</v>
      </c>
      <c r="R10" s="36">
        <v>751</v>
      </c>
      <c r="S10" s="36">
        <v>0</v>
      </c>
      <c r="T10" s="36">
        <v>219</v>
      </c>
      <c r="U10" s="36">
        <v>2312</v>
      </c>
      <c r="V10" s="117">
        <v>0</v>
      </c>
      <c r="W10" s="107">
        <v>0</v>
      </c>
      <c r="X10" s="106">
        <f t="shared" si="0"/>
        <v>18698</v>
      </c>
      <c r="Y10" s="36">
        <f t="shared" si="1"/>
        <v>8318</v>
      </c>
      <c r="Z10" s="36">
        <f t="shared" si="2"/>
        <v>15633</v>
      </c>
      <c r="AA10" s="107">
        <f t="shared" si="3"/>
        <v>8144</v>
      </c>
    </row>
    <row r="11" spans="1:27" ht="12" customHeight="1" x14ac:dyDescent="0.2">
      <c r="A11" s="92">
        <v>5</v>
      </c>
      <c r="B11" s="34">
        <v>3068</v>
      </c>
      <c r="C11" s="34">
        <v>1265</v>
      </c>
      <c r="D11" s="34">
        <v>285</v>
      </c>
      <c r="E11" s="34">
        <v>3</v>
      </c>
      <c r="F11" s="34">
        <v>8912</v>
      </c>
      <c r="G11" s="34">
        <v>3235</v>
      </c>
      <c r="H11" s="34">
        <v>475</v>
      </c>
      <c r="I11" s="34">
        <v>91</v>
      </c>
      <c r="J11" s="34">
        <v>559</v>
      </c>
      <c r="K11" s="34">
        <v>57</v>
      </c>
      <c r="L11" s="34">
        <v>5568</v>
      </c>
      <c r="M11" s="34">
        <v>1926</v>
      </c>
      <c r="N11" s="34">
        <v>0</v>
      </c>
      <c r="O11" s="34">
        <v>91</v>
      </c>
      <c r="P11" s="34">
        <v>267</v>
      </c>
      <c r="Q11" s="34">
        <v>66</v>
      </c>
      <c r="R11" s="34">
        <v>0</v>
      </c>
      <c r="S11" s="34">
        <v>0</v>
      </c>
      <c r="T11" s="34">
        <v>338</v>
      </c>
      <c r="U11" s="34">
        <v>68</v>
      </c>
      <c r="V11" s="115">
        <v>0</v>
      </c>
      <c r="W11" s="103">
        <v>0</v>
      </c>
      <c r="X11" s="102">
        <f t="shared" si="0"/>
        <v>19472</v>
      </c>
      <c r="Y11" s="34">
        <f t="shared" si="1"/>
        <v>6802</v>
      </c>
      <c r="Z11" s="34">
        <f t="shared" si="2"/>
        <v>17886</v>
      </c>
      <c r="AA11" s="103">
        <f t="shared" si="3"/>
        <v>6494</v>
      </c>
    </row>
    <row r="12" spans="1:27" ht="12" customHeight="1" x14ac:dyDescent="0.2">
      <c r="A12" s="93">
        <v>6</v>
      </c>
      <c r="B12" s="35">
        <v>2945</v>
      </c>
      <c r="C12" s="35">
        <v>1811</v>
      </c>
      <c r="D12" s="35">
        <v>78</v>
      </c>
      <c r="E12" s="35">
        <v>16</v>
      </c>
      <c r="F12" s="35">
        <v>10330</v>
      </c>
      <c r="G12" s="35">
        <v>3989</v>
      </c>
      <c r="H12" s="35">
        <v>151</v>
      </c>
      <c r="I12" s="35">
        <v>34</v>
      </c>
      <c r="J12" s="35">
        <v>301</v>
      </c>
      <c r="K12" s="35">
        <v>0</v>
      </c>
      <c r="L12" s="35">
        <v>7531</v>
      </c>
      <c r="M12" s="35">
        <v>4859</v>
      </c>
      <c r="N12" s="35">
        <v>0</v>
      </c>
      <c r="O12" s="35">
        <v>0</v>
      </c>
      <c r="P12" s="35">
        <v>1058</v>
      </c>
      <c r="Q12" s="35">
        <v>130</v>
      </c>
      <c r="R12" s="35">
        <v>0</v>
      </c>
      <c r="S12" s="35">
        <v>0</v>
      </c>
      <c r="T12" s="35">
        <v>1898</v>
      </c>
      <c r="U12" s="35">
        <v>2284</v>
      </c>
      <c r="V12" s="116">
        <v>0</v>
      </c>
      <c r="W12" s="105">
        <v>0</v>
      </c>
      <c r="X12" s="104">
        <f t="shared" si="0"/>
        <v>24292</v>
      </c>
      <c r="Y12" s="35">
        <f t="shared" si="1"/>
        <v>13123</v>
      </c>
      <c r="Z12" s="35">
        <f t="shared" si="2"/>
        <v>22704</v>
      </c>
      <c r="AA12" s="105">
        <f t="shared" si="3"/>
        <v>12943</v>
      </c>
    </row>
    <row r="13" spans="1:27" ht="12" customHeight="1" x14ac:dyDescent="0.2">
      <c r="A13" s="94">
        <v>7</v>
      </c>
      <c r="B13" s="36">
        <v>2443</v>
      </c>
      <c r="C13" s="36">
        <v>2764</v>
      </c>
      <c r="D13" s="36">
        <v>0</v>
      </c>
      <c r="E13" s="36">
        <v>5</v>
      </c>
      <c r="F13" s="36">
        <v>6743</v>
      </c>
      <c r="G13" s="36">
        <v>5460</v>
      </c>
      <c r="H13" s="36">
        <v>0</v>
      </c>
      <c r="I13" s="36">
        <v>77</v>
      </c>
      <c r="J13" s="36">
        <v>273</v>
      </c>
      <c r="K13" s="36">
        <v>0</v>
      </c>
      <c r="L13" s="36">
        <v>5760</v>
      </c>
      <c r="M13" s="36">
        <v>5540</v>
      </c>
      <c r="N13" s="36">
        <v>0</v>
      </c>
      <c r="O13" s="36">
        <v>0</v>
      </c>
      <c r="P13" s="36">
        <v>1403</v>
      </c>
      <c r="Q13" s="36">
        <v>489</v>
      </c>
      <c r="R13" s="36">
        <v>0</v>
      </c>
      <c r="S13" s="36">
        <v>0</v>
      </c>
      <c r="T13" s="36">
        <v>2193</v>
      </c>
      <c r="U13" s="36">
        <v>4906</v>
      </c>
      <c r="V13" s="117">
        <v>0</v>
      </c>
      <c r="W13" s="107">
        <v>0</v>
      </c>
      <c r="X13" s="106">
        <f t="shared" si="0"/>
        <v>18815</v>
      </c>
      <c r="Y13" s="36">
        <f t="shared" si="1"/>
        <v>19241</v>
      </c>
      <c r="Z13" s="36">
        <f t="shared" si="2"/>
        <v>17139</v>
      </c>
      <c r="AA13" s="107">
        <f t="shared" si="3"/>
        <v>18670</v>
      </c>
    </row>
    <row r="14" spans="1:27" ht="12" customHeight="1" x14ac:dyDescent="0.2">
      <c r="A14" s="92">
        <v>8</v>
      </c>
      <c r="B14" s="34">
        <v>2655</v>
      </c>
      <c r="C14" s="34">
        <v>2701</v>
      </c>
      <c r="D14" s="34">
        <v>107</v>
      </c>
      <c r="E14" s="34">
        <v>54</v>
      </c>
      <c r="F14" s="34">
        <v>7343</v>
      </c>
      <c r="G14" s="34">
        <v>6020</v>
      </c>
      <c r="H14" s="34">
        <v>255</v>
      </c>
      <c r="I14" s="34">
        <v>75</v>
      </c>
      <c r="J14" s="34">
        <v>183</v>
      </c>
      <c r="K14" s="34">
        <v>0</v>
      </c>
      <c r="L14" s="34">
        <v>4289</v>
      </c>
      <c r="M14" s="34">
        <v>4574</v>
      </c>
      <c r="N14" s="34">
        <v>0</v>
      </c>
      <c r="O14" s="34">
        <v>0</v>
      </c>
      <c r="P14" s="34">
        <v>1641</v>
      </c>
      <c r="Q14" s="34">
        <v>66</v>
      </c>
      <c r="R14" s="34">
        <v>0</v>
      </c>
      <c r="S14" s="34">
        <v>0</v>
      </c>
      <c r="T14" s="34">
        <v>2470</v>
      </c>
      <c r="U14" s="34">
        <v>1027</v>
      </c>
      <c r="V14" s="115">
        <v>0</v>
      </c>
      <c r="W14" s="103">
        <v>0</v>
      </c>
      <c r="X14" s="102">
        <f t="shared" si="0"/>
        <v>18943</v>
      </c>
      <c r="Y14" s="34">
        <f t="shared" si="1"/>
        <v>14517</v>
      </c>
      <c r="Z14" s="34">
        <f t="shared" si="2"/>
        <v>16757</v>
      </c>
      <c r="AA14" s="103">
        <f t="shared" si="3"/>
        <v>14322</v>
      </c>
    </row>
    <row r="15" spans="1:27" ht="12" customHeight="1" x14ac:dyDescent="0.2">
      <c r="A15" s="93">
        <v>9</v>
      </c>
      <c r="B15" s="35">
        <v>2428</v>
      </c>
      <c r="C15" s="35">
        <v>5561</v>
      </c>
      <c r="D15" s="35">
        <v>45</v>
      </c>
      <c r="E15" s="35">
        <v>61</v>
      </c>
      <c r="F15" s="35">
        <v>6546</v>
      </c>
      <c r="G15" s="35">
        <v>10634</v>
      </c>
      <c r="H15" s="35">
        <v>490</v>
      </c>
      <c r="I15" s="35">
        <v>258</v>
      </c>
      <c r="J15" s="35">
        <v>257</v>
      </c>
      <c r="K15" s="35">
        <v>76</v>
      </c>
      <c r="L15" s="35">
        <v>4174</v>
      </c>
      <c r="M15" s="35">
        <v>7205</v>
      </c>
      <c r="N15" s="35">
        <v>35</v>
      </c>
      <c r="O15" s="35">
        <v>9</v>
      </c>
      <c r="P15" s="35">
        <v>259</v>
      </c>
      <c r="Q15" s="35">
        <v>49</v>
      </c>
      <c r="R15" s="35">
        <v>0</v>
      </c>
      <c r="S15" s="35">
        <v>0</v>
      </c>
      <c r="T15" s="35">
        <v>1684</v>
      </c>
      <c r="U15" s="35">
        <v>3301</v>
      </c>
      <c r="V15" s="116">
        <v>0</v>
      </c>
      <c r="W15" s="105">
        <v>582</v>
      </c>
      <c r="X15" s="104">
        <f t="shared" si="0"/>
        <v>15918</v>
      </c>
      <c r="Y15" s="35">
        <f t="shared" si="1"/>
        <v>27736</v>
      </c>
      <c r="Z15" s="35">
        <f t="shared" si="2"/>
        <v>14832</v>
      </c>
      <c r="AA15" s="105">
        <f t="shared" si="3"/>
        <v>26701</v>
      </c>
    </row>
    <row r="16" spans="1:27" ht="12" customHeight="1" x14ac:dyDescent="0.2">
      <c r="A16" s="94">
        <v>10</v>
      </c>
      <c r="B16" s="36">
        <v>2074</v>
      </c>
      <c r="C16" s="36">
        <v>6721</v>
      </c>
      <c r="D16" s="36">
        <v>12</v>
      </c>
      <c r="E16" s="36">
        <v>0</v>
      </c>
      <c r="F16" s="36">
        <v>6494</v>
      </c>
      <c r="G16" s="36">
        <v>13232</v>
      </c>
      <c r="H16" s="36">
        <v>115</v>
      </c>
      <c r="I16" s="36">
        <v>13</v>
      </c>
      <c r="J16" s="36">
        <v>227</v>
      </c>
      <c r="K16" s="36">
        <v>27</v>
      </c>
      <c r="L16" s="36">
        <v>7778</v>
      </c>
      <c r="M16" s="36">
        <v>11335</v>
      </c>
      <c r="N16" s="36">
        <v>0</v>
      </c>
      <c r="O16" s="36">
        <v>0</v>
      </c>
      <c r="P16" s="36">
        <v>520</v>
      </c>
      <c r="Q16" s="36">
        <v>148</v>
      </c>
      <c r="R16" s="36">
        <v>0</v>
      </c>
      <c r="S16" s="36">
        <v>0</v>
      </c>
      <c r="T16" s="36">
        <v>2762</v>
      </c>
      <c r="U16" s="36">
        <v>4402</v>
      </c>
      <c r="V16" s="117">
        <v>0</v>
      </c>
      <c r="W16" s="107">
        <v>1339</v>
      </c>
      <c r="X16" s="106">
        <f t="shared" si="0"/>
        <v>19982</v>
      </c>
      <c r="Y16" s="36">
        <f t="shared" si="1"/>
        <v>37217</v>
      </c>
      <c r="Z16" s="36">
        <f t="shared" si="2"/>
        <v>19108</v>
      </c>
      <c r="AA16" s="107">
        <f t="shared" si="3"/>
        <v>35690</v>
      </c>
    </row>
    <row r="17" spans="1:27" ht="12" customHeight="1" x14ac:dyDescent="0.2">
      <c r="A17" s="92">
        <v>11</v>
      </c>
      <c r="B17" s="34">
        <v>1731</v>
      </c>
      <c r="C17" s="34">
        <v>2994</v>
      </c>
      <c r="D17" s="34">
        <v>0</v>
      </c>
      <c r="E17" s="34">
        <v>0</v>
      </c>
      <c r="F17" s="34">
        <v>7030</v>
      </c>
      <c r="G17" s="34">
        <v>6564</v>
      </c>
      <c r="H17" s="34">
        <v>0</v>
      </c>
      <c r="I17" s="34">
        <v>0</v>
      </c>
      <c r="J17" s="34">
        <v>149</v>
      </c>
      <c r="K17" s="34">
        <v>57</v>
      </c>
      <c r="L17" s="34">
        <v>4296</v>
      </c>
      <c r="M17" s="34">
        <v>4044</v>
      </c>
      <c r="N17" s="34">
        <v>0</v>
      </c>
      <c r="O17" s="34">
        <v>0</v>
      </c>
      <c r="P17" s="34">
        <v>933</v>
      </c>
      <c r="Q17" s="34">
        <v>639</v>
      </c>
      <c r="R17" s="34">
        <v>0</v>
      </c>
      <c r="S17" s="34">
        <v>0</v>
      </c>
      <c r="T17" s="34">
        <v>0</v>
      </c>
      <c r="U17" s="34">
        <v>1312</v>
      </c>
      <c r="V17" s="115">
        <v>0</v>
      </c>
      <c r="W17" s="103">
        <v>0</v>
      </c>
      <c r="X17" s="102">
        <f t="shared" si="0"/>
        <v>14139</v>
      </c>
      <c r="Y17" s="34">
        <f t="shared" si="1"/>
        <v>15610</v>
      </c>
      <c r="Z17" s="34">
        <f t="shared" si="2"/>
        <v>13057</v>
      </c>
      <c r="AA17" s="103">
        <f t="shared" si="3"/>
        <v>14914</v>
      </c>
    </row>
    <row r="18" spans="1:27" ht="12" customHeight="1" x14ac:dyDescent="0.2">
      <c r="A18" s="93">
        <v>12</v>
      </c>
      <c r="B18" s="35">
        <v>1954</v>
      </c>
      <c r="C18" s="35">
        <v>1600</v>
      </c>
      <c r="D18" s="35">
        <v>62</v>
      </c>
      <c r="E18" s="35">
        <v>0</v>
      </c>
      <c r="F18" s="35">
        <v>5908</v>
      </c>
      <c r="G18" s="35">
        <v>3183</v>
      </c>
      <c r="H18" s="35">
        <v>521</v>
      </c>
      <c r="I18" s="35">
        <v>42</v>
      </c>
      <c r="J18" s="35">
        <v>178</v>
      </c>
      <c r="K18" s="35">
        <v>0</v>
      </c>
      <c r="L18" s="35">
        <v>2745</v>
      </c>
      <c r="M18" s="35">
        <v>2438</v>
      </c>
      <c r="N18" s="35">
        <v>0</v>
      </c>
      <c r="O18" s="35">
        <v>0</v>
      </c>
      <c r="P18" s="35">
        <v>166</v>
      </c>
      <c r="Q18" s="35">
        <v>180</v>
      </c>
      <c r="R18" s="35">
        <v>0</v>
      </c>
      <c r="S18" s="35">
        <v>0</v>
      </c>
      <c r="T18" s="35">
        <v>0</v>
      </c>
      <c r="U18" s="35">
        <v>1607</v>
      </c>
      <c r="V18" s="116">
        <v>0</v>
      </c>
      <c r="W18" s="105">
        <v>0</v>
      </c>
      <c r="X18" s="104">
        <f t="shared" si="0"/>
        <v>11534</v>
      </c>
      <c r="Y18" s="35">
        <f t="shared" si="1"/>
        <v>9050</v>
      </c>
      <c r="Z18" s="35">
        <f t="shared" si="2"/>
        <v>10607</v>
      </c>
      <c r="AA18" s="105">
        <f t="shared" si="3"/>
        <v>8828</v>
      </c>
    </row>
    <row r="19" spans="1:27" ht="12" customHeight="1" x14ac:dyDescent="0.2">
      <c r="A19" s="94">
        <v>13</v>
      </c>
      <c r="B19" s="36">
        <v>1773</v>
      </c>
      <c r="C19" s="36">
        <v>1482</v>
      </c>
      <c r="D19" s="36">
        <v>0</v>
      </c>
      <c r="E19" s="36">
        <v>0</v>
      </c>
      <c r="F19" s="36">
        <v>7412</v>
      </c>
      <c r="G19" s="36">
        <v>2935</v>
      </c>
      <c r="H19" s="36">
        <v>0</v>
      </c>
      <c r="I19" s="36">
        <v>0</v>
      </c>
      <c r="J19" s="36">
        <v>216</v>
      </c>
      <c r="K19" s="36">
        <v>0</v>
      </c>
      <c r="L19" s="36">
        <v>6903</v>
      </c>
      <c r="M19" s="36">
        <v>2429</v>
      </c>
      <c r="N19" s="36">
        <v>0</v>
      </c>
      <c r="O19" s="36">
        <v>0</v>
      </c>
      <c r="P19" s="36">
        <v>172</v>
      </c>
      <c r="Q19" s="36">
        <v>113</v>
      </c>
      <c r="R19" s="36">
        <v>586</v>
      </c>
      <c r="S19" s="36">
        <v>0</v>
      </c>
      <c r="T19" s="36">
        <v>0</v>
      </c>
      <c r="U19" s="36">
        <v>174</v>
      </c>
      <c r="V19" s="117">
        <v>0</v>
      </c>
      <c r="W19" s="107">
        <v>0</v>
      </c>
      <c r="X19" s="106">
        <f t="shared" si="0"/>
        <v>17062</v>
      </c>
      <c r="Y19" s="36">
        <f t="shared" si="1"/>
        <v>7133</v>
      </c>
      <c r="Z19" s="36">
        <f t="shared" si="2"/>
        <v>16088</v>
      </c>
      <c r="AA19" s="107">
        <f t="shared" si="3"/>
        <v>7020</v>
      </c>
    </row>
    <row r="20" spans="1:27" ht="12" customHeight="1" x14ac:dyDescent="0.2">
      <c r="A20" s="92">
        <v>14</v>
      </c>
      <c r="B20" s="34">
        <v>1483</v>
      </c>
      <c r="C20" s="34">
        <v>1535</v>
      </c>
      <c r="D20" s="34">
        <v>0</v>
      </c>
      <c r="E20" s="34">
        <v>4</v>
      </c>
      <c r="F20" s="34">
        <v>4087</v>
      </c>
      <c r="G20" s="34">
        <v>2726</v>
      </c>
      <c r="H20" s="34">
        <v>66</v>
      </c>
      <c r="I20" s="34">
        <v>51</v>
      </c>
      <c r="J20" s="34">
        <v>183</v>
      </c>
      <c r="K20" s="34">
        <v>0</v>
      </c>
      <c r="L20" s="34">
        <v>2364</v>
      </c>
      <c r="M20" s="34">
        <v>1874</v>
      </c>
      <c r="N20" s="34">
        <v>0</v>
      </c>
      <c r="O20" s="34">
        <v>0</v>
      </c>
      <c r="P20" s="34">
        <v>85</v>
      </c>
      <c r="Q20" s="34">
        <v>71</v>
      </c>
      <c r="R20" s="34">
        <v>609</v>
      </c>
      <c r="S20" s="34">
        <v>0</v>
      </c>
      <c r="T20" s="34">
        <v>0</v>
      </c>
      <c r="U20" s="34">
        <v>76</v>
      </c>
      <c r="V20" s="115">
        <v>0</v>
      </c>
      <c r="W20" s="103">
        <v>0</v>
      </c>
      <c r="X20" s="102">
        <f t="shared" si="0"/>
        <v>8877</v>
      </c>
      <c r="Y20" s="34">
        <f t="shared" si="1"/>
        <v>6337</v>
      </c>
      <c r="Z20" s="34">
        <f t="shared" si="2"/>
        <v>7934</v>
      </c>
      <c r="AA20" s="103">
        <f t="shared" si="3"/>
        <v>6211</v>
      </c>
    </row>
    <row r="21" spans="1:27" ht="12" customHeight="1" x14ac:dyDescent="0.2">
      <c r="A21" s="93">
        <v>15</v>
      </c>
      <c r="B21" s="35">
        <v>1325</v>
      </c>
      <c r="C21" s="35">
        <v>1933</v>
      </c>
      <c r="D21" s="35">
        <v>8</v>
      </c>
      <c r="E21" s="35">
        <v>15</v>
      </c>
      <c r="F21" s="35">
        <v>5146</v>
      </c>
      <c r="G21" s="35">
        <v>4396</v>
      </c>
      <c r="H21" s="35">
        <v>43</v>
      </c>
      <c r="I21" s="35">
        <v>130</v>
      </c>
      <c r="J21" s="35">
        <v>147</v>
      </c>
      <c r="K21" s="35">
        <v>0</v>
      </c>
      <c r="L21" s="35">
        <v>2781</v>
      </c>
      <c r="M21" s="35">
        <v>3526</v>
      </c>
      <c r="N21" s="35">
        <v>0</v>
      </c>
      <c r="O21" s="35">
        <v>0</v>
      </c>
      <c r="P21" s="35">
        <v>195</v>
      </c>
      <c r="Q21" s="35">
        <v>682</v>
      </c>
      <c r="R21" s="35">
        <v>0</v>
      </c>
      <c r="S21" s="35">
        <v>0</v>
      </c>
      <c r="T21" s="35">
        <v>0</v>
      </c>
      <c r="U21" s="35">
        <v>1326</v>
      </c>
      <c r="V21" s="116">
        <v>0</v>
      </c>
      <c r="W21" s="105">
        <v>0</v>
      </c>
      <c r="X21" s="104">
        <f t="shared" si="0"/>
        <v>9645</v>
      </c>
      <c r="Y21" s="35">
        <f t="shared" si="1"/>
        <v>12008</v>
      </c>
      <c r="Z21" s="35">
        <f t="shared" si="2"/>
        <v>9252</v>
      </c>
      <c r="AA21" s="105">
        <f t="shared" si="3"/>
        <v>11181</v>
      </c>
    </row>
    <row r="22" spans="1:27" ht="12" customHeight="1" x14ac:dyDescent="0.2">
      <c r="A22" s="94">
        <v>16</v>
      </c>
      <c r="B22" s="36">
        <v>1651</v>
      </c>
      <c r="C22" s="36">
        <v>1652</v>
      </c>
      <c r="D22" s="36">
        <v>12</v>
      </c>
      <c r="E22" s="36">
        <v>5</v>
      </c>
      <c r="F22" s="36">
        <v>5807</v>
      </c>
      <c r="G22" s="36">
        <v>3012</v>
      </c>
      <c r="H22" s="36">
        <v>175</v>
      </c>
      <c r="I22" s="36">
        <v>11</v>
      </c>
      <c r="J22" s="36">
        <v>58</v>
      </c>
      <c r="K22" s="36">
        <v>0</v>
      </c>
      <c r="L22" s="36">
        <v>815</v>
      </c>
      <c r="M22" s="36">
        <v>2870</v>
      </c>
      <c r="N22" s="36">
        <v>0</v>
      </c>
      <c r="O22" s="36">
        <v>0</v>
      </c>
      <c r="P22" s="36">
        <v>85</v>
      </c>
      <c r="Q22" s="36">
        <v>0</v>
      </c>
      <c r="R22" s="36">
        <v>0</v>
      </c>
      <c r="S22" s="36">
        <v>0</v>
      </c>
      <c r="T22" s="36">
        <v>0</v>
      </c>
      <c r="U22" s="36">
        <v>0</v>
      </c>
      <c r="V22" s="117">
        <v>0</v>
      </c>
      <c r="W22" s="107">
        <v>301</v>
      </c>
      <c r="X22" s="106">
        <f t="shared" si="0"/>
        <v>8603</v>
      </c>
      <c r="Y22" s="36">
        <f t="shared" si="1"/>
        <v>7851</v>
      </c>
      <c r="Z22" s="36">
        <f t="shared" si="2"/>
        <v>8273</v>
      </c>
      <c r="AA22" s="107">
        <f t="shared" si="3"/>
        <v>7534</v>
      </c>
    </row>
    <row r="23" spans="1:27" ht="12" customHeight="1" x14ac:dyDescent="0.2">
      <c r="A23" s="92">
        <v>17</v>
      </c>
      <c r="B23" s="34">
        <v>1959</v>
      </c>
      <c r="C23" s="34">
        <v>2519</v>
      </c>
      <c r="D23" s="34">
        <v>33</v>
      </c>
      <c r="E23" s="34">
        <v>0</v>
      </c>
      <c r="F23" s="34">
        <v>6741</v>
      </c>
      <c r="G23" s="34">
        <v>5403</v>
      </c>
      <c r="H23" s="34">
        <v>179</v>
      </c>
      <c r="I23" s="34">
        <v>0</v>
      </c>
      <c r="J23" s="34">
        <v>130</v>
      </c>
      <c r="K23" s="34">
        <v>31</v>
      </c>
      <c r="L23" s="34">
        <v>4727</v>
      </c>
      <c r="M23" s="34">
        <v>4154</v>
      </c>
      <c r="N23" s="34">
        <v>0</v>
      </c>
      <c r="O23" s="34">
        <v>0</v>
      </c>
      <c r="P23" s="34">
        <v>590</v>
      </c>
      <c r="Q23" s="34">
        <v>0</v>
      </c>
      <c r="R23" s="34">
        <v>0</v>
      </c>
      <c r="S23" s="34">
        <v>0</v>
      </c>
      <c r="T23" s="34">
        <v>297</v>
      </c>
      <c r="U23" s="34">
        <v>572</v>
      </c>
      <c r="V23" s="115">
        <v>0</v>
      </c>
      <c r="W23" s="103">
        <v>0</v>
      </c>
      <c r="X23" s="102">
        <f t="shared" si="0"/>
        <v>14656</v>
      </c>
      <c r="Y23" s="34">
        <f t="shared" si="1"/>
        <v>12679</v>
      </c>
      <c r="Z23" s="34">
        <f t="shared" si="2"/>
        <v>13724</v>
      </c>
      <c r="AA23" s="103">
        <f t="shared" si="3"/>
        <v>12648</v>
      </c>
    </row>
    <row r="24" spans="1:27" ht="12" customHeight="1" x14ac:dyDescent="0.2">
      <c r="A24" s="93">
        <v>18</v>
      </c>
      <c r="B24" s="35">
        <v>1936</v>
      </c>
      <c r="C24" s="35">
        <v>2417</v>
      </c>
      <c r="D24" s="35">
        <v>140</v>
      </c>
      <c r="E24" s="35">
        <v>0</v>
      </c>
      <c r="F24" s="35">
        <v>6116</v>
      </c>
      <c r="G24" s="35">
        <v>5283</v>
      </c>
      <c r="H24" s="35">
        <v>260</v>
      </c>
      <c r="I24" s="35">
        <v>0</v>
      </c>
      <c r="J24" s="35">
        <v>210</v>
      </c>
      <c r="K24" s="35">
        <v>0</v>
      </c>
      <c r="L24" s="35">
        <v>6073</v>
      </c>
      <c r="M24" s="35">
        <v>5235</v>
      </c>
      <c r="N24" s="35">
        <v>0</v>
      </c>
      <c r="O24" s="35">
        <v>0</v>
      </c>
      <c r="P24" s="35">
        <v>309</v>
      </c>
      <c r="Q24" s="35">
        <v>96</v>
      </c>
      <c r="R24" s="35">
        <v>603</v>
      </c>
      <c r="S24" s="35">
        <v>0</v>
      </c>
      <c r="T24" s="35">
        <v>0</v>
      </c>
      <c r="U24" s="35">
        <v>478</v>
      </c>
      <c r="V24" s="116">
        <v>0</v>
      </c>
      <c r="W24" s="105">
        <v>0</v>
      </c>
      <c r="X24" s="104">
        <f t="shared" si="0"/>
        <v>15647</v>
      </c>
      <c r="Y24" s="35">
        <f t="shared" si="1"/>
        <v>13509</v>
      </c>
      <c r="Z24" s="35">
        <f t="shared" si="2"/>
        <v>14125</v>
      </c>
      <c r="AA24" s="105">
        <f t="shared" si="3"/>
        <v>13413</v>
      </c>
    </row>
    <row r="25" spans="1:27" ht="12" customHeight="1" x14ac:dyDescent="0.2">
      <c r="A25" s="94">
        <v>19</v>
      </c>
      <c r="B25" s="36">
        <v>3056</v>
      </c>
      <c r="C25" s="36">
        <v>1309</v>
      </c>
      <c r="D25" s="36">
        <v>24</v>
      </c>
      <c r="E25" s="36">
        <v>0</v>
      </c>
      <c r="F25" s="36">
        <v>8669</v>
      </c>
      <c r="G25" s="36">
        <v>3875</v>
      </c>
      <c r="H25" s="36">
        <v>192</v>
      </c>
      <c r="I25" s="36">
        <v>0</v>
      </c>
      <c r="J25" s="36">
        <v>434</v>
      </c>
      <c r="K25" s="36">
        <v>138</v>
      </c>
      <c r="L25" s="36">
        <v>2741</v>
      </c>
      <c r="M25" s="36">
        <v>2712</v>
      </c>
      <c r="N25" s="36">
        <v>0</v>
      </c>
      <c r="O25" s="36">
        <v>0</v>
      </c>
      <c r="P25" s="36">
        <v>587</v>
      </c>
      <c r="Q25" s="36">
        <v>153</v>
      </c>
      <c r="R25" s="36">
        <v>0</v>
      </c>
      <c r="S25" s="36">
        <v>0</v>
      </c>
      <c r="T25" s="36">
        <v>0</v>
      </c>
      <c r="U25" s="36">
        <v>37</v>
      </c>
      <c r="V25" s="117">
        <v>0</v>
      </c>
      <c r="W25" s="107">
        <v>0</v>
      </c>
      <c r="X25" s="106">
        <f t="shared" si="0"/>
        <v>15703</v>
      </c>
      <c r="Y25" s="36">
        <f t="shared" si="1"/>
        <v>8224</v>
      </c>
      <c r="Z25" s="36">
        <f t="shared" si="2"/>
        <v>14466</v>
      </c>
      <c r="AA25" s="107">
        <f t="shared" si="3"/>
        <v>7933</v>
      </c>
    </row>
    <row r="26" spans="1:27" ht="12" customHeight="1" x14ac:dyDescent="0.2">
      <c r="A26" s="92">
        <v>20</v>
      </c>
      <c r="B26" s="34">
        <v>2248</v>
      </c>
      <c r="C26" s="34">
        <v>2553</v>
      </c>
      <c r="D26" s="34">
        <v>0</v>
      </c>
      <c r="E26" s="34">
        <v>0</v>
      </c>
      <c r="F26" s="34">
        <v>7664</v>
      </c>
      <c r="G26" s="34">
        <v>6134</v>
      </c>
      <c r="H26" s="34">
        <v>95</v>
      </c>
      <c r="I26" s="34">
        <v>0</v>
      </c>
      <c r="J26" s="34">
        <v>309</v>
      </c>
      <c r="K26" s="34">
        <v>0</v>
      </c>
      <c r="L26" s="34">
        <v>1276</v>
      </c>
      <c r="M26" s="34">
        <v>4814</v>
      </c>
      <c r="N26" s="34">
        <v>0</v>
      </c>
      <c r="O26" s="34">
        <v>0</v>
      </c>
      <c r="P26" s="34">
        <v>435</v>
      </c>
      <c r="Q26" s="34">
        <v>126</v>
      </c>
      <c r="R26" s="34">
        <v>536</v>
      </c>
      <c r="S26" s="34">
        <v>0</v>
      </c>
      <c r="T26" s="34">
        <v>0</v>
      </c>
      <c r="U26" s="34">
        <v>722</v>
      </c>
      <c r="V26" s="115">
        <v>0</v>
      </c>
      <c r="W26" s="103">
        <v>0</v>
      </c>
      <c r="X26" s="102">
        <f t="shared" si="0"/>
        <v>12563</v>
      </c>
      <c r="Y26" s="34">
        <f t="shared" si="1"/>
        <v>14349</v>
      </c>
      <c r="Z26" s="34">
        <f t="shared" si="2"/>
        <v>11188</v>
      </c>
      <c r="AA26" s="103">
        <f t="shared" si="3"/>
        <v>14223</v>
      </c>
    </row>
    <row r="27" spans="1:27" ht="12" customHeight="1" x14ac:dyDescent="0.2">
      <c r="A27" s="93">
        <v>21</v>
      </c>
      <c r="B27" s="35">
        <v>2396</v>
      </c>
      <c r="C27" s="35">
        <v>1406</v>
      </c>
      <c r="D27" s="35">
        <v>0</v>
      </c>
      <c r="E27" s="35">
        <v>0</v>
      </c>
      <c r="F27" s="35">
        <v>9402</v>
      </c>
      <c r="G27" s="35">
        <v>2068</v>
      </c>
      <c r="H27" s="35">
        <v>134</v>
      </c>
      <c r="I27" s="35">
        <v>0</v>
      </c>
      <c r="J27" s="35">
        <v>379</v>
      </c>
      <c r="K27" s="35">
        <v>0</v>
      </c>
      <c r="L27" s="35">
        <v>4309</v>
      </c>
      <c r="M27" s="35">
        <v>1425</v>
      </c>
      <c r="N27" s="35">
        <v>0</v>
      </c>
      <c r="O27" s="35">
        <v>0</v>
      </c>
      <c r="P27" s="35">
        <v>1009</v>
      </c>
      <c r="Q27" s="35">
        <v>104</v>
      </c>
      <c r="R27" s="35">
        <v>546</v>
      </c>
      <c r="S27" s="35">
        <v>0</v>
      </c>
      <c r="T27" s="35">
        <v>307</v>
      </c>
      <c r="U27" s="35">
        <v>255</v>
      </c>
      <c r="V27" s="116">
        <v>0</v>
      </c>
      <c r="W27" s="105">
        <v>0</v>
      </c>
      <c r="X27" s="104">
        <f t="shared" si="0"/>
        <v>18482</v>
      </c>
      <c r="Y27" s="35">
        <f t="shared" si="1"/>
        <v>5258</v>
      </c>
      <c r="Z27" s="35">
        <f t="shared" si="2"/>
        <v>16414</v>
      </c>
      <c r="AA27" s="105">
        <f t="shared" si="3"/>
        <v>5154</v>
      </c>
    </row>
    <row r="28" spans="1:27" ht="12" customHeight="1" thickBot="1" x14ac:dyDescent="0.25">
      <c r="A28" s="95" t="s">
        <v>17</v>
      </c>
      <c r="B28" s="28">
        <f t="shared" ref="B28:W28" si="4">SUM(B7:B27)</f>
        <v>45551</v>
      </c>
      <c r="C28" s="28">
        <f t="shared" si="4"/>
        <v>55397</v>
      </c>
      <c r="D28" s="28">
        <f t="shared" si="4"/>
        <v>872</v>
      </c>
      <c r="E28" s="28">
        <f t="shared" si="4"/>
        <v>246</v>
      </c>
      <c r="F28" s="28">
        <f t="shared" si="4"/>
        <v>149178</v>
      </c>
      <c r="G28" s="28">
        <f t="shared" si="4"/>
        <v>115234</v>
      </c>
      <c r="H28" s="28">
        <f t="shared" si="4"/>
        <v>3798</v>
      </c>
      <c r="I28" s="28">
        <f t="shared" si="4"/>
        <v>1081</v>
      </c>
      <c r="J28" s="28">
        <f t="shared" si="4"/>
        <v>5907</v>
      </c>
      <c r="K28" s="28">
        <f t="shared" si="4"/>
        <v>386</v>
      </c>
      <c r="L28" s="28">
        <f t="shared" si="4"/>
        <v>98754</v>
      </c>
      <c r="M28" s="28">
        <f t="shared" si="4"/>
        <v>89176</v>
      </c>
      <c r="N28" s="28">
        <f t="shared" si="4"/>
        <v>35</v>
      </c>
      <c r="O28" s="28">
        <f t="shared" si="4"/>
        <v>152</v>
      </c>
      <c r="P28" s="28">
        <f t="shared" si="4"/>
        <v>19022</v>
      </c>
      <c r="Q28" s="28">
        <f t="shared" si="4"/>
        <v>4775</v>
      </c>
      <c r="R28" s="28">
        <f t="shared" si="4"/>
        <v>4133</v>
      </c>
      <c r="S28" s="28">
        <f t="shared" si="4"/>
        <v>16</v>
      </c>
      <c r="T28" s="28">
        <f t="shared" si="4"/>
        <v>30811</v>
      </c>
      <c r="U28" s="28">
        <f t="shared" si="4"/>
        <v>60032</v>
      </c>
      <c r="V28" s="28">
        <f t="shared" si="4"/>
        <v>0</v>
      </c>
      <c r="W28" s="29">
        <f t="shared" si="4"/>
        <v>4828</v>
      </c>
      <c r="X28" s="96">
        <f t="shared" ref="X28:Y30" si="5">SUM(B28,D28,F28,H28,J28,L28,N28,P28,R28,T28,V28)</f>
        <v>358061</v>
      </c>
      <c r="Y28" s="28">
        <f t="shared" si="5"/>
        <v>331323</v>
      </c>
      <c r="Z28" s="28">
        <f t="shared" si="2"/>
        <v>324294</v>
      </c>
      <c r="AA28" s="29">
        <f t="shared" si="3"/>
        <v>319839</v>
      </c>
    </row>
    <row r="29" spans="1:27" ht="12" customHeight="1" x14ac:dyDescent="0.2">
      <c r="A29" s="97" t="s">
        <v>18</v>
      </c>
      <c r="B29" s="63">
        <v>410</v>
      </c>
      <c r="C29" s="63">
        <v>0</v>
      </c>
      <c r="D29" s="63">
        <v>93</v>
      </c>
      <c r="E29" s="63">
        <v>0</v>
      </c>
      <c r="F29" s="63">
        <v>375</v>
      </c>
      <c r="G29" s="63">
        <v>0</v>
      </c>
      <c r="H29" s="63">
        <v>32</v>
      </c>
      <c r="I29" s="63">
        <v>0</v>
      </c>
      <c r="J29" s="63">
        <v>43</v>
      </c>
      <c r="K29" s="63">
        <v>0</v>
      </c>
      <c r="L29" s="63">
        <v>5257</v>
      </c>
      <c r="M29" s="63">
        <v>1043</v>
      </c>
      <c r="N29" s="63">
        <v>0</v>
      </c>
      <c r="O29" s="63">
        <v>0</v>
      </c>
      <c r="P29" s="63">
        <v>238</v>
      </c>
      <c r="Q29" s="63">
        <v>0</v>
      </c>
      <c r="R29" s="63">
        <v>783</v>
      </c>
      <c r="S29" s="63">
        <v>0</v>
      </c>
      <c r="T29" s="63">
        <v>1346</v>
      </c>
      <c r="U29" s="63">
        <v>320</v>
      </c>
      <c r="V29" s="63">
        <v>254</v>
      </c>
      <c r="W29" s="64">
        <v>0</v>
      </c>
      <c r="X29" s="98">
        <f t="shared" si="5"/>
        <v>8831</v>
      </c>
      <c r="Y29" s="37">
        <f t="shared" si="5"/>
        <v>1363</v>
      </c>
      <c r="Z29" s="37">
        <f t="shared" si="2"/>
        <v>7388</v>
      </c>
      <c r="AA29" s="99">
        <f t="shared" si="3"/>
        <v>1363</v>
      </c>
    </row>
    <row r="30" spans="1:27" ht="12" customHeight="1" thickBot="1" x14ac:dyDescent="0.25">
      <c r="A30" s="95" t="s">
        <v>19</v>
      </c>
      <c r="B30" s="28">
        <f>SUM(B28:B29)</f>
        <v>45961</v>
      </c>
      <c r="C30" s="28">
        <f t="shared" ref="C30:W30" si="6">SUM(C28:C29)</f>
        <v>55397</v>
      </c>
      <c r="D30" s="28">
        <f t="shared" si="6"/>
        <v>965</v>
      </c>
      <c r="E30" s="28">
        <f t="shared" si="6"/>
        <v>246</v>
      </c>
      <c r="F30" s="28">
        <f t="shared" si="6"/>
        <v>149553</v>
      </c>
      <c r="G30" s="28">
        <f t="shared" si="6"/>
        <v>115234</v>
      </c>
      <c r="H30" s="28">
        <f t="shared" si="6"/>
        <v>3830</v>
      </c>
      <c r="I30" s="28">
        <f t="shared" si="6"/>
        <v>1081</v>
      </c>
      <c r="J30" s="28">
        <f t="shared" si="6"/>
        <v>5950</v>
      </c>
      <c r="K30" s="28">
        <f t="shared" si="6"/>
        <v>386</v>
      </c>
      <c r="L30" s="28">
        <f t="shared" si="6"/>
        <v>104011</v>
      </c>
      <c r="M30" s="28">
        <f t="shared" si="6"/>
        <v>90219</v>
      </c>
      <c r="N30" s="28">
        <f t="shared" si="6"/>
        <v>35</v>
      </c>
      <c r="O30" s="28">
        <f t="shared" si="6"/>
        <v>152</v>
      </c>
      <c r="P30" s="28">
        <f t="shared" si="6"/>
        <v>19260</v>
      </c>
      <c r="Q30" s="28">
        <f t="shared" si="6"/>
        <v>4775</v>
      </c>
      <c r="R30" s="28">
        <f t="shared" si="6"/>
        <v>4916</v>
      </c>
      <c r="S30" s="28">
        <f t="shared" si="6"/>
        <v>16</v>
      </c>
      <c r="T30" s="28">
        <f t="shared" si="6"/>
        <v>32157</v>
      </c>
      <c r="U30" s="28">
        <f t="shared" si="6"/>
        <v>60352</v>
      </c>
      <c r="V30" s="28">
        <f>SUM(V28:V29)</f>
        <v>254</v>
      </c>
      <c r="W30" s="29">
        <f t="shared" si="6"/>
        <v>4828</v>
      </c>
      <c r="X30" s="96">
        <f t="shared" si="5"/>
        <v>366892</v>
      </c>
      <c r="Y30" s="28">
        <f t="shared" si="5"/>
        <v>332686</v>
      </c>
      <c r="Z30" s="28">
        <f t="shared" si="2"/>
        <v>331682</v>
      </c>
      <c r="AA30" s="29">
        <f t="shared" si="3"/>
        <v>321202</v>
      </c>
    </row>
    <row r="31" spans="1:27" ht="12" customHeight="1" x14ac:dyDescent="0.2">
      <c r="A31" s="203" t="s">
        <v>216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284</v>
      </c>
      <c r="D32" s="100"/>
    </row>
    <row r="33" spans="1:27" ht="12" customHeight="1" x14ac:dyDescent="0.2">
      <c r="Q33" s="108"/>
    </row>
    <row r="34" spans="1:27" ht="21" customHeight="1" thickBot="1" x14ac:dyDescent="0.35">
      <c r="A34" s="53" t="s">
        <v>119</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3111</v>
      </c>
      <c r="C38" s="34">
        <v>4005</v>
      </c>
      <c r="D38" s="34">
        <v>11</v>
      </c>
      <c r="E38" s="34">
        <v>0</v>
      </c>
      <c r="F38" s="34">
        <v>9466</v>
      </c>
      <c r="G38" s="34">
        <v>7379</v>
      </c>
      <c r="H38" s="34">
        <v>244</v>
      </c>
      <c r="I38" s="34">
        <v>52</v>
      </c>
      <c r="J38" s="34">
        <v>529</v>
      </c>
      <c r="K38" s="34">
        <v>0</v>
      </c>
      <c r="L38" s="34">
        <v>9888</v>
      </c>
      <c r="M38" s="34">
        <v>6116</v>
      </c>
      <c r="N38" s="34">
        <v>0</v>
      </c>
      <c r="O38" s="34">
        <v>91</v>
      </c>
      <c r="P38" s="34">
        <v>4349</v>
      </c>
      <c r="Q38" s="34">
        <v>361</v>
      </c>
      <c r="R38" s="34">
        <v>502</v>
      </c>
      <c r="S38" s="34">
        <v>0</v>
      </c>
      <c r="T38" s="33">
        <v>4782</v>
      </c>
      <c r="U38" s="33">
        <v>17460</v>
      </c>
      <c r="V38" s="33">
        <v>0</v>
      </c>
      <c r="W38" s="59">
        <v>1287</v>
      </c>
      <c r="X38" s="102">
        <f t="shared" ref="X38:Y55" si="7">SUM(B38,D38,F38,H38,J38,L38,N38,P38,R38,T38,V38)</f>
        <v>32882</v>
      </c>
      <c r="Y38" s="34">
        <f t="shared" si="7"/>
        <v>36751</v>
      </c>
      <c r="Z38" s="34">
        <f t="shared" ref="Z38:AA55" si="8">SUM(B38,F38,L38,T38)</f>
        <v>27247</v>
      </c>
      <c r="AA38" s="103">
        <f t="shared" si="8"/>
        <v>34960</v>
      </c>
    </row>
    <row r="39" spans="1:27" ht="12" customHeight="1" x14ac:dyDescent="0.2">
      <c r="A39" s="92">
        <v>2</v>
      </c>
      <c r="B39" s="34">
        <v>722</v>
      </c>
      <c r="C39" s="34">
        <v>2870</v>
      </c>
      <c r="D39" s="34">
        <v>55</v>
      </c>
      <c r="E39" s="34">
        <v>6</v>
      </c>
      <c r="F39" s="34">
        <v>3254</v>
      </c>
      <c r="G39" s="34">
        <v>5979</v>
      </c>
      <c r="H39" s="34">
        <v>315</v>
      </c>
      <c r="I39" s="34">
        <v>51</v>
      </c>
      <c r="J39" s="34">
        <v>197</v>
      </c>
      <c r="K39" s="34">
        <v>0</v>
      </c>
      <c r="L39" s="34">
        <v>3110</v>
      </c>
      <c r="M39" s="34">
        <v>4256</v>
      </c>
      <c r="N39" s="34">
        <v>0</v>
      </c>
      <c r="O39" s="34">
        <v>0</v>
      </c>
      <c r="P39" s="34">
        <v>895</v>
      </c>
      <c r="Q39" s="34">
        <v>683</v>
      </c>
      <c r="R39" s="34">
        <v>0</v>
      </c>
      <c r="S39" s="34">
        <v>16</v>
      </c>
      <c r="T39" s="33">
        <v>1340</v>
      </c>
      <c r="U39" s="33">
        <v>5710</v>
      </c>
      <c r="V39" s="33">
        <v>0</v>
      </c>
      <c r="W39" s="59">
        <v>0</v>
      </c>
      <c r="X39" s="102">
        <f t="shared" si="7"/>
        <v>9888</v>
      </c>
      <c r="Y39" s="34">
        <f t="shared" si="7"/>
        <v>19571</v>
      </c>
      <c r="Z39" s="34">
        <f t="shared" si="8"/>
        <v>8426</v>
      </c>
      <c r="AA39" s="103">
        <f t="shared" si="8"/>
        <v>18815</v>
      </c>
    </row>
    <row r="40" spans="1:27" ht="12" customHeight="1" x14ac:dyDescent="0.2">
      <c r="A40" s="93">
        <v>3</v>
      </c>
      <c r="B40" s="35">
        <v>2646</v>
      </c>
      <c r="C40" s="35">
        <v>3432</v>
      </c>
      <c r="D40" s="35">
        <v>78</v>
      </c>
      <c r="E40" s="35">
        <v>55</v>
      </c>
      <c r="F40" s="35">
        <v>10321</v>
      </c>
      <c r="G40" s="35">
        <v>7219</v>
      </c>
      <c r="H40" s="35">
        <v>86</v>
      </c>
      <c r="I40" s="35">
        <v>109</v>
      </c>
      <c r="J40" s="35">
        <v>629</v>
      </c>
      <c r="K40" s="35">
        <v>0</v>
      </c>
      <c r="L40" s="35">
        <v>9899</v>
      </c>
      <c r="M40" s="35">
        <v>5284</v>
      </c>
      <c r="N40" s="35">
        <v>0</v>
      </c>
      <c r="O40" s="35">
        <v>52</v>
      </c>
      <c r="P40" s="35">
        <v>2816</v>
      </c>
      <c r="Q40" s="35">
        <v>207</v>
      </c>
      <c r="R40" s="35">
        <v>0</v>
      </c>
      <c r="S40" s="35">
        <v>0</v>
      </c>
      <c r="T40" s="63">
        <v>3473</v>
      </c>
      <c r="U40" s="63">
        <v>11283</v>
      </c>
      <c r="V40" s="63">
        <v>0</v>
      </c>
      <c r="W40" s="64">
        <v>927</v>
      </c>
      <c r="X40" s="104">
        <f t="shared" si="7"/>
        <v>29948</v>
      </c>
      <c r="Y40" s="35">
        <f t="shared" si="7"/>
        <v>28568</v>
      </c>
      <c r="Z40" s="35">
        <f t="shared" si="8"/>
        <v>26339</v>
      </c>
      <c r="AA40" s="105">
        <f t="shared" si="8"/>
        <v>27218</v>
      </c>
    </row>
    <row r="41" spans="1:27" ht="12" customHeight="1" x14ac:dyDescent="0.2">
      <c r="A41" s="94">
        <v>4</v>
      </c>
      <c r="B41" s="36">
        <v>5780</v>
      </c>
      <c r="C41" s="36">
        <v>2694</v>
      </c>
      <c r="D41" s="36">
        <v>309</v>
      </c>
      <c r="E41" s="36">
        <v>3</v>
      </c>
      <c r="F41" s="36">
        <v>19077</v>
      </c>
      <c r="G41" s="36">
        <v>6823</v>
      </c>
      <c r="H41" s="36">
        <v>635</v>
      </c>
      <c r="I41" s="36">
        <v>39</v>
      </c>
      <c r="J41" s="36">
        <v>1066</v>
      </c>
      <c r="K41" s="36">
        <v>57</v>
      </c>
      <c r="L41" s="36">
        <v>10562</v>
      </c>
      <c r="M41" s="36">
        <v>4083</v>
      </c>
      <c r="N41" s="36">
        <v>0</v>
      </c>
      <c r="O41" s="36">
        <v>0</v>
      </c>
      <c r="P41" s="36">
        <v>1914</v>
      </c>
      <c r="Q41" s="36">
        <v>174</v>
      </c>
      <c r="R41" s="36">
        <v>751</v>
      </c>
      <c r="S41" s="36">
        <v>0</v>
      </c>
      <c r="T41" s="74">
        <v>776</v>
      </c>
      <c r="U41" s="74">
        <v>82</v>
      </c>
      <c r="V41" s="74">
        <v>0</v>
      </c>
      <c r="W41" s="75">
        <v>0</v>
      </c>
      <c r="X41" s="106">
        <f t="shared" si="7"/>
        <v>40870</v>
      </c>
      <c r="Y41" s="36">
        <f t="shared" si="7"/>
        <v>13955</v>
      </c>
      <c r="Z41" s="36">
        <f t="shared" si="8"/>
        <v>36195</v>
      </c>
      <c r="AA41" s="107">
        <f t="shared" si="8"/>
        <v>13682</v>
      </c>
    </row>
    <row r="42" spans="1:27" ht="12" customHeight="1" x14ac:dyDescent="0.2">
      <c r="A42" s="92">
        <v>5</v>
      </c>
      <c r="B42" s="34">
        <v>2502</v>
      </c>
      <c r="C42" s="34">
        <v>2953</v>
      </c>
      <c r="D42" s="34">
        <v>0</v>
      </c>
      <c r="E42" s="34">
        <v>34</v>
      </c>
      <c r="F42" s="34">
        <v>6496</v>
      </c>
      <c r="G42" s="34">
        <v>7044</v>
      </c>
      <c r="H42" s="34">
        <v>0</v>
      </c>
      <c r="I42" s="34">
        <v>112</v>
      </c>
      <c r="J42" s="34">
        <v>341</v>
      </c>
      <c r="K42" s="34">
        <v>0</v>
      </c>
      <c r="L42" s="34">
        <v>5615</v>
      </c>
      <c r="M42" s="34">
        <v>7047</v>
      </c>
      <c r="N42" s="34">
        <v>0</v>
      </c>
      <c r="O42" s="34">
        <v>0</v>
      </c>
      <c r="P42" s="34">
        <v>1145</v>
      </c>
      <c r="Q42" s="34">
        <v>639</v>
      </c>
      <c r="R42" s="34">
        <v>0</v>
      </c>
      <c r="S42" s="34">
        <v>0</v>
      </c>
      <c r="T42" s="33">
        <v>9053</v>
      </c>
      <c r="U42" s="33">
        <v>5249</v>
      </c>
      <c r="V42" s="33">
        <v>0</v>
      </c>
      <c r="W42" s="59">
        <v>9</v>
      </c>
      <c r="X42" s="102">
        <f t="shared" si="7"/>
        <v>25152</v>
      </c>
      <c r="Y42" s="34">
        <f t="shared" si="7"/>
        <v>23087</v>
      </c>
      <c r="Z42" s="34">
        <f t="shared" si="8"/>
        <v>23666</v>
      </c>
      <c r="AA42" s="103">
        <f t="shared" si="8"/>
        <v>22293</v>
      </c>
    </row>
    <row r="43" spans="1:27" ht="12" customHeight="1" x14ac:dyDescent="0.2">
      <c r="A43" s="93">
        <v>6</v>
      </c>
      <c r="B43" s="35">
        <v>2531</v>
      </c>
      <c r="C43" s="35">
        <v>3659</v>
      </c>
      <c r="D43" s="35">
        <v>107</v>
      </c>
      <c r="E43" s="35">
        <v>59</v>
      </c>
      <c r="F43" s="35">
        <v>6726</v>
      </c>
      <c r="G43" s="35">
        <v>7798</v>
      </c>
      <c r="H43" s="35">
        <v>42</v>
      </c>
      <c r="I43" s="35">
        <v>152</v>
      </c>
      <c r="J43" s="35">
        <v>164</v>
      </c>
      <c r="K43" s="35">
        <v>0</v>
      </c>
      <c r="L43" s="35">
        <v>7933</v>
      </c>
      <c r="M43" s="35">
        <v>6362</v>
      </c>
      <c r="N43" s="35">
        <v>0</v>
      </c>
      <c r="O43" s="35">
        <v>0</v>
      </c>
      <c r="P43" s="35">
        <v>1526</v>
      </c>
      <c r="Q43" s="35">
        <v>350</v>
      </c>
      <c r="R43" s="35">
        <v>0</v>
      </c>
      <c r="S43" s="35">
        <v>0</v>
      </c>
      <c r="T43" s="63">
        <v>2270</v>
      </c>
      <c r="U43" s="63">
        <v>1971</v>
      </c>
      <c r="V43" s="63">
        <v>0</v>
      </c>
      <c r="W43" s="64">
        <v>0</v>
      </c>
      <c r="X43" s="104">
        <f t="shared" si="7"/>
        <v>21299</v>
      </c>
      <c r="Y43" s="35">
        <f t="shared" si="7"/>
        <v>20351</v>
      </c>
      <c r="Z43" s="35">
        <f t="shared" si="8"/>
        <v>19460</v>
      </c>
      <c r="AA43" s="105">
        <f t="shared" si="8"/>
        <v>19790</v>
      </c>
    </row>
    <row r="44" spans="1:27" ht="12" customHeight="1" x14ac:dyDescent="0.2">
      <c r="A44" s="94">
        <v>7</v>
      </c>
      <c r="B44" s="36">
        <v>3430</v>
      </c>
      <c r="C44" s="36">
        <v>3672</v>
      </c>
      <c r="D44" s="36">
        <v>0</v>
      </c>
      <c r="E44" s="36">
        <v>0</v>
      </c>
      <c r="F44" s="36">
        <v>11002</v>
      </c>
      <c r="G44" s="36">
        <v>8002</v>
      </c>
      <c r="H44" s="36">
        <v>213</v>
      </c>
      <c r="I44" s="36">
        <v>0</v>
      </c>
      <c r="J44" s="36">
        <v>355</v>
      </c>
      <c r="K44" s="36">
        <v>57</v>
      </c>
      <c r="L44" s="36">
        <v>5877</v>
      </c>
      <c r="M44" s="36">
        <v>4189</v>
      </c>
      <c r="N44" s="36">
        <v>0</v>
      </c>
      <c r="O44" s="36">
        <v>0</v>
      </c>
      <c r="P44" s="36">
        <v>1273</v>
      </c>
      <c r="Q44" s="36">
        <v>729</v>
      </c>
      <c r="R44" s="36">
        <v>0</v>
      </c>
      <c r="S44" s="36">
        <v>0</v>
      </c>
      <c r="T44" s="74">
        <v>2103</v>
      </c>
      <c r="U44" s="74">
        <v>2663</v>
      </c>
      <c r="V44" s="74">
        <v>0</v>
      </c>
      <c r="W44" s="75">
        <v>0</v>
      </c>
      <c r="X44" s="106">
        <f t="shared" si="7"/>
        <v>24253</v>
      </c>
      <c r="Y44" s="36">
        <f t="shared" si="7"/>
        <v>19312</v>
      </c>
      <c r="Z44" s="36">
        <f t="shared" si="8"/>
        <v>22412</v>
      </c>
      <c r="AA44" s="107">
        <f t="shared" si="8"/>
        <v>18526</v>
      </c>
    </row>
    <row r="45" spans="1:27" ht="12" customHeight="1" x14ac:dyDescent="0.2">
      <c r="A45" s="92">
        <v>8</v>
      </c>
      <c r="B45" s="34">
        <v>5734</v>
      </c>
      <c r="C45" s="34">
        <v>3198</v>
      </c>
      <c r="D45" s="34">
        <v>0</v>
      </c>
      <c r="E45" s="34">
        <v>0</v>
      </c>
      <c r="F45" s="34">
        <v>17556</v>
      </c>
      <c r="G45" s="34">
        <v>6488</v>
      </c>
      <c r="H45" s="34">
        <v>326</v>
      </c>
      <c r="I45" s="34">
        <v>0</v>
      </c>
      <c r="J45" s="34">
        <v>768</v>
      </c>
      <c r="K45" s="34">
        <v>138</v>
      </c>
      <c r="L45" s="34">
        <v>6341</v>
      </c>
      <c r="M45" s="34">
        <v>4093</v>
      </c>
      <c r="N45" s="34">
        <v>0</v>
      </c>
      <c r="O45" s="34">
        <v>0</v>
      </c>
      <c r="P45" s="34">
        <v>1213</v>
      </c>
      <c r="Q45" s="34">
        <v>257</v>
      </c>
      <c r="R45" s="34">
        <v>546</v>
      </c>
      <c r="S45" s="34">
        <v>0</v>
      </c>
      <c r="T45" s="33">
        <v>307</v>
      </c>
      <c r="U45" s="33">
        <v>682</v>
      </c>
      <c r="V45" s="33">
        <v>0</v>
      </c>
      <c r="W45" s="59">
        <v>0</v>
      </c>
      <c r="X45" s="102">
        <f t="shared" si="7"/>
        <v>32791</v>
      </c>
      <c r="Y45" s="34">
        <f t="shared" si="7"/>
        <v>14856</v>
      </c>
      <c r="Z45" s="34">
        <f t="shared" si="8"/>
        <v>29938</v>
      </c>
      <c r="AA45" s="103">
        <f t="shared" si="8"/>
        <v>14461</v>
      </c>
    </row>
    <row r="46" spans="1:27" ht="12" customHeight="1" x14ac:dyDescent="0.2">
      <c r="A46" s="93">
        <v>9</v>
      </c>
      <c r="B46" s="35">
        <v>2845</v>
      </c>
      <c r="C46" s="35">
        <v>3398</v>
      </c>
      <c r="D46" s="35">
        <v>0</v>
      </c>
      <c r="E46" s="35">
        <v>0</v>
      </c>
      <c r="F46" s="35">
        <v>12192</v>
      </c>
      <c r="G46" s="35">
        <v>8196</v>
      </c>
      <c r="H46" s="35">
        <v>0</v>
      </c>
      <c r="I46" s="35">
        <v>0</v>
      </c>
      <c r="J46" s="35">
        <v>400</v>
      </c>
      <c r="K46" s="35">
        <v>0</v>
      </c>
      <c r="L46" s="35">
        <v>7912</v>
      </c>
      <c r="M46" s="35">
        <v>7484</v>
      </c>
      <c r="N46" s="35">
        <v>0</v>
      </c>
      <c r="O46" s="35">
        <v>0</v>
      </c>
      <c r="P46" s="35">
        <v>590</v>
      </c>
      <c r="Q46" s="35">
        <v>239</v>
      </c>
      <c r="R46" s="35">
        <v>1122</v>
      </c>
      <c r="S46" s="35">
        <v>0</v>
      </c>
      <c r="T46" s="63">
        <v>0</v>
      </c>
      <c r="U46" s="63">
        <v>643</v>
      </c>
      <c r="V46" s="63">
        <v>0</v>
      </c>
      <c r="W46" s="64">
        <v>0</v>
      </c>
      <c r="X46" s="104">
        <f t="shared" si="7"/>
        <v>25061</v>
      </c>
      <c r="Y46" s="35">
        <f t="shared" si="7"/>
        <v>19960</v>
      </c>
      <c r="Z46" s="35">
        <f t="shared" si="8"/>
        <v>22949</v>
      </c>
      <c r="AA46" s="105">
        <f t="shared" si="8"/>
        <v>19721</v>
      </c>
    </row>
    <row r="47" spans="1:27" ht="12" customHeight="1" x14ac:dyDescent="0.2">
      <c r="A47" s="94">
        <v>10</v>
      </c>
      <c r="B47" s="36">
        <v>3401</v>
      </c>
      <c r="C47" s="36">
        <v>2939</v>
      </c>
      <c r="D47" s="36">
        <v>140</v>
      </c>
      <c r="E47" s="36">
        <v>0</v>
      </c>
      <c r="F47" s="36">
        <v>11023</v>
      </c>
      <c r="G47" s="36">
        <v>6035</v>
      </c>
      <c r="H47" s="36">
        <v>260</v>
      </c>
      <c r="I47" s="36">
        <v>0</v>
      </c>
      <c r="J47" s="36">
        <v>240</v>
      </c>
      <c r="K47" s="36">
        <v>0</v>
      </c>
      <c r="L47" s="36">
        <v>6884</v>
      </c>
      <c r="M47" s="36">
        <v>6150</v>
      </c>
      <c r="N47" s="36">
        <v>0</v>
      </c>
      <c r="O47" s="36">
        <v>0</v>
      </c>
      <c r="P47" s="36">
        <v>1095</v>
      </c>
      <c r="Q47" s="36">
        <v>186</v>
      </c>
      <c r="R47" s="36">
        <v>603</v>
      </c>
      <c r="S47" s="36">
        <v>0</v>
      </c>
      <c r="T47" s="74">
        <v>0</v>
      </c>
      <c r="U47" s="74">
        <v>1123</v>
      </c>
      <c r="V47" s="74">
        <v>0</v>
      </c>
      <c r="W47" s="75">
        <v>0</v>
      </c>
      <c r="X47" s="106">
        <f t="shared" si="7"/>
        <v>23646</v>
      </c>
      <c r="Y47" s="36">
        <f t="shared" si="7"/>
        <v>16433</v>
      </c>
      <c r="Z47" s="36">
        <f t="shared" si="8"/>
        <v>21308</v>
      </c>
      <c r="AA47" s="107">
        <f t="shared" si="8"/>
        <v>16247</v>
      </c>
    </row>
    <row r="48" spans="1:27" ht="12" customHeight="1" x14ac:dyDescent="0.2">
      <c r="A48" s="92">
        <v>11</v>
      </c>
      <c r="B48" s="34">
        <v>2914</v>
      </c>
      <c r="C48" s="34">
        <v>3872</v>
      </c>
      <c r="D48" s="34">
        <v>107</v>
      </c>
      <c r="E48" s="34">
        <v>0</v>
      </c>
      <c r="F48" s="34">
        <v>10930</v>
      </c>
      <c r="G48" s="34">
        <v>7888</v>
      </c>
      <c r="H48" s="34">
        <v>766</v>
      </c>
      <c r="I48" s="34">
        <v>42</v>
      </c>
      <c r="J48" s="34">
        <v>288</v>
      </c>
      <c r="K48" s="34">
        <v>31</v>
      </c>
      <c r="L48" s="34">
        <v>4087</v>
      </c>
      <c r="M48" s="34">
        <v>6091</v>
      </c>
      <c r="N48" s="34">
        <v>0</v>
      </c>
      <c r="O48" s="34">
        <v>0</v>
      </c>
      <c r="P48" s="34">
        <v>267</v>
      </c>
      <c r="Q48" s="34">
        <v>71</v>
      </c>
      <c r="R48" s="34">
        <v>0</v>
      </c>
      <c r="S48" s="34">
        <v>0</v>
      </c>
      <c r="T48" s="33">
        <v>297</v>
      </c>
      <c r="U48" s="33">
        <v>365</v>
      </c>
      <c r="V48" s="33">
        <v>0</v>
      </c>
      <c r="W48" s="59">
        <v>0</v>
      </c>
      <c r="X48" s="102">
        <f t="shared" si="7"/>
        <v>19656</v>
      </c>
      <c r="Y48" s="34">
        <f t="shared" si="7"/>
        <v>18360</v>
      </c>
      <c r="Z48" s="34">
        <f t="shared" si="8"/>
        <v>18228</v>
      </c>
      <c r="AA48" s="103">
        <f t="shared" si="8"/>
        <v>18216</v>
      </c>
    </row>
    <row r="49" spans="1:27" ht="12" customHeight="1" x14ac:dyDescent="0.2">
      <c r="A49" s="93">
        <v>12</v>
      </c>
      <c r="B49" s="35">
        <v>3081</v>
      </c>
      <c r="C49" s="35">
        <v>4242</v>
      </c>
      <c r="D49" s="35">
        <v>8</v>
      </c>
      <c r="E49" s="35">
        <v>20</v>
      </c>
      <c r="F49" s="35">
        <v>9669</v>
      </c>
      <c r="G49" s="35">
        <v>7837</v>
      </c>
      <c r="H49" s="35">
        <v>152</v>
      </c>
      <c r="I49" s="35">
        <v>141</v>
      </c>
      <c r="J49" s="35">
        <v>206</v>
      </c>
      <c r="K49" s="35">
        <v>0</v>
      </c>
      <c r="L49" s="35">
        <v>3733</v>
      </c>
      <c r="M49" s="35">
        <v>6657</v>
      </c>
      <c r="N49" s="35">
        <v>0</v>
      </c>
      <c r="O49" s="35">
        <v>0</v>
      </c>
      <c r="P49" s="35">
        <v>566</v>
      </c>
      <c r="Q49" s="35">
        <v>682</v>
      </c>
      <c r="R49" s="35">
        <v>0</v>
      </c>
      <c r="S49" s="35">
        <v>0</v>
      </c>
      <c r="T49" s="63">
        <v>0</v>
      </c>
      <c r="U49" s="63">
        <v>1326</v>
      </c>
      <c r="V49" s="63">
        <v>0</v>
      </c>
      <c r="W49" s="64">
        <v>372</v>
      </c>
      <c r="X49" s="104">
        <f t="shared" si="7"/>
        <v>17415</v>
      </c>
      <c r="Y49" s="35">
        <f t="shared" si="7"/>
        <v>21277</v>
      </c>
      <c r="Z49" s="35">
        <f t="shared" si="8"/>
        <v>16483</v>
      </c>
      <c r="AA49" s="105">
        <f t="shared" si="8"/>
        <v>20062</v>
      </c>
    </row>
    <row r="50" spans="1:27" ht="12" customHeight="1" x14ac:dyDescent="0.2">
      <c r="A50" s="94">
        <v>13</v>
      </c>
      <c r="B50" s="36">
        <v>1722</v>
      </c>
      <c r="C50" s="36">
        <v>6291</v>
      </c>
      <c r="D50" s="36">
        <v>12</v>
      </c>
      <c r="E50" s="36">
        <v>46</v>
      </c>
      <c r="F50" s="36">
        <v>6161</v>
      </c>
      <c r="G50" s="36">
        <v>13391</v>
      </c>
      <c r="H50" s="36">
        <v>174</v>
      </c>
      <c r="I50" s="36">
        <v>132</v>
      </c>
      <c r="J50" s="36">
        <v>258</v>
      </c>
      <c r="K50" s="36">
        <v>49</v>
      </c>
      <c r="L50" s="36">
        <v>7251</v>
      </c>
      <c r="M50" s="36">
        <v>11447</v>
      </c>
      <c r="N50" s="36">
        <v>0</v>
      </c>
      <c r="O50" s="36">
        <v>0</v>
      </c>
      <c r="P50" s="36">
        <v>417</v>
      </c>
      <c r="Q50" s="36">
        <v>148</v>
      </c>
      <c r="R50" s="36">
        <v>0</v>
      </c>
      <c r="S50" s="36">
        <v>0</v>
      </c>
      <c r="T50" s="74">
        <v>2762</v>
      </c>
      <c r="U50" s="74">
        <v>4778</v>
      </c>
      <c r="V50" s="74">
        <v>0</v>
      </c>
      <c r="W50" s="75">
        <v>1268</v>
      </c>
      <c r="X50" s="106">
        <f t="shared" si="7"/>
        <v>18757</v>
      </c>
      <c r="Y50" s="36">
        <f t="shared" si="7"/>
        <v>37550</v>
      </c>
      <c r="Z50" s="36">
        <f t="shared" si="8"/>
        <v>17896</v>
      </c>
      <c r="AA50" s="107">
        <f t="shared" si="8"/>
        <v>35907</v>
      </c>
    </row>
    <row r="51" spans="1:27" ht="12" customHeight="1" x14ac:dyDescent="0.2">
      <c r="A51" s="92">
        <v>14</v>
      </c>
      <c r="B51" s="34">
        <v>2804</v>
      </c>
      <c r="C51" s="34">
        <v>5595</v>
      </c>
      <c r="D51" s="34">
        <v>45</v>
      </c>
      <c r="E51" s="34">
        <v>4</v>
      </c>
      <c r="F51" s="34">
        <v>7404</v>
      </c>
      <c r="G51" s="34">
        <v>10390</v>
      </c>
      <c r="H51" s="34">
        <v>519</v>
      </c>
      <c r="I51" s="34">
        <v>84</v>
      </c>
      <c r="J51" s="34">
        <v>173</v>
      </c>
      <c r="K51" s="34">
        <v>54</v>
      </c>
      <c r="L51" s="34">
        <v>4702</v>
      </c>
      <c r="M51" s="34">
        <v>6948</v>
      </c>
      <c r="N51" s="34">
        <v>35</v>
      </c>
      <c r="O51" s="34">
        <v>0</v>
      </c>
      <c r="P51" s="34">
        <v>655</v>
      </c>
      <c r="Q51" s="34">
        <v>0</v>
      </c>
      <c r="R51" s="34">
        <v>0</v>
      </c>
      <c r="S51" s="34">
        <v>0</v>
      </c>
      <c r="T51" s="33">
        <v>3648</v>
      </c>
      <c r="U51" s="33">
        <v>5025</v>
      </c>
      <c r="V51" s="33">
        <v>0</v>
      </c>
      <c r="W51" s="59">
        <v>965</v>
      </c>
      <c r="X51" s="102">
        <f t="shared" si="7"/>
        <v>19985</v>
      </c>
      <c r="Y51" s="34">
        <f t="shared" si="7"/>
        <v>29065</v>
      </c>
      <c r="Z51" s="34">
        <f t="shared" si="8"/>
        <v>18558</v>
      </c>
      <c r="AA51" s="103">
        <f t="shared" si="8"/>
        <v>27958</v>
      </c>
    </row>
    <row r="52" spans="1:27" ht="12" customHeight="1" x14ac:dyDescent="0.2">
      <c r="A52" s="93">
        <v>15</v>
      </c>
      <c r="B52" s="35">
        <v>2328</v>
      </c>
      <c r="C52" s="35">
        <v>2577</v>
      </c>
      <c r="D52" s="35">
        <v>0</v>
      </c>
      <c r="E52" s="35">
        <v>19</v>
      </c>
      <c r="F52" s="35">
        <v>7901</v>
      </c>
      <c r="G52" s="35">
        <v>4765</v>
      </c>
      <c r="H52" s="35">
        <v>66</v>
      </c>
      <c r="I52" s="35">
        <v>167</v>
      </c>
      <c r="J52" s="35">
        <v>293</v>
      </c>
      <c r="K52" s="35">
        <v>0</v>
      </c>
      <c r="L52" s="35">
        <v>4960</v>
      </c>
      <c r="M52" s="35">
        <v>2969</v>
      </c>
      <c r="N52" s="35">
        <v>0</v>
      </c>
      <c r="O52" s="35">
        <v>9</v>
      </c>
      <c r="P52" s="35">
        <v>301</v>
      </c>
      <c r="Q52" s="35">
        <v>49</v>
      </c>
      <c r="R52" s="35">
        <v>609</v>
      </c>
      <c r="S52" s="35">
        <v>0</v>
      </c>
      <c r="T52" s="63">
        <v>0</v>
      </c>
      <c r="U52" s="63">
        <v>1672</v>
      </c>
      <c r="V52" s="63">
        <v>0</v>
      </c>
      <c r="W52" s="64">
        <v>0</v>
      </c>
      <c r="X52" s="104">
        <f t="shared" si="7"/>
        <v>16458</v>
      </c>
      <c r="Y52" s="35">
        <f t="shared" si="7"/>
        <v>12227</v>
      </c>
      <c r="Z52" s="35">
        <f t="shared" si="8"/>
        <v>15189</v>
      </c>
      <c r="AA52" s="105">
        <f t="shared" si="8"/>
        <v>11983</v>
      </c>
    </row>
    <row r="53" spans="1:27" ht="12" customHeight="1" thickBot="1" x14ac:dyDescent="0.25">
      <c r="A53" s="95" t="s">
        <v>17</v>
      </c>
      <c r="B53" s="28">
        <f t="shared" ref="B53:W53" si="9">SUM(B38:B52)</f>
        <v>45551</v>
      </c>
      <c r="C53" s="28">
        <f t="shared" si="9"/>
        <v>55397</v>
      </c>
      <c r="D53" s="28">
        <f t="shared" si="9"/>
        <v>872</v>
      </c>
      <c r="E53" s="28">
        <f t="shared" si="9"/>
        <v>246</v>
      </c>
      <c r="F53" s="28">
        <f t="shared" si="9"/>
        <v>149178</v>
      </c>
      <c r="G53" s="28">
        <f t="shared" si="9"/>
        <v>115234</v>
      </c>
      <c r="H53" s="28">
        <f t="shared" si="9"/>
        <v>3798</v>
      </c>
      <c r="I53" s="28">
        <f t="shared" si="9"/>
        <v>1081</v>
      </c>
      <c r="J53" s="28">
        <f t="shared" si="9"/>
        <v>5907</v>
      </c>
      <c r="K53" s="28">
        <f t="shared" si="9"/>
        <v>386</v>
      </c>
      <c r="L53" s="28">
        <f t="shared" si="9"/>
        <v>98754</v>
      </c>
      <c r="M53" s="28">
        <f t="shared" si="9"/>
        <v>89176</v>
      </c>
      <c r="N53" s="28">
        <f t="shared" si="9"/>
        <v>35</v>
      </c>
      <c r="O53" s="28">
        <f t="shared" si="9"/>
        <v>152</v>
      </c>
      <c r="P53" s="28">
        <f t="shared" si="9"/>
        <v>19022</v>
      </c>
      <c r="Q53" s="28">
        <f t="shared" si="9"/>
        <v>4775</v>
      </c>
      <c r="R53" s="28">
        <f t="shared" si="9"/>
        <v>4133</v>
      </c>
      <c r="S53" s="28">
        <f t="shared" si="9"/>
        <v>16</v>
      </c>
      <c r="T53" s="28">
        <f t="shared" si="9"/>
        <v>30811</v>
      </c>
      <c r="U53" s="28">
        <f t="shared" si="9"/>
        <v>60032</v>
      </c>
      <c r="V53" s="28">
        <f t="shared" si="9"/>
        <v>0</v>
      </c>
      <c r="W53" s="29">
        <f t="shared" si="9"/>
        <v>4828</v>
      </c>
      <c r="X53" s="96">
        <f t="shared" si="7"/>
        <v>358061</v>
      </c>
      <c r="Y53" s="28">
        <f t="shared" si="7"/>
        <v>331323</v>
      </c>
      <c r="Z53" s="28">
        <f t="shared" si="8"/>
        <v>324294</v>
      </c>
      <c r="AA53" s="29">
        <f t="shared" si="8"/>
        <v>319839</v>
      </c>
    </row>
    <row r="54" spans="1:27" ht="12" customHeight="1" x14ac:dyDescent="0.2">
      <c r="A54" s="97" t="s">
        <v>18</v>
      </c>
      <c r="B54" s="37">
        <v>410</v>
      </c>
      <c r="C54" s="37">
        <v>0</v>
      </c>
      <c r="D54" s="37">
        <v>93</v>
      </c>
      <c r="E54" s="37">
        <v>0</v>
      </c>
      <c r="F54" s="37">
        <v>375</v>
      </c>
      <c r="G54" s="37">
        <v>0</v>
      </c>
      <c r="H54" s="37">
        <v>32</v>
      </c>
      <c r="I54" s="37">
        <v>0</v>
      </c>
      <c r="J54" s="37">
        <v>43</v>
      </c>
      <c r="K54" s="37">
        <v>0</v>
      </c>
      <c r="L54" s="37">
        <v>5257</v>
      </c>
      <c r="M54" s="37">
        <v>1043</v>
      </c>
      <c r="N54" s="37">
        <v>0</v>
      </c>
      <c r="O54" s="37">
        <v>0</v>
      </c>
      <c r="P54" s="37">
        <v>238</v>
      </c>
      <c r="Q54" s="37">
        <v>0</v>
      </c>
      <c r="R54" s="37">
        <v>783</v>
      </c>
      <c r="S54" s="37">
        <v>0</v>
      </c>
      <c r="T54" s="63">
        <v>1346</v>
      </c>
      <c r="U54" s="63">
        <v>320</v>
      </c>
      <c r="V54" s="63">
        <v>254</v>
      </c>
      <c r="W54" s="64">
        <v>0</v>
      </c>
      <c r="X54" s="98">
        <f t="shared" si="7"/>
        <v>8831</v>
      </c>
      <c r="Y54" s="37">
        <f t="shared" si="7"/>
        <v>1363</v>
      </c>
      <c r="Z54" s="37">
        <f t="shared" si="8"/>
        <v>7388</v>
      </c>
      <c r="AA54" s="99">
        <f t="shared" si="8"/>
        <v>1363</v>
      </c>
    </row>
    <row r="55" spans="1:27" ht="12" customHeight="1" thickBot="1" x14ac:dyDescent="0.25">
      <c r="A55" s="95" t="s">
        <v>19</v>
      </c>
      <c r="B55" s="28">
        <f t="shared" ref="B55:W55" si="10">SUM(B53:B54)</f>
        <v>45961</v>
      </c>
      <c r="C55" s="28">
        <f t="shared" si="10"/>
        <v>55397</v>
      </c>
      <c r="D55" s="28">
        <f t="shared" si="10"/>
        <v>965</v>
      </c>
      <c r="E55" s="28">
        <f t="shared" si="10"/>
        <v>246</v>
      </c>
      <c r="F55" s="28">
        <f t="shared" si="10"/>
        <v>149553</v>
      </c>
      <c r="G55" s="28">
        <f t="shared" si="10"/>
        <v>115234</v>
      </c>
      <c r="H55" s="28">
        <f t="shared" si="10"/>
        <v>3830</v>
      </c>
      <c r="I55" s="28">
        <f t="shared" si="10"/>
        <v>1081</v>
      </c>
      <c r="J55" s="28">
        <f t="shared" si="10"/>
        <v>5950</v>
      </c>
      <c r="K55" s="28">
        <f t="shared" si="10"/>
        <v>386</v>
      </c>
      <c r="L55" s="28">
        <f t="shared" si="10"/>
        <v>104011</v>
      </c>
      <c r="M55" s="28">
        <f t="shared" si="10"/>
        <v>90219</v>
      </c>
      <c r="N55" s="28">
        <f t="shared" si="10"/>
        <v>35</v>
      </c>
      <c r="O55" s="28">
        <f t="shared" si="10"/>
        <v>152</v>
      </c>
      <c r="P55" s="28">
        <f t="shared" si="10"/>
        <v>19260</v>
      </c>
      <c r="Q55" s="28">
        <f t="shared" si="10"/>
        <v>4775</v>
      </c>
      <c r="R55" s="28">
        <f t="shared" si="10"/>
        <v>4916</v>
      </c>
      <c r="S55" s="28">
        <f t="shared" si="10"/>
        <v>16</v>
      </c>
      <c r="T55" s="28">
        <f t="shared" si="10"/>
        <v>32157</v>
      </c>
      <c r="U55" s="28">
        <f t="shared" si="10"/>
        <v>60352</v>
      </c>
      <c r="V55" s="28">
        <f t="shared" si="10"/>
        <v>254</v>
      </c>
      <c r="W55" s="29">
        <f t="shared" si="10"/>
        <v>4828</v>
      </c>
      <c r="X55" s="96">
        <f t="shared" si="7"/>
        <v>366892</v>
      </c>
      <c r="Y55" s="28">
        <f t="shared" si="7"/>
        <v>332686</v>
      </c>
      <c r="Z55" s="28">
        <f t="shared" si="8"/>
        <v>331682</v>
      </c>
      <c r="AA55" s="29">
        <f t="shared" si="8"/>
        <v>321202</v>
      </c>
    </row>
    <row r="56" spans="1:27" ht="12" customHeight="1" x14ac:dyDescent="0.2">
      <c r="A56" s="203" t="s">
        <v>217</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284</v>
      </c>
    </row>
    <row r="58" spans="1:27" ht="12" customHeight="1" x14ac:dyDescent="0.2">
      <c r="B58" s="108" t="str">
        <f t="shared" ref="B58:AA58" si="11">IF(B53-B28=0," ",B53-B28)</f>
        <v xml:space="preserve"> </v>
      </c>
      <c r="C58" s="108" t="str">
        <f t="shared" si="11"/>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 t="shared" si="11"/>
        <v xml:space="preserve"> </v>
      </c>
      <c r="Y58" s="108" t="str">
        <f t="shared" si="11"/>
        <v xml:space="preserve"> </v>
      </c>
      <c r="Z58" s="108" t="str">
        <f t="shared" si="11"/>
        <v xml:space="preserve"> </v>
      </c>
      <c r="AA58" s="108" t="str">
        <f t="shared" si="11"/>
        <v xml:space="preserve"> </v>
      </c>
    </row>
    <row r="59" spans="1:27" ht="16.5" customHeight="1" thickBot="1" x14ac:dyDescent="0.35">
      <c r="A59" s="53" t="s">
        <v>120</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10920</v>
      </c>
      <c r="C63" s="34">
        <f t="shared" ref="C63:AA63" si="12">SUM(C15:C16,C20:C23)</f>
        <v>19921</v>
      </c>
      <c r="D63" s="34">
        <f t="shared" si="12"/>
        <v>110</v>
      </c>
      <c r="E63" s="34">
        <f t="shared" si="12"/>
        <v>85</v>
      </c>
      <c r="F63" s="34">
        <f t="shared" si="12"/>
        <v>34821</v>
      </c>
      <c r="G63" s="34">
        <f t="shared" si="12"/>
        <v>39403</v>
      </c>
      <c r="H63" s="34">
        <f t="shared" si="12"/>
        <v>1068</v>
      </c>
      <c r="I63" s="34">
        <f t="shared" si="12"/>
        <v>463</v>
      </c>
      <c r="J63" s="34">
        <f t="shared" si="12"/>
        <v>1002</v>
      </c>
      <c r="K63" s="34">
        <f t="shared" si="12"/>
        <v>134</v>
      </c>
      <c r="L63" s="34">
        <f t="shared" si="12"/>
        <v>22639</v>
      </c>
      <c r="M63" s="34">
        <f t="shared" si="12"/>
        <v>30964</v>
      </c>
      <c r="N63" s="34">
        <f t="shared" si="12"/>
        <v>35</v>
      </c>
      <c r="O63" s="34">
        <f t="shared" si="12"/>
        <v>9</v>
      </c>
      <c r="P63" s="34">
        <f t="shared" si="12"/>
        <v>1734</v>
      </c>
      <c r="Q63" s="34">
        <f t="shared" si="12"/>
        <v>950</v>
      </c>
      <c r="R63" s="34">
        <f t="shared" si="12"/>
        <v>609</v>
      </c>
      <c r="S63" s="34">
        <f t="shared" si="12"/>
        <v>0</v>
      </c>
      <c r="T63" s="33">
        <f t="shared" si="12"/>
        <v>4743</v>
      </c>
      <c r="U63" s="33">
        <f t="shared" si="12"/>
        <v>9677</v>
      </c>
      <c r="V63" s="33">
        <f t="shared" si="12"/>
        <v>0</v>
      </c>
      <c r="W63" s="59">
        <f t="shared" si="12"/>
        <v>2222</v>
      </c>
      <c r="X63" s="102">
        <f t="shared" si="12"/>
        <v>77681</v>
      </c>
      <c r="Y63" s="34">
        <f t="shared" si="12"/>
        <v>103828</v>
      </c>
      <c r="Z63" s="34">
        <f t="shared" si="12"/>
        <v>73123</v>
      </c>
      <c r="AA63" s="103">
        <f t="shared" si="12"/>
        <v>99965</v>
      </c>
    </row>
    <row r="64" spans="1:27" ht="12" customHeight="1" x14ac:dyDescent="0.2">
      <c r="A64" s="92" t="s">
        <v>26</v>
      </c>
      <c r="B64" s="34">
        <f>SUM(B7:B9,B12:B14,B17:B18,B24)</f>
        <v>19918</v>
      </c>
      <c r="C64" s="34">
        <f t="shared" ref="C64:AA64" si="13">SUM(C7:C9,C12:C14,C17:C18,C24)</f>
        <v>26096</v>
      </c>
      <c r="D64" s="34">
        <f t="shared" si="13"/>
        <v>453</v>
      </c>
      <c r="E64" s="34">
        <f t="shared" si="13"/>
        <v>158</v>
      </c>
      <c r="F64" s="34">
        <f t="shared" si="13"/>
        <v>65553</v>
      </c>
      <c r="G64" s="34">
        <f t="shared" si="13"/>
        <v>54786</v>
      </c>
      <c r="H64" s="34">
        <f t="shared" si="13"/>
        <v>1834</v>
      </c>
      <c r="I64" s="34">
        <f t="shared" si="13"/>
        <v>527</v>
      </c>
      <c r="J64" s="34">
        <f t="shared" si="13"/>
        <v>2623</v>
      </c>
      <c r="K64" s="34">
        <f t="shared" si="13"/>
        <v>57</v>
      </c>
      <c r="L64" s="34">
        <f t="shared" si="13"/>
        <v>48821</v>
      </c>
      <c r="M64" s="34">
        <f t="shared" si="13"/>
        <v>43237</v>
      </c>
      <c r="N64" s="34">
        <f t="shared" si="13"/>
        <v>0</v>
      </c>
      <c r="O64" s="34">
        <f t="shared" si="13"/>
        <v>52</v>
      </c>
      <c r="P64" s="34">
        <f t="shared" si="13"/>
        <v>12889</v>
      </c>
      <c r="Q64" s="34">
        <f t="shared" si="13"/>
        <v>3089</v>
      </c>
      <c r="R64" s="34">
        <f t="shared" si="13"/>
        <v>1105</v>
      </c>
      <c r="S64" s="34">
        <f t="shared" si="13"/>
        <v>16</v>
      </c>
      <c r="T64" s="33">
        <f t="shared" si="13"/>
        <v>25204</v>
      </c>
      <c r="U64" s="33">
        <f t="shared" si="13"/>
        <v>46787</v>
      </c>
      <c r="V64" s="33">
        <f t="shared" si="13"/>
        <v>0</v>
      </c>
      <c r="W64" s="59">
        <f t="shared" si="13"/>
        <v>2606</v>
      </c>
      <c r="X64" s="102">
        <f t="shared" si="13"/>
        <v>178400</v>
      </c>
      <c r="Y64" s="34">
        <f t="shared" si="13"/>
        <v>177411</v>
      </c>
      <c r="Z64" s="34">
        <f t="shared" si="13"/>
        <v>159496</v>
      </c>
      <c r="AA64" s="103">
        <f t="shared" si="13"/>
        <v>170906</v>
      </c>
    </row>
    <row r="65" spans="1:27" ht="12" customHeight="1" x14ac:dyDescent="0.2">
      <c r="A65" s="93" t="s">
        <v>27</v>
      </c>
      <c r="B65" s="35">
        <f>SUM(B10:B11,B19,B25:B27)</f>
        <v>14713</v>
      </c>
      <c r="C65" s="35">
        <f t="shared" ref="C65:AA65" si="14">SUM(C10:C11,C19,C25:C27)</f>
        <v>9380</v>
      </c>
      <c r="D65" s="35">
        <f t="shared" si="14"/>
        <v>309</v>
      </c>
      <c r="E65" s="35">
        <f t="shared" si="14"/>
        <v>3</v>
      </c>
      <c r="F65" s="35">
        <f t="shared" si="14"/>
        <v>48804</v>
      </c>
      <c r="G65" s="35">
        <f t="shared" si="14"/>
        <v>21045</v>
      </c>
      <c r="H65" s="35">
        <f t="shared" si="14"/>
        <v>896</v>
      </c>
      <c r="I65" s="35">
        <f t="shared" si="14"/>
        <v>91</v>
      </c>
      <c r="J65" s="35">
        <f t="shared" si="14"/>
        <v>2282</v>
      </c>
      <c r="K65" s="35">
        <f t="shared" si="14"/>
        <v>195</v>
      </c>
      <c r="L65" s="35">
        <f t="shared" si="14"/>
        <v>27294</v>
      </c>
      <c r="M65" s="35">
        <f t="shared" si="14"/>
        <v>14975</v>
      </c>
      <c r="N65" s="35">
        <f t="shared" si="14"/>
        <v>0</v>
      </c>
      <c r="O65" s="35">
        <f t="shared" si="14"/>
        <v>91</v>
      </c>
      <c r="P65" s="35">
        <f t="shared" si="14"/>
        <v>4399</v>
      </c>
      <c r="Q65" s="35">
        <f t="shared" si="14"/>
        <v>736</v>
      </c>
      <c r="R65" s="35">
        <f t="shared" si="14"/>
        <v>2419</v>
      </c>
      <c r="S65" s="35">
        <f t="shared" si="14"/>
        <v>0</v>
      </c>
      <c r="T65" s="63">
        <f t="shared" si="14"/>
        <v>864</v>
      </c>
      <c r="U65" s="63">
        <f t="shared" si="14"/>
        <v>3568</v>
      </c>
      <c r="V65" s="63">
        <f t="shared" si="14"/>
        <v>0</v>
      </c>
      <c r="W65" s="64">
        <f t="shared" si="14"/>
        <v>0</v>
      </c>
      <c r="X65" s="104">
        <f t="shared" si="14"/>
        <v>101980</v>
      </c>
      <c r="Y65" s="35">
        <f t="shared" si="14"/>
        <v>50084</v>
      </c>
      <c r="Z65" s="35">
        <f t="shared" si="14"/>
        <v>91675</v>
      </c>
      <c r="AA65" s="105">
        <f t="shared" si="14"/>
        <v>48968</v>
      </c>
    </row>
    <row r="66" spans="1:27" ht="12" customHeight="1" thickBot="1" x14ac:dyDescent="0.25">
      <c r="A66" s="95" t="s">
        <v>17</v>
      </c>
      <c r="B66" s="28">
        <f>SUM(B63:B65)</f>
        <v>45551</v>
      </c>
      <c r="C66" s="28">
        <f t="shared" ref="C66:AA66" si="15">SUM(C63:C65)</f>
        <v>55397</v>
      </c>
      <c r="D66" s="28">
        <f t="shared" si="15"/>
        <v>872</v>
      </c>
      <c r="E66" s="28">
        <f t="shared" si="15"/>
        <v>246</v>
      </c>
      <c r="F66" s="28">
        <f t="shared" si="15"/>
        <v>149178</v>
      </c>
      <c r="G66" s="28">
        <f t="shared" si="15"/>
        <v>115234</v>
      </c>
      <c r="H66" s="28">
        <f t="shared" si="15"/>
        <v>3798</v>
      </c>
      <c r="I66" s="28">
        <f t="shared" si="15"/>
        <v>1081</v>
      </c>
      <c r="J66" s="28">
        <f t="shared" si="15"/>
        <v>5907</v>
      </c>
      <c r="K66" s="28">
        <f t="shared" si="15"/>
        <v>386</v>
      </c>
      <c r="L66" s="28">
        <f t="shared" si="15"/>
        <v>98754</v>
      </c>
      <c r="M66" s="28">
        <f t="shared" si="15"/>
        <v>89176</v>
      </c>
      <c r="N66" s="28">
        <f t="shared" si="15"/>
        <v>35</v>
      </c>
      <c r="O66" s="28">
        <f t="shared" si="15"/>
        <v>152</v>
      </c>
      <c r="P66" s="28">
        <f t="shared" si="15"/>
        <v>19022</v>
      </c>
      <c r="Q66" s="28">
        <f t="shared" si="15"/>
        <v>4775</v>
      </c>
      <c r="R66" s="28">
        <f t="shared" si="15"/>
        <v>4133</v>
      </c>
      <c r="S66" s="28">
        <f t="shared" si="15"/>
        <v>16</v>
      </c>
      <c r="T66" s="28">
        <f t="shared" si="15"/>
        <v>30811</v>
      </c>
      <c r="U66" s="28">
        <f t="shared" si="15"/>
        <v>60032</v>
      </c>
      <c r="V66" s="28">
        <f t="shared" si="15"/>
        <v>0</v>
      </c>
      <c r="W66" s="29">
        <f t="shared" si="15"/>
        <v>4828</v>
      </c>
      <c r="X66" s="96">
        <f t="shared" si="15"/>
        <v>358061</v>
      </c>
      <c r="Y66" s="28">
        <f t="shared" si="15"/>
        <v>331323</v>
      </c>
      <c r="Z66" s="28">
        <f t="shared" si="15"/>
        <v>324294</v>
      </c>
      <c r="AA66" s="29">
        <f t="shared" si="15"/>
        <v>319839</v>
      </c>
    </row>
    <row r="67" spans="1:27" ht="12" customHeight="1" x14ac:dyDescent="0.2">
      <c r="A67" s="97" t="s">
        <v>18</v>
      </c>
      <c r="B67" s="37">
        <f>B29</f>
        <v>410</v>
      </c>
      <c r="C67" s="37">
        <f t="shared" ref="C67:AA67" si="16">C29</f>
        <v>0</v>
      </c>
      <c r="D67" s="37">
        <f t="shared" si="16"/>
        <v>93</v>
      </c>
      <c r="E67" s="37">
        <f t="shared" si="16"/>
        <v>0</v>
      </c>
      <c r="F67" s="37">
        <f t="shared" si="16"/>
        <v>375</v>
      </c>
      <c r="G67" s="37">
        <f t="shared" si="16"/>
        <v>0</v>
      </c>
      <c r="H67" s="37">
        <f t="shared" si="16"/>
        <v>32</v>
      </c>
      <c r="I67" s="37">
        <f t="shared" si="16"/>
        <v>0</v>
      </c>
      <c r="J67" s="37">
        <f t="shared" si="16"/>
        <v>43</v>
      </c>
      <c r="K67" s="37">
        <f t="shared" si="16"/>
        <v>0</v>
      </c>
      <c r="L67" s="37">
        <f t="shared" si="16"/>
        <v>5257</v>
      </c>
      <c r="M67" s="37">
        <f t="shared" si="16"/>
        <v>1043</v>
      </c>
      <c r="N67" s="37">
        <f t="shared" si="16"/>
        <v>0</v>
      </c>
      <c r="O67" s="37">
        <f t="shared" si="16"/>
        <v>0</v>
      </c>
      <c r="P67" s="37">
        <f t="shared" si="16"/>
        <v>238</v>
      </c>
      <c r="Q67" s="37">
        <f t="shared" si="16"/>
        <v>0</v>
      </c>
      <c r="R67" s="37">
        <f t="shared" si="16"/>
        <v>783</v>
      </c>
      <c r="S67" s="37">
        <f t="shared" si="16"/>
        <v>0</v>
      </c>
      <c r="T67" s="63">
        <f t="shared" si="16"/>
        <v>1346</v>
      </c>
      <c r="U67" s="63">
        <f t="shared" si="16"/>
        <v>320</v>
      </c>
      <c r="V67" s="63">
        <f t="shared" si="16"/>
        <v>254</v>
      </c>
      <c r="W67" s="64">
        <f t="shared" si="16"/>
        <v>0</v>
      </c>
      <c r="X67" s="98">
        <f t="shared" si="16"/>
        <v>8831</v>
      </c>
      <c r="Y67" s="37">
        <f t="shared" si="16"/>
        <v>1363</v>
      </c>
      <c r="Z67" s="37">
        <f t="shared" si="16"/>
        <v>7388</v>
      </c>
      <c r="AA67" s="99">
        <f t="shared" si="16"/>
        <v>1363</v>
      </c>
    </row>
    <row r="68" spans="1:27" ht="12" customHeight="1" thickBot="1" x14ac:dyDescent="0.25">
      <c r="A68" s="95" t="s">
        <v>19</v>
      </c>
      <c r="B68" s="28">
        <f t="shared" ref="B68:W68" si="17">SUM(B66:B67)</f>
        <v>45961</v>
      </c>
      <c r="C68" s="28">
        <f t="shared" si="17"/>
        <v>55397</v>
      </c>
      <c r="D68" s="28">
        <f t="shared" si="17"/>
        <v>965</v>
      </c>
      <c r="E68" s="28">
        <f t="shared" si="17"/>
        <v>246</v>
      </c>
      <c r="F68" s="28">
        <f t="shared" si="17"/>
        <v>149553</v>
      </c>
      <c r="G68" s="28">
        <f t="shared" si="17"/>
        <v>115234</v>
      </c>
      <c r="H68" s="28">
        <f t="shared" si="17"/>
        <v>3830</v>
      </c>
      <c r="I68" s="28">
        <f t="shared" si="17"/>
        <v>1081</v>
      </c>
      <c r="J68" s="28">
        <f t="shared" si="17"/>
        <v>5950</v>
      </c>
      <c r="K68" s="28">
        <f t="shared" si="17"/>
        <v>386</v>
      </c>
      <c r="L68" s="28">
        <f t="shared" si="17"/>
        <v>104011</v>
      </c>
      <c r="M68" s="28">
        <f t="shared" si="17"/>
        <v>90219</v>
      </c>
      <c r="N68" s="28">
        <f t="shared" si="17"/>
        <v>35</v>
      </c>
      <c r="O68" s="28">
        <f t="shared" si="17"/>
        <v>152</v>
      </c>
      <c r="P68" s="28">
        <f t="shared" si="17"/>
        <v>19260</v>
      </c>
      <c r="Q68" s="28">
        <f t="shared" si="17"/>
        <v>4775</v>
      </c>
      <c r="R68" s="28">
        <f t="shared" si="17"/>
        <v>4916</v>
      </c>
      <c r="S68" s="28">
        <f t="shared" si="17"/>
        <v>16</v>
      </c>
      <c r="T68" s="28">
        <f t="shared" si="17"/>
        <v>32157</v>
      </c>
      <c r="U68" s="28">
        <f t="shared" si="17"/>
        <v>60352</v>
      </c>
      <c r="V68" s="28">
        <f t="shared" si="17"/>
        <v>254</v>
      </c>
      <c r="W68" s="29">
        <f t="shared" si="17"/>
        <v>4828</v>
      </c>
      <c r="X68" s="96">
        <f>SUM(B68,D68,F68,H68,J68,L68,N68,P68,R68,T68,V68)</f>
        <v>366892</v>
      </c>
      <c r="Y68" s="28">
        <f>SUM(C68,E68,G68,I68,K68,M68,O68,Q68,S68,U68,W68)</f>
        <v>332686</v>
      </c>
      <c r="Z68" s="28">
        <f>SUM(B68,F68,L68,T68)</f>
        <v>331682</v>
      </c>
      <c r="AA68" s="29">
        <f>SUM(C68,G68,M68,U68)</f>
        <v>321202</v>
      </c>
    </row>
    <row r="69" spans="1:27" ht="12" customHeight="1" x14ac:dyDescent="0.2">
      <c r="A69" s="79" t="s">
        <v>218</v>
      </c>
    </row>
    <row r="70" spans="1:27" ht="12" customHeight="1" x14ac:dyDescent="0.2">
      <c r="A70" s="77" t="s">
        <v>284</v>
      </c>
    </row>
  </sheetData>
  <mergeCells count="49">
    <mergeCell ref="A4:A6"/>
    <mergeCell ref="T5:U5"/>
    <mergeCell ref="R5:S5"/>
    <mergeCell ref="J5:K5"/>
    <mergeCell ref="L5:M5"/>
    <mergeCell ref="N5:O5"/>
    <mergeCell ref="P5:Q5"/>
    <mergeCell ref="H5:I5"/>
    <mergeCell ref="A35:A37"/>
    <mergeCell ref="B35:W35"/>
    <mergeCell ref="B36:C36"/>
    <mergeCell ref="D36:E36"/>
    <mergeCell ref="F36:G36"/>
    <mergeCell ref="H36:I36"/>
    <mergeCell ref="J36:K36"/>
    <mergeCell ref="P36:Q36"/>
    <mergeCell ref="R36:S36"/>
    <mergeCell ref="T36:U36"/>
    <mergeCell ref="V36:W36"/>
    <mergeCell ref="L36:M36"/>
    <mergeCell ref="N36:O36"/>
    <mergeCell ref="A60:A62"/>
    <mergeCell ref="B60:W60"/>
    <mergeCell ref="B61:C61"/>
    <mergeCell ref="D61:E61"/>
    <mergeCell ref="F61:G61"/>
    <mergeCell ref="H61:I61"/>
    <mergeCell ref="J61:K61"/>
    <mergeCell ref="L61:M61"/>
    <mergeCell ref="N61:O61"/>
    <mergeCell ref="P61:Q61"/>
    <mergeCell ref="R61:S61"/>
    <mergeCell ref="T61:U61"/>
    <mergeCell ref="V61:W61"/>
    <mergeCell ref="B1:Y1"/>
    <mergeCell ref="X61:Y61"/>
    <mergeCell ref="Z61:AA61"/>
    <mergeCell ref="X36:Y36"/>
    <mergeCell ref="Z36:AA36"/>
    <mergeCell ref="X35:AA35"/>
    <mergeCell ref="X60:AA60"/>
    <mergeCell ref="Z5:AA5"/>
    <mergeCell ref="B4:W4"/>
    <mergeCell ref="B5:C5"/>
    <mergeCell ref="D5:E5"/>
    <mergeCell ref="F5:G5"/>
    <mergeCell ref="V5:W5"/>
    <mergeCell ref="X4:AA4"/>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AA70"/>
  <sheetViews>
    <sheetView showGridLines="0" zoomScaleNormal="100" workbookViewId="0">
      <pane ySplit="1" topLeftCell="A2"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52</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121</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v>
      </c>
      <c r="C7" s="34">
        <v>51</v>
      </c>
      <c r="D7" s="34">
        <v>0</v>
      </c>
      <c r="E7" s="34">
        <v>1</v>
      </c>
      <c r="F7" s="34">
        <v>24</v>
      </c>
      <c r="G7" s="34">
        <v>43</v>
      </c>
      <c r="H7" s="34">
        <v>1</v>
      </c>
      <c r="I7" s="34">
        <v>2</v>
      </c>
      <c r="J7" s="34">
        <v>6</v>
      </c>
      <c r="K7" s="34">
        <v>0</v>
      </c>
      <c r="L7" s="34">
        <v>12</v>
      </c>
      <c r="M7" s="34">
        <v>36</v>
      </c>
      <c r="N7" s="34">
        <v>0</v>
      </c>
      <c r="O7" s="34">
        <v>1</v>
      </c>
      <c r="P7" s="34">
        <v>19</v>
      </c>
      <c r="Q7" s="34">
        <v>3</v>
      </c>
      <c r="R7" s="34">
        <v>1</v>
      </c>
      <c r="S7" s="34">
        <v>1</v>
      </c>
      <c r="T7" s="34">
        <v>12</v>
      </c>
      <c r="U7" s="34">
        <v>60</v>
      </c>
      <c r="V7" s="115">
        <v>0</v>
      </c>
      <c r="W7" s="103">
        <v>4</v>
      </c>
      <c r="X7" s="102">
        <f t="shared" ref="X7:X27" si="0">SUM(B7,D7,F7,H7,J7,L7,N7,P7,R7,T7,V7)</f>
        <v>87</v>
      </c>
      <c r="Y7" s="34">
        <f t="shared" ref="Y7:Y27" si="1">SUM(C7,E7,G7,I7,K7,M7,O7,Q7,S7,U7,W7)</f>
        <v>202</v>
      </c>
      <c r="Z7" s="34">
        <f t="shared" ref="Z7:Z30" si="2">SUM(B7,F7,L7,T7)</f>
        <v>60</v>
      </c>
      <c r="AA7" s="103">
        <f t="shared" ref="AA7:AA30" si="3">SUM(C7,G7,M7,U7)</f>
        <v>190</v>
      </c>
    </row>
    <row r="8" spans="1:27" ht="12" customHeight="1" x14ac:dyDescent="0.2">
      <c r="A8" s="92">
        <v>2</v>
      </c>
      <c r="B8" s="34">
        <v>9</v>
      </c>
      <c r="C8" s="34">
        <v>35</v>
      </c>
      <c r="D8" s="34">
        <v>1</v>
      </c>
      <c r="E8" s="34">
        <v>4</v>
      </c>
      <c r="F8" s="34">
        <v>22</v>
      </c>
      <c r="G8" s="34">
        <v>32</v>
      </c>
      <c r="H8" s="34">
        <v>2</v>
      </c>
      <c r="I8" s="34">
        <v>5</v>
      </c>
      <c r="J8" s="34">
        <v>5</v>
      </c>
      <c r="K8" s="34">
        <v>0</v>
      </c>
      <c r="L8" s="34">
        <v>12</v>
      </c>
      <c r="M8" s="34">
        <v>27</v>
      </c>
      <c r="N8" s="34">
        <v>0</v>
      </c>
      <c r="O8" s="34">
        <v>0</v>
      </c>
      <c r="P8" s="34">
        <v>6</v>
      </c>
      <c r="Q8" s="34">
        <v>4</v>
      </c>
      <c r="R8" s="34">
        <v>0</v>
      </c>
      <c r="S8" s="34">
        <v>0</v>
      </c>
      <c r="T8" s="34">
        <v>7</v>
      </c>
      <c r="U8" s="34">
        <v>26</v>
      </c>
      <c r="V8" s="115">
        <v>0</v>
      </c>
      <c r="W8" s="103">
        <v>3</v>
      </c>
      <c r="X8" s="102">
        <f t="shared" si="0"/>
        <v>64</v>
      </c>
      <c r="Y8" s="34">
        <f t="shared" si="1"/>
        <v>136</v>
      </c>
      <c r="Z8" s="34">
        <f t="shared" si="2"/>
        <v>50</v>
      </c>
      <c r="AA8" s="103">
        <f t="shared" si="3"/>
        <v>120</v>
      </c>
    </row>
    <row r="9" spans="1:27" ht="12" customHeight="1" x14ac:dyDescent="0.2">
      <c r="A9" s="93">
        <v>3</v>
      </c>
      <c r="B9" s="35">
        <v>7</v>
      </c>
      <c r="C9" s="35">
        <v>19</v>
      </c>
      <c r="D9" s="35">
        <v>1</v>
      </c>
      <c r="E9" s="35">
        <v>0</v>
      </c>
      <c r="F9" s="35">
        <v>16</v>
      </c>
      <c r="G9" s="35">
        <v>19</v>
      </c>
      <c r="H9" s="35">
        <v>3</v>
      </c>
      <c r="I9" s="35">
        <v>0</v>
      </c>
      <c r="J9" s="35">
        <v>5</v>
      </c>
      <c r="K9" s="35">
        <v>0</v>
      </c>
      <c r="L9" s="35">
        <v>4</v>
      </c>
      <c r="M9" s="35">
        <v>12</v>
      </c>
      <c r="N9" s="35">
        <v>0</v>
      </c>
      <c r="O9" s="35">
        <v>0</v>
      </c>
      <c r="P9" s="35">
        <v>18</v>
      </c>
      <c r="Q9" s="35">
        <v>1</v>
      </c>
      <c r="R9" s="35">
        <v>0</v>
      </c>
      <c r="S9" s="35">
        <v>0</v>
      </c>
      <c r="T9" s="35">
        <v>5</v>
      </c>
      <c r="U9" s="35">
        <v>17</v>
      </c>
      <c r="V9" s="116">
        <v>0</v>
      </c>
      <c r="W9" s="105">
        <v>2</v>
      </c>
      <c r="X9" s="104">
        <f t="shared" si="0"/>
        <v>59</v>
      </c>
      <c r="Y9" s="35">
        <f t="shared" si="1"/>
        <v>70</v>
      </c>
      <c r="Z9" s="35">
        <f t="shared" si="2"/>
        <v>32</v>
      </c>
      <c r="AA9" s="105">
        <f t="shared" si="3"/>
        <v>67</v>
      </c>
    </row>
    <row r="10" spans="1:27" ht="12" customHeight="1" x14ac:dyDescent="0.2">
      <c r="A10" s="94">
        <v>4</v>
      </c>
      <c r="B10" s="36">
        <v>9</v>
      </c>
      <c r="C10" s="36">
        <v>13</v>
      </c>
      <c r="D10" s="36">
        <v>0</v>
      </c>
      <c r="E10" s="36">
        <v>0</v>
      </c>
      <c r="F10" s="36">
        <v>19</v>
      </c>
      <c r="G10" s="36">
        <v>12</v>
      </c>
      <c r="H10" s="36">
        <v>0</v>
      </c>
      <c r="I10" s="36">
        <v>0</v>
      </c>
      <c r="J10" s="36">
        <v>5</v>
      </c>
      <c r="K10" s="36">
        <v>0</v>
      </c>
      <c r="L10" s="36">
        <v>10</v>
      </c>
      <c r="M10" s="36">
        <v>7</v>
      </c>
      <c r="N10" s="36">
        <v>0</v>
      </c>
      <c r="O10" s="36">
        <v>0</v>
      </c>
      <c r="P10" s="36">
        <v>12</v>
      </c>
      <c r="Q10" s="36">
        <v>1</v>
      </c>
      <c r="R10" s="36">
        <v>1</v>
      </c>
      <c r="S10" s="36">
        <v>0</v>
      </c>
      <c r="T10" s="36">
        <v>1</v>
      </c>
      <c r="U10" s="36">
        <v>6</v>
      </c>
      <c r="V10" s="117">
        <v>0</v>
      </c>
      <c r="W10" s="107">
        <v>0</v>
      </c>
      <c r="X10" s="106">
        <f t="shared" si="0"/>
        <v>57</v>
      </c>
      <c r="Y10" s="36">
        <f t="shared" si="1"/>
        <v>39</v>
      </c>
      <c r="Z10" s="36">
        <f t="shared" si="2"/>
        <v>39</v>
      </c>
      <c r="AA10" s="107">
        <f t="shared" si="3"/>
        <v>38</v>
      </c>
    </row>
    <row r="11" spans="1:27" ht="12" customHeight="1" x14ac:dyDescent="0.2">
      <c r="A11" s="92">
        <v>5</v>
      </c>
      <c r="B11" s="34">
        <v>13</v>
      </c>
      <c r="C11" s="34">
        <v>13</v>
      </c>
      <c r="D11" s="34">
        <v>3</v>
      </c>
      <c r="E11" s="34">
        <v>1</v>
      </c>
      <c r="F11" s="34">
        <v>24</v>
      </c>
      <c r="G11" s="34">
        <v>13</v>
      </c>
      <c r="H11" s="34">
        <v>4</v>
      </c>
      <c r="I11" s="34">
        <v>2</v>
      </c>
      <c r="J11" s="34">
        <v>5</v>
      </c>
      <c r="K11" s="34">
        <v>1</v>
      </c>
      <c r="L11" s="34">
        <v>8</v>
      </c>
      <c r="M11" s="34">
        <v>9</v>
      </c>
      <c r="N11" s="34">
        <v>0</v>
      </c>
      <c r="O11" s="34">
        <v>1</v>
      </c>
      <c r="P11" s="34">
        <v>3</v>
      </c>
      <c r="Q11" s="34">
        <v>1</v>
      </c>
      <c r="R11" s="34">
        <v>0</v>
      </c>
      <c r="S11" s="34">
        <v>0</v>
      </c>
      <c r="T11" s="34">
        <v>1</v>
      </c>
      <c r="U11" s="34">
        <v>1</v>
      </c>
      <c r="V11" s="115">
        <v>0</v>
      </c>
      <c r="W11" s="103">
        <v>0</v>
      </c>
      <c r="X11" s="102">
        <f t="shared" si="0"/>
        <v>61</v>
      </c>
      <c r="Y11" s="34">
        <f t="shared" si="1"/>
        <v>42</v>
      </c>
      <c r="Z11" s="34">
        <f t="shared" si="2"/>
        <v>46</v>
      </c>
      <c r="AA11" s="103">
        <f t="shared" si="3"/>
        <v>36</v>
      </c>
    </row>
    <row r="12" spans="1:27" ht="12" customHeight="1" x14ac:dyDescent="0.2">
      <c r="A12" s="93">
        <v>6</v>
      </c>
      <c r="B12" s="35">
        <v>13</v>
      </c>
      <c r="C12" s="35">
        <v>17</v>
      </c>
      <c r="D12" s="35">
        <v>1</v>
      </c>
      <c r="E12" s="35">
        <v>2</v>
      </c>
      <c r="F12" s="35">
        <v>28</v>
      </c>
      <c r="G12" s="35">
        <v>14</v>
      </c>
      <c r="H12" s="35">
        <v>3</v>
      </c>
      <c r="I12" s="35">
        <v>2</v>
      </c>
      <c r="J12" s="35">
        <v>5</v>
      </c>
      <c r="K12" s="35">
        <v>0</v>
      </c>
      <c r="L12" s="35">
        <v>9</v>
      </c>
      <c r="M12" s="35">
        <v>15</v>
      </c>
      <c r="N12" s="35">
        <v>0</v>
      </c>
      <c r="O12" s="35">
        <v>0</v>
      </c>
      <c r="P12" s="35">
        <v>7</v>
      </c>
      <c r="Q12" s="35">
        <v>1</v>
      </c>
      <c r="R12" s="35">
        <v>0</v>
      </c>
      <c r="S12" s="35">
        <v>0</v>
      </c>
      <c r="T12" s="35">
        <v>6</v>
      </c>
      <c r="U12" s="35">
        <v>10</v>
      </c>
      <c r="V12" s="116">
        <v>0</v>
      </c>
      <c r="W12" s="105">
        <v>0</v>
      </c>
      <c r="X12" s="104">
        <f t="shared" si="0"/>
        <v>72</v>
      </c>
      <c r="Y12" s="35">
        <f t="shared" si="1"/>
        <v>61</v>
      </c>
      <c r="Z12" s="35">
        <f t="shared" si="2"/>
        <v>56</v>
      </c>
      <c r="AA12" s="105">
        <f t="shared" si="3"/>
        <v>56</v>
      </c>
    </row>
    <row r="13" spans="1:27" ht="12" customHeight="1" x14ac:dyDescent="0.2">
      <c r="A13" s="94">
        <v>7</v>
      </c>
      <c r="B13" s="36">
        <v>10</v>
      </c>
      <c r="C13" s="36">
        <v>21</v>
      </c>
      <c r="D13" s="36">
        <v>0</v>
      </c>
      <c r="E13" s="36">
        <v>1</v>
      </c>
      <c r="F13" s="36">
        <v>24</v>
      </c>
      <c r="G13" s="36">
        <v>21</v>
      </c>
      <c r="H13" s="36">
        <v>0</v>
      </c>
      <c r="I13" s="36">
        <v>3</v>
      </c>
      <c r="J13" s="36">
        <v>4</v>
      </c>
      <c r="K13" s="36">
        <v>0</v>
      </c>
      <c r="L13" s="36">
        <v>6</v>
      </c>
      <c r="M13" s="36">
        <v>18</v>
      </c>
      <c r="N13" s="36">
        <v>0</v>
      </c>
      <c r="O13" s="36">
        <v>0</v>
      </c>
      <c r="P13" s="36">
        <v>5</v>
      </c>
      <c r="Q13" s="36">
        <v>3</v>
      </c>
      <c r="R13" s="36">
        <v>0</v>
      </c>
      <c r="S13" s="36">
        <v>0</v>
      </c>
      <c r="T13" s="36">
        <v>4</v>
      </c>
      <c r="U13" s="36">
        <v>11</v>
      </c>
      <c r="V13" s="117">
        <v>0</v>
      </c>
      <c r="W13" s="107">
        <v>0</v>
      </c>
      <c r="X13" s="106">
        <f t="shared" si="0"/>
        <v>53</v>
      </c>
      <c r="Y13" s="36">
        <f t="shared" si="1"/>
        <v>78</v>
      </c>
      <c r="Z13" s="36">
        <f t="shared" si="2"/>
        <v>44</v>
      </c>
      <c r="AA13" s="107">
        <f t="shared" si="3"/>
        <v>71</v>
      </c>
    </row>
    <row r="14" spans="1:27" ht="12" customHeight="1" x14ac:dyDescent="0.2">
      <c r="A14" s="92">
        <v>8</v>
      </c>
      <c r="B14" s="34">
        <v>10</v>
      </c>
      <c r="C14" s="34">
        <v>22</v>
      </c>
      <c r="D14" s="34">
        <v>2</v>
      </c>
      <c r="E14" s="34">
        <v>1</v>
      </c>
      <c r="F14" s="34">
        <v>20</v>
      </c>
      <c r="G14" s="34">
        <v>18</v>
      </c>
      <c r="H14" s="34">
        <v>4</v>
      </c>
      <c r="I14" s="34">
        <v>2</v>
      </c>
      <c r="J14" s="34">
        <v>3</v>
      </c>
      <c r="K14" s="34">
        <v>0</v>
      </c>
      <c r="L14" s="34">
        <v>5</v>
      </c>
      <c r="M14" s="34">
        <v>13</v>
      </c>
      <c r="N14" s="34">
        <v>0</v>
      </c>
      <c r="O14" s="34">
        <v>0</v>
      </c>
      <c r="P14" s="34">
        <v>7</v>
      </c>
      <c r="Q14" s="34">
        <v>1</v>
      </c>
      <c r="R14" s="34">
        <v>0</v>
      </c>
      <c r="S14" s="34">
        <v>0</v>
      </c>
      <c r="T14" s="34">
        <v>4</v>
      </c>
      <c r="U14" s="34">
        <v>3</v>
      </c>
      <c r="V14" s="115">
        <v>0</v>
      </c>
      <c r="W14" s="103">
        <v>0</v>
      </c>
      <c r="X14" s="102">
        <f t="shared" si="0"/>
        <v>55</v>
      </c>
      <c r="Y14" s="34">
        <f t="shared" si="1"/>
        <v>60</v>
      </c>
      <c r="Z14" s="34">
        <f t="shared" si="2"/>
        <v>39</v>
      </c>
      <c r="AA14" s="103">
        <f t="shared" si="3"/>
        <v>56</v>
      </c>
    </row>
    <row r="15" spans="1:27" ht="12" customHeight="1" x14ac:dyDescent="0.2">
      <c r="A15" s="93">
        <v>9</v>
      </c>
      <c r="B15" s="35">
        <v>14</v>
      </c>
      <c r="C15" s="35">
        <v>53</v>
      </c>
      <c r="D15" s="35">
        <v>4</v>
      </c>
      <c r="E15" s="35">
        <v>3</v>
      </c>
      <c r="F15" s="35">
        <v>22</v>
      </c>
      <c r="G15" s="35">
        <v>47</v>
      </c>
      <c r="H15" s="35">
        <v>7</v>
      </c>
      <c r="I15" s="35">
        <v>7</v>
      </c>
      <c r="J15" s="35">
        <v>5</v>
      </c>
      <c r="K15" s="35">
        <v>2</v>
      </c>
      <c r="L15" s="35">
        <v>7</v>
      </c>
      <c r="M15" s="35">
        <v>36</v>
      </c>
      <c r="N15" s="35">
        <v>1</v>
      </c>
      <c r="O15" s="35">
        <v>1</v>
      </c>
      <c r="P15" s="35">
        <v>2</v>
      </c>
      <c r="Q15" s="35">
        <v>1</v>
      </c>
      <c r="R15" s="35">
        <v>0</v>
      </c>
      <c r="S15" s="35">
        <v>0</v>
      </c>
      <c r="T15" s="35">
        <v>3</v>
      </c>
      <c r="U15" s="35">
        <v>22</v>
      </c>
      <c r="V15" s="116">
        <v>0</v>
      </c>
      <c r="W15" s="105">
        <v>1</v>
      </c>
      <c r="X15" s="104">
        <f t="shared" si="0"/>
        <v>65</v>
      </c>
      <c r="Y15" s="35">
        <f t="shared" si="1"/>
        <v>173</v>
      </c>
      <c r="Z15" s="35">
        <f t="shared" si="2"/>
        <v>46</v>
      </c>
      <c r="AA15" s="105">
        <f t="shared" si="3"/>
        <v>158</v>
      </c>
    </row>
    <row r="16" spans="1:27" ht="12" customHeight="1" x14ac:dyDescent="0.2">
      <c r="A16" s="94">
        <v>10</v>
      </c>
      <c r="B16" s="36">
        <v>12</v>
      </c>
      <c r="C16" s="36">
        <v>56</v>
      </c>
      <c r="D16" s="36">
        <v>1</v>
      </c>
      <c r="E16" s="36">
        <v>0</v>
      </c>
      <c r="F16" s="36">
        <v>24</v>
      </c>
      <c r="G16" s="36">
        <v>53</v>
      </c>
      <c r="H16" s="36">
        <v>2</v>
      </c>
      <c r="I16" s="36">
        <v>1</v>
      </c>
      <c r="J16" s="36">
        <v>5</v>
      </c>
      <c r="K16" s="36">
        <v>1</v>
      </c>
      <c r="L16" s="36">
        <v>9</v>
      </c>
      <c r="M16" s="36">
        <v>43</v>
      </c>
      <c r="N16" s="36">
        <v>0</v>
      </c>
      <c r="O16" s="36">
        <v>0</v>
      </c>
      <c r="P16" s="36">
        <v>4</v>
      </c>
      <c r="Q16" s="36">
        <v>2</v>
      </c>
      <c r="R16" s="36">
        <v>0</v>
      </c>
      <c r="S16" s="36">
        <v>0</v>
      </c>
      <c r="T16" s="36">
        <v>3</v>
      </c>
      <c r="U16" s="36">
        <v>17</v>
      </c>
      <c r="V16" s="117">
        <v>0</v>
      </c>
      <c r="W16" s="107">
        <v>4</v>
      </c>
      <c r="X16" s="106">
        <f t="shared" si="0"/>
        <v>60</v>
      </c>
      <c r="Y16" s="36">
        <f t="shared" si="1"/>
        <v>177</v>
      </c>
      <c r="Z16" s="36">
        <f t="shared" si="2"/>
        <v>48</v>
      </c>
      <c r="AA16" s="107">
        <f t="shared" si="3"/>
        <v>169</v>
      </c>
    </row>
    <row r="17" spans="1:27" ht="12" customHeight="1" x14ac:dyDescent="0.2">
      <c r="A17" s="92">
        <v>11</v>
      </c>
      <c r="B17" s="34">
        <v>8</v>
      </c>
      <c r="C17" s="34">
        <v>24</v>
      </c>
      <c r="D17" s="34">
        <v>0</v>
      </c>
      <c r="E17" s="34">
        <v>0</v>
      </c>
      <c r="F17" s="34">
        <v>23</v>
      </c>
      <c r="G17" s="34">
        <v>24</v>
      </c>
      <c r="H17" s="34">
        <v>0</v>
      </c>
      <c r="I17" s="34">
        <v>0</v>
      </c>
      <c r="J17" s="34">
        <v>3</v>
      </c>
      <c r="K17" s="34">
        <v>2</v>
      </c>
      <c r="L17" s="34">
        <v>7</v>
      </c>
      <c r="M17" s="34">
        <v>18</v>
      </c>
      <c r="N17" s="34">
        <v>0</v>
      </c>
      <c r="O17" s="34">
        <v>0</v>
      </c>
      <c r="P17" s="34">
        <v>3</v>
      </c>
      <c r="Q17" s="34">
        <v>2</v>
      </c>
      <c r="R17" s="34">
        <v>0</v>
      </c>
      <c r="S17" s="34">
        <v>0</v>
      </c>
      <c r="T17" s="34">
        <v>0</v>
      </c>
      <c r="U17" s="34">
        <v>5</v>
      </c>
      <c r="V17" s="115">
        <v>0</v>
      </c>
      <c r="W17" s="103">
        <v>0</v>
      </c>
      <c r="X17" s="102">
        <f t="shared" si="0"/>
        <v>44</v>
      </c>
      <c r="Y17" s="34">
        <f t="shared" si="1"/>
        <v>75</v>
      </c>
      <c r="Z17" s="34">
        <f t="shared" si="2"/>
        <v>38</v>
      </c>
      <c r="AA17" s="103">
        <f t="shared" si="3"/>
        <v>71</v>
      </c>
    </row>
    <row r="18" spans="1:27" ht="12" customHeight="1" x14ac:dyDescent="0.2">
      <c r="A18" s="93">
        <v>12</v>
      </c>
      <c r="B18" s="35">
        <v>9</v>
      </c>
      <c r="C18" s="35">
        <v>16</v>
      </c>
      <c r="D18" s="35">
        <v>2</v>
      </c>
      <c r="E18" s="35">
        <v>0</v>
      </c>
      <c r="F18" s="35">
        <v>20</v>
      </c>
      <c r="G18" s="35">
        <v>14</v>
      </c>
      <c r="H18" s="35">
        <v>3</v>
      </c>
      <c r="I18" s="35">
        <v>1</v>
      </c>
      <c r="J18" s="35">
        <v>4</v>
      </c>
      <c r="K18" s="35">
        <v>0</v>
      </c>
      <c r="L18" s="35">
        <v>3</v>
      </c>
      <c r="M18" s="35">
        <v>12</v>
      </c>
      <c r="N18" s="35">
        <v>0</v>
      </c>
      <c r="O18" s="35">
        <v>0</v>
      </c>
      <c r="P18" s="35">
        <v>1</v>
      </c>
      <c r="Q18" s="35">
        <v>3</v>
      </c>
      <c r="R18" s="35">
        <v>0</v>
      </c>
      <c r="S18" s="35">
        <v>0</v>
      </c>
      <c r="T18" s="35">
        <v>0</v>
      </c>
      <c r="U18" s="35">
        <v>5</v>
      </c>
      <c r="V18" s="116">
        <v>0</v>
      </c>
      <c r="W18" s="105">
        <v>0</v>
      </c>
      <c r="X18" s="104">
        <f t="shared" si="0"/>
        <v>42</v>
      </c>
      <c r="Y18" s="35">
        <f t="shared" si="1"/>
        <v>51</v>
      </c>
      <c r="Z18" s="35">
        <f t="shared" si="2"/>
        <v>32</v>
      </c>
      <c r="AA18" s="105">
        <f t="shared" si="3"/>
        <v>47</v>
      </c>
    </row>
    <row r="19" spans="1:27" ht="12" customHeight="1" x14ac:dyDescent="0.2">
      <c r="A19" s="94">
        <v>13</v>
      </c>
      <c r="B19" s="36">
        <v>7</v>
      </c>
      <c r="C19" s="36">
        <v>12</v>
      </c>
      <c r="D19" s="36">
        <v>0</v>
      </c>
      <c r="E19" s="36">
        <v>0</v>
      </c>
      <c r="F19" s="36">
        <v>22</v>
      </c>
      <c r="G19" s="36">
        <v>9</v>
      </c>
      <c r="H19" s="36">
        <v>0</v>
      </c>
      <c r="I19" s="36">
        <v>0</v>
      </c>
      <c r="J19" s="36">
        <v>3</v>
      </c>
      <c r="K19" s="36">
        <v>0</v>
      </c>
      <c r="L19" s="36">
        <v>8</v>
      </c>
      <c r="M19" s="36">
        <v>6</v>
      </c>
      <c r="N19" s="36">
        <v>0</v>
      </c>
      <c r="O19" s="36">
        <v>0</v>
      </c>
      <c r="P19" s="36">
        <v>2</v>
      </c>
      <c r="Q19" s="36">
        <v>1</v>
      </c>
      <c r="R19" s="36">
        <v>1</v>
      </c>
      <c r="S19" s="36">
        <v>0</v>
      </c>
      <c r="T19" s="36">
        <v>0</v>
      </c>
      <c r="U19" s="36">
        <v>1</v>
      </c>
      <c r="V19" s="117">
        <v>0</v>
      </c>
      <c r="W19" s="107">
        <v>0</v>
      </c>
      <c r="X19" s="106">
        <f t="shared" si="0"/>
        <v>43</v>
      </c>
      <c r="Y19" s="36">
        <f t="shared" si="1"/>
        <v>29</v>
      </c>
      <c r="Z19" s="36">
        <f t="shared" si="2"/>
        <v>37</v>
      </c>
      <c r="AA19" s="107">
        <f t="shared" si="3"/>
        <v>28</v>
      </c>
    </row>
    <row r="20" spans="1:27" ht="12" customHeight="1" x14ac:dyDescent="0.2">
      <c r="A20" s="92">
        <v>14</v>
      </c>
      <c r="B20" s="34">
        <v>7</v>
      </c>
      <c r="C20" s="34">
        <v>15</v>
      </c>
      <c r="D20" s="34">
        <v>0</v>
      </c>
      <c r="E20" s="34">
        <v>1</v>
      </c>
      <c r="F20" s="34">
        <v>22</v>
      </c>
      <c r="G20" s="34">
        <v>14</v>
      </c>
      <c r="H20" s="34">
        <v>1</v>
      </c>
      <c r="I20" s="34">
        <v>3</v>
      </c>
      <c r="J20" s="34">
        <v>3</v>
      </c>
      <c r="K20" s="34">
        <v>0</v>
      </c>
      <c r="L20" s="34">
        <v>5</v>
      </c>
      <c r="M20" s="34">
        <v>7</v>
      </c>
      <c r="N20" s="34">
        <v>0</v>
      </c>
      <c r="O20" s="34">
        <v>0</v>
      </c>
      <c r="P20" s="34">
        <v>1</v>
      </c>
      <c r="Q20" s="34">
        <v>1</v>
      </c>
      <c r="R20" s="34">
        <v>1</v>
      </c>
      <c r="S20" s="34">
        <v>0</v>
      </c>
      <c r="T20" s="34">
        <v>0</v>
      </c>
      <c r="U20" s="34">
        <v>1</v>
      </c>
      <c r="V20" s="115">
        <v>0</v>
      </c>
      <c r="W20" s="103">
        <v>0</v>
      </c>
      <c r="X20" s="102">
        <f t="shared" si="0"/>
        <v>40</v>
      </c>
      <c r="Y20" s="34">
        <f t="shared" si="1"/>
        <v>42</v>
      </c>
      <c r="Z20" s="34">
        <f t="shared" si="2"/>
        <v>34</v>
      </c>
      <c r="AA20" s="103">
        <f t="shared" si="3"/>
        <v>37</v>
      </c>
    </row>
    <row r="21" spans="1:27" ht="12" customHeight="1" x14ac:dyDescent="0.2">
      <c r="A21" s="93">
        <v>15</v>
      </c>
      <c r="B21" s="35">
        <v>7</v>
      </c>
      <c r="C21" s="35">
        <v>21</v>
      </c>
      <c r="D21" s="35">
        <v>1</v>
      </c>
      <c r="E21" s="35">
        <v>2</v>
      </c>
      <c r="F21" s="35">
        <v>21</v>
      </c>
      <c r="G21" s="35">
        <v>21</v>
      </c>
      <c r="H21" s="35">
        <v>1</v>
      </c>
      <c r="I21" s="35">
        <v>3</v>
      </c>
      <c r="J21" s="35">
        <v>2</v>
      </c>
      <c r="K21" s="35">
        <v>0</v>
      </c>
      <c r="L21" s="35">
        <v>7</v>
      </c>
      <c r="M21" s="35">
        <v>16</v>
      </c>
      <c r="N21" s="35">
        <v>0</v>
      </c>
      <c r="O21" s="35">
        <v>0</v>
      </c>
      <c r="P21" s="35">
        <v>2</v>
      </c>
      <c r="Q21" s="35">
        <v>1</v>
      </c>
      <c r="R21" s="35">
        <v>0</v>
      </c>
      <c r="S21" s="35">
        <v>0</v>
      </c>
      <c r="T21" s="35">
        <v>0</v>
      </c>
      <c r="U21" s="35">
        <v>4</v>
      </c>
      <c r="V21" s="116">
        <v>0</v>
      </c>
      <c r="W21" s="105">
        <v>0</v>
      </c>
      <c r="X21" s="104">
        <f t="shared" si="0"/>
        <v>41</v>
      </c>
      <c r="Y21" s="35">
        <f t="shared" si="1"/>
        <v>68</v>
      </c>
      <c r="Z21" s="35">
        <f t="shared" si="2"/>
        <v>35</v>
      </c>
      <c r="AA21" s="105">
        <f t="shared" si="3"/>
        <v>62</v>
      </c>
    </row>
    <row r="22" spans="1:27" ht="12" customHeight="1" x14ac:dyDescent="0.2">
      <c r="A22" s="94">
        <v>16</v>
      </c>
      <c r="B22" s="36">
        <v>8</v>
      </c>
      <c r="C22" s="36">
        <v>14</v>
      </c>
      <c r="D22" s="36">
        <v>1</v>
      </c>
      <c r="E22" s="36">
        <v>1</v>
      </c>
      <c r="F22" s="36">
        <v>21</v>
      </c>
      <c r="G22" s="36">
        <v>11</v>
      </c>
      <c r="H22" s="36">
        <v>3</v>
      </c>
      <c r="I22" s="36">
        <v>1</v>
      </c>
      <c r="J22" s="36">
        <v>2</v>
      </c>
      <c r="K22" s="36">
        <v>0</v>
      </c>
      <c r="L22" s="36">
        <v>2</v>
      </c>
      <c r="M22" s="36">
        <v>11</v>
      </c>
      <c r="N22" s="36">
        <v>0</v>
      </c>
      <c r="O22" s="36">
        <v>0</v>
      </c>
      <c r="P22" s="36">
        <v>1</v>
      </c>
      <c r="Q22" s="36">
        <v>0</v>
      </c>
      <c r="R22" s="36">
        <v>0</v>
      </c>
      <c r="S22" s="36">
        <v>0</v>
      </c>
      <c r="T22" s="36">
        <v>0</v>
      </c>
      <c r="U22" s="36">
        <v>0</v>
      </c>
      <c r="V22" s="117">
        <v>0</v>
      </c>
      <c r="W22" s="107">
        <v>1</v>
      </c>
      <c r="X22" s="106">
        <f t="shared" si="0"/>
        <v>38</v>
      </c>
      <c r="Y22" s="36">
        <f t="shared" si="1"/>
        <v>39</v>
      </c>
      <c r="Z22" s="36">
        <f t="shared" si="2"/>
        <v>31</v>
      </c>
      <c r="AA22" s="107">
        <f t="shared" si="3"/>
        <v>36</v>
      </c>
    </row>
    <row r="23" spans="1:27" ht="12" customHeight="1" x14ac:dyDescent="0.2">
      <c r="A23" s="92">
        <v>17</v>
      </c>
      <c r="B23" s="34">
        <v>8</v>
      </c>
      <c r="C23" s="34">
        <v>22</v>
      </c>
      <c r="D23" s="34">
        <v>2</v>
      </c>
      <c r="E23" s="34">
        <v>0</v>
      </c>
      <c r="F23" s="34">
        <v>23</v>
      </c>
      <c r="G23" s="34">
        <v>21</v>
      </c>
      <c r="H23" s="34">
        <v>3</v>
      </c>
      <c r="I23" s="34">
        <v>0</v>
      </c>
      <c r="J23" s="34">
        <v>3</v>
      </c>
      <c r="K23" s="34">
        <v>1</v>
      </c>
      <c r="L23" s="34">
        <v>7</v>
      </c>
      <c r="M23" s="34">
        <v>15</v>
      </c>
      <c r="N23" s="34">
        <v>0</v>
      </c>
      <c r="O23" s="34">
        <v>0</v>
      </c>
      <c r="P23" s="34">
        <v>2</v>
      </c>
      <c r="Q23" s="34">
        <v>0</v>
      </c>
      <c r="R23" s="34">
        <v>0</v>
      </c>
      <c r="S23" s="34">
        <v>0</v>
      </c>
      <c r="T23" s="34">
        <v>1</v>
      </c>
      <c r="U23" s="34">
        <v>4</v>
      </c>
      <c r="V23" s="115">
        <v>0</v>
      </c>
      <c r="W23" s="103">
        <v>0</v>
      </c>
      <c r="X23" s="102">
        <f t="shared" si="0"/>
        <v>49</v>
      </c>
      <c r="Y23" s="34">
        <f t="shared" si="1"/>
        <v>63</v>
      </c>
      <c r="Z23" s="34">
        <f t="shared" si="2"/>
        <v>39</v>
      </c>
      <c r="AA23" s="103">
        <f t="shared" si="3"/>
        <v>62</v>
      </c>
    </row>
    <row r="24" spans="1:27" ht="12" customHeight="1" x14ac:dyDescent="0.2">
      <c r="A24" s="93">
        <v>18</v>
      </c>
      <c r="B24" s="35">
        <v>9</v>
      </c>
      <c r="C24" s="35">
        <v>23</v>
      </c>
      <c r="D24" s="35">
        <v>3</v>
      </c>
      <c r="E24" s="35">
        <v>0</v>
      </c>
      <c r="F24" s="35">
        <v>20</v>
      </c>
      <c r="G24" s="35">
        <v>19</v>
      </c>
      <c r="H24" s="35">
        <v>3</v>
      </c>
      <c r="I24" s="35">
        <v>0</v>
      </c>
      <c r="J24" s="35">
        <v>4</v>
      </c>
      <c r="K24" s="35">
        <v>0</v>
      </c>
      <c r="L24" s="35">
        <v>7</v>
      </c>
      <c r="M24" s="35">
        <v>14</v>
      </c>
      <c r="N24" s="35">
        <v>0</v>
      </c>
      <c r="O24" s="35">
        <v>0</v>
      </c>
      <c r="P24" s="35">
        <v>2</v>
      </c>
      <c r="Q24" s="35">
        <v>2</v>
      </c>
      <c r="R24" s="35">
        <v>2</v>
      </c>
      <c r="S24" s="35">
        <v>0</v>
      </c>
      <c r="T24" s="35">
        <v>0</v>
      </c>
      <c r="U24" s="35">
        <v>5</v>
      </c>
      <c r="V24" s="116">
        <v>0</v>
      </c>
      <c r="W24" s="105">
        <v>0</v>
      </c>
      <c r="X24" s="104">
        <f t="shared" si="0"/>
        <v>50</v>
      </c>
      <c r="Y24" s="35">
        <f t="shared" si="1"/>
        <v>63</v>
      </c>
      <c r="Z24" s="35">
        <f t="shared" si="2"/>
        <v>36</v>
      </c>
      <c r="AA24" s="105">
        <f t="shared" si="3"/>
        <v>61</v>
      </c>
    </row>
    <row r="25" spans="1:27" ht="12" customHeight="1" x14ac:dyDescent="0.2">
      <c r="A25" s="94">
        <v>19</v>
      </c>
      <c r="B25" s="36">
        <v>11</v>
      </c>
      <c r="C25" s="36">
        <v>9</v>
      </c>
      <c r="D25" s="36">
        <v>1</v>
      </c>
      <c r="E25" s="36">
        <v>0</v>
      </c>
      <c r="F25" s="36">
        <v>22</v>
      </c>
      <c r="G25" s="36">
        <v>9</v>
      </c>
      <c r="H25" s="36">
        <v>2</v>
      </c>
      <c r="I25" s="36">
        <v>0</v>
      </c>
      <c r="J25" s="36">
        <v>3</v>
      </c>
      <c r="K25" s="36">
        <v>1</v>
      </c>
      <c r="L25" s="36">
        <v>4</v>
      </c>
      <c r="M25" s="36">
        <v>7</v>
      </c>
      <c r="N25" s="36">
        <v>0</v>
      </c>
      <c r="O25" s="36">
        <v>0</v>
      </c>
      <c r="P25" s="36">
        <v>5</v>
      </c>
      <c r="Q25" s="36">
        <v>1</v>
      </c>
      <c r="R25" s="36">
        <v>0</v>
      </c>
      <c r="S25" s="36">
        <v>0</v>
      </c>
      <c r="T25" s="36">
        <v>0</v>
      </c>
      <c r="U25" s="36">
        <v>1</v>
      </c>
      <c r="V25" s="117">
        <v>0</v>
      </c>
      <c r="W25" s="107">
        <v>0</v>
      </c>
      <c r="X25" s="106">
        <f t="shared" si="0"/>
        <v>48</v>
      </c>
      <c r="Y25" s="36">
        <f t="shared" si="1"/>
        <v>28</v>
      </c>
      <c r="Z25" s="36">
        <f t="shared" si="2"/>
        <v>37</v>
      </c>
      <c r="AA25" s="107">
        <f t="shared" si="3"/>
        <v>26</v>
      </c>
    </row>
    <row r="26" spans="1:27" ht="12" customHeight="1" x14ac:dyDescent="0.2">
      <c r="A26" s="92">
        <v>20</v>
      </c>
      <c r="B26" s="34">
        <v>10</v>
      </c>
      <c r="C26" s="34">
        <v>16</v>
      </c>
      <c r="D26" s="34">
        <v>0</v>
      </c>
      <c r="E26" s="34">
        <v>0</v>
      </c>
      <c r="F26" s="34">
        <v>22</v>
      </c>
      <c r="G26" s="34">
        <v>16</v>
      </c>
      <c r="H26" s="34">
        <v>1</v>
      </c>
      <c r="I26" s="34">
        <v>0</v>
      </c>
      <c r="J26" s="34">
        <v>4</v>
      </c>
      <c r="K26" s="34">
        <v>0</v>
      </c>
      <c r="L26" s="34">
        <v>3</v>
      </c>
      <c r="M26" s="34">
        <v>11</v>
      </c>
      <c r="N26" s="34">
        <v>0</v>
      </c>
      <c r="O26" s="34">
        <v>0</v>
      </c>
      <c r="P26" s="34">
        <v>2</v>
      </c>
      <c r="Q26" s="34">
        <v>1</v>
      </c>
      <c r="R26" s="34">
        <v>1</v>
      </c>
      <c r="S26" s="34">
        <v>0</v>
      </c>
      <c r="T26" s="34">
        <v>0</v>
      </c>
      <c r="U26" s="34">
        <v>4</v>
      </c>
      <c r="V26" s="115">
        <v>0</v>
      </c>
      <c r="W26" s="103">
        <v>0</v>
      </c>
      <c r="X26" s="102">
        <f t="shared" si="0"/>
        <v>43</v>
      </c>
      <c r="Y26" s="34">
        <f t="shared" si="1"/>
        <v>48</v>
      </c>
      <c r="Z26" s="34">
        <f t="shared" si="2"/>
        <v>35</v>
      </c>
      <c r="AA26" s="103">
        <f t="shared" si="3"/>
        <v>47</v>
      </c>
    </row>
    <row r="27" spans="1:27" ht="12" customHeight="1" x14ac:dyDescent="0.2">
      <c r="A27" s="93">
        <v>21</v>
      </c>
      <c r="B27" s="35">
        <v>9</v>
      </c>
      <c r="C27" s="35">
        <v>7</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35">
        <v>1</v>
      </c>
      <c r="U27" s="35">
        <v>2</v>
      </c>
      <c r="V27" s="116">
        <v>0</v>
      </c>
      <c r="W27" s="105">
        <v>0</v>
      </c>
      <c r="X27" s="104">
        <f t="shared" si="0"/>
        <v>42</v>
      </c>
      <c r="Y27" s="35">
        <f t="shared" si="1"/>
        <v>21</v>
      </c>
      <c r="Z27" s="35">
        <f t="shared" si="2"/>
        <v>30</v>
      </c>
      <c r="AA27" s="105">
        <f t="shared" si="3"/>
        <v>20</v>
      </c>
    </row>
    <row r="28" spans="1:27" ht="12" customHeight="1" thickBot="1" x14ac:dyDescent="0.25">
      <c r="A28" s="95" t="s">
        <v>17</v>
      </c>
      <c r="B28" s="28">
        <f t="shared" ref="B28:W28" si="4">SUM(B7:B27)</f>
        <v>202</v>
      </c>
      <c r="C28" s="28">
        <f t="shared" si="4"/>
        <v>479</v>
      </c>
      <c r="D28" s="28">
        <f t="shared" si="4"/>
        <v>23</v>
      </c>
      <c r="E28" s="28">
        <f t="shared" si="4"/>
        <v>17</v>
      </c>
      <c r="F28" s="28">
        <f t="shared" si="4"/>
        <v>453</v>
      </c>
      <c r="G28" s="28">
        <f t="shared" si="4"/>
        <v>436</v>
      </c>
      <c r="H28" s="28">
        <f t="shared" si="4"/>
        <v>44</v>
      </c>
      <c r="I28" s="28">
        <f t="shared" si="4"/>
        <v>32</v>
      </c>
      <c r="J28" s="28">
        <f t="shared" si="4"/>
        <v>83</v>
      </c>
      <c r="K28" s="28">
        <f t="shared" si="4"/>
        <v>8</v>
      </c>
      <c r="L28" s="28">
        <f t="shared" si="4"/>
        <v>141</v>
      </c>
      <c r="M28" s="28">
        <f t="shared" si="4"/>
        <v>338</v>
      </c>
      <c r="N28" s="28">
        <f t="shared" si="4"/>
        <v>1</v>
      </c>
      <c r="O28" s="28">
        <f t="shared" si="4"/>
        <v>3</v>
      </c>
      <c r="P28" s="28">
        <f t="shared" si="4"/>
        <v>110</v>
      </c>
      <c r="Q28" s="28">
        <f t="shared" si="4"/>
        <v>31</v>
      </c>
      <c r="R28" s="28">
        <f t="shared" si="4"/>
        <v>8</v>
      </c>
      <c r="S28" s="28">
        <f t="shared" si="4"/>
        <v>1</v>
      </c>
      <c r="T28" s="28">
        <f t="shared" si="4"/>
        <v>48</v>
      </c>
      <c r="U28" s="28">
        <f t="shared" si="4"/>
        <v>205</v>
      </c>
      <c r="V28" s="28">
        <f t="shared" si="4"/>
        <v>0</v>
      </c>
      <c r="W28" s="29">
        <f t="shared" si="4"/>
        <v>15</v>
      </c>
      <c r="X28" s="96">
        <f t="shared" ref="X28:Y30" si="5">SUM(B28,D28,F28,H28,J28,L28,N28,P28,R28,T28,V28)</f>
        <v>1113</v>
      </c>
      <c r="Y28" s="28">
        <f t="shared" si="5"/>
        <v>1565</v>
      </c>
      <c r="Z28" s="28">
        <f t="shared" si="2"/>
        <v>844</v>
      </c>
      <c r="AA28" s="29">
        <f t="shared" si="3"/>
        <v>1458</v>
      </c>
    </row>
    <row r="29" spans="1:27" ht="12" customHeight="1" x14ac:dyDescent="0.2">
      <c r="A29" s="97" t="s">
        <v>18</v>
      </c>
      <c r="B29" s="63">
        <v>2</v>
      </c>
      <c r="C29" s="63">
        <v>0</v>
      </c>
      <c r="D29" s="63">
        <v>1</v>
      </c>
      <c r="E29" s="63">
        <v>0</v>
      </c>
      <c r="F29" s="63">
        <v>1</v>
      </c>
      <c r="G29" s="63">
        <v>0</v>
      </c>
      <c r="H29" s="63">
        <v>1</v>
      </c>
      <c r="I29" s="63">
        <v>0</v>
      </c>
      <c r="J29" s="63">
        <v>1</v>
      </c>
      <c r="K29" s="63">
        <v>0</v>
      </c>
      <c r="L29" s="63">
        <v>4</v>
      </c>
      <c r="M29" s="63">
        <v>1</v>
      </c>
      <c r="N29" s="63">
        <v>0</v>
      </c>
      <c r="O29" s="63">
        <v>0</v>
      </c>
      <c r="P29" s="63">
        <v>2</v>
      </c>
      <c r="Q29" s="63">
        <v>0</v>
      </c>
      <c r="R29" s="63">
        <v>1</v>
      </c>
      <c r="S29" s="63">
        <v>0</v>
      </c>
      <c r="T29" s="63">
        <v>3</v>
      </c>
      <c r="U29" s="63">
        <v>1</v>
      </c>
      <c r="V29" s="63">
        <v>1</v>
      </c>
      <c r="W29" s="64">
        <v>0</v>
      </c>
      <c r="X29" s="98">
        <f t="shared" si="5"/>
        <v>17</v>
      </c>
      <c r="Y29" s="37">
        <f t="shared" si="5"/>
        <v>2</v>
      </c>
      <c r="Z29" s="37">
        <f t="shared" si="2"/>
        <v>10</v>
      </c>
      <c r="AA29" s="99">
        <f t="shared" si="3"/>
        <v>2</v>
      </c>
    </row>
    <row r="30" spans="1:27" ht="12" customHeight="1" thickBot="1" x14ac:dyDescent="0.25">
      <c r="A30" s="95" t="s">
        <v>19</v>
      </c>
      <c r="B30" s="28">
        <f>SUM(B28:B29)</f>
        <v>204</v>
      </c>
      <c r="C30" s="28">
        <f t="shared" ref="C30:W30" si="6">SUM(C28:C29)</f>
        <v>479</v>
      </c>
      <c r="D30" s="28">
        <f t="shared" si="6"/>
        <v>24</v>
      </c>
      <c r="E30" s="28">
        <f t="shared" si="6"/>
        <v>17</v>
      </c>
      <c r="F30" s="28">
        <f t="shared" si="6"/>
        <v>454</v>
      </c>
      <c r="G30" s="28">
        <f t="shared" si="6"/>
        <v>436</v>
      </c>
      <c r="H30" s="28">
        <f t="shared" si="6"/>
        <v>45</v>
      </c>
      <c r="I30" s="28">
        <f t="shared" si="6"/>
        <v>32</v>
      </c>
      <c r="J30" s="28">
        <f t="shared" si="6"/>
        <v>84</v>
      </c>
      <c r="K30" s="28">
        <f t="shared" si="6"/>
        <v>8</v>
      </c>
      <c r="L30" s="28">
        <f t="shared" si="6"/>
        <v>145</v>
      </c>
      <c r="M30" s="28">
        <f t="shared" si="6"/>
        <v>339</v>
      </c>
      <c r="N30" s="28">
        <f t="shared" si="6"/>
        <v>1</v>
      </c>
      <c r="O30" s="28">
        <f t="shared" si="6"/>
        <v>3</v>
      </c>
      <c r="P30" s="28">
        <f t="shared" si="6"/>
        <v>112</v>
      </c>
      <c r="Q30" s="28">
        <f t="shared" si="6"/>
        <v>31</v>
      </c>
      <c r="R30" s="28">
        <f t="shared" si="6"/>
        <v>9</v>
      </c>
      <c r="S30" s="28">
        <f t="shared" si="6"/>
        <v>1</v>
      </c>
      <c r="T30" s="28">
        <f t="shared" si="6"/>
        <v>51</v>
      </c>
      <c r="U30" s="28">
        <f t="shared" si="6"/>
        <v>206</v>
      </c>
      <c r="V30" s="28">
        <f>SUM(V28:V29)</f>
        <v>1</v>
      </c>
      <c r="W30" s="29">
        <f t="shared" si="6"/>
        <v>15</v>
      </c>
      <c r="X30" s="96">
        <f t="shared" si="5"/>
        <v>1130</v>
      </c>
      <c r="Y30" s="28">
        <f t="shared" si="5"/>
        <v>1567</v>
      </c>
      <c r="Z30" s="28">
        <f t="shared" si="2"/>
        <v>854</v>
      </c>
      <c r="AA30" s="29">
        <f t="shared" si="3"/>
        <v>1460</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284</v>
      </c>
      <c r="D32" s="100"/>
    </row>
    <row r="34" spans="1:27" ht="21" customHeight="1" thickBot="1" x14ac:dyDescent="0.35">
      <c r="A34" s="53" t="s">
        <v>122</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v>
      </c>
      <c r="C38" s="34">
        <v>32</v>
      </c>
      <c r="D38" s="34">
        <v>1</v>
      </c>
      <c r="E38" s="34">
        <v>0</v>
      </c>
      <c r="F38" s="34">
        <v>27</v>
      </c>
      <c r="G38" s="34">
        <v>27</v>
      </c>
      <c r="H38" s="34">
        <v>3</v>
      </c>
      <c r="I38" s="34">
        <v>1</v>
      </c>
      <c r="J38" s="34">
        <v>5</v>
      </c>
      <c r="K38" s="34">
        <v>0</v>
      </c>
      <c r="L38" s="34">
        <v>13</v>
      </c>
      <c r="M38" s="34">
        <v>20</v>
      </c>
      <c r="N38" s="34">
        <v>0</v>
      </c>
      <c r="O38" s="34">
        <v>1</v>
      </c>
      <c r="P38" s="34">
        <v>27</v>
      </c>
      <c r="Q38" s="34">
        <v>3</v>
      </c>
      <c r="R38" s="34">
        <v>1</v>
      </c>
      <c r="S38" s="34">
        <v>0</v>
      </c>
      <c r="T38" s="33">
        <v>12</v>
      </c>
      <c r="U38" s="33">
        <v>42</v>
      </c>
      <c r="V38" s="33">
        <v>0</v>
      </c>
      <c r="W38" s="59">
        <v>3</v>
      </c>
      <c r="X38" s="102">
        <f t="shared" ref="X38:Y55" si="7">SUM(B38,D38,F38,H38,J38,L38,N38,P38,R38,T38,V38)</f>
        <v>103</v>
      </c>
      <c r="Y38" s="34">
        <f t="shared" si="7"/>
        <v>129</v>
      </c>
      <c r="Z38" s="34">
        <f t="shared" ref="Z38:AA55" si="8">SUM(B38,F38,L38,T38)</f>
        <v>66</v>
      </c>
      <c r="AA38" s="103">
        <f t="shared" si="8"/>
        <v>121</v>
      </c>
    </row>
    <row r="39" spans="1:27" ht="12" customHeight="1" x14ac:dyDescent="0.2">
      <c r="A39" s="92">
        <v>2</v>
      </c>
      <c r="B39" s="34">
        <v>4</v>
      </c>
      <c r="C39" s="34">
        <v>30</v>
      </c>
      <c r="D39" s="34">
        <v>1</v>
      </c>
      <c r="E39" s="34">
        <v>1</v>
      </c>
      <c r="F39" s="34">
        <v>10</v>
      </c>
      <c r="G39" s="34">
        <v>26</v>
      </c>
      <c r="H39" s="34">
        <v>2</v>
      </c>
      <c r="I39" s="34">
        <v>1</v>
      </c>
      <c r="J39" s="34">
        <v>5</v>
      </c>
      <c r="K39" s="34">
        <v>0</v>
      </c>
      <c r="L39" s="34">
        <v>5</v>
      </c>
      <c r="M39" s="34">
        <v>21</v>
      </c>
      <c r="N39" s="34">
        <v>0</v>
      </c>
      <c r="O39" s="34">
        <v>0</v>
      </c>
      <c r="P39" s="34">
        <v>4</v>
      </c>
      <c r="Q39" s="34">
        <v>3</v>
      </c>
      <c r="R39" s="34">
        <v>0</v>
      </c>
      <c r="S39" s="34">
        <v>1</v>
      </c>
      <c r="T39" s="33">
        <v>2</v>
      </c>
      <c r="U39" s="33">
        <v>19</v>
      </c>
      <c r="V39" s="33">
        <v>0</v>
      </c>
      <c r="W39" s="59">
        <v>0</v>
      </c>
      <c r="X39" s="102">
        <f t="shared" si="7"/>
        <v>33</v>
      </c>
      <c r="Y39" s="34">
        <f t="shared" si="7"/>
        <v>102</v>
      </c>
      <c r="Z39" s="34">
        <f t="shared" si="8"/>
        <v>21</v>
      </c>
      <c r="AA39" s="103">
        <f t="shared" si="8"/>
        <v>96</v>
      </c>
    </row>
    <row r="40" spans="1:27" ht="12" customHeight="1" x14ac:dyDescent="0.2">
      <c r="A40" s="93">
        <v>3</v>
      </c>
      <c r="B40" s="35">
        <v>11</v>
      </c>
      <c r="C40" s="35">
        <v>27</v>
      </c>
      <c r="D40" s="35">
        <v>1</v>
      </c>
      <c r="E40" s="35">
        <v>1</v>
      </c>
      <c r="F40" s="35">
        <v>29</v>
      </c>
      <c r="G40" s="35">
        <v>27</v>
      </c>
      <c r="H40" s="35">
        <v>2</v>
      </c>
      <c r="I40" s="35">
        <v>2</v>
      </c>
      <c r="J40" s="35">
        <v>9</v>
      </c>
      <c r="K40" s="35">
        <v>0</v>
      </c>
      <c r="L40" s="35">
        <v>13</v>
      </c>
      <c r="M40" s="35">
        <v>23</v>
      </c>
      <c r="N40" s="35">
        <v>0</v>
      </c>
      <c r="O40" s="35">
        <v>1</v>
      </c>
      <c r="P40" s="35">
        <v>17</v>
      </c>
      <c r="Q40" s="35">
        <v>1</v>
      </c>
      <c r="R40" s="35">
        <v>0</v>
      </c>
      <c r="S40" s="35">
        <v>0</v>
      </c>
      <c r="T40" s="63">
        <v>7</v>
      </c>
      <c r="U40" s="63">
        <v>33</v>
      </c>
      <c r="V40" s="63">
        <v>0</v>
      </c>
      <c r="W40" s="64">
        <v>2</v>
      </c>
      <c r="X40" s="104">
        <f t="shared" si="7"/>
        <v>89</v>
      </c>
      <c r="Y40" s="35">
        <f t="shared" si="7"/>
        <v>117</v>
      </c>
      <c r="Z40" s="35">
        <f t="shared" si="8"/>
        <v>60</v>
      </c>
      <c r="AA40" s="105">
        <f t="shared" si="8"/>
        <v>110</v>
      </c>
    </row>
    <row r="41" spans="1:27" ht="12" customHeight="1" x14ac:dyDescent="0.2">
      <c r="A41" s="94">
        <v>4</v>
      </c>
      <c r="B41" s="36">
        <v>23</v>
      </c>
      <c r="C41" s="36">
        <v>26</v>
      </c>
      <c r="D41" s="36">
        <v>4</v>
      </c>
      <c r="E41" s="36">
        <v>1</v>
      </c>
      <c r="F41" s="36">
        <v>53</v>
      </c>
      <c r="G41" s="36">
        <v>26</v>
      </c>
      <c r="H41" s="36">
        <v>6</v>
      </c>
      <c r="I41" s="36">
        <v>1</v>
      </c>
      <c r="J41" s="36">
        <v>9</v>
      </c>
      <c r="K41" s="36">
        <v>1</v>
      </c>
      <c r="L41" s="36">
        <v>17</v>
      </c>
      <c r="M41" s="36">
        <v>18</v>
      </c>
      <c r="N41" s="36">
        <v>0</v>
      </c>
      <c r="O41" s="36">
        <v>0</v>
      </c>
      <c r="P41" s="36">
        <v>13</v>
      </c>
      <c r="Q41" s="36">
        <v>1</v>
      </c>
      <c r="R41" s="36">
        <v>1</v>
      </c>
      <c r="S41" s="36">
        <v>0</v>
      </c>
      <c r="T41" s="74">
        <v>2</v>
      </c>
      <c r="U41" s="74">
        <v>1</v>
      </c>
      <c r="V41" s="74">
        <v>0</v>
      </c>
      <c r="W41" s="75">
        <v>0</v>
      </c>
      <c r="X41" s="106">
        <f t="shared" si="7"/>
        <v>128</v>
      </c>
      <c r="Y41" s="36">
        <f t="shared" si="7"/>
        <v>75</v>
      </c>
      <c r="Z41" s="36">
        <f t="shared" si="8"/>
        <v>95</v>
      </c>
      <c r="AA41" s="107">
        <f t="shared" si="8"/>
        <v>71</v>
      </c>
    </row>
    <row r="42" spans="1:27" ht="12" customHeight="1" x14ac:dyDescent="0.2">
      <c r="A42" s="92">
        <v>5</v>
      </c>
      <c r="B42" s="34">
        <v>10</v>
      </c>
      <c r="C42" s="34">
        <v>27</v>
      </c>
      <c r="D42" s="34">
        <v>0</v>
      </c>
      <c r="E42" s="34">
        <v>4</v>
      </c>
      <c r="F42" s="34">
        <v>19</v>
      </c>
      <c r="G42" s="34">
        <v>22</v>
      </c>
      <c r="H42" s="34">
        <v>0</v>
      </c>
      <c r="I42" s="34">
        <v>4</v>
      </c>
      <c r="J42" s="34">
        <v>5</v>
      </c>
      <c r="K42" s="34">
        <v>0</v>
      </c>
      <c r="L42" s="34">
        <v>9</v>
      </c>
      <c r="M42" s="34">
        <v>19</v>
      </c>
      <c r="N42" s="34">
        <v>0</v>
      </c>
      <c r="O42" s="34">
        <v>0</v>
      </c>
      <c r="P42" s="34">
        <v>7</v>
      </c>
      <c r="Q42" s="34">
        <v>5</v>
      </c>
      <c r="R42" s="34">
        <v>0</v>
      </c>
      <c r="S42" s="34">
        <v>0</v>
      </c>
      <c r="T42" s="33">
        <v>5</v>
      </c>
      <c r="U42" s="33">
        <v>20</v>
      </c>
      <c r="V42" s="33">
        <v>0</v>
      </c>
      <c r="W42" s="59">
        <v>1</v>
      </c>
      <c r="X42" s="102">
        <f t="shared" si="7"/>
        <v>55</v>
      </c>
      <c r="Y42" s="34">
        <f t="shared" si="7"/>
        <v>102</v>
      </c>
      <c r="Z42" s="34">
        <f t="shared" si="8"/>
        <v>43</v>
      </c>
      <c r="AA42" s="103">
        <f t="shared" si="8"/>
        <v>88</v>
      </c>
    </row>
    <row r="43" spans="1:27" ht="12" customHeight="1" x14ac:dyDescent="0.2">
      <c r="A43" s="93">
        <v>6</v>
      </c>
      <c r="B43" s="35">
        <v>10</v>
      </c>
      <c r="C43" s="35">
        <v>27</v>
      </c>
      <c r="D43" s="35">
        <v>2</v>
      </c>
      <c r="E43" s="35">
        <v>2</v>
      </c>
      <c r="F43" s="35">
        <v>20</v>
      </c>
      <c r="G43" s="35">
        <v>26</v>
      </c>
      <c r="H43" s="35">
        <v>2</v>
      </c>
      <c r="I43" s="35">
        <v>5</v>
      </c>
      <c r="J43" s="35">
        <v>3</v>
      </c>
      <c r="K43" s="35">
        <v>0</v>
      </c>
      <c r="L43" s="35">
        <v>8</v>
      </c>
      <c r="M43" s="35">
        <v>22</v>
      </c>
      <c r="N43" s="35">
        <v>0</v>
      </c>
      <c r="O43" s="35">
        <v>0</v>
      </c>
      <c r="P43" s="35">
        <v>6</v>
      </c>
      <c r="Q43" s="35">
        <v>2</v>
      </c>
      <c r="R43" s="35">
        <v>0</v>
      </c>
      <c r="S43" s="35">
        <v>0</v>
      </c>
      <c r="T43" s="63">
        <v>5</v>
      </c>
      <c r="U43" s="63">
        <v>6</v>
      </c>
      <c r="V43" s="63">
        <v>0</v>
      </c>
      <c r="W43" s="64">
        <v>0</v>
      </c>
      <c r="X43" s="104">
        <f t="shared" si="7"/>
        <v>56</v>
      </c>
      <c r="Y43" s="35">
        <f t="shared" si="7"/>
        <v>90</v>
      </c>
      <c r="Z43" s="35">
        <f t="shared" si="8"/>
        <v>43</v>
      </c>
      <c r="AA43" s="105">
        <f t="shared" si="8"/>
        <v>81</v>
      </c>
    </row>
    <row r="44" spans="1:27" ht="12" customHeight="1" x14ac:dyDescent="0.2">
      <c r="A44" s="94">
        <v>7</v>
      </c>
      <c r="B44" s="36">
        <v>16</v>
      </c>
      <c r="C44" s="36">
        <v>34</v>
      </c>
      <c r="D44" s="36">
        <v>0</v>
      </c>
      <c r="E44" s="36">
        <v>0</v>
      </c>
      <c r="F44" s="36">
        <v>33</v>
      </c>
      <c r="G44" s="36">
        <v>32</v>
      </c>
      <c r="H44" s="36">
        <v>2</v>
      </c>
      <c r="I44" s="36">
        <v>0</v>
      </c>
      <c r="J44" s="36">
        <v>4</v>
      </c>
      <c r="K44" s="36">
        <v>2</v>
      </c>
      <c r="L44" s="36">
        <v>8</v>
      </c>
      <c r="M44" s="36">
        <v>20</v>
      </c>
      <c r="N44" s="36">
        <v>0</v>
      </c>
      <c r="O44" s="36">
        <v>0</v>
      </c>
      <c r="P44" s="36">
        <v>5</v>
      </c>
      <c r="Q44" s="36">
        <v>3</v>
      </c>
      <c r="R44" s="36">
        <v>0</v>
      </c>
      <c r="S44" s="36">
        <v>0</v>
      </c>
      <c r="T44" s="74">
        <v>2</v>
      </c>
      <c r="U44" s="74">
        <v>8</v>
      </c>
      <c r="V44" s="74">
        <v>0</v>
      </c>
      <c r="W44" s="75">
        <v>0</v>
      </c>
      <c r="X44" s="106">
        <f t="shared" si="7"/>
        <v>70</v>
      </c>
      <c r="Y44" s="36">
        <f t="shared" si="7"/>
        <v>99</v>
      </c>
      <c r="Z44" s="36">
        <f t="shared" si="8"/>
        <v>59</v>
      </c>
      <c r="AA44" s="107">
        <f t="shared" si="8"/>
        <v>94</v>
      </c>
    </row>
    <row r="45" spans="1:27" ht="12" customHeight="1" x14ac:dyDescent="0.2">
      <c r="A45" s="92">
        <v>8</v>
      </c>
      <c r="B45" s="34">
        <v>22</v>
      </c>
      <c r="C45" s="34">
        <v>18</v>
      </c>
      <c r="D45" s="34">
        <v>0</v>
      </c>
      <c r="E45" s="34">
        <v>0</v>
      </c>
      <c r="F45" s="34">
        <v>30</v>
      </c>
      <c r="G45" s="34">
        <v>17</v>
      </c>
      <c r="H45" s="34">
        <v>3</v>
      </c>
      <c r="I45" s="34">
        <v>0</v>
      </c>
      <c r="J45" s="34">
        <v>8</v>
      </c>
      <c r="K45" s="34">
        <v>1</v>
      </c>
      <c r="L45" s="34">
        <v>10</v>
      </c>
      <c r="M45" s="34">
        <v>12</v>
      </c>
      <c r="N45" s="34">
        <v>0</v>
      </c>
      <c r="O45" s="34">
        <v>0</v>
      </c>
      <c r="P45" s="34">
        <v>8</v>
      </c>
      <c r="Q45" s="34">
        <v>2</v>
      </c>
      <c r="R45" s="34">
        <v>1</v>
      </c>
      <c r="S45" s="34">
        <v>0</v>
      </c>
      <c r="T45" s="33">
        <v>1</v>
      </c>
      <c r="U45" s="33">
        <v>4</v>
      </c>
      <c r="V45" s="33">
        <v>0</v>
      </c>
      <c r="W45" s="59">
        <v>0</v>
      </c>
      <c r="X45" s="102">
        <f t="shared" si="7"/>
        <v>83</v>
      </c>
      <c r="Y45" s="34">
        <f t="shared" si="7"/>
        <v>54</v>
      </c>
      <c r="Z45" s="34">
        <f t="shared" si="8"/>
        <v>63</v>
      </c>
      <c r="AA45" s="103">
        <f t="shared" si="8"/>
        <v>51</v>
      </c>
    </row>
    <row r="46" spans="1:27" ht="12" customHeight="1" x14ac:dyDescent="0.2">
      <c r="A46" s="93">
        <v>9</v>
      </c>
      <c r="B46" s="35">
        <v>12</v>
      </c>
      <c r="C46" s="35">
        <v>24</v>
      </c>
      <c r="D46" s="35">
        <v>0</v>
      </c>
      <c r="E46" s="35">
        <v>0</v>
      </c>
      <c r="F46" s="35">
        <v>40</v>
      </c>
      <c r="G46" s="35">
        <v>23</v>
      </c>
      <c r="H46" s="35">
        <v>0</v>
      </c>
      <c r="I46" s="35">
        <v>0</v>
      </c>
      <c r="J46" s="35">
        <v>6</v>
      </c>
      <c r="K46" s="35">
        <v>0</v>
      </c>
      <c r="L46" s="35">
        <v>9</v>
      </c>
      <c r="M46" s="35">
        <v>17</v>
      </c>
      <c r="N46" s="35">
        <v>0</v>
      </c>
      <c r="O46" s="35">
        <v>0</v>
      </c>
      <c r="P46" s="35">
        <v>4</v>
      </c>
      <c r="Q46" s="35">
        <v>2</v>
      </c>
      <c r="R46" s="35">
        <v>2</v>
      </c>
      <c r="S46" s="35">
        <v>0</v>
      </c>
      <c r="T46" s="63">
        <v>0</v>
      </c>
      <c r="U46" s="63">
        <v>5</v>
      </c>
      <c r="V46" s="63">
        <v>0</v>
      </c>
      <c r="W46" s="64">
        <v>0</v>
      </c>
      <c r="X46" s="104">
        <f t="shared" si="7"/>
        <v>73</v>
      </c>
      <c r="Y46" s="35">
        <f t="shared" si="7"/>
        <v>71</v>
      </c>
      <c r="Z46" s="35">
        <f t="shared" si="8"/>
        <v>61</v>
      </c>
      <c r="AA46" s="105">
        <f t="shared" si="8"/>
        <v>69</v>
      </c>
    </row>
    <row r="47" spans="1:27" ht="12" customHeight="1" x14ac:dyDescent="0.2">
      <c r="A47" s="94">
        <v>10</v>
      </c>
      <c r="B47" s="36">
        <v>15</v>
      </c>
      <c r="C47" s="36">
        <v>29</v>
      </c>
      <c r="D47" s="36">
        <v>3</v>
      </c>
      <c r="E47" s="36">
        <v>0</v>
      </c>
      <c r="F47" s="36">
        <v>37</v>
      </c>
      <c r="G47" s="36">
        <v>24</v>
      </c>
      <c r="H47" s="36">
        <v>3</v>
      </c>
      <c r="I47" s="36">
        <v>0</v>
      </c>
      <c r="J47" s="36">
        <v>6</v>
      </c>
      <c r="K47" s="36">
        <v>0</v>
      </c>
      <c r="L47" s="36">
        <v>9</v>
      </c>
      <c r="M47" s="36">
        <v>19</v>
      </c>
      <c r="N47" s="36">
        <v>0</v>
      </c>
      <c r="O47" s="36">
        <v>0</v>
      </c>
      <c r="P47" s="36">
        <v>4</v>
      </c>
      <c r="Q47" s="36">
        <v>4</v>
      </c>
      <c r="R47" s="36">
        <v>2</v>
      </c>
      <c r="S47" s="36">
        <v>0</v>
      </c>
      <c r="T47" s="74">
        <v>0</v>
      </c>
      <c r="U47" s="74">
        <v>6</v>
      </c>
      <c r="V47" s="74">
        <v>0</v>
      </c>
      <c r="W47" s="75">
        <v>0</v>
      </c>
      <c r="X47" s="106">
        <f t="shared" si="7"/>
        <v>79</v>
      </c>
      <c r="Y47" s="36">
        <f t="shared" si="7"/>
        <v>82</v>
      </c>
      <c r="Z47" s="36">
        <f t="shared" si="8"/>
        <v>61</v>
      </c>
      <c r="AA47" s="107">
        <f t="shared" si="8"/>
        <v>78</v>
      </c>
    </row>
    <row r="48" spans="1:27" ht="12" customHeight="1" x14ac:dyDescent="0.2">
      <c r="A48" s="92">
        <v>11</v>
      </c>
      <c r="B48" s="34">
        <v>13</v>
      </c>
      <c r="C48" s="34">
        <v>33</v>
      </c>
      <c r="D48" s="34">
        <v>5</v>
      </c>
      <c r="E48" s="34">
        <v>0</v>
      </c>
      <c r="F48" s="34">
        <v>40</v>
      </c>
      <c r="G48" s="34">
        <v>30</v>
      </c>
      <c r="H48" s="34">
        <v>7</v>
      </c>
      <c r="I48" s="34">
        <v>1</v>
      </c>
      <c r="J48" s="34">
        <v>7</v>
      </c>
      <c r="K48" s="34">
        <v>1</v>
      </c>
      <c r="L48" s="34">
        <v>6</v>
      </c>
      <c r="M48" s="34">
        <v>24</v>
      </c>
      <c r="N48" s="34">
        <v>0</v>
      </c>
      <c r="O48" s="34">
        <v>0</v>
      </c>
      <c r="P48" s="34">
        <v>1</v>
      </c>
      <c r="Q48" s="34">
        <v>1</v>
      </c>
      <c r="R48" s="34">
        <v>0</v>
      </c>
      <c r="S48" s="34">
        <v>0</v>
      </c>
      <c r="T48" s="33">
        <v>1</v>
      </c>
      <c r="U48" s="33">
        <v>4</v>
      </c>
      <c r="V48" s="33">
        <v>0</v>
      </c>
      <c r="W48" s="59">
        <v>0</v>
      </c>
      <c r="X48" s="102">
        <f t="shared" si="7"/>
        <v>80</v>
      </c>
      <c r="Y48" s="34">
        <f t="shared" si="7"/>
        <v>94</v>
      </c>
      <c r="Z48" s="34">
        <f t="shared" si="8"/>
        <v>60</v>
      </c>
      <c r="AA48" s="103">
        <f t="shared" si="8"/>
        <v>91</v>
      </c>
    </row>
    <row r="49" spans="1:27" ht="12" customHeight="1" x14ac:dyDescent="0.2">
      <c r="A49" s="93">
        <v>12</v>
      </c>
      <c r="B49" s="35">
        <v>16</v>
      </c>
      <c r="C49" s="35">
        <v>39</v>
      </c>
      <c r="D49" s="35">
        <v>1</v>
      </c>
      <c r="E49" s="35">
        <v>3</v>
      </c>
      <c r="F49" s="35">
        <v>37</v>
      </c>
      <c r="G49" s="35">
        <v>36</v>
      </c>
      <c r="H49" s="35">
        <v>3</v>
      </c>
      <c r="I49" s="35">
        <v>4</v>
      </c>
      <c r="J49" s="35">
        <v>4</v>
      </c>
      <c r="K49" s="35">
        <v>0</v>
      </c>
      <c r="L49" s="35">
        <v>9</v>
      </c>
      <c r="M49" s="35">
        <v>29</v>
      </c>
      <c r="N49" s="35">
        <v>0</v>
      </c>
      <c r="O49" s="35">
        <v>0</v>
      </c>
      <c r="P49" s="35">
        <v>4</v>
      </c>
      <c r="Q49" s="35">
        <v>1</v>
      </c>
      <c r="R49" s="35">
        <v>0</v>
      </c>
      <c r="S49" s="35">
        <v>0</v>
      </c>
      <c r="T49" s="63">
        <v>0</v>
      </c>
      <c r="U49" s="63">
        <v>4</v>
      </c>
      <c r="V49" s="63">
        <v>0</v>
      </c>
      <c r="W49" s="64">
        <v>2</v>
      </c>
      <c r="X49" s="104">
        <f t="shared" si="7"/>
        <v>74</v>
      </c>
      <c r="Y49" s="35">
        <f t="shared" si="7"/>
        <v>118</v>
      </c>
      <c r="Z49" s="35">
        <f t="shared" si="8"/>
        <v>62</v>
      </c>
      <c r="AA49" s="105">
        <f t="shared" si="8"/>
        <v>108</v>
      </c>
    </row>
    <row r="50" spans="1:27" ht="12" customHeight="1" x14ac:dyDescent="0.2">
      <c r="A50" s="94">
        <v>13</v>
      </c>
      <c r="B50" s="36">
        <v>9</v>
      </c>
      <c r="C50" s="36">
        <v>58</v>
      </c>
      <c r="D50" s="36">
        <v>1</v>
      </c>
      <c r="E50" s="36">
        <v>1</v>
      </c>
      <c r="F50" s="36">
        <v>23</v>
      </c>
      <c r="G50" s="36">
        <v>54</v>
      </c>
      <c r="H50" s="36">
        <v>3</v>
      </c>
      <c r="I50" s="36">
        <v>4</v>
      </c>
      <c r="J50" s="36">
        <v>5</v>
      </c>
      <c r="K50" s="36">
        <v>2</v>
      </c>
      <c r="L50" s="36">
        <v>8</v>
      </c>
      <c r="M50" s="36">
        <v>42</v>
      </c>
      <c r="N50" s="36">
        <v>0</v>
      </c>
      <c r="O50" s="36">
        <v>0</v>
      </c>
      <c r="P50" s="36">
        <v>4</v>
      </c>
      <c r="Q50" s="36">
        <v>2</v>
      </c>
      <c r="R50" s="36">
        <v>0</v>
      </c>
      <c r="S50" s="36">
        <v>0</v>
      </c>
      <c r="T50" s="74">
        <v>3</v>
      </c>
      <c r="U50" s="74">
        <v>21</v>
      </c>
      <c r="V50" s="74">
        <v>0</v>
      </c>
      <c r="W50" s="75">
        <v>3</v>
      </c>
      <c r="X50" s="106">
        <f t="shared" si="7"/>
        <v>56</v>
      </c>
      <c r="Y50" s="36">
        <f t="shared" si="7"/>
        <v>187</v>
      </c>
      <c r="Z50" s="36">
        <f t="shared" si="8"/>
        <v>43</v>
      </c>
      <c r="AA50" s="107">
        <f t="shared" si="8"/>
        <v>175</v>
      </c>
    </row>
    <row r="51" spans="1:27" ht="12" customHeight="1" x14ac:dyDescent="0.2">
      <c r="A51" s="92">
        <v>14</v>
      </c>
      <c r="B51" s="34">
        <v>17</v>
      </c>
      <c r="C51" s="34">
        <v>50</v>
      </c>
      <c r="D51" s="34">
        <v>4</v>
      </c>
      <c r="E51" s="34">
        <v>1</v>
      </c>
      <c r="F51" s="34">
        <v>22</v>
      </c>
      <c r="G51" s="34">
        <v>42</v>
      </c>
      <c r="H51" s="34">
        <v>7</v>
      </c>
      <c r="I51" s="34">
        <v>4</v>
      </c>
      <c r="J51" s="34">
        <v>3</v>
      </c>
      <c r="K51" s="34">
        <v>1</v>
      </c>
      <c r="L51" s="34">
        <v>8</v>
      </c>
      <c r="M51" s="34">
        <v>39</v>
      </c>
      <c r="N51" s="34">
        <v>1</v>
      </c>
      <c r="O51" s="34">
        <v>0</v>
      </c>
      <c r="P51" s="34">
        <v>4</v>
      </c>
      <c r="Q51" s="34">
        <v>0</v>
      </c>
      <c r="R51" s="34">
        <v>0</v>
      </c>
      <c r="S51" s="34">
        <v>0</v>
      </c>
      <c r="T51" s="33">
        <v>8</v>
      </c>
      <c r="U51" s="33">
        <v>23</v>
      </c>
      <c r="V51" s="33">
        <v>0</v>
      </c>
      <c r="W51" s="59">
        <v>4</v>
      </c>
      <c r="X51" s="102">
        <f t="shared" si="7"/>
        <v>74</v>
      </c>
      <c r="Y51" s="34">
        <f t="shared" si="7"/>
        <v>164</v>
      </c>
      <c r="Z51" s="34">
        <f t="shared" si="8"/>
        <v>55</v>
      </c>
      <c r="AA51" s="103">
        <f t="shared" si="8"/>
        <v>154</v>
      </c>
    </row>
    <row r="52" spans="1:27" ht="12" customHeight="1" x14ac:dyDescent="0.2">
      <c r="A52" s="93">
        <v>15</v>
      </c>
      <c r="B52" s="35">
        <v>10</v>
      </c>
      <c r="C52" s="35">
        <v>25</v>
      </c>
      <c r="D52" s="35">
        <v>0</v>
      </c>
      <c r="E52" s="35">
        <v>3</v>
      </c>
      <c r="F52" s="35">
        <v>33</v>
      </c>
      <c r="G52" s="35">
        <v>24</v>
      </c>
      <c r="H52" s="35">
        <v>1</v>
      </c>
      <c r="I52" s="35">
        <v>5</v>
      </c>
      <c r="J52" s="35">
        <v>4</v>
      </c>
      <c r="K52" s="35">
        <v>0</v>
      </c>
      <c r="L52" s="35">
        <v>9</v>
      </c>
      <c r="M52" s="35">
        <v>13</v>
      </c>
      <c r="N52" s="35">
        <v>0</v>
      </c>
      <c r="O52" s="35">
        <v>1</v>
      </c>
      <c r="P52" s="35">
        <v>2</v>
      </c>
      <c r="Q52" s="35">
        <v>1</v>
      </c>
      <c r="R52" s="35">
        <v>1</v>
      </c>
      <c r="S52" s="35">
        <v>0</v>
      </c>
      <c r="T52" s="63">
        <v>0</v>
      </c>
      <c r="U52" s="63">
        <v>9</v>
      </c>
      <c r="V52" s="63">
        <v>0</v>
      </c>
      <c r="W52" s="64">
        <v>0</v>
      </c>
      <c r="X52" s="104">
        <f t="shared" si="7"/>
        <v>60</v>
      </c>
      <c r="Y52" s="35">
        <f t="shared" si="7"/>
        <v>81</v>
      </c>
      <c r="Z52" s="35">
        <f t="shared" si="8"/>
        <v>52</v>
      </c>
      <c r="AA52" s="105">
        <f t="shared" si="8"/>
        <v>71</v>
      </c>
    </row>
    <row r="53" spans="1:27" ht="12" customHeight="1" thickBot="1" x14ac:dyDescent="0.25">
      <c r="A53" s="95" t="s">
        <v>17</v>
      </c>
      <c r="B53" s="28">
        <f t="shared" ref="B53:W53" si="9">SUM(B38:B52)</f>
        <v>202</v>
      </c>
      <c r="C53" s="28">
        <f t="shared" si="9"/>
        <v>479</v>
      </c>
      <c r="D53" s="28">
        <f t="shared" si="9"/>
        <v>23</v>
      </c>
      <c r="E53" s="28">
        <f t="shared" si="9"/>
        <v>17</v>
      </c>
      <c r="F53" s="28">
        <f t="shared" si="9"/>
        <v>453</v>
      </c>
      <c r="G53" s="28">
        <f t="shared" si="9"/>
        <v>436</v>
      </c>
      <c r="H53" s="28">
        <f t="shared" si="9"/>
        <v>44</v>
      </c>
      <c r="I53" s="28">
        <f t="shared" si="9"/>
        <v>32</v>
      </c>
      <c r="J53" s="28">
        <f t="shared" si="9"/>
        <v>83</v>
      </c>
      <c r="K53" s="28">
        <f t="shared" si="9"/>
        <v>8</v>
      </c>
      <c r="L53" s="28">
        <f t="shared" si="9"/>
        <v>141</v>
      </c>
      <c r="M53" s="28">
        <f t="shared" si="9"/>
        <v>338</v>
      </c>
      <c r="N53" s="28">
        <f t="shared" si="9"/>
        <v>1</v>
      </c>
      <c r="O53" s="28">
        <f t="shared" si="9"/>
        <v>3</v>
      </c>
      <c r="P53" s="28">
        <f t="shared" si="9"/>
        <v>110</v>
      </c>
      <c r="Q53" s="28">
        <f t="shared" si="9"/>
        <v>31</v>
      </c>
      <c r="R53" s="28">
        <f t="shared" si="9"/>
        <v>8</v>
      </c>
      <c r="S53" s="28">
        <f t="shared" si="9"/>
        <v>1</v>
      </c>
      <c r="T53" s="28">
        <f t="shared" si="9"/>
        <v>48</v>
      </c>
      <c r="U53" s="28">
        <f t="shared" si="9"/>
        <v>205</v>
      </c>
      <c r="V53" s="28">
        <f t="shared" si="9"/>
        <v>0</v>
      </c>
      <c r="W53" s="29">
        <f t="shared" si="9"/>
        <v>15</v>
      </c>
      <c r="X53" s="96">
        <f t="shared" si="7"/>
        <v>1113</v>
      </c>
      <c r="Y53" s="28">
        <f t="shared" si="7"/>
        <v>1565</v>
      </c>
      <c r="Z53" s="28">
        <f t="shared" si="8"/>
        <v>844</v>
      </c>
      <c r="AA53" s="29">
        <f t="shared" si="8"/>
        <v>1458</v>
      </c>
    </row>
    <row r="54" spans="1:27" ht="12" customHeight="1" x14ac:dyDescent="0.2">
      <c r="A54" s="97" t="s">
        <v>18</v>
      </c>
      <c r="B54" s="37">
        <v>2</v>
      </c>
      <c r="C54" s="37">
        <v>0</v>
      </c>
      <c r="D54" s="37">
        <v>1</v>
      </c>
      <c r="E54" s="37">
        <v>0</v>
      </c>
      <c r="F54" s="37">
        <v>1</v>
      </c>
      <c r="G54" s="37">
        <v>0</v>
      </c>
      <c r="H54" s="37">
        <v>1</v>
      </c>
      <c r="I54" s="37">
        <v>0</v>
      </c>
      <c r="J54" s="37">
        <v>1</v>
      </c>
      <c r="K54" s="37">
        <v>0</v>
      </c>
      <c r="L54" s="37">
        <v>4</v>
      </c>
      <c r="M54" s="37">
        <v>1</v>
      </c>
      <c r="N54" s="37">
        <v>0</v>
      </c>
      <c r="O54" s="37">
        <v>0</v>
      </c>
      <c r="P54" s="37">
        <v>2</v>
      </c>
      <c r="Q54" s="37">
        <v>0</v>
      </c>
      <c r="R54" s="37">
        <v>1</v>
      </c>
      <c r="S54" s="37">
        <v>0</v>
      </c>
      <c r="T54" s="63">
        <v>3</v>
      </c>
      <c r="U54" s="63">
        <v>1</v>
      </c>
      <c r="V54" s="63">
        <v>1</v>
      </c>
      <c r="W54" s="64">
        <v>0</v>
      </c>
      <c r="X54" s="98">
        <f t="shared" si="7"/>
        <v>17</v>
      </c>
      <c r="Y54" s="37">
        <f t="shared" si="7"/>
        <v>2</v>
      </c>
      <c r="Z54" s="37">
        <f t="shared" si="8"/>
        <v>10</v>
      </c>
      <c r="AA54" s="99">
        <f t="shared" si="8"/>
        <v>2</v>
      </c>
    </row>
    <row r="55" spans="1:27" ht="12" customHeight="1" thickBot="1" x14ac:dyDescent="0.25">
      <c r="A55" s="95" t="s">
        <v>19</v>
      </c>
      <c r="B55" s="28">
        <f>SUM(B53:B54)</f>
        <v>204</v>
      </c>
      <c r="C55" s="28">
        <f t="shared" ref="C55:W55" si="10">SUM(C53:C54)</f>
        <v>479</v>
      </c>
      <c r="D55" s="28">
        <f t="shared" si="10"/>
        <v>24</v>
      </c>
      <c r="E55" s="28">
        <f t="shared" si="10"/>
        <v>17</v>
      </c>
      <c r="F55" s="28">
        <f t="shared" si="10"/>
        <v>454</v>
      </c>
      <c r="G55" s="28">
        <f t="shared" si="10"/>
        <v>436</v>
      </c>
      <c r="H55" s="28">
        <f t="shared" si="10"/>
        <v>45</v>
      </c>
      <c r="I55" s="28">
        <f t="shared" si="10"/>
        <v>32</v>
      </c>
      <c r="J55" s="28">
        <f t="shared" si="10"/>
        <v>84</v>
      </c>
      <c r="K55" s="28">
        <f t="shared" si="10"/>
        <v>8</v>
      </c>
      <c r="L55" s="28">
        <f t="shared" si="10"/>
        <v>145</v>
      </c>
      <c r="M55" s="28">
        <f t="shared" si="10"/>
        <v>339</v>
      </c>
      <c r="N55" s="28">
        <f t="shared" si="10"/>
        <v>1</v>
      </c>
      <c r="O55" s="28">
        <f t="shared" si="10"/>
        <v>3</v>
      </c>
      <c r="P55" s="28">
        <f t="shared" si="10"/>
        <v>112</v>
      </c>
      <c r="Q55" s="28">
        <f t="shared" si="10"/>
        <v>31</v>
      </c>
      <c r="R55" s="28">
        <f t="shared" si="10"/>
        <v>9</v>
      </c>
      <c r="S55" s="28">
        <f t="shared" si="10"/>
        <v>1</v>
      </c>
      <c r="T55" s="28">
        <f t="shared" si="10"/>
        <v>51</v>
      </c>
      <c r="U55" s="28">
        <f t="shared" si="10"/>
        <v>206</v>
      </c>
      <c r="V55" s="28">
        <f t="shared" si="10"/>
        <v>1</v>
      </c>
      <c r="W55" s="29">
        <f t="shared" si="10"/>
        <v>15</v>
      </c>
      <c r="X55" s="96">
        <f t="shared" si="7"/>
        <v>1130</v>
      </c>
      <c r="Y55" s="28">
        <f t="shared" si="7"/>
        <v>1567</v>
      </c>
      <c r="Z55" s="28">
        <f t="shared" si="8"/>
        <v>854</v>
      </c>
      <c r="AA55" s="29">
        <f t="shared" si="8"/>
        <v>1460</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284</v>
      </c>
    </row>
    <row r="59" spans="1:27" ht="16.5" customHeight="1" thickBot="1" x14ac:dyDescent="0.35">
      <c r="A59" s="53" t="s">
        <v>123</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56</v>
      </c>
      <c r="C63" s="34">
        <f t="shared" ref="C63:AA63" si="11">SUM(C15:C16,C20:C23)</f>
        <v>181</v>
      </c>
      <c r="D63" s="34">
        <f t="shared" si="11"/>
        <v>9</v>
      </c>
      <c r="E63" s="34">
        <f t="shared" si="11"/>
        <v>7</v>
      </c>
      <c r="F63" s="34">
        <f t="shared" si="11"/>
        <v>133</v>
      </c>
      <c r="G63" s="34">
        <f t="shared" si="11"/>
        <v>167</v>
      </c>
      <c r="H63" s="34">
        <f t="shared" si="11"/>
        <v>17</v>
      </c>
      <c r="I63" s="34">
        <f t="shared" si="11"/>
        <v>15</v>
      </c>
      <c r="J63" s="34">
        <f t="shared" si="11"/>
        <v>20</v>
      </c>
      <c r="K63" s="34">
        <f t="shared" si="11"/>
        <v>4</v>
      </c>
      <c r="L63" s="34">
        <f t="shared" si="11"/>
        <v>37</v>
      </c>
      <c r="M63" s="34">
        <f t="shared" si="11"/>
        <v>128</v>
      </c>
      <c r="N63" s="34">
        <f t="shared" si="11"/>
        <v>1</v>
      </c>
      <c r="O63" s="34">
        <f t="shared" si="11"/>
        <v>1</v>
      </c>
      <c r="P63" s="34">
        <f t="shared" si="11"/>
        <v>12</v>
      </c>
      <c r="Q63" s="34">
        <f t="shared" si="11"/>
        <v>5</v>
      </c>
      <c r="R63" s="34">
        <f t="shared" si="11"/>
        <v>1</v>
      </c>
      <c r="S63" s="34">
        <f t="shared" si="11"/>
        <v>0</v>
      </c>
      <c r="T63" s="33">
        <f t="shared" si="11"/>
        <v>7</v>
      </c>
      <c r="U63" s="33">
        <f t="shared" si="11"/>
        <v>48</v>
      </c>
      <c r="V63" s="33">
        <f t="shared" si="11"/>
        <v>0</v>
      </c>
      <c r="W63" s="59">
        <f t="shared" si="11"/>
        <v>6</v>
      </c>
      <c r="X63" s="102">
        <f t="shared" si="11"/>
        <v>293</v>
      </c>
      <c r="Y63" s="34">
        <f t="shared" si="11"/>
        <v>562</v>
      </c>
      <c r="Z63" s="34">
        <f t="shared" si="11"/>
        <v>233</v>
      </c>
      <c r="AA63" s="103">
        <f t="shared" si="11"/>
        <v>524</v>
      </c>
    </row>
    <row r="64" spans="1:27" ht="12" customHeight="1" x14ac:dyDescent="0.2">
      <c r="A64" s="92" t="s">
        <v>26</v>
      </c>
      <c r="B64" s="34">
        <f>SUM(B7:B9,B12:B14,B17:B18,B24)</f>
        <v>87</v>
      </c>
      <c r="C64" s="34">
        <f t="shared" ref="C64:AA64" si="12">SUM(C7:C9,C12:C14,C17:C18,C24)</f>
        <v>228</v>
      </c>
      <c r="D64" s="34">
        <f t="shared" si="12"/>
        <v>10</v>
      </c>
      <c r="E64" s="34">
        <f t="shared" si="12"/>
        <v>9</v>
      </c>
      <c r="F64" s="34">
        <f t="shared" si="12"/>
        <v>197</v>
      </c>
      <c r="G64" s="34">
        <f t="shared" si="12"/>
        <v>204</v>
      </c>
      <c r="H64" s="34">
        <f t="shared" si="12"/>
        <v>19</v>
      </c>
      <c r="I64" s="34">
        <f t="shared" si="12"/>
        <v>15</v>
      </c>
      <c r="J64" s="34">
        <f t="shared" si="12"/>
        <v>39</v>
      </c>
      <c r="K64" s="34">
        <f t="shared" si="12"/>
        <v>2</v>
      </c>
      <c r="L64" s="34">
        <f t="shared" si="12"/>
        <v>65</v>
      </c>
      <c r="M64" s="34">
        <f t="shared" si="12"/>
        <v>165</v>
      </c>
      <c r="N64" s="34">
        <f t="shared" si="12"/>
        <v>0</v>
      </c>
      <c r="O64" s="34">
        <f t="shared" si="12"/>
        <v>1</v>
      </c>
      <c r="P64" s="34">
        <f t="shared" si="12"/>
        <v>68</v>
      </c>
      <c r="Q64" s="34">
        <f t="shared" si="12"/>
        <v>20</v>
      </c>
      <c r="R64" s="34">
        <f t="shared" si="12"/>
        <v>3</v>
      </c>
      <c r="S64" s="34">
        <f t="shared" si="12"/>
        <v>1</v>
      </c>
      <c r="T64" s="33">
        <f t="shared" si="12"/>
        <v>38</v>
      </c>
      <c r="U64" s="33">
        <f t="shared" si="12"/>
        <v>142</v>
      </c>
      <c r="V64" s="33">
        <f t="shared" si="12"/>
        <v>0</v>
      </c>
      <c r="W64" s="59">
        <f t="shared" si="12"/>
        <v>9</v>
      </c>
      <c r="X64" s="102">
        <f t="shared" si="12"/>
        <v>526</v>
      </c>
      <c r="Y64" s="34">
        <f t="shared" si="12"/>
        <v>796</v>
      </c>
      <c r="Z64" s="34">
        <f t="shared" si="12"/>
        <v>387</v>
      </c>
      <c r="AA64" s="103">
        <f t="shared" si="12"/>
        <v>739</v>
      </c>
    </row>
    <row r="65" spans="1:27" ht="12" customHeight="1" x14ac:dyDescent="0.2">
      <c r="A65" s="93" t="s">
        <v>27</v>
      </c>
      <c r="B65" s="35">
        <f>SUM(B10:B11,B19,B25:B27)</f>
        <v>59</v>
      </c>
      <c r="C65" s="35">
        <f t="shared" ref="C65:AA65" si="13">SUM(C10:C11,C19,C25:C27)</f>
        <v>70</v>
      </c>
      <c r="D65" s="35">
        <f t="shared" si="13"/>
        <v>4</v>
      </c>
      <c r="E65" s="35">
        <f t="shared" si="13"/>
        <v>1</v>
      </c>
      <c r="F65" s="35">
        <f t="shared" si="13"/>
        <v>123</v>
      </c>
      <c r="G65" s="35">
        <f t="shared" si="13"/>
        <v>65</v>
      </c>
      <c r="H65" s="35">
        <f t="shared" si="13"/>
        <v>8</v>
      </c>
      <c r="I65" s="35">
        <f t="shared" si="13"/>
        <v>2</v>
      </c>
      <c r="J65" s="35">
        <f t="shared" si="13"/>
        <v>24</v>
      </c>
      <c r="K65" s="35">
        <f t="shared" si="13"/>
        <v>2</v>
      </c>
      <c r="L65" s="35">
        <f t="shared" si="13"/>
        <v>39</v>
      </c>
      <c r="M65" s="35">
        <f t="shared" si="13"/>
        <v>45</v>
      </c>
      <c r="N65" s="35">
        <f t="shared" si="13"/>
        <v>0</v>
      </c>
      <c r="O65" s="35">
        <f t="shared" si="13"/>
        <v>1</v>
      </c>
      <c r="P65" s="35">
        <f t="shared" si="13"/>
        <v>30</v>
      </c>
      <c r="Q65" s="35">
        <f t="shared" si="13"/>
        <v>6</v>
      </c>
      <c r="R65" s="35">
        <f t="shared" si="13"/>
        <v>4</v>
      </c>
      <c r="S65" s="35">
        <f t="shared" si="13"/>
        <v>0</v>
      </c>
      <c r="T65" s="63">
        <f t="shared" si="13"/>
        <v>3</v>
      </c>
      <c r="U65" s="63">
        <f t="shared" si="13"/>
        <v>15</v>
      </c>
      <c r="V65" s="63">
        <f t="shared" si="13"/>
        <v>0</v>
      </c>
      <c r="W65" s="64">
        <f t="shared" si="13"/>
        <v>0</v>
      </c>
      <c r="X65" s="104">
        <f t="shared" si="13"/>
        <v>294</v>
      </c>
      <c r="Y65" s="35">
        <f t="shared" si="13"/>
        <v>207</v>
      </c>
      <c r="Z65" s="35">
        <f t="shared" si="13"/>
        <v>224</v>
      </c>
      <c r="AA65" s="105">
        <f t="shared" si="13"/>
        <v>195</v>
      </c>
    </row>
    <row r="66" spans="1:27" ht="12" customHeight="1" thickBot="1" x14ac:dyDescent="0.25">
      <c r="A66" s="95" t="s">
        <v>17</v>
      </c>
      <c r="B66" s="28">
        <f>SUM(B63:B65)</f>
        <v>202</v>
      </c>
      <c r="C66" s="28">
        <f t="shared" ref="C66:AA66" si="14">SUM(C63:C65)</f>
        <v>479</v>
      </c>
      <c r="D66" s="28">
        <f t="shared" si="14"/>
        <v>23</v>
      </c>
      <c r="E66" s="28">
        <f t="shared" si="14"/>
        <v>17</v>
      </c>
      <c r="F66" s="28">
        <f t="shared" si="14"/>
        <v>453</v>
      </c>
      <c r="G66" s="28">
        <f t="shared" si="14"/>
        <v>436</v>
      </c>
      <c r="H66" s="28">
        <f t="shared" si="14"/>
        <v>44</v>
      </c>
      <c r="I66" s="28">
        <f t="shared" si="14"/>
        <v>32</v>
      </c>
      <c r="J66" s="28">
        <f t="shared" si="14"/>
        <v>83</v>
      </c>
      <c r="K66" s="28">
        <f t="shared" si="14"/>
        <v>8</v>
      </c>
      <c r="L66" s="28">
        <f t="shared" si="14"/>
        <v>141</v>
      </c>
      <c r="M66" s="28">
        <f t="shared" si="14"/>
        <v>338</v>
      </c>
      <c r="N66" s="28">
        <f t="shared" si="14"/>
        <v>1</v>
      </c>
      <c r="O66" s="28">
        <f t="shared" si="14"/>
        <v>3</v>
      </c>
      <c r="P66" s="28">
        <f t="shared" si="14"/>
        <v>110</v>
      </c>
      <c r="Q66" s="28">
        <f t="shared" si="14"/>
        <v>31</v>
      </c>
      <c r="R66" s="28">
        <f t="shared" si="14"/>
        <v>8</v>
      </c>
      <c r="S66" s="28">
        <f t="shared" si="14"/>
        <v>1</v>
      </c>
      <c r="T66" s="28">
        <f t="shared" si="14"/>
        <v>48</v>
      </c>
      <c r="U66" s="28">
        <f t="shared" si="14"/>
        <v>205</v>
      </c>
      <c r="V66" s="28">
        <f t="shared" si="14"/>
        <v>0</v>
      </c>
      <c r="W66" s="29">
        <f t="shared" si="14"/>
        <v>15</v>
      </c>
      <c r="X66" s="96">
        <f t="shared" si="14"/>
        <v>1113</v>
      </c>
      <c r="Y66" s="28">
        <f t="shared" si="14"/>
        <v>1565</v>
      </c>
      <c r="Z66" s="28">
        <f t="shared" si="14"/>
        <v>844</v>
      </c>
      <c r="AA66" s="29">
        <f t="shared" si="14"/>
        <v>1458</v>
      </c>
    </row>
    <row r="67" spans="1:27" ht="12" customHeight="1" x14ac:dyDescent="0.2">
      <c r="A67" s="97" t="s">
        <v>18</v>
      </c>
      <c r="B67" s="37">
        <f>B29</f>
        <v>2</v>
      </c>
      <c r="C67" s="37">
        <f t="shared" ref="C67:AA67" si="15">C29</f>
        <v>0</v>
      </c>
      <c r="D67" s="37">
        <f t="shared" si="15"/>
        <v>1</v>
      </c>
      <c r="E67" s="37">
        <f t="shared" si="15"/>
        <v>0</v>
      </c>
      <c r="F67" s="37">
        <f t="shared" si="15"/>
        <v>1</v>
      </c>
      <c r="G67" s="37">
        <f t="shared" si="15"/>
        <v>0</v>
      </c>
      <c r="H67" s="37">
        <f t="shared" si="15"/>
        <v>1</v>
      </c>
      <c r="I67" s="37">
        <f t="shared" si="15"/>
        <v>0</v>
      </c>
      <c r="J67" s="37">
        <f t="shared" si="15"/>
        <v>1</v>
      </c>
      <c r="K67" s="37">
        <f t="shared" si="15"/>
        <v>0</v>
      </c>
      <c r="L67" s="37">
        <f t="shared" si="15"/>
        <v>4</v>
      </c>
      <c r="M67" s="37">
        <f t="shared" si="15"/>
        <v>1</v>
      </c>
      <c r="N67" s="37">
        <f t="shared" si="15"/>
        <v>0</v>
      </c>
      <c r="O67" s="37">
        <f t="shared" si="15"/>
        <v>0</v>
      </c>
      <c r="P67" s="37">
        <f t="shared" si="15"/>
        <v>2</v>
      </c>
      <c r="Q67" s="37">
        <f t="shared" si="15"/>
        <v>0</v>
      </c>
      <c r="R67" s="37">
        <f t="shared" si="15"/>
        <v>1</v>
      </c>
      <c r="S67" s="37">
        <f t="shared" si="15"/>
        <v>0</v>
      </c>
      <c r="T67" s="63">
        <f t="shared" si="15"/>
        <v>3</v>
      </c>
      <c r="U67" s="63">
        <f t="shared" si="15"/>
        <v>1</v>
      </c>
      <c r="V67" s="63">
        <f t="shared" si="15"/>
        <v>1</v>
      </c>
      <c r="W67" s="64">
        <f t="shared" si="15"/>
        <v>0</v>
      </c>
      <c r="X67" s="98">
        <f t="shared" si="15"/>
        <v>17</v>
      </c>
      <c r="Y67" s="37">
        <f t="shared" si="15"/>
        <v>2</v>
      </c>
      <c r="Z67" s="37">
        <f t="shared" si="15"/>
        <v>10</v>
      </c>
      <c r="AA67" s="99">
        <f t="shared" si="15"/>
        <v>2</v>
      </c>
    </row>
    <row r="68" spans="1:27" ht="12" customHeight="1" thickBot="1" x14ac:dyDescent="0.25">
      <c r="A68" s="95" t="s">
        <v>19</v>
      </c>
      <c r="B68" s="28">
        <f t="shared" ref="B68:W68" si="16">SUM(B66:B67)</f>
        <v>204</v>
      </c>
      <c r="C68" s="28">
        <f t="shared" si="16"/>
        <v>479</v>
      </c>
      <c r="D68" s="28">
        <f t="shared" si="16"/>
        <v>24</v>
      </c>
      <c r="E68" s="28">
        <f t="shared" si="16"/>
        <v>17</v>
      </c>
      <c r="F68" s="28">
        <f t="shared" si="16"/>
        <v>454</v>
      </c>
      <c r="G68" s="28">
        <f t="shared" si="16"/>
        <v>436</v>
      </c>
      <c r="H68" s="28">
        <f t="shared" si="16"/>
        <v>45</v>
      </c>
      <c r="I68" s="28">
        <f t="shared" si="16"/>
        <v>32</v>
      </c>
      <c r="J68" s="28">
        <f t="shared" si="16"/>
        <v>84</v>
      </c>
      <c r="K68" s="28">
        <f t="shared" si="16"/>
        <v>8</v>
      </c>
      <c r="L68" s="28">
        <f t="shared" si="16"/>
        <v>145</v>
      </c>
      <c r="M68" s="28">
        <f t="shared" si="16"/>
        <v>339</v>
      </c>
      <c r="N68" s="28">
        <f t="shared" si="16"/>
        <v>1</v>
      </c>
      <c r="O68" s="28">
        <f t="shared" si="16"/>
        <v>3</v>
      </c>
      <c r="P68" s="28">
        <f t="shared" si="16"/>
        <v>112</v>
      </c>
      <c r="Q68" s="28">
        <f t="shared" si="16"/>
        <v>31</v>
      </c>
      <c r="R68" s="28">
        <f t="shared" si="16"/>
        <v>9</v>
      </c>
      <c r="S68" s="28">
        <f t="shared" si="16"/>
        <v>1</v>
      </c>
      <c r="T68" s="28">
        <f t="shared" si="16"/>
        <v>51</v>
      </c>
      <c r="U68" s="28">
        <f t="shared" si="16"/>
        <v>206</v>
      </c>
      <c r="V68" s="28">
        <f t="shared" si="16"/>
        <v>1</v>
      </c>
      <c r="W68" s="29">
        <f t="shared" si="16"/>
        <v>15</v>
      </c>
      <c r="X68" s="96">
        <f>SUM(B68,D68,F68,H68,J68,L68,N68,P68,R68,T68,V68)</f>
        <v>1130</v>
      </c>
      <c r="Y68" s="28">
        <f>SUM(C68,E68,G68,I68,K68,M68,O68,Q68,S68,U68,W68)</f>
        <v>1567</v>
      </c>
      <c r="Z68" s="28">
        <f>SUM(B68,F68,L68,T68)</f>
        <v>854</v>
      </c>
      <c r="AA68" s="29">
        <f>SUM(C68,G68,M68,U68)</f>
        <v>1460</v>
      </c>
    </row>
    <row r="69" spans="1:27" ht="12" customHeight="1" x14ac:dyDescent="0.2">
      <c r="A69" s="79" t="s">
        <v>28</v>
      </c>
    </row>
    <row r="70" spans="1:27" ht="12" customHeight="1" x14ac:dyDescent="0.2">
      <c r="A70" s="77" t="s">
        <v>284</v>
      </c>
    </row>
  </sheetData>
  <mergeCells count="49">
    <mergeCell ref="A35:A37"/>
    <mergeCell ref="B35:W35"/>
    <mergeCell ref="B36:C36"/>
    <mergeCell ref="D36:E36"/>
    <mergeCell ref="F36:G36"/>
    <mergeCell ref="R36:S36"/>
    <mergeCell ref="T36:U36"/>
    <mergeCell ref="H36:I36"/>
    <mergeCell ref="J36:K36"/>
    <mergeCell ref="L36:M36"/>
    <mergeCell ref="N36:O36"/>
    <mergeCell ref="P36:Q36"/>
    <mergeCell ref="A4:A6"/>
    <mergeCell ref="B5:C5"/>
    <mergeCell ref="D5:E5"/>
    <mergeCell ref="F5:G5"/>
    <mergeCell ref="B4:W4"/>
    <mergeCell ref="H5:I5"/>
    <mergeCell ref="J5:K5"/>
    <mergeCell ref="L5:M5"/>
    <mergeCell ref="P5:Q5"/>
    <mergeCell ref="N5:O5"/>
    <mergeCell ref="V5:W5"/>
    <mergeCell ref="X36:Y36"/>
    <mergeCell ref="X35:AA35"/>
    <mergeCell ref="T61:U61"/>
    <mergeCell ref="Z36:AA36"/>
    <mergeCell ref="V36:W36"/>
    <mergeCell ref="X5:Y5"/>
    <mergeCell ref="B1:Y1"/>
    <mergeCell ref="X4:AA4"/>
    <mergeCell ref="R5:S5"/>
    <mergeCell ref="Z5:AA5"/>
    <mergeCell ref="T5:U5"/>
    <mergeCell ref="A60:A62"/>
    <mergeCell ref="B60:W60"/>
    <mergeCell ref="X60:AA60"/>
    <mergeCell ref="B61:C61"/>
    <mergeCell ref="D61:E61"/>
    <mergeCell ref="F61:G61"/>
    <mergeCell ref="H61:I61"/>
    <mergeCell ref="J61:K61"/>
    <mergeCell ref="V61:W61"/>
    <mergeCell ref="X61:Y61"/>
    <mergeCell ref="Z61:AA61"/>
    <mergeCell ref="N61:O61"/>
    <mergeCell ref="P61:Q61"/>
    <mergeCell ref="R61:S61"/>
    <mergeCell ref="L61:M61"/>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A70"/>
  <sheetViews>
    <sheetView showGridLines="0" zoomScaleNormal="100" workbookViewId="0">
      <pane ySplit="1" topLeftCell="A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52</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9.5" customHeight="1" thickBot="1" x14ac:dyDescent="0.35">
      <c r="A3" s="53" t="s">
        <v>124</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124</v>
      </c>
      <c r="C7" s="34">
        <v>298</v>
      </c>
      <c r="D7" s="34">
        <v>0</v>
      </c>
      <c r="E7" s="34">
        <v>8</v>
      </c>
      <c r="F7" s="34">
        <v>419</v>
      </c>
      <c r="G7" s="34">
        <v>471</v>
      </c>
      <c r="H7" s="34">
        <v>11</v>
      </c>
      <c r="I7" s="34">
        <v>15</v>
      </c>
      <c r="J7" s="34">
        <v>36</v>
      </c>
      <c r="K7" s="34">
        <v>0</v>
      </c>
      <c r="L7" s="34">
        <v>350</v>
      </c>
      <c r="M7" s="34">
        <v>303</v>
      </c>
      <c r="N7" s="34">
        <v>0</v>
      </c>
      <c r="O7" s="34">
        <v>5</v>
      </c>
      <c r="P7" s="34">
        <v>114</v>
      </c>
      <c r="Q7" s="34">
        <v>21</v>
      </c>
      <c r="R7" s="34">
        <v>36</v>
      </c>
      <c r="S7" s="34">
        <v>2</v>
      </c>
      <c r="T7" s="34">
        <v>0</v>
      </c>
      <c r="U7" s="34">
        <v>0</v>
      </c>
      <c r="V7" s="115">
        <v>0</v>
      </c>
      <c r="W7" s="103">
        <v>0</v>
      </c>
      <c r="X7" s="102">
        <f t="shared" ref="X7:X30" si="0">SUM(B7,D7,F7,H7,J7,L7,N7,P7,R7,T7,V7)</f>
        <v>1090</v>
      </c>
      <c r="Y7" s="34">
        <f t="shared" ref="Y7:Y30" si="1">SUM(C7,E7,G7,I7,K7,M7,O7,Q7,S7,U7,W7)</f>
        <v>1123</v>
      </c>
      <c r="Z7" s="34">
        <f t="shared" ref="Z7:Z30" si="2">SUM(B7,F7,L7,T7)</f>
        <v>893</v>
      </c>
      <c r="AA7" s="103">
        <f t="shared" ref="AA7:AA30" si="3">SUM(C7,G7,M7,U7)</f>
        <v>1072</v>
      </c>
    </row>
    <row r="8" spans="1:27" ht="12" customHeight="1" x14ac:dyDescent="0.2">
      <c r="A8" s="92">
        <v>2</v>
      </c>
      <c r="B8" s="34">
        <v>106</v>
      </c>
      <c r="C8" s="34">
        <v>181</v>
      </c>
      <c r="D8" s="34">
        <v>5</v>
      </c>
      <c r="E8" s="34">
        <v>5</v>
      </c>
      <c r="F8" s="34">
        <v>351</v>
      </c>
      <c r="G8" s="34">
        <v>342</v>
      </c>
      <c r="H8" s="34">
        <v>26</v>
      </c>
      <c r="I8" s="34">
        <v>24</v>
      </c>
      <c r="J8" s="34">
        <v>29</v>
      </c>
      <c r="K8" s="34">
        <v>0</v>
      </c>
      <c r="L8" s="34">
        <v>312</v>
      </c>
      <c r="M8" s="34">
        <v>226</v>
      </c>
      <c r="N8" s="34">
        <v>0</v>
      </c>
      <c r="O8" s="34">
        <v>0</v>
      </c>
      <c r="P8" s="34">
        <v>24</v>
      </c>
      <c r="Q8" s="34">
        <v>22</v>
      </c>
      <c r="R8" s="34">
        <v>0</v>
      </c>
      <c r="S8" s="34">
        <v>0</v>
      </c>
      <c r="T8" s="34">
        <v>0</v>
      </c>
      <c r="U8" s="34">
        <v>0</v>
      </c>
      <c r="V8" s="115">
        <v>0</v>
      </c>
      <c r="W8" s="103">
        <v>0</v>
      </c>
      <c r="X8" s="102">
        <f t="shared" si="0"/>
        <v>853</v>
      </c>
      <c r="Y8" s="34">
        <f t="shared" si="1"/>
        <v>800</v>
      </c>
      <c r="Z8" s="34">
        <f t="shared" si="2"/>
        <v>769</v>
      </c>
      <c r="AA8" s="103">
        <f t="shared" si="3"/>
        <v>749</v>
      </c>
    </row>
    <row r="9" spans="1:27" ht="12" customHeight="1" x14ac:dyDescent="0.2">
      <c r="A9" s="93">
        <v>3</v>
      </c>
      <c r="B9" s="35">
        <v>80</v>
      </c>
      <c r="C9" s="35">
        <v>121</v>
      </c>
      <c r="D9" s="35">
        <v>2</v>
      </c>
      <c r="E9" s="35">
        <v>0</v>
      </c>
      <c r="F9" s="35">
        <v>264</v>
      </c>
      <c r="G9" s="35">
        <v>203</v>
      </c>
      <c r="H9" s="35">
        <v>37</v>
      </c>
      <c r="I9" s="35">
        <v>0</v>
      </c>
      <c r="J9" s="35">
        <v>34</v>
      </c>
      <c r="K9" s="35">
        <v>0</v>
      </c>
      <c r="L9" s="35">
        <v>124</v>
      </c>
      <c r="M9" s="35">
        <v>155</v>
      </c>
      <c r="N9" s="35">
        <v>0</v>
      </c>
      <c r="O9" s="35">
        <v>0</v>
      </c>
      <c r="P9" s="35">
        <v>79</v>
      </c>
      <c r="Q9" s="35">
        <v>12</v>
      </c>
      <c r="R9" s="35">
        <v>0</v>
      </c>
      <c r="S9" s="35">
        <v>0</v>
      </c>
      <c r="T9" s="35">
        <v>0</v>
      </c>
      <c r="U9" s="35">
        <v>0</v>
      </c>
      <c r="V9" s="116">
        <v>0</v>
      </c>
      <c r="W9" s="105">
        <v>0</v>
      </c>
      <c r="X9" s="104">
        <f t="shared" si="0"/>
        <v>620</v>
      </c>
      <c r="Y9" s="35">
        <f t="shared" si="1"/>
        <v>491</v>
      </c>
      <c r="Z9" s="35">
        <f t="shared" si="2"/>
        <v>468</v>
      </c>
      <c r="AA9" s="105">
        <f t="shared" si="3"/>
        <v>479</v>
      </c>
    </row>
    <row r="10" spans="1:27" ht="12" customHeight="1" x14ac:dyDescent="0.2">
      <c r="A10" s="94">
        <v>4</v>
      </c>
      <c r="B10" s="36">
        <v>94</v>
      </c>
      <c r="C10" s="36">
        <v>57</v>
      </c>
      <c r="D10" s="36">
        <v>0</v>
      </c>
      <c r="E10" s="36">
        <v>0</v>
      </c>
      <c r="F10" s="36">
        <v>287</v>
      </c>
      <c r="G10" s="36">
        <v>104</v>
      </c>
      <c r="H10" s="36">
        <v>0</v>
      </c>
      <c r="I10" s="36">
        <v>0</v>
      </c>
      <c r="J10" s="36">
        <v>24</v>
      </c>
      <c r="K10" s="36">
        <v>0</v>
      </c>
      <c r="L10" s="36">
        <v>253</v>
      </c>
      <c r="M10" s="36">
        <v>64</v>
      </c>
      <c r="N10" s="36">
        <v>0</v>
      </c>
      <c r="O10" s="36">
        <v>0</v>
      </c>
      <c r="P10" s="36">
        <v>35</v>
      </c>
      <c r="Q10" s="36">
        <v>6</v>
      </c>
      <c r="R10" s="36">
        <v>38</v>
      </c>
      <c r="S10" s="36">
        <v>0</v>
      </c>
      <c r="T10" s="36">
        <v>0</v>
      </c>
      <c r="U10" s="36">
        <v>0</v>
      </c>
      <c r="V10" s="117">
        <v>0</v>
      </c>
      <c r="W10" s="107">
        <v>0</v>
      </c>
      <c r="X10" s="106">
        <f t="shared" si="0"/>
        <v>731</v>
      </c>
      <c r="Y10" s="36">
        <f t="shared" si="1"/>
        <v>231</v>
      </c>
      <c r="Z10" s="36">
        <f t="shared" si="2"/>
        <v>634</v>
      </c>
      <c r="AA10" s="107">
        <f t="shared" si="3"/>
        <v>225</v>
      </c>
    </row>
    <row r="11" spans="1:27" ht="12" customHeight="1" x14ac:dyDescent="0.2">
      <c r="A11" s="92">
        <v>5</v>
      </c>
      <c r="B11" s="34">
        <v>126</v>
      </c>
      <c r="C11" s="34">
        <v>55</v>
      </c>
      <c r="D11" s="34">
        <v>15</v>
      </c>
      <c r="E11" s="34">
        <v>1</v>
      </c>
      <c r="F11" s="34">
        <v>375</v>
      </c>
      <c r="G11" s="34">
        <v>120</v>
      </c>
      <c r="H11" s="34">
        <v>51</v>
      </c>
      <c r="I11" s="34">
        <v>14</v>
      </c>
      <c r="J11" s="34">
        <v>41</v>
      </c>
      <c r="K11" s="34">
        <v>4</v>
      </c>
      <c r="L11" s="34">
        <v>221</v>
      </c>
      <c r="M11" s="34">
        <v>69</v>
      </c>
      <c r="N11" s="34">
        <v>0</v>
      </c>
      <c r="O11" s="34">
        <v>7</v>
      </c>
      <c r="P11" s="34">
        <v>3</v>
      </c>
      <c r="Q11" s="34">
        <v>3</v>
      </c>
      <c r="R11" s="34">
        <v>0</v>
      </c>
      <c r="S11" s="34">
        <v>0</v>
      </c>
      <c r="T11" s="34">
        <v>0</v>
      </c>
      <c r="U11" s="34">
        <v>0</v>
      </c>
      <c r="V11" s="115">
        <v>0</v>
      </c>
      <c r="W11" s="103">
        <v>0</v>
      </c>
      <c r="X11" s="102">
        <f t="shared" si="0"/>
        <v>832</v>
      </c>
      <c r="Y11" s="34">
        <f t="shared" si="1"/>
        <v>273</v>
      </c>
      <c r="Z11" s="34">
        <f t="shared" si="2"/>
        <v>722</v>
      </c>
      <c r="AA11" s="103">
        <f t="shared" si="3"/>
        <v>244</v>
      </c>
    </row>
    <row r="12" spans="1:27" ht="12" customHeight="1" x14ac:dyDescent="0.2">
      <c r="A12" s="93">
        <v>6</v>
      </c>
      <c r="B12" s="35">
        <v>122</v>
      </c>
      <c r="C12" s="35">
        <v>85</v>
      </c>
      <c r="D12" s="35">
        <v>11</v>
      </c>
      <c r="E12" s="35">
        <v>3</v>
      </c>
      <c r="F12" s="35">
        <v>461</v>
      </c>
      <c r="G12" s="35">
        <v>156</v>
      </c>
      <c r="H12" s="35">
        <v>24</v>
      </c>
      <c r="I12" s="35">
        <v>5</v>
      </c>
      <c r="J12" s="35">
        <v>24</v>
      </c>
      <c r="K12" s="35">
        <v>0</v>
      </c>
      <c r="L12" s="35">
        <v>285</v>
      </c>
      <c r="M12" s="35">
        <v>159</v>
      </c>
      <c r="N12" s="35">
        <v>0</v>
      </c>
      <c r="O12" s="35">
        <v>0</v>
      </c>
      <c r="P12" s="35">
        <v>32</v>
      </c>
      <c r="Q12" s="35">
        <v>8</v>
      </c>
      <c r="R12" s="35">
        <v>0</v>
      </c>
      <c r="S12" s="35">
        <v>0</v>
      </c>
      <c r="T12" s="35">
        <v>0</v>
      </c>
      <c r="U12" s="35">
        <v>0</v>
      </c>
      <c r="V12" s="116">
        <v>0</v>
      </c>
      <c r="W12" s="105">
        <v>0</v>
      </c>
      <c r="X12" s="104">
        <f t="shared" si="0"/>
        <v>959</v>
      </c>
      <c r="Y12" s="35">
        <f t="shared" si="1"/>
        <v>416</v>
      </c>
      <c r="Z12" s="35">
        <f t="shared" si="2"/>
        <v>868</v>
      </c>
      <c r="AA12" s="105">
        <f t="shared" si="3"/>
        <v>400</v>
      </c>
    </row>
    <row r="13" spans="1:27" ht="12" customHeight="1" x14ac:dyDescent="0.2">
      <c r="A13" s="94">
        <v>7</v>
      </c>
      <c r="B13" s="36">
        <v>118</v>
      </c>
      <c r="C13" s="36">
        <v>144</v>
      </c>
      <c r="D13" s="36">
        <v>0</v>
      </c>
      <c r="E13" s="36">
        <v>1</v>
      </c>
      <c r="F13" s="36">
        <v>355</v>
      </c>
      <c r="G13" s="36">
        <v>236</v>
      </c>
      <c r="H13" s="36">
        <v>0</v>
      </c>
      <c r="I13" s="36">
        <v>12</v>
      </c>
      <c r="J13" s="36">
        <v>26</v>
      </c>
      <c r="K13" s="36">
        <v>0</v>
      </c>
      <c r="L13" s="36">
        <v>241</v>
      </c>
      <c r="M13" s="36">
        <v>207</v>
      </c>
      <c r="N13" s="36">
        <v>0</v>
      </c>
      <c r="O13" s="36">
        <v>0</v>
      </c>
      <c r="P13" s="36">
        <v>39</v>
      </c>
      <c r="Q13" s="36">
        <v>15</v>
      </c>
      <c r="R13" s="36">
        <v>0</v>
      </c>
      <c r="S13" s="36">
        <v>0</v>
      </c>
      <c r="T13" s="36">
        <v>0</v>
      </c>
      <c r="U13" s="36">
        <v>0</v>
      </c>
      <c r="V13" s="117">
        <v>0</v>
      </c>
      <c r="W13" s="107">
        <v>0</v>
      </c>
      <c r="X13" s="106">
        <f t="shared" si="0"/>
        <v>779</v>
      </c>
      <c r="Y13" s="36">
        <f t="shared" si="1"/>
        <v>615</v>
      </c>
      <c r="Z13" s="36">
        <f t="shared" si="2"/>
        <v>714</v>
      </c>
      <c r="AA13" s="107">
        <f t="shared" si="3"/>
        <v>587</v>
      </c>
    </row>
    <row r="14" spans="1:27" ht="12" customHeight="1" x14ac:dyDescent="0.2">
      <c r="A14" s="92">
        <v>8</v>
      </c>
      <c r="B14" s="34">
        <v>130</v>
      </c>
      <c r="C14" s="34">
        <v>127</v>
      </c>
      <c r="D14" s="34">
        <v>10</v>
      </c>
      <c r="E14" s="34">
        <v>9</v>
      </c>
      <c r="F14" s="34">
        <v>320</v>
      </c>
      <c r="G14" s="34">
        <v>224</v>
      </c>
      <c r="H14" s="34">
        <v>33</v>
      </c>
      <c r="I14" s="34">
        <v>10</v>
      </c>
      <c r="J14" s="34">
        <v>15</v>
      </c>
      <c r="K14" s="34">
        <v>0</v>
      </c>
      <c r="L14" s="34">
        <v>174</v>
      </c>
      <c r="M14" s="34">
        <v>146</v>
      </c>
      <c r="N14" s="34">
        <v>0</v>
      </c>
      <c r="O14" s="34">
        <v>0</v>
      </c>
      <c r="P14" s="34">
        <v>44</v>
      </c>
      <c r="Q14" s="34">
        <v>3</v>
      </c>
      <c r="R14" s="34">
        <v>0</v>
      </c>
      <c r="S14" s="34">
        <v>0</v>
      </c>
      <c r="T14" s="34">
        <v>0</v>
      </c>
      <c r="U14" s="34">
        <v>0</v>
      </c>
      <c r="V14" s="115">
        <v>0</v>
      </c>
      <c r="W14" s="103">
        <v>0</v>
      </c>
      <c r="X14" s="102">
        <f t="shared" si="0"/>
        <v>726</v>
      </c>
      <c r="Y14" s="34">
        <f t="shared" si="1"/>
        <v>519</v>
      </c>
      <c r="Z14" s="34">
        <f t="shared" si="2"/>
        <v>624</v>
      </c>
      <c r="AA14" s="103">
        <f t="shared" si="3"/>
        <v>497</v>
      </c>
    </row>
    <row r="15" spans="1:27" ht="12" customHeight="1" x14ac:dyDescent="0.2">
      <c r="A15" s="93">
        <v>9</v>
      </c>
      <c r="B15" s="35">
        <v>121</v>
      </c>
      <c r="C15" s="35">
        <v>326</v>
      </c>
      <c r="D15" s="35">
        <v>10</v>
      </c>
      <c r="E15" s="35">
        <v>11</v>
      </c>
      <c r="F15" s="35">
        <v>356</v>
      </c>
      <c r="G15" s="35">
        <v>486</v>
      </c>
      <c r="H15" s="35">
        <v>80</v>
      </c>
      <c r="I15" s="35">
        <v>38</v>
      </c>
      <c r="J15" s="35">
        <v>28</v>
      </c>
      <c r="K15" s="35">
        <v>5</v>
      </c>
      <c r="L15" s="35">
        <v>200</v>
      </c>
      <c r="M15" s="35">
        <v>305</v>
      </c>
      <c r="N15" s="35">
        <v>5</v>
      </c>
      <c r="O15" s="35">
        <v>1</v>
      </c>
      <c r="P15" s="35">
        <v>5</v>
      </c>
      <c r="Q15" s="35">
        <v>3</v>
      </c>
      <c r="R15" s="35">
        <v>0</v>
      </c>
      <c r="S15" s="35">
        <v>0</v>
      </c>
      <c r="T15" s="35">
        <v>0</v>
      </c>
      <c r="U15" s="35">
        <v>0</v>
      </c>
      <c r="V15" s="116">
        <v>0</v>
      </c>
      <c r="W15" s="105">
        <v>0</v>
      </c>
      <c r="X15" s="104">
        <f t="shared" si="0"/>
        <v>805</v>
      </c>
      <c r="Y15" s="35">
        <f t="shared" si="1"/>
        <v>1175</v>
      </c>
      <c r="Z15" s="35">
        <f t="shared" si="2"/>
        <v>677</v>
      </c>
      <c r="AA15" s="105">
        <f t="shared" si="3"/>
        <v>1117</v>
      </c>
    </row>
    <row r="16" spans="1:27" ht="12" customHeight="1" x14ac:dyDescent="0.2">
      <c r="A16" s="94">
        <v>10</v>
      </c>
      <c r="B16" s="36">
        <v>118</v>
      </c>
      <c r="C16" s="36">
        <v>349</v>
      </c>
      <c r="D16" s="36">
        <v>3</v>
      </c>
      <c r="E16" s="36">
        <v>0</v>
      </c>
      <c r="F16" s="36">
        <v>368</v>
      </c>
      <c r="G16" s="36">
        <v>574</v>
      </c>
      <c r="H16" s="36">
        <v>24</v>
      </c>
      <c r="I16" s="36">
        <v>2</v>
      </c>
      <c r="J16" s="36">
        <v>24</v>
      </c>
      <c r="K16" s="36">
        <v>3</v>
      </c>
      <c r="L16" s="36">
        <v>340</v>
      </c>
      <c r="M16" s="36">
        <v>448</v>
      </c>
      <c r="N16" s="36">
        <v>0</v>
      </c>
      <c r="O16" s="36">
        <v>0</v>
      </c>
      <c r="P16" s="36">
        <v>4</v>
      </c>
      <c r="Q16" s="36">
        <v>9</v>
      </c>
      <c r="R16" s="36">
        <v>0</v>
      </c>
      <c r="S16" s="36">
        <v>0</v>
      </c>
      <c r="T16" s="36">
        <v>0</v>
      </c>
      <c r="U16" s="36">
        <v>0</v>
      </c>
      <c r="V16" s="117">
        <v>0</v>
      </c>
      <c r="W16" s="107">
        <v>0</v>
      </c>
      <c r="X16" s="106">
        <f t="shared" si="0"/>
        <v>881</v>
      </c>
      <c r="Y16" s="36">
        <f t="shared" si="1"/>
        <v>1385</v>
      </c>
      <c r="Z16" s="36">
        <f t="shared" si="2"/>
        <v>826</v>
      </c>
      <c r="AA16" s="107">
        <f t="shared" si="3"/>
        <v>1371</v>
      </c>
    </row>
    <row r="17" spans="1:27" ht="12" customHeight="1" x14ac:dyDescent="0.2">
      <c r="A17" s="92">
        <v>11</v>
      </c>
      <c r="B17" s="34">
        <v>81</v>
      </c>
      <c r="C17" s="34">
        <v>138</v>
      </c>
      <c r="D17" s="34">
        <v>0</v>
      </c>
      <c r="E17" s="34">
        <v>0</v>
      </c>
      <c r="F17" s="34">
        <v>304</v>
      </c>
      <c r="G17" s="34">
        <v>265</v>
      </c>
      <c r="H17" s="34">
        <v>0</v>
      </c>
      <c r="I17" s="34">
        <v>0</v>
      </c>
      <c r="J17" s="34">
        <v>11</v>
      </c>
      <c r="K17" s="34">
        <v>5</v>
      </c>
      <c r="L17" s="34">
        <v>168</v>
      </c>
      <c r="M17" s="34">
        <v>153</v>
      </c>
      <c r="N17" s="34">
        <v>0</v>
      </c>
      <c r="O17" s="34">
        <v>0</v>
      </c>
      <c r="P17" s="34">
        <v>26</v>
      </c>
      <c r="Q17" s="34">
        <v>24</v>
      </c>
      <c r="R17" s="34">
        <v>0</v>
      </c>
      <c r="S17" s="34">
        <v>0</v>
      </c>
      <c r="T17" s="34">
        <v>0</v>
      </c>
      <c r="U17" s="34">
        <v>0</v>
      </c>
      <c r="V17" s="115">
        <v>0</v>
      </c>
      <c r="W17" s="103">
        <v>0</v>
      </c>
      <c r="X17" s="102">
        <f t="shared" si="0"/>
        <v>590</v>
      </c>
      <c r="Y17" s="34">
        <f t="shared" si="1"/>
        <v>585</v>
      </c>
      <c r="Z17" s="34">
        <f t="shared" si="2"/>
        <v>553</v>
      </c>
      <c r="AA17" s="103">
        <f t="shared" si="3"/>
        <v>556</v>
      </c>
    </row>
    <row r="18" spans="1:27" ht="12" customHeight="1" x14ac:dyDescent="0.2">
      <c r="A18" s="93">
        <v>12</v>
      </c>
      <c r="B18" s="35">
        <v>90</v>
      </c>
      <c r="C18" s="35">
        <v>83</v>
      </c>
      <c r="D18" s="35">
        <v>6</v>
      </c>
      <c r="E18" s="35">
        <v>0</v>
      </c>
      <c r="F18" s="35">
        <v>298</v>
      </c>
      <c r="G18" s="35">
        <v>135</v>
      </c>
      <c r="H18" s="35">
        <v>109</v>
      </c>
      <c r="I18" s="35">
        <v>6</v>
      </c>
      <c r="J18" s="35">
        <v>14</v>
      </c>
      <c r="K18" s="35">
        <v>0</v>
      </c>
      <c r="L18" s="35">
        <v>105</v>
      </c>
      <c r="M18" s="35">
        <v>90</v>
      </c>
      <c r="N18" s="35">
        <v>0</v>
      </c>
      <c r="O18" s="35">
        <v>0</v>
      </c>
      <c r="P18" s="35">
        <v>0</v>
      </c>
      <c r="Q18" s="35">
        <v>7</v>
      </c>
      <c r="R18" s="35">
        <v>0</v>
      </c>
      <c r="S18" s="35">
        <v>0</v>
      </c>
      <c r="T18" s="35">
        <v>0</v>
      </c>
      <c r="U18" s="35">
        <v>0</v>
      </c>
      <c r="V18" s="116">
        <v>0</v>
      </c>
      <c r="W18" s="105">
        <v>0</v>
      </c>
      <c r="X18" s="104">
        <f t="shared" si="0"/>
        <v>622</v>
      </c>
      <c r="Y18" s="35">
        <f t="shared" si="1"/>
        <v>321</v>
      </c>
      <c r="Z18" s="35">
        <f t="shared" si="2"/>
        <v>493</v>
      </c>
      <c r="AA18" s="105">
        <f t="shared" si="3"/>
        <v>308</v>
      </c>
    </row>
    <row r="19" spans="1:27" ht="12" customHeight="1" x14ac:dyDescent="0.2">
      <c r="A19" s="94">
        <v>13</v>
      </c>
      <c r="B19" s="36">
        <v>73</v>
      </c>
      <c r="C19" s="36">
        <v>63</v>
      </c>
      <c r="D19" s="36">
        <v>0</v>
      </c>
      <c r="E19" s="36">
        <v>0</v>
      </c>
      <c r="F19" s="36">
        <v>312</v>
      </c>
      <c r="G19" s="36">
        <v>110</v>
      </c>
      <c r="H19" s="36">
        <v>0</v>
      </c>
      <c r="I19" s="36">
        <v>0</v>
      </c>
      <c r="J19" s="36">
        <v>16</v>
      </c>
      <c r="K19" s="36">
        <v>0</v>
      </c>
      <c r="L19" s="36">
        <v>254</v>
      </c>
      <c r="M19" s="36">
        <v>82</v>
      </c>
      <c r="N19" s="36">
        <v>0</v>
      </c>
      <c r="O19" s="36">
        <v>0</v>
      </c>
      <c r="P19" s="36">
        <v>8</v>
      </c>
      <c r="Q19" s="36">
        <v>4</v>
      </c>
      <c r="R19" s="36">
        <v>30</v>
      </c>
      <c r="S19" s="36">
        <v>0</v>
      </c>
      <c r="T19" s="36">
        <v>0</v>
      </c>
      <c r="U19" s="36">
        <v>0</v>
      </c>
      <c r="V19" s="117">
        <v>0</v>
      </c>
      <c r="W19" s="107">
        <v>0</v>
      </c>
      <c r="X19" s="106">
        <f t="shared" si="0"/>
        <v>693</v>
      </c>
      <c r="Y19" s="36">
        <f t="shared" si="1"/>
        <v>259</v>
      </c>
      <c r="Z19" s="36">
        <f t="shared" si="2"/>
        <v>639</v>
      </c>
      <c r="AA19" s="107">
        <f t="shared" si="3"/>
        <v>255</v>
      </c>
    </row>
    <row r="20" spans="1:27" ht="12" customHeight="1" x14ac:dyDescent="0.2">
      <c r="A20" s="92">
        <v>14</v>
      </c>
      <c r="B20" s="34">
        <v>69</v>
      </c>
      <c r="C20" s="34">
        <v>79</v>
      </c>
      <c r="D20" s="34">
        <v>0</v>
      </c>
      <c r="E20" s="34">
        <v>1</v>
      </c>
      <c r="F20" s="34">
        <v>207</v>
      </c>
      <c r="G20" s="34">
        <v>127</v>
      </c>
      <c r="H20" s="34">
        <v>12</v>
      </c>
      <c r="I20" s="34">
        <v>8</v>
      </c>
      <c r="J20" s="34">
        <v>16</v>
      </c>
      <c r="K20" s="34">
        <v>0</v>
      </c>
      <c r="L20" s="34">
        <v>98</v>
      </c>
      <c r="M20" s="34">
        <v>74</v>
      </c>
      <c r="N20" s="34">
        <v>0</v>
      </c>
      <c r="O20" s="34">
        <v>0</v>
      </c>
      <c r="P20" s="34">
        <v>0</v>
      </c>
      <c r="Q20" s="34">
        <v>3</v>
      </c>
      <c r="R20" s="34">
        <v>27</v>
      </c>
      <c r="S20" s="34">
        <v>0</v>
      </c>
      <c r="T20" s="34">
        <v>0</v>
      </c>
      <c r="U20" s="34">
        <v>0</v>
      </c>
      <c r="V20" s="115">
        <v>0</v>
      </c>
      <c r="W20" s="103">
        <v>0</v>
      </c>
      <c r="X20" s="102">
        <f t="shared" si="0"/>
        <v>429</v>
      </c>
      <c r="Y20" s="34">
        <f t="shared" si="1"/>
        <v>292</v>
      </c>
      <c r="Z20" s="34">
        <f t="shared" si="2"/>
        <v>374</v>
      </c>
      <c r="AA20" s="103">
        <f t="shared" si="3"/>
        <v>280</v>
      </c>
    </row>
    <row r="21" spans="1:27" ht="12" customHeight="1" x14ac:dyDescent="0.2">
      <c r="A21" s="93">
        <v>15</v>
      </c>
      <c r="B21" s="35">
        <v>63</v>
      </c>
      <c r="C21" s="35">
        <v>101</v>
      </c>
      <c r="D21" s="35">
        <v>1</v>
      </c>
      <c r="E21" s="35">
        <v>2</v>
      </c>
      <c r="F21" s="35">
        <v>284</v>
      </c>
      <c r="G21" s="35">
        <v>189</v>
      </c>
      <c r="H21" s="35">
        <v>8</v>
      </c>
      <c r="I21" s="35">
        <v>18</v>
      </c>
      <c r="J21" s="35">
        <v>13</v>
      </c>
      <c r="K21" s="35">
        <v>0</v>
      </c>
      <c r="L21" s="35">
        <v>123</v>
      </c>
      <c r="M21" s="35">
        <v>128</v>
      </c>
      <c r="N21" s="35">
        <v>0</v>
      </c>
      <c r="O21" s="35">
        <v>0</v>
      </c>
      <c r="P21" s="35">
        <v>6</v>
      </c>
      <c r="Q21" s="35">
        <v>18</v>
      </c>
      <c r="R21" s="35">
        <v>0</v>
      </c>
      <c r="S21" s="35">
        <v>0</v>
      </c>
      <c r="T21" s="35">
        <v>0</v>
      </c>
      <c r="U21" s="35">
        <v>0</v>
      </c>
      <c r="V21" s="116">
        <v>0</v>
      </c>
      <c r="W21" s="105">
        <v>0</v>
      </c>
      <c r="X21" s="104">
        <f t="shared" si="0"/>
        <v>498</v>
      </c>
      <c r="Y21" s="35">
        <f t="shared" si="1"/>
        <v>456</v>
      </c>
      <c r="Z21" s="35">
        <f t="shared" si="2"/>
        <v>470</v>
      </c>
      <c r="AA21" s="105">
        <f t="shared" si="3"/>
        <v>418</v>
      </c>
    </row>
    <row r="22" spans="1:27" ht="12" customHeight="1" x14ac:dyDescent="0.2">
      <c r="A22" s="94">
        <v>16</v>
      </c>
      <c r="B22" s="36">
        <v>78</v>
      </c>
      <c r="C22" s="36">
        <v>83</v>
      </c>
      <c r="D22" s="36">
        <v>3</v>
      </c>
      <c r="E22" s="36">
        <v>1</v>
      </c>
      <c r="F22" s="36">
        <v>255</v>
      </c>
      <c r="G22" s="36">
        <v>116</v>
      </c>
      <c r="H22" s="36">
        <v>29</v>
      </c>
      <c r="I22" s="36">
        <v>2</v>
      </c>
      <c r="J22" s="36">
        <v>8</v>
      </c>
      <c r="K22" s="36">
        <v>0</v>
      </c>
      <c r="L22" s="36">
        <v>29</v>
      </c>
      <c r="M22" s="36">
        <v>108</v>
      </c>
      <c r="N22" s="36">
        <v>0</v>
      </c>
      <c r="O22" s="36">
        <v>0</v>
      </c>
      <c r="P22" s="36">
        <v>0</v>
      </c>
      <c r="Q22" s="36">
        <v>0</v>
      </c>
      <c r="R22" s="36">
        <v>0</v>
      </c>
      <c r="S22" s="36">
        <v>0</v>
      </c>
      <c r="T22" s="36">
        <v>0</v>
      </c>
      <c r="U22" s="36">
        <v>0</v>
      </c>
      <c r="V22" s="117">
        <v>0</v>
      </c>
      <c r="W22" s="107">
        <v>0</v>
      </c>
      <c r="X22" s="106">
        <f t="shared" si="0"/>
        <v>402</v>
      </c>
      <c r="Y22" s="36">
        <f t="shared" si="1"/>
        <v>310</v>
      </c>
      <c r="Z22" s="36">
        <f t="shared" si="2"/>
        <v>362</v>
      </c>
      <c r="AA22" s="107">
        <f t="shared" si="3"/>
        <v>307</v>
      </c>
    </row>
    <row r="23" spans="1:27" ht="12" customHeight="1" x14ac:dyDescent="0.2">
      <c r="A23" s="92">
        <v>17</v>
      </c>
      <c r="B23" s="34">
        <v>94</v>
      </c>
      <c r="C23" s="34">
        <v>127</v>
      </c>
      <c r="D23" s="34">
        <v>10</v>
      </c>
      <c r="E23" s="34">
        <v>0</v>
      </c>
      <c r="F23" s="34">
        <v>320</v>
      </c>
      <c r="G23" s="34">
        <v>232</v>
      </c>
      <c r="H23" s="34">
        <v>26</v>
      </c>
      <c r="I23" s="34">
        <v>0</v>
      </c>
      <c r="J23" s="34">
        <v>12</v>
      </c>
      <c r="K23" s="34">
        <v>3</v>
      </c>
      <c r="L23" s="34">
        <v>189</v>
      </c>
      <c r="M23" s="34">
        <v>159</v>
      </c>
      <c r="N23" s="34">
        <v>0</v>
      </c>
      <c r="O23" s="34">
        <v>0</v>
      </c>
      <c r="P23" s="34">
        <v>14</v>
      </c>
      <c r="Q23" s="34">
        <v>0</v>
      </c>
      <c r="R23" s="34">
        <v>0</v>
      </c>
      <c r="S23" s="34">
        <v>0</v>
      </c>
      <c r="T23" s="34">
        <v>0</v>
      </c>
      <c r="U23" s="34">
        <v>0</v>
      </c>
      <c r="V23" s="115">
        <v>0</v>
      </c>
      <c r="W23" s="103">
        <v>0</v>
      </c>
      <c r="X23" s="102">
        <f t="shared" si="0"/>
        <v>665</v>
      </c>
      <c r="Y23" s="34">
        <f t="shared" si="1"/>
        <v>521</v>
      </c>
      <c r="Z23" s="34">
        <f t="shared" si="2"/>
        <v>603</v>
      </c>
      <c r="AA23" s="103">
        <f t="shared" si="3"/>
        <v>518</v>
      </c>
    </row>
    <row r="24" spans="1:27" ht="12" customHeight="1" x14ac:dyDescent="0.2">
      <c r="A24" s="93">
        <v>18</v>
      </c>
      <c r="B24" s="35">
        <v>103</v>
      </c>
      <c r="C24" s="35">
        <v>115</v>
      </c>
      <c r="D24" s="35">
        <v>61</v>
      </c>
      <c r="E24" s="35">
        <v>0</v>
      </c>
      <c r="F24" s="35">
        <v>301</v>
      </c>
      <c r="G24" s="35">
        <v>202</v>
      </c>
      <c r="H24" s="35">
        <v>42</v>
      </c>
      <c r="I24" s="35">
        <v>0</v>
      </c>
      <c r="J24" s="35">
        <v>17</v>
      </c>
      <c r="K24" s="35">
        <v>0</v>
      </c>
      <c r="L24" s="35">
        <v>214</v>
      </c>
      <c r="M24" s="35">
        <v>168</v>
      </c>
      <c r="N24" s="35">
        <v>0</v>
      </c>
      <c r="O24" s="35">
        <v>0</v>
      </c>
      <c r="P24" s="35">
        <v>0</v>
      </c>
      <c r="Q24" s="35">
        <v>6</v>
      </c>
      <c r="R24" s="35">
        <v>43</v>
      </c>
      <c r="S24" s="35">
        <v>0</v>
      </c>
      <c r="T24" s="35">
        <v>0</v>
      </c>
      <c r="U24" s="35">
        <v>0</v>
      </c>
      <c r="V24" s="116">
        <v>0</v>
      </c>
      <c r="W24" s="105">
        <v>0</v>
      </c>
      <c r="X24" s="104">
        <f t="shared" si="0"/>
        <v>781</v>
      </c>
      <c r="Y24" s="35">
        <f t="shared" si="1"/>
        <v>491</v>
      </c>
      <c r="Z24" s="35">
        <f t="shared" si="2"/>
        <v>618</v>
      </c>
      <c r="AA24" s="105">
        <f t="shared" si="3"/>
        <v>485</v>
      </c>
    </row>
    <row r="25" spans="1:27" ht="12" customHeight="1" x14ac:dyDescent="0.2">
      <c r="A25" s="94">
        <v>19</v>
      </c>
      <c r="B25" s="36">
        <v>133</v>
      </c>
      <c r="C25" s="36">
        <v>53</v>
      </c>
      <c r="D25" s="36">
        <v>4</v>
      </c>
      <c r="E25" s="36">
        <v>0</v>
      </c>
      <c r="F25" s="36">
        <v>371</v>
      </c>
      <c r="G25" s="36">
        <v>127</v>
      </c>
      <c r="H25" s="36">
        <v>23</v>
      </c>
      <c r="I25" s="36">
        <v>0</v>
      </c>
      <c r="J25" s="36">
        <v>27</v>
      </c>
      <c r="K25" s="36">
        <v>6</v>
      </c>
      <c r="L25" s="36">
        <v>101</v>
      </c>
      <c r="M25" s="36">
        <v>80</v>
      </c>
      <c r="N25" s="36">
        <v>0</v>
      </c>
      <c r="O25" s="36">
        <v>0</v>
      </c>
      <c r="P25" s="36">
        <v>6</v>
      </c>
      <c r="Q25" s="36">
        <v>4</v>
      </c>
      <c r="R25" s="36">
        <v>0</v>
      </c>
      <c r="S25" s="36">
        <v>0</v>
      </c>
      <c r="T25" s="36">
        <v>0</v>
      </c>
      <c r="U25" s="36">
        <v>0</v>
      </c>
      <c r="V25" s="117">
        <v>0</v>
      </c>
      <c r="W25" s="107">
        <v>0</v>
      </c>
      <c r="X25" s="106">
        <f t="shared" si="0"/>
        <v>665</v>
      </c>
      <c r="Y25" s="36">
        <f t="shared" si="1"/>
        <v>270</v>
      </c>
      <c r="Z25" s="36">
        <f t="shared" si="2"/>
        <v>605</v>
      </c>
      <c r="AA25" s="107">
        <f t="shared" si="3"/>
        <v>260</v>
      </c>
    </row>
    <row r="26" spans="1:27" ht="12" customHeight="1" x14ac:dyDescent="0.2">
      <c r="A26" s="92">
        <v>20</v>
      </c>
      <c r="B26" s="34">
        <v>117</v>
      </c>
      <c r="C26" s="34">
        <v>103</v>
      </c>
      <c r="D26" s="34">
        <v>0</v>
      </c>
      <c r="E26" s="34">
        <v>0</v>
      </c>
      <c r="F26" s="34">
        <v>357</v>
      </c>
      <c r="G26" s="34">
        <v>218</v>
      </c>
      <c r="H26" s="34">
        <v>18</v>
      </c>
      <c r="I26" s="34">
        <v>0</v>
      </c>
      <c r="J26" s="34">
        <v>24</v>
      </c>
      <c r="K26" s="34">
        <v>0</v>
      </c>
      <c r="L26" s="34">
        <v>48</v>
      </c>
      <c r="M26" s="34">
        <v>165</v>
      </c>
      <c r="N26" s="34">
        <v>0</v>
      </c>
      <c r="O26" s="34">
        <v>0</v>
      </c>
      <c r="P26" s="34">
        <v>7</v>
      </c>
      <c r="Q26" s="34">
        <v>5</v>
      </c>
      <c r="R26" s="34">
        <v>38</v>
      </c>
      <c r="S26" s="34">
        <v>0</v>
      </c>
      <c r="T26" s="34">
        <v>0</v>
      </c>
      <c r="U26" s="34">
        <v>0</v>
      </c>
      <c r="V26" s="115">
        <v>0</v>
      </c>
      <c r="W26" s="103">
        <v>0</v>
      </c>
      <c r="X26" s="102">
        <f t="shared" si="0"/>
        <v>609</v>
      </c>
      <c r="Y26" s="34">
        <f t="shared" si="1"/>
        <v>491</v>
      </c>
      <c r="Z26" s="34">
        <f t="shared" si="2"/>
        <v>522</v>
      </c>
      <c r="AA26" s="103">
        <f t="shared" si="3"/>
        <v>486</v>
      </c>
    </row>
    <row r="27" spans="1:27" ht="12" customHeight="1" x14ac:dyDescent="0.2">
      <c r="A27" s="93">
        <v>21</v>
      </c>
      <c r="B27" s="35">
        <v>101</v>
      </c>
      <c r="C27" s="35">
        <v>61</v>
      </c>
      <c r="D27" s="35">
        <v>0</v>
      </c>
      <c r="E27" s="35">
        <v>0</v>
      </c>
      <c r="F27" s="35">
        <v>332</v>
      </c>
      <c r="G27" s="35">
        <v>69</v>
      </c>
      <c r="H27" s="35">
        <v>16</v>
      </c>
      <c r="I27" s="35">
        <v>0</v>
      </c>
      <c r="J27" s="35">
        <v>27</v>
      </c>
      <c r="K27" s="35">
        <v>0</v>
      </c>
      <c r="L27" s="35">
        <v>147</v>
      </c>
      <c r="M27" s="35">
        <v>45</v>
      </c>
      <c r="N27" s="35">
        <v>0</v>
      </c>
      <c r="O27" s="35">
        <v>0</v>
      </c>
      <c r="P27" s="35">
        <v>28</v>
      </c>
      <c r="Q27" s="35">
        <v>5</v>
      </c>
      <c r="R27" s="35">
        <v>34</v>
      </c>
      <c r="S27" s="35">
        <v>0</v>
      </c>
      <c r="T27" s="35">
        <v>0</v>
      </c>
      <c r="U27" s="35">
        <v>0</v>
      </c>
      <c r="V27" s="116">
        <v>0</v>
      </c>
      <c r="W27" s="105">
        <v>0</v>
      </c>
      <c r="X27" s="104">
        <f t="shared" si="0"/>
        <v>685</v>
      </c>
      <c r="Y27" s="35">
        <f t="shared" si="1"/>
        <v>180</v>
      </c>
      <c r="Z27" s="35">
        <f t="shared" si="2"/>
        <v>580</v>
      </c>
      <c r="AA27" s="105">
        <f t="shared" si="3"/>
        <v>175</v>
      </c>
    </row>
    <row r="28" spans="1:27" ht="12" customHeight="1" thickBot="1" x14ac:dyDescent="0.25">
      <c r="A28" s="95" t="s">
        <v>17</v>
      </c>
      <c r="B28" s="28">
        <f t="shared" ref="B28:W28" si="4">SUM(B7:B27)</f>
        <v>2141</v>
      </c>
      <c r="C28" s="28">
        <f t="shared" si="4"/>
        <v>2749</v>
      </c>
      <c r="D28" s="28">
        <f t="shared" si="4"/>
        <v>141</v>
      </c>
      <c r="E28" s="28">
        <f t="shared" si="4"/>
        <v>42</v>
      </c>
      <c r="F28" s="28">
        <f t="shared" si="4"/>
        <v>6897</v>
      </c>
      <c r="G28" s="28">
        <f t="shared" si="4"/>
        <v>4706</v>
      </c>
      <c r="H28" s="28">
        <f t="shared" si="4"/>
        <v>569</v>
      </c>
      <c r="I28" s="28">
        <f t="shared" si="4"/>
        <v>154</v>
      </c>
      <c r="J28" s="28">
        <f t="shared" si="4"/>
        <v>466</v>
      </c>
      <c r="K28" s="28">
        <f t="shared" si="4"/>
        <v>26</v>
      </c>
      <c r="L28" s="28">
        <f t="shared" si="4"/>
        <v>3976</v>
      </c>
      <c r="M28" s="28">
        <f t="shared" si="4"/>
        <v>3334</v>
      </c>
      <c r="N28" s="28">
        <f t="shared" si="4"/>
        <v>5</v>
      </c>
      <c r="O28" s="28">
        <f t="shared" si="4"/>
        <v>13</v>
      </c>
      <c r="P28" s="28">
        <f t="shared" si="4"/>
        <v>474</v>
      </c>
      <c r="Q28" s="28">
        <f t="shared" si="4"/>
        <v>178</v>
      </c>
      <c r="R28" s="28">
        <f t="shared" si="4"/>
        <v>246</v>
      </c>
      <c r="S28" s="28">
        <f t="shared" si="4"/>
        <v>2</v>
      </c>
      <c r="T28" s="28">
        <f t="shared" si="4"/>
        <v>0</v>
      </c>
      <c r="U28" s="28">
        <f t="shared" si="4"/>
        <v>0</v>
      </c>
      <c r="V28" s="28">
        <f t="shared" si="4"/>
        <v>0</v>
      </c>
      <c r="W28" s="29">
        <f t="shared" si="4"/>
        <v>0</v>
      </c>
      <c r="X28" s="96">
        <f t="shared" si="0"/>
        <v>14915</v>
      </c>
      <c r="Y28" s="28">
        <f t="shared" si="1"/>
        <v>11204</v>
      </c>
      <c r="Z28" s="28">
        <f t="shared" si="2"/>
        <v>13014</v>
      </c>
      <c r="AA28" s="29">
        <f t="shared" si="3"/>
        <v>10789</v>
      </c>
    </row>
    <row r="29" spans="1:27" ht="12" customHeight="1" x14ac:dyDescent="0.2">
      <c r="A29" s="97" t="s">
        <v>18</v>
      </c>
      <c r="B29" s="63">
        <v>23</v>
      </c>
      <c r="C29" s="63">
        <v>0</v>
      </c>
      <c r="D29" s="63">
        <v>14</v>
      </c>
      <c r="E29" s="63">
        <v>0</v>
      </c>
      <c r="F29" s="63">
        <v>15</v>
      </c>
      <c r="G29" s="63">
        <v>0</v>
      </c>
      <c r="H29" s="63">
        <v>6</v>
      </c>
      <c r="I29" s="63">
        <v>0</v>
      </c>
      <c r="J29" s="63">
        <v>7</v>
      </c>
      <c r="K29" s="63">
        <v>0</v>
      </c>
      <c r="L29" s="63">
        <v>171</v>
      </c>
      <c r="M29" s="63">
        <v>32</v>
      </c>
      <c r="N29" s="63">
        <v>0</v>
      </c>
      <c r="O29" s="63">
        <v>0</v>
      </c>
      <c r="P29" s="63">
        <v>11</v>
      </c>
      <c r="Q29" s="63">
        <v>0</v>
      </c>
      <c r="R29" s="63">
        <v>117</v>
      </c>
      <c r="S29" s="63">
        <v>0</v>
      </c>
      <c r="T29" s="63">
        <v>0</v>
      </c>
      <c r="U29" s="63">
        <v>0</v>
      </c>
      <c r="V29" s="63">
        <v>0</v>
      </c>
      <c r="W29" s="64">
        <v>0</v>
      </c>
      <c r="X29" s="98">
        <f t="shared" si="0"/>
        <v>364</v>
      </c>
      <c r="Y29" s="37">
        <f t="shared" si="1"/>
        <v>32</v>
      </c>
      <c r="Z29" s="37">
        <f t="shared" si="2"/>
        <v>209</v>
      </c>
      <c r="AA29" s="99">
        <f t="shared" si="3"/>
        <v>32</v>
      </c>
    </row>
    <row r="30" spans="1:27" ht="12" customHeight="1" thickBot="1" x14ac:dyDescent="0.25">
      <c r="A30" s="95" t="s">
        <v>19</v>
      </c>
      <c r="B30" s="28">
        <f t="shared" ref="B30:W30" si="5">SUM(B28:B29)</f>
        <v>2164</v>
      </c>
      <c r="C30" s="28">
        <f t="shared" si="5"/>
        <v>2749</v>
      </c>
      <c r="D30" s="28">
        <f t="shared" si="5"/>
        <v>155</v>
      </c>
      <c r="E30" s="28">
        <f t="shared" si="5"/>
        <v>42</v>
      </c>
      <c r="F30" s="28">
        <f t="shared" si="5"/>
        <v>6912</v>
      </c>
      <c r="G30" s="28">
        <f t="shared" si="5"/>
        <v>4706</v>
      </c>
      <c r="H30" s="28">
        <f t="shared" si="5"/>
        <v>575</v>
      </c>
      <c r="I30" s="28">
        <f t="shared" si="5"/>
        <v>154</v>
      </c>
      <c r="J30" s="28">
        <f t="shared" si="5"/>
        <v>473</v>
      </c>
      <c r="K30" s="28">
        <f t="shared" si="5"/>
        <v>26</v>
      </c>
      <c r="L30" s="28">
        <f t="shared" si="5"/>
        <v>4147</v>
      </c>
      <c r="M30" s="28">
        <f t="shared" si="5"/>
        <v>3366</v>
      </c>
      <c r="N30" s="28">
        <f t="shared" si="5"/>
        <v>5</v>
      </c>
      <c r="O30" s="28">
        <f t="shared" si="5"/>
        <v>13</v>
      </c>
      <c r="P30" s="28">
        <f t="shared" si="5"/>
        <v>485</v>
      </c>
      <c r="Q30" s="28">
        <f t="shared" si="5"/>
        <v>178</v>
      </c>
      <c r="R30" s="28">
        <f t="shared" si="5"/>
        <v>363</v>
      </c>
      <c r="S30" s="28">
        <f t="shared" si="5"/>
        <v>2</v>
      </c>
      <c r="T30" s="28">
        <f t="shared" si="5"/>
        <v>0</v>
      </c>
      <c r="U30" s="28">
        <f t="shared" si="5"/>
        <v>0</v>
      </c>
      <c r="V30" s="28">
        <f t="shared" si="5"/>
        <v>0</v>
      </c>
      <c r="W30" s="29">
        <f t="shared" si="5"/>
        <v>0</v>
      </c>
      <c r="X30" s="96">
        <f t="shared" si="0"/>
        <v>15279</v>
      </c>
      <c r="Y30" s="28">
        <f t="shared" si="1"/>
        <v>11236</v>
      </c>
      <c r="Z30" s="28">
        <f t="shared" si="2"/>
        <v>13223</v>
      </c>
      <c r="AA30" s="29">
        <f t="shared" si="3"/>
        <v>10821</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284</v>
      </c>
      <c r="D32" s="100"/>
    </row>
    <row r="34" spans="1:27" ht="18" customHeight="1" thickBot="1" x14ac:dyDescent="0.35">
      <c r="A34" s="53" t="s">
        <v>125</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145</v>
      </c>
      <c r="C38" s="34">
        <v>192</v>
      </c>
      <c r="D38" s="34">
        <v>2</v>
      </c>
      <c r="E38" s="34">
        <v>0</v>
      </c>
      <c r="F38" s="34">
        <v>452</v>
      </c>
      <c r="G38" s="34">
        <v>294</v>
      </c>
      <c r="H38" s="34">
        <v>37</v>
      </c>
      <c r="I38" s="34">
        <v>6</v>
      </c>
      <c r="J38" s="34">
        <v>40</v>
      </c>
      <c r="K38" s="34">
        <v>0</v>
      </c>
      <c r="L38" s="34">
        <v>419</v>
      </c>
      <c r="M38" s="34">
        <v>233</v>
      </c>
      <c r="N38" s="34">
        <v>0</v>
      </c>
      <c r="O38" s="34">
        <v>7</v>
      </c>
      <c r="P38" s="34">
        <v>101</v>
      </c>
      <c r="Q38" s="34">
        <v>20</v>
      </c>
      <c r="R38" s="34">
        <v>36</v>
      </c>
      <c r="S38" s="34">
        <v>0</v>
      </c>
      <c r="T38" s="34">
        <v>0</v>
      </c>
      <c r="U38" s="34">
        <v>0</v>
      </c>
      <c r="V38" s="115">
        <v>0</v>
      </c>
      <c r="W38" s="103">
        <v>0</v>
      </c>
      <c r="X38" s="102">
        <f t="shared" ref="X38:X55" si="6">SUM(B38,D38,F38,H38,J38,L38,N38,P38,R38,T38,V38)</f>
        <v>1232</v>
      </c>
      <c r="Y38" s="34">
        <f t="shared" ref="Y38:Y55" si="7">SUM(C38,E38,G38,I38,K38,M38,O38,Q38,S38,U38,W38)</f>
        <v>752</v>
      </c>
      <c r="Z38" s="34">
        <f t="shared" ref="Z38:Z55" si="8">SUM(B38,F38,L38,T38)</f>
        <v>1016</v>
      </c>
      <c r="AA38" s="103">
        <f t="shared" ref="AA38:AA55" si="9">SUM(C38,G38,M38,U38)</f>
        <v>719</v>
      </c>
    </row>
    <row r="39" spans="1:27" ht="12" customHeight="1" x14ac:dyDescent="0.2">
      <c r="A39" s="92">
        <v>2</v>
      </c>
      <c r="B39" s="34">
        <v>50</v>
      </c>
      <c r="C39" s="34">
        <v>155</v>
      </c>
      <c r="D39" s="34">
        <v>5</v>
      </c>
      <c r="E39" s="34">
        <v>1</v>
      </c>
      <c r="F39" s="34">
        <v>150</v>
      </c>
      <c r="G39" s="34">
        <v>264</v>
      </c>
      <c r="H39" s="34">
        <v>23</v>
      </c>
      <c r="I39" s="34">
        <v>6</v>
      </c>
      <c r="J39" s="34">
        <v>17</v>
      </c>
      <c r="K39" s="34">
        <v>0</v>
      </c>
      <c r="L39" s="34">
        <v>143</v>
      </c>
      <c r="M39" s="34">
        <v>176</v>
      </c>
      <c r="N39" s="34">
        <v>0</v>
      </c>
      <c r="O39" s="34">
        <v>0</v>
      </c>
      <c r="P39" s="34">
        <v>44</v>
      </c>
      <c r="Q39" s="34">
        <v>18</v>
      </c>
      <c r="R39" s="34">
        <v>0</v>
      </c>
      <c r="S39" s="34">
        <v>2</v>
      </c>
      <c r="T39" s="34">
        <v>0</v>
      </c>
      <c r="U39" s="34">
        <v>0</v>
      </c>
      <c r="V39" s="115">
        <v>0</v>
      </c>
      <c r="W39" s="103">
        <v>0</v>
      </c>
      <c r="X39" s="102">
        <f t="shared" si="6"/>
        <v>432</v>
      </c>
      <c r="Y39" s="34">
        <f t="shared" si="7"/>
        <v>622</v>
      </c>
      <c r="Z39" s="34">
        <f t="shared" si="8"/>
        <v>343</v>
      </c>
      <c r="AA39" s="103">
        <f t="shared" si="9"/>
        <v>595</v>
      </c>
    </row>
    <row r="40" spans="1:27" ht="12" customHeight="1" x14ac:dyDescent="0.2">
      <c r="A40" s="93">
        <v>3</v>
      </c>
      <c r="B40" s="35">
        <v>109</v>
      </c>
      <c r="C40" s="35">
        <v>164</v>
      </c>
      <c r="D40" s="35">
        <v>11</v>
      </c>
      <c r="E40" s="35">
        <v>8</v>
      </c>
      <c r="F40" s="35">
        <v>470</v>
      </c>
      <c r="G40" s="35">
        <v>304</v>
      </c>
      <c r="H40" s="35">
        <v>14</v>
      </c>
      <c r="I40" s="35">
        <v>15</v>
      </c>
      <c r="J40" s="35">
        <v>48</v>
      </c>
      <c r="K40" s="35">
        <v>0</v>
      </c>
      <c r="L40" s="35">
        <v>386</v>
      </c>
      <c r="M40" s="35">
        <v>217</v>
      </c>
      <c r="N40" s="35">
        <v>0</v>
      </c>
      <c r="O40" s="35">
        <v>5</v>
      </c>
      <c r="P40" s="35">
        <v>83</v>
      </c>
      <c r="Q40" s="35">
        <v>6</v>
      </c>
      <c r="R40" s="35">
        <v>0</v>
      </c>
      <c r="S40" s="35">
        <v>0</v>
      </c>
      <c r="T40" s="35">
        <v>0</v>
      </c>
      <c r="U40" s="35">
        <v>0</v>
      </c>
      <c r="V40" s="116">
        <v>0</v>
      </c>
      <c r="W40" s="105">
        <v>0</v>
      </c>
      <c r="X40" s="104">
        <f t="shared" si="6"/>
        <v>1121</v>
      </c>
      <c r="Y40" s="35">
        <f t="shared" si="7"/>
        <v>719</v>
      </c>
      <c r="Z40" s="35">
        <f t="shared" si="8"/>
        <v>965</v>
      </c>
      <c r="AA40" s="105">
        <f t="shared" si="9"/>
        <v>685</v>
      </c>
    </row>
    <row r="41" spans="1:27" ht="12" customHeight="1" x14ac:dyDescent="0.2">
      <c r="A41" s="94">
        <v>4</v>
      </c>
      <c r="B41" s="36">
        <v>248</v>
      </c>
      <c r="C41" s="36">
        <v>113</v>
      </c>
      <c r="D41" s="36">
        <v>19</v>
      </c>
      <c r="E41" s="36">
        <v>1</v>
      </c>
      <c r="F41" s="36">
        <v>812</v>
      </c>
      <c r="G41" s="36">
        <v>251</v>
      </c>
      <c r="H41" s="36">
        <v>71</v>
      </c>
      <c r="I41" s="36">
        <v>8</v>
      </c>
      <c r="J41" s="36">
        <v>70</v>
      </c>
      <c r="K41" s="36">
        <v>4</v>
      </c>
      <c r="L41" s="36">
        <v>409</v>
      </c>
      <c r="M41" s="36">
        <v>143</v>
      </c>
      <c r="N41" s="36">
        <v>0</v>
      </c>
      <c r="O41" s="36">
        <v>0</v>
      </c>
      <c r="P41" s="36">
        <v>27</v>
      </c>
      <c r="Q41" s="36">
        <v>6</v>
      </c>
      <c r="R41" s="36">
        <v>38</v>
      </c>
      <c r="S41" s="36">
        <v>0</v>
      </c>
      <c r="T41" s="36">
        <v>0</v>
      </c>
      <c r="U41" s="36">
        <v>0</v>
      </c>
      <c r="V41" s="117">
        <v>0</v>
      </c>
      <c r="W41" s="107">
        <v>0</v>
      </c>
      <c r="X41" s="106">
        <f t="shared" si="6"/>
        <v>1694</v>
      </c>
      <c r="Y41" s="36">
        <f t="shared" si="7"/>
        <v>526</v>
      </c>
      <c r="Z41" s="36">
        <f t="shared" si="8"/>
        <v>1469</v>
      </c>
      <c r="AA41" s="107">
        <f t="shared" si="9"/>
        <v>507</v>
      </c>
    </row>
    <row r="42" spans="1:27" ht="12" customHeight="1" x14ac:dyDescent="0.2">
      <c r="A42" s="92">
        <v>5</v>
      </c>
      <c r="B42" s="34">
        <v>114</v>
      </c>
      <c r="C42" s="34">
        <v>150</v>
      </c>
      <c r="D42" s="34">
        <v>0</v>
      </c>
      <c r="E42" s="34">
        <v>6</v>
      </c>
      <c r="F42" s="34">
        <v>314</v>
      </c>
      <c r="G42" s="34">
        <v>259</v>
      </c>
      <c r="H42" s="34">
        <v>0</v>
      </c>
      <c r="I42" s="34">
        <v>16</v>
      </c>
      <c r="J42" s="34">
        <v>28</v>
      </c>
      <c r="K42" s="34">
        <v>0</v>
      </c>
      <c r="L42" s="34">
        <v>244</v>
      </c>
      <c r="M42" s="34">
        <v>243</v>
      </c>
      <c r="N42" s="34">
        <v>0</v>
      </c>
      <c r="O42" s="34">
        <v>0</v>
      </c>
      <c r="P42" s="34">
        <v>37</v>
      </c>
      <c r="Q42" s="34">
        <v>28</v>
      </c>
      <c r="R42" s="34">
        <v>0</v>
      </c>
      <c r="S42" s="34">
        <v>0</v>
      </c>
      <c r="T42" s="34">
        <v>0</v>
      </c>
      <c r="U42" s="34">
        <v>0</v>
      </c>
      <c r="V42" s="115">
        <v>0</v>
      </c>
      <c r="W42" s="103">
        <v>0</v>
      </c>
      <c r="X42" s="102">
        <f t="shared" si="6"/>
        <v>737</v>
      </c>
      <c r="Y42" s="34">
        <f t="shared" si="7"/>
        <v>702</v>
      </c>
      <c r="Z42" s="34">
        <f t="shared" si="8"/>
        <v>672</v>
      </c>
      <c r="AA42" s="103">
        <f t="shared" si="9"/>
        <v>652</v>
      </c>
    </row>
    <row r="43" spans="1:27" ht="12" customHeight="1" x14ac:dyDescent="0.2">
      <c r="A43" s="93">
        <v>6</v>
      </c>
      <c r="B43" s="35">
        <v>125</v>
      </c>
      <c r="C43" s="35">
        <v>175</v>
      </c>
      <c r="D43" s="35">
        <v>10</v>
      </c>
      <c r="E43" s="35">
        <v>10</v>
      </c>
      <c r="F43" s="35">
        <v>310</v>
      </c>
      <c r="G43" s="35">
        <v>314</v>
      </c>
      <c r="H43" s="35">
        <v>9</v>
      </c>
      <c r="I43" s="35">
        <v>22</v>
      </c>
      <c r="J43" s="35">
        <v>15</v>
      </c>
      <c r="K43" s="35">
        <v>0</v>
      </c>
      <c r="L43" s="35">
        <v>321</v>
      </c>
      <c r="M43" s="35">
        <v>219</v>
      </c>
      <c r="N43" s="35">
        <v>0</v>
      </c>
      <c r="O43" s="35">
        <v>0</v>
      </c>
      <c r="P43" s="35">
        <v>39</v>
      </c>
      <c r="Q43" s="35">
        <v>12</v>
      </c>
      <c r="R43" s="35">
        <v>0</v>
      </c>
      <c r="S43" s="35">
        <v>0</v>
      </c>
      <c r="T43" s="35">
        <v>0</v>
      </c>
      <c r="U43" s="35">
        <v>0</v>
      </c>
      <c r="V43" s="116">
        <v>0</v>
      </c>
      <c r="W43" s="105">
        <v>0</v>
      </c>
      <c r="X43" s="104">
        <f t="shared" si="6"/>
        <v>829</v>
      </c>
      <c r="Y43" s="35">
        <f t="shared" si="7"/>
        <v>752</v>
      </c>
      <c r="Z43" s="35">
        <f t="shared" si="8"/>
        <v>756</v>
      </c>
      <c r="AA43" s="105">
        <f t="shared" si="9"/>
        <v>708</v>
      </c>
    </row>
    <row r="44" spans="1:27" ht="12" customHeight="1" x14ac:dyDescent="0.2">
      <c r="A44" s="94">
        <v>7</v>
      </c>
      <c r="B44" s="36">
        <v>160</v>
      </c>
      <c r="C44" s="36">
        <v>182</v>
      </c>
      <c r="D44" s="36">
        <v>0</v>
      </c>
      <c r="E44" s="36">
        <v>0</v>
      </c>
      <c r="F44" s="36">
        <v>475</v>
      </c>
      <c r="G44" s="36">
        <v>336</v>
      </c>
      <c r="H44" s="36">
        <v>24</v>
      </c>
      <c r="I44" s="36">
        <v>0</v>
      </c>
      <c r="J44" s="36">
        <v>22</v>
      </c>
      <c r="K44" s="36">
        <v>5</v>
      </c>
      <c r="L44" s="36">
        <v>229</v>
      </c>
      <c r="M44" s="36">
        <v>163</v>
      </c>
      <c r="N44" s="36">
        <v>0</v>
      </c>
      <c r="O44" s="36">
        <v>0</v>
      </c>
      <c r="P44" s="36">
        <v>32</v>
      </c>
      <c r="Q44" s="36">
        <v>27</v>
      </c>
      <c r="R44" s="36">
        <v>0</v>
      </c>
      <c r="S44" s="36">
        <v>0</v>
      </c>
      <c r="T44" s="36">
        <v>0</v>
      </c>
      <c r="U44" s="36">
        <v>0</v>
      </c>
      <c r="V44" s="117">
        <v>0</v>
      </c>
      <c r="W44" s="107">
        <v>0</v>
      </c>
      <c r="X44" s="106">
        <f t="shared" si="6"/>
        <v>942</v>
      </c>
      <c r="Y44" s="36">
        <f t="shared" si="7"/>
        <v>713</v>
      </c>
      <c r="Z44" s="36">
        <f t="shared" si="8"/>
        <v>864</v>
      </c>
      <c r="AA44" s="107">
        <f t="shared" si="9"/>
        <v>681</v>
      </c>
    </row>
    <row r="45" spans="1:27" ht="12" customHeight="1" x14ac:dyDescent="0.2">
      <c r="A45" s="92">
        <v>8</v>
      </c>
      <c r="B45" s="34">
        <v>247</v>
      </c>
      <c r="C45" s="34">
        <v>130</v>
      </c>
      <c r="D45" s="34">
        <v>0</v>
      </c>
      <c r="E45" s="34">
        <v>0</v>
      </c>
      <c r="F45" s="34">
        <v>677</v>
      </c>
      <c r="G45" s="34">
        <v>210</v>
      </c>
      <c r="H45" s="34">
        <v>47</v>
      </c>
      <c r="I45" s="34">
        <v>0</v>
      </c>
      <c r="J45" s="34">
        <v>55</v>
      </c>
      <c r="K45" s="34">
        <v>6</v>
      </c>
      <c r="L45" s="34">
        <v>225</v>
      </c>
      <c r="M45" s="34">
        <v>127</v>
      </c>
      <c r="N45" s="34">
        <v>0</v>
      </c>
      <c r="O45" s="34">
        <v>0</v>
      </c>
      <c r="P45" s="34">
        <v>28</v>
      </c>
      <c r="Q45" s="34">
        <v>9</v>
      </c>
      <c r="R45" s="34">
        <v>34</v>
      </c>
      <c r="S45" s="34">
        <v>0</v>
      </c>
      <c r="T45" s="34">
        <v>0</v>
      </c>
      <c r="U45" s="34">
        <v>0</v>
      </c>
      <c r="V45" s="115">
        <v>0</v>
      </c>
      <c r="W45" s="103">
        <v>0</v>
      </c>
      <c r="X45" s="102">
        <f t="shared" si="6"/>
        <v>1313</v>
      </c>
      <c r="Y45" s="34">
        <f t="shared" si="7"/>
        <v>482</v>
      </c>
      <c r="Z45" s="34">
        <f t="shared" si="8"/>
        <v>1149</v>
      </c>
      <c r="AA45" s="103">
        <f t="shared" si="9"/>
        <v>467</v>
      </c>
    </row>
    <row r="46" spans="1:27" ht="12" customHeight="1" x14ac:dyDescent="0.2">
      <c r="A46" s="93">
        <v>9</v>
      </c>
      <c r="B46" s="35">
        <v>134</v>
      </c>
      <c r="C46" s="35">
        <v>143</v>
      </c>
      <c r="D46" s="35">
        <v>0</v>
      </c>
      <c r="E46" s="35">
        <v>0</v>
      </c>
      <c r="F46" s="35">
        <v>556</v>
      </c>
      <c r="G46" s="35">
        <v>307</v>
      </c>
      <c r="H46" s="35">
        <v>0</v>
      </c>
      <c r="I46" s="35">
        <v>0</v>
      </c>
      <c r="J46" s="35">
        <v>29</v>
      </c>
      <c r="K46" s="35">
        <v>0</v>
      </c>
      <c r="L46" s="35">
        <v>295</v>
      </c>
      <c r="M46" s="35">
        <v>250</v>
      </c>
      <c r="N46" s="35">
        <v>0</v>
      </c>
      <c r="O46" s="35">
        <v>0</v>
      </c>
      <c r="P46" s="35">
        <v>14</v>
      </c>
      <c r="Q46" s="35">
        <v>9</v>
      </c>
      <c r="R46" s="35">
        <v>68</v>
      </c>
      <c r="S46" s="35">
        <v>0</v>
      </c>
      <c r="T46" s="35">
        <v>0</v>
      </c>
      <c r="U46" s="35">
        <v>0</v>
      </c>
      <c r="V46" s="116">
        <v>0</v>
      </c>
      <c r="W46" s="105">
        <v>0</v>
      </c>
      <c r="X46" s="104">
        <f t="shared" si="6"/>
        <v>1096</v>
      </c>
      <c r="Y46" s="35">
        <f t="shared" si="7"/>
        <v>709</v>
      </c>
      <c r="Z46" s="35">
        <f t="shared" si="8"/>
        <v>985</v>
      </c>
      <c r="AA46" s="105">
        <f t="shared" si="9"/>
        <v>700</v>
      </c>
    </row>
    <row r="47" spans="1:27" ht="12" customHeight="1" x14ac:dyDescent="0.2">
      <c r="A47" s="94">
        <v>10</v>
      </c>
      <c r="B47" s="36">
        <v>172</v>
      </c>
      <c r="C47" s="36">
        <v>138</v>
      </c>
      <c r="D47" s="36">
        <v>61</v>
      </c>
      <c r="E47" s="36">
        <v>0</v>
      </c>
      <c r="F47" s="36">
        <v>525</v>
      </c>
      <c r="G47" s="36">
        <v>238</v>
      </c>
      <c r="H47" s="36">
        <v>42</v>
      </c>
      <c r="I47" s="36">
        <v>0</v>
      </c>
      <c r="J47" s="36">
        <v>22</v>
      </c>
      <c r="K47" s="36">
        <v>0</v>
      </c>
      <c r="L47" s="36">
        <v>241</v>
      </c>
      <c r="M47" s="36">
        <v>216</v>
      </c>
      <c r="N47" s="36">
        <v>0</v>
      </c>
      <c r="O47" s="36">
        <v>0</v>
      </c>
      <c r="P47" s="36">
        <v>16</v>
      </c>
      <c r="Q47" s="36">
        <v>10</v>
      </c>
      <c r="R47" s="36">
        <v>43</v>
      </c>
      <c r="S47" s="36">
        <v>0</v>
      </c>
      <c r="T47" s="36">
        <v>0</v>
      </c>
      <c r="U47" s="36">
        <v>0</v>
      </c>
      <c r="V47" s="117">
        <v>0</v>
      </c>
      <c r="W47" s="107">
        <v>0</v>
      </c>
      <c r="X47" s="106">
        <f t="shared" si="6"/>
        <v>1122</v>
      </c>
      <c r="Y47" s="36">
        <f t="shared" si="7"/>
        <v>602</v>
      </c>
      <c r="Z47" s="36">
        <f t="shared" si="8"/>
        <v>938</v>
      </c>
      <c r="AA47" s="107">
        <f t="shared" si="9"/>
        <v>592</v>
      </c>
    </row>
    <row r="48" spans="1:27" ht="12" customHeight="1" x14ac:dyDescent="0.2">
      <c r="A48" s="92">
        <v>11</v>
      </c>
      <c r="B48" s="34">
        <v>142</v>
      </c>
      <c r="C48" s="34">
        <v>189</v>
      </c>
      <c r="D48" s="34">
        <v>19</v>
      </c>
      <c r="E48" s="34">
        <v>0</v>
      </c>
      <c r="F48" s="34">
        <v>545</v>
      </c>
      <c r="G48" s="34">
        <v>327</v>
      </c>
      <c r="H48" s="34">
        <v>148</v>
      </c>
      <c r="I48" s="34">
        <v>6</v>
      </c>
      <c r="J48" s="34">
        <v>29</v>
      </c>
      <c r="K48" s="34">
        <v>3</v>
      </c>
      <c r="L48" s="34">
        <v>167</v>
      </c>
      <c r="M48" s="34">
        <v>220</v>
      </c>
      <c r="N48" s="34">
        <v>0</v>
      </c>
      <c r="O48" s="34">
        <v>0</v>
      </c>
      <c r="P48" s="34">
        <v>8</v>
      </c>
      <c r="Q48" s="34">
        <v>3</v>
      </c>
      <c r="R48" s="34">
        <v>0</v>
      </c>
      <c r="S48" s="34">
        <v>0</v>
      </c>
      <c r="T48" s="34">
        <v>0</v>
      </c>
      <c r="U48" s="34">
        <v>0</v>
      </c>
      <c r="V48" s="115">
        <v>0</v>
      </c>
      <c r="W48" s="103">
        <v>0</v>
      </c>
      <c r="X48" s="102">
        <f t="shared" si="6"/>
        <v>1058</v>
      </c>
      <c r="Y48" s="34">
        <f t="shared" si="7"/>
        <v>748</v>
      </c>
      <c r="Z48" s="34">
        <f t="shared" si="8"/>
        <v>854</v>
      </c>
      <c r="AA48" s="103">
        <f t="shared" si="9"/>
        <v>736</v>
      </c>
    </row>
    <row r="49" spans="1:27" ht="12" customHeight="1" x14ac:dyDescent="0.2">
      <c r="A49" s="93">
        <v>12</v>
      </c>
      <c r="B49" s="35">
        <v>157</v>
      </c>
      <c r="C49" s="35">
        <v>219</v>
      </c>
      <c r="D49" s="35">
        <v>1</v>
      </c>
      <c r="E49" s="35">
        <v>3</v>
      </c>
      <c r="F49" s="35">
        <v>499</v>
      </c>
      <c r="G49" s="35">
        <v>334</v>
      </c>
      <c r="H49" s="35">
        <v>24</v>
      </c>
      <c r="I49" s="35">
        <v>20</v>
      </c>
      <c r="J49" s="35">
        <v>20</v>
      </c>
      <c r="K49" s="35">
        <v>0</v>
      </c>
      <c r="L49" s="35">
        <v>167</v>
      </c>
      <c r="M49" s="35">
        <v>253</v>
      </c>
      <c r="N49" s="35">
        <v>0</v>
      </c>
      <c r="O49" s="35">
        <v>0</v>
      </c>
      <c r="P49" s="35">
        <v>6</v>
      </c>
      <c r="Q49" s="35">
        <v>18</v>
      </c>
      <c r="R49" s="35">
        <v>0</v>
      </c>
      <c r="S49" s="35">
        <v>0</v>
      </c>
      <c r="T49" s="35">
        <v>0</v>
      </c>
      <c r="U49" s="35">
        <v>0</v>
      </c>
      <c r="V49" s="116">
        <v>0</v>
      </c>
      <c r="W49" s="105">
        <v>0</v>
      </c>
      <c r="X49" s="104">
        <f t="shared" si="6"/>
        <v>874</v>
      </c>
      <c r="Y49" s="35">
        <f t="shared" si="7"/>
        <v>847</v>
      </c>
      <c r="Z49" s="35">
        <f t="shared" si="8"/>
        <v>823</v>
      </c>
      <c r="AA49" s="105">
        <f t="shared" si="9"/>
        <v>806</v>
      </c>
    </row>
    <row r="50" spans="1:27" ht="12" customHeight="1" x14ac:dyDescent="0.2">
      <c r="A50" s="94">
        <v>13</v>
      </c>
      <c r="B50" s="36">
        <v>91</v>
      </c>
      <c r="C50" s="36">
        <v>338</v>
      </c>
      <c r="D50" s="36">
        <v>3</v>
      </c>
      <c r="E50" s="36">
        <v>8</v>
      </c>
      <c r="F50" s="36">
        <v>340</v>
      </c>
      <c r="G50" s="36">
        <v>596</v>
      </c>
      <c r="H50" s="36">
        <v>37</v>
      </c>
      <c r="I50" s="36">
        <v>20</v>
      </c>
      <c r="J50" s="36">
        <v>27</v>
      </c>
      <c r="K50" s="36">
        <v>5</v>
      </c>
      <c r="L50" s="36">
        <v>307</v>
      </c>
      <c r="M50" s="36">
        <v>458</v>
      </c>
      <c r="N50" s="36">
        <v>0</v>
      </c>
      <c r="O50" s="36">
        <v>0</v>
      </c>
      <c r="P50" s="36">
        <v>9</v>
      </c>
      <c r="Q50" s="36">
        <v>9</v>
      </c>
      <c r="R50" s="36">
        <v>0</v>
      </c>
      <c r="S50" s="36">
        <v>0</v>
      </c>
      <c r="T50" s="36">
        <v>0</v>
      </c>
      <c r="U50" s="36">
        <v>0</v>
      </c>
      <c r="V50" s="117">
        <v>0</v>
      </c>
      <c r="W50" s="107">
        <v>0</v>
      </c>
      <c r="X50" s="106">
        <f t="shared" si="6"/>
        <v>814</v>
      </c>
      <c r="Y50" s="36">
        <f t="shared" si="7"/>
        <v>1434</v>
      </c>
      <c r="Z50" s="36">
        <f t="shared" si="8"/>
        <v>738</v>
      </c>
      <c r="AA50" s="107">
        <f t="shared" si="9"/>
        <v>1392</v>
      </c>
    </row>
    <row r="51" spans="1:27" ht="12" customHeight="1" x14ac:dyDescent="0.2">
      <c r="A51" s="92">
        <v>14</v>
      </c>
      <c r="B51" s="34">
        <v>140</v>
      </c>
      <c r="C51" s="34">
        <v>321</v>
      </c>
      <c r="D51" s="34">
        <v>10</v>
      </c>
      <c r="E51" s="34">
        <v>1</v>
      </c>
      <c r="F51" s="34">
        <v>366</v>
      </c>
      <c r="G51" s="34">
        <v>448</v>
      </c>
      <c r="H51" s="34">
        <v>81</v>
      </c>
      <c r="I51" s="34">
        <v>11</v>
      </c>
      <c r="J51" s="34">
        <v>18</v>
      </c>
      <c r="K51" s="34">
        <v>3</v>
      </c>
      <c r="L51" s="34">
        <v>199</v>
      </c>
      <c r="M51" s="34">
        <v>295</v>
      </c>
      <c r="N51" s="34">
        <v>5</v>
      </c>
      <c r="O51" s="34">
        <v>0</v>
      </c>
      <c r="P51" s="34">
        <v>24</v>
      </c>
      <c r="Q51" s="34">
        <v>0</v>
      </c>
      <c r="R51" s="34">
        <v>0</v>
      </c>
      <c r="S51" s="34">
        <v>0</v>
      </c>
      <c r="T51" s="34">
        <v>0</v>
      </c>
      <c r="U51" s="34">
        <v>0</v>
      </c>
      <c r="V51" s="115">
        <v>0</v>
      </c>
      <c r="W51" s="103">
        <v>0</v>
      </c>
      <c r="X51" s="102">
        <f t="shared" si="6"/>
        <v>843</v>
      </c>
      <c r="Y51" s="34">
        <f t="shared" si="7"/>
        <v>1079</v>
      </c>
      <c r="Z51" s="34">
        <f t="shared" si="8"/>
        <v>705</v>
      </c>
      <c r="AA51" s="103">
        <f t="shared" si="9"/>
        <v>1064</v>
      </c>
    </row>
    <row r="52" spans="1:27" ht="12" customHeight="1" x14ac:dyDescent="0.2">
      <c r="A52" s="93">
        <v>15</v>
      </c>
      <c r="B52" s="35">
        <v>107</v>
      </c>
      <c r="C52" s="35">
        <v>140</v>
      </c>
      <c r="D52" s="35">
        <v>0</v>
      </c>
      <c r="E52" s="35">
        <v>4</v>
      </c>
      <c r="F52" s="35">
        <v>406</v>
      </c>
      <c r="G52" s="35">
        <v>224</v>
      </c>
      <c r="H52" s="35">
        <v>12</v>
      </c>
      <c r="I52" s="35">
        <v>24</v>
      </c>
      <c r="J52" s="35">
        <v>26</v>
      </c>
      <c r="K52" s="35">
        <v>0</v>
      </c>
      <c r="L52" s="35">
        <v>224</v>
      </c>
      <c r="M52" s="35">
        <v>121</v>
      </c>
      <c r="N52" s="35">
        <v>0</v>
      </c>
      <c r="O52" s="35">
        <v>1</v>
      </c>
      <c r="P52" s="35">
        <v>6</v>
      </c>
      <c r="Q52" s="35">
        <v>3</v>
      </c>
      <c r="R52" s="35">
        <v>27</v>
      </c>
      <c r="S52" s="35">
        <v>0</v>
      </c>
      <c r="T52" s="35">
        <v>0</v>
      </c>
      <c r="U52" s="35">
        <v>0</v>
      </c>
      <c r="V52" s="116">
        <v>0</v>
      </c>
      <c r="W52" s="105">
        <v>0</v>
      </c>
      <c r="X52" s="104">
        <f t="shared" si="6"/>
        <v>808</v>
      </c>
      <c r="Y52" s="35">
        <f t="shared" si="7"/>
        <v>517</v>
      </c>
      <c r="Z52" s="35">
        <f t="shared" si="8"/>
        <v>737</v>
      </c>
      <c r="AA52" s="105">
        <f t="shared" si="9"/>
        <v>485</v>
      </c>
    </row>
    <row r="53" spans="1:27" ht="12" customHeight="1" thickBot="1" x14ac:dyDescent="0.25">
      <c r="A53" s="95" t="s">
        <v>17</v>
      </c>
      <c r="B53" s="28">
        <f t="shared" ref="B53:W53" si="10">SUM(B38:B52)</f>
        <v>2141</v>
      </c>
      <c r="C53" s="28">
        <f t="shared" si="10"/>
        <v>2749</v>
      </c>
      <c r="D53" s="28">
        <f t="shared" si="10"/>
        <v>141</v>
      </c>
      <c r="E53" s="28">
        <f t="shared" si="10"/>
        <v>42</v>
      </c>
      <c r="F53" s="28">
        <f t="shared" si="10"/>
        <v>6897</v>
      </c>
      <c r="G53" s="28">
        <f t="shared" si="10"/>
        <v>4706</v>
      </c>
      <c r="H53" s="28">
        <f t="shared" si="10"/>
        <v>569</v>
      </c>
      <c r="I53" s="28">
        <f t="shared" si="10"/>
        <v>154</v>
      </c>
      <c r="J53" s="28">
        <f t="shared" si="10"/>
        <v>466</v>
      </c>
      <c r="K53" s="28">
        <f t="shared" si="10"/>
        <v>26</v>
      </c>
      <c r="L53" s="28">
        <f t="shared" si="10"/>
        <v>3976</v>
      </c>
      <c r="M53" s="28">
        <f t="shared" si="10"/>
        <v>3334</v>
      </c>
      <c r="N53" s="28">
        <f t="shared" si="10"/>
        <v>5</v>
      </c>
      <c r="O53" s="28">
        <f t="shared" si="10"/>
        <v>13</v>
      </c>
      <c r="P53" s="28">
        <f t="shared" si="10"/>
        <v>474</v>
      </c>
      <c r="Q53" s="28">
        <f t="shared" si="10"/>
        <v>178</v>
      </c>
      <c r="R53" s="28">
        <f t="shared" si="10"/>
        <v>246</v>
      </c>
      <c r="S53" s="28">
        <f t="shared" si="10"/>
        <v>2</v>
      </c>
      <c r="T53" s="28">
        <f t="shared" si="10"/>
        <v>0</v>
      </c>
      <c r="U53" s="28">
        <f t="shared" si="10"/>
        <v>0</v>
      </c>
      <c r="V53" s="28">
        <f t="shared" si="10"/>
        <v>0</v>
      </c>
      <c r="W53" s="29">
        <f t="shared" si="10"/>
        <v>0</v>
      </c>
      <c r="X53" s="96">
        <f t="shared" si="6"/>
        <v>14915</v>
      </c>
      <c r="Y53" s="28">
        <f t="shared" si="7"/>
        <v>11204</v>
      </c>
      <c r="Z53" s="28">
        <f t="shared" si="8"/>
        <v>13014</v>
      </c>
      <c r="AA53" s="29">
        <f t="shared" si="9"/>
        <v>10789</v>
      </c>
    </row>
    <row r="54" spans="1:27" ht="12" customHeight="1" x14ac:dyDescent="0.2">
      <c r="A54" s="97" t="s">
        <v>18</v>
      </c>
      <c r="B54" s="63">
        <v>23</v>
      </c>
      <c r="C54" s="63">
        <v>0</v>
      </c>
      <c r="D54" s="63">
        <v>14</v>
      </c>
      <c r="E54" s="63">
        <v>0</v>
      </c>
      <c r="F54" s="63">
        <v>15</v>
      </c>
      <c r="G54" s="63">
        <v>0</v>
      </c>
      <c r="H54" s="63">
        <v>6</v>
      </c>
      <c r="I54" s="63">
        <v>0</v>
      </c>
      <c r="J54" s="63">
        <v>7</v>
      </c>
      <c r="K54" s="63">
        <v>0</v>
      </c>
      <c r="L54" s="63">
        <v>171</v>
      </c>
      <c r="M54" s="63">
        <v>32</v>
      </c>
      <c r="N54" s="63">
        <v>0</v>
      </c>
      <c r="O54" s="63">
        <v>0</v>
      </c>
      <c r="P54" s="63">
        <v>11</v>
      </c>
      <c r="Q54" s="63">
        <v>0</v>
      </c>
      <c r="R54" s="63">
        <v>117</v>
      </c>
      <c r="S54" s="63">
        <v>0</v>
      </c>
      <c r="T54" s="63">
        <v>0</v>
      </c>
      <c r="U54" s="63">
        <v>0</v>
      </c>
      <c r="V54" s="63">
        <v>0</v>
      </c>
      <c r="W54" s="64">
        <v>0</v>
      </c>
      <c r="X54" s="98">
        <f t="shared" si="6"/>
        <v>364</v>
      </c>
      <c r="Y54" s="37">
        <f t="shared" si="7"/>
        <v>32</v>
      </c>
      <c r="Z54" s="37">
        <f t="shared" si="8"/>
        <v>209</v>
      </c>
      <c r="AA54" s="99">
        <f t="shared" si="9"/>
        <v>32</v>
      </c>
    </row>
    <row r="55" spans="1:27" ht="12" customHeight="1" thickBot="1" x14ac:dyDescent="0.25">
      <c r="A55" s="95" t="s">
        <v>19</v>
      </c>
      <c r="B55" s="28">
        <f>SUM(B53:B54)</f>
        <v>2164</v>
      </c>
      <c r="C55" s="28">
        <f t="shared" ref="C55:W55" si="11">SUM(C53:C54)</f>
        <v>2749</v>
      </c>
      <c r="D55" s="28">
        <f t="shared" si="11"/>
        <v>155</v>
      </c>
      <c r="E55" s="28">
        <f t="shared" si="11"/>
        <v>42</v>
      </c>
      <c r="F55" s="28">
        <f t="shared" si="11"/>
        <v>6912</v>
      </c>
      <c r="G55" s="28">
        <f t="shared" si="11"/>
        <v>4706</v>
      </c>
      <c r="H55" s="28">
        <f t="shared" si="11"/>
        <v>575</v>
      </c>
      <c r="I55" s="28">
        <f t="shared" si="11"/>
        <v>154</v>
      </c>
      <c r="J55" s="28">
        <f t="shared" si="11"/>
        <v>473</v>
      </c>
      <c r="K55" s="28">
        <f t="shared" si="11"/>
        <v>26</v>
      </c>
      <c r="L55" s="28">
        <f t="shared" si="11"/>
        <v>4147</v>
      </c>
      <c r="M55" s="28">
        <f t="shared" si="11"/>
        <v>3366</v>
      </c>
      <c r="N55" s="28">
        <f t="shared" si="11"/>
        <v>5</v>
      </c>
      <c r="O55" s="28">
        <f t="shared" si="11"/>
        <v>13</v>
      </c>
      <c r="P55" s="28">
        <f t="shared" si="11"/>
        <v>485</v>
      </c>
      <c r="Q55" s="28">
        <f t="shared" si="11"/>
        <v>178</v>
      </c>
      <c r="R55" s="28">
        <f t="shared" si="11"/>
        <v>363</v>
      </c>
      <c r="S55" s="28">
        <f t="shared" si="11"/>
        <v>2</v>
      </c>
      <c r="T55" s="28">
        <f t="shared" si="11"/>
        <v>0</v>
      </c>
      <c r="U55" s="28">
        <f t="shared" si="11"/>
        <v>0</v>
      </c>
      <c r="V55" s="28">
        <f t="shared" si="11"/>
        <v>0</v>
      </c>
      <c r="W55" s="29">
        <f t="shared" si="11"/>
        <v>0</v>
      </c>
      <c r="X55" s="96">
        <f t="shared" si="6"/>
        <v>15279</v>
      </c>
      <c r="Y55" s="28">
        <f t="shared" si="7"/>
        <v>11236</v>
      </c>
      <c r="Z55" s="28">
        <f t="shared" si="8"/>
        <v>13223</v>
      </c>
      <c r="AA55" s="29">
        <f t="shared" si="9"/>
        <v>10821</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284</v>
      </c>
      <c r="D57" s="100"/>
    </row>
    <row r="59" spans="1:27" ht="20.25" customHeight="1" thickBot="1" x14ac:dyDescent="0.35">
      <c r="A59" s="53" t="s">
        <v>126</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543</v>
      </c>
      <c r="C63" s="34">
        <f t="shared" ref="C63:AA63" si="12">SUM(C15:C16,C20:C23)</f>
        <v>1065</v>
      </c>
      <c r="D63" s="34">
        <f t="shared" si="12"/>
        <v>27</v>
      </c>
      <c r="E63" s="34">
        <f t="shared" si="12"/>
        <v>15</v>
      </c>
      <c r="F63" s="34">
        <f t="shared" si="12"/>
        <v>1790</v>
      </c>
      <c r="G63" s="34">
        <f t="shared" si="12"/>
        <v>1724</v>
      </c>
      <c r="H63" s="34">
        <f t="shared" si="12"/>
        <v>179</v>
      </c>
      <c r="I63" s="34">
        <f t="shared" si="12"/>
        <v>68</v>
      </c>
      <c r="J63" s="34">
        <f t="shared" si="12"/>
        <v>101</v>
      </c>
      <c r="K63" s="34">
        <f t="shared" si="12"/>
        <v>11</v>
      </c>
      <c r="L63" s="34">
        <f t="shared" si="12"/>
        <v>979</v>
      </c>
      <c r="M63" s="34">
        <f t="shared" si="12"/>
        <v>1222</v>
      </c>
      <c r="N63" s="34">
        <f t="shared" si="12"/>
        <v>5</v>
      </c>
      <c r="O63" s="34">
        <f t="shared" si="12"/>
        <v>1</v>
      </c>
      <c r="P63" s="34">
        <f t="shared" si="12"/>
        <v>29</v>
      </c>
      <c r="Q63" s="34">
        <f t="shared" si="12"/>
        <v>33</v>
      </c>
      <c r="R63" s="34">
        <f t="shared" si="12"/>
        <v>27</v>
      </c>
      <c r="S63" s="34">
        <f t="shared" si="12"/>
        <v>0</v>
      </c>
      <c r="T63" s="33">
        <f t="shared" si="12"/>
        <v>0</v>
      </c>
      <c r="U63" s="33">
        <f t="shared" si="12"/>
        <v>0</v>
      </c>
      <c r="V63" s="33">
        <f t="shared" si="12"/>
        <v>0</v>
      </c>
      <c r="W63" s="59">
        <f t="shared" si="12"/>
        <v>0</v>
      </c>
      <c r="X63" s="102">
        <f t="shared" si="12"/>
        <v>3680</v>
      </c>
      <c r="Y63" s="34">
        <f t="shared" si="12"/>
        <v>4139</v>
      </c>
      <c r="Z63" s="34">
        <f t="shared" si="12"/>
        <v>3312</v>
      </c>
      <c r="AA63" s="103">
        <f t="shared" si="12"/>
        <v>4011</v>
      </c>
    </row>
    <row r="64" spans="1:27" ht="12" customHeight="1" x14ac:dyDescent="0.2">
      <c r="A64" s="92" t="s">
        <v>26</v>
      </c>
      <c r="B64" s="34">
        <f>SUM(B7:B9,B12:B14,B17:B18,B24)</f>
        <v>954</v>
      </c>
      <c r="C64" s="34">
        <f t="shared" ref="C64:AA64" si="13">SUM(C7:C9,C12:C14,C17:C18,C24)</f>
        <v>1292</v>
      </c>
      <c r="D64" s="34">
        <f t="shared" si="13"/>
        <v>95</v>
      </c>
      <c r="E64" s="34">
        <f t="shared" si="13"/>
        <v>26</v>
      </c>
      <c r="F64" s="34">
        <f t="shared" si="13"/>
        <v>3073</v>
      </c>
      <c r="G64" s="34">
        <f t="shared" si="13"/>
        <v>2234</v>
      </c>
      <c r="H64" s="34">
        <f t="shared" si="13"/>
        <v>282</v>
      </c>
      <c r="I64" s="34">
        <f t="shared" si="13"/>
        <v>72</v>
      </c>
      <c r="J64" s="34">
        <f t="shared" si="13"/>
        <v>206</v>
      </c>
      <c r="K64" s="34">
        <f t="shared" si="13"/>
        <v>5</v>
      </c>
      <c r="L64" s="34">
        <f t="shared" si="13"/>
        <v>1973</v>
      </c>
      <c r="M64" s="34">
        <f t="shared" si="13"/>
        <v>1607</v>
      </c>
      <c r="N64" s="34">
        <f t="shared" si="13"/>
        <v>0</v>
      </c>
      <c r="O64" s="34">
        <f t="shared" si="13"/>
        <v>5</v>
      </c>
      <c r="P64" s="34">
        <f t="shared" si="13"/>
        <v>358</v>
      </c>
      <c r="Q64" s="34">
        <f t="shared" si="13"/>
        <v>118</v>
      </c>
      <c r="R64" s="34">
        <f t="shared" si="13"/>
        <v>79</v>
      </c>
      <c r="S64" s="34">
        <f t="shared" si="13"/>
        <v>2</v>
      </c>
      <c r="T64" s="33">
        <f t="shared" si="13"/>
        <v>0</v>
      </c>
      <c r="U64" s="33">
        <f t="shared" si="13"/>
        <v>0</v>
      </c>
      <c r="V64" s="33">
        <f t="shared" si="13"/>
        <v>0</v>
      </c>
      <c r="W64" s="59">
        <f t="shared" si="13"/>
        <v>0</v>
      </c>
      <c r="X64" s="102">
        <f t="shared" si="13"/>
        <v>7020</v>
      </c>
      <c r="Y64" s="34">
        <f t="shared" si="13"/>
        <v>5361</v>
      </c>
      <c r="Z64" s="34">
        <f t="shared" si="13"/>
        <v>6000</v>
      </c>
      <c r="AA64" s="103">
        <f t="shared" si="13"/>
        <v>5133</v>
      </c>
    </row>
    <row r="65" spans="1:27" ht="12" customHeight="1" x14ac:dyDescent="0.2">
      <c r="A65" s="93" t="s">
        <v>27</v>
      </c>
      <c r="B65" s="35">
        <f>SUM(B10:B11,B19,B25:B27)</f>
        <v>644</v>
      </c>
      <c r="C65" s="35">
        <f t="shared" ref="C65:AA65" si="14">SUM(C10:C11,C19,C25:C27)</f>
        <v>392</v>
      </c>
      <c r="D65" s="35">
        <f t="shared" si="14"/>
        <v>19</v>
      </c>
      <c r="E65" s="35">
        <f t="shared" si="14"/>
        <v>1</v>
      </c>
      <c r="F65" s="35">
        <f t="shared" si="14"/>
        <v>2034</v>
      </c>
      <c r="G65" s="35">
        <f t="shared" si="14"/>
        <v>748</v>
      </c>
      <c r="H65" s="35">
        <f t="shared" si="14"/>
        <v>108</v>
      </c>
      <c r="I65" s="35">
        <f t="shared" si="14"/>
        <v>14</v>
      </c>
      <c r="J65" s="35">
        <f t="shared" si="14"/>
        <v>159</v>
      </c>
      <c r="K65" s="35">
        <f t="shared" si="14"/>
        <v>10</v>
      </c>
      <c r="L65" s="35">
        <f t="shared" si="14"/>
        <v>1024</v>
      </c>
      <c r="M65" s="35">
        <f t="shared" si="14"/>
        <v>505</v>
      </c>
      <c r="N65" s="35">
        <f t="shared" si="14"/>
        <v>0</v>
      </c>
      <c r="O65" s="35">
        <f t="shared" si="14"/>
        <v>7</v>
      </c>
      <c r="P65" s="35">
        <f t="shared" si="14"/>
        <v>87</v>
      </c>
      <c r="Q65" s="35">
        <f t="shared" si="14"/>
        <v>27</v>
      </c>
      <c r="R65" s="35">
        <f t="shared" si="14"/>
        <v>140</v>
      </c>
      <c r="S65" s="35">
        <f t="shared" si="14"/>
        <v>0</v>
      </c>
      <c r="T65" s="63">
        <f t="shared" si="14"/>
        <v>0</v>
      </c>
      <c r="U65" s="63">
        <f t="shared" si="14"/>
        <v>0</v>
      </c>
      <c r="V65" s="63">
        <f t="shared" si="14"/>
        <v>0</v>
      </c>
      <c r="W65" s="64">
        <f t="shared" si="14"/>
        <v>0</v>
      </c>
      <c r="X65" s="104">
        <f t="shared" si="14"/>
        <v>4215</v>
      </c>
      <c r="Y65" s="35">
        <f t="shared" si="14"/>
        <v>1704</v>
      </c>
      <c r="Z65" s="35">
        <f t="shared" si="14"/>
        <v>3702</v>
      </c>
      <c r="AA65" s="105">
        <f t="shared" si="14"/>
        <v>1645</v>
      </c>
    </row>
    <row r="66" spans="1:27" ht="12" customHeight="1" thickBot="1" x14ac:dyDescent="0.25">
      <c r="A66" s="95" t="s">
        <v>17</v>
      </c>
      <c r="B66" s="28">
        <f>SUM(B63:B65)</f>
        <v>2141</v>
      </c>
      <c r="C66" s="28">
        <f t="shared" ref="C66:AA66" si="15">SUM(C63:C65)</f>
        <v>2749</v>
      </c>
      <c r="D66" s="28">
        <f t="shared" si="15"/>
        <v>141</v>
      </c>
      <c r="E66" s="28">
        <f t="shared" si="15"/>
        <v>42</v>
      </c>
      <c r="F66" s="28">
        <f t="shared" si="15"/>
        <v>6897</v>
      </c>
      <c r="G66" s="28">
        <f t="shared" si="15"/>
        <v>4706</v>
      </c>
      <c r="H66" s="28">
        <f t="shared" si="15"/>
        <v>569</v>
      </c>
      <c r="I66" s="28">
        <f t="shared" si="15"/>
        <v>154</v>
      </c>
      <c r="J66" s="28">
        <f t="shared" si="15"/>
        <v>466</v>
      </c>
      <c r="K66" s="28">
        <f t="shared" si="15"/>
        <v>26</v>
      </c>
      <c r="L66" s="28">
        <f t="shared" si="15"/>
        <v>3976</v>
      </c>
      <c r="M66" s="28">
        <f t="shared" si="15"/>
        <v>3334</v>
      </c>
      <c r="N66" s="28">
        <f t="shared" si="15"/>
        <v>5</v>
      </c>
      <c r="O66" s="28">
        <f t="shared" si="15"/>
        <v>13</v>
      </c>
      <c r="P66" s="28">
        <f t="shared" si="15"/>
        <v>474</v>
      </c>
      <c r="Q66" s="28">
        <f t="shared" si="15"/>
        <v>178</v>
      </c>
      <c r="R66" s="28">
        <f t="shared" si="15"/>
        <v>246</v>
      </c>
      <c r="S66" s="28">
        <f t="shared" si="15"/>
        <v>2</v>
      </c>
      <c r="T66" s="28">
        <f t="shared" si="15"/>
        <v>0</v>
      </c>
      <c r="U66" s="28">
        <f t="shared" si="15"/>
        <v>0</v>
      </c>
      <c r="V66" s="28">
        <f t="shared" si="15"/>
        <v>0</v>
      </c>
      <c r="W66" s="29">
        <f t="shared" si="15"/>
        <v>0</v>
      </c>
      <c r="X66" s="96">
        <f t="shared" si="15"/>
        <v>14915</v>
      </c>
      <c r="Y66" s="28">
        <f t="shared" si="15"/>
        <v>11204</v>
      </c>
      <c r="Z66" s="28">
        <f t="shared" si="15"/>
        <v>13014</v>
      </c>
      <c r="AA66" s="29">
        <f t="shared" si="15"/>
        <v>10789</v>
      </c>
    </row>
    <row r="67" spans="1:27" ht="12" customHeight="1" x14ac:dyDescent="0.2">
      <c r="A67" s="97" t="s">
        <v>18</v>
      </c>
      <c r="B67" s="37">
        <f>B29</f>
        <v>23</v>
      </c>
      <c r="C67" s="37">
        <f t="shared" ref="C67:AA67" si="16">C29</f>
        <v>0</v>
      </c>
      <c r="D67" s="37">
        <f t="shared" si="16"/>
        <v>14</v>
      </c>
      <c r="E67" s="37">
        <f t="shared" si="16"/>
        <v>0</v>
      </c>
      <c r="F67" s="37">
        <f t="shared" si="16"/>
        <v>15</v>
      </c>
      <c r="G67" s="37">
        <f t="shared" si="16"/>
        <v>0</v>
      </c>
      <c r="H67" s="37">
        <f t="shared" si="16"/>
        <v>6</v>
      </c>
      <c r="I67" s="37">
        <f t="shared" si="16"/>
        <v>0</v>
      </c>
      <c r="J67" s="37">
        <f t="shared" si="16"/>
        <v>7</v>
      </c>
      <c r="K67" s="37">
        <f t="shared" si="16"/>
        <v>0</v>
      </c>
      <c r="L67" s="37">
        <f t="shared" si="16"/>
        <v>171</v>
      </c>
      <c r="M67" s="37">
        <f t="shared" si="16"/>
        <v>32</v>
      </c>
      <c r="N67" s="37">
        <f t="shared" si="16"/>
        <v>0</v>
      </c>
      <c r="O67" s="37">
        <f t="shared" si="16"/>
        <v>0</v>
      </c>
      <c r="P67" s="37">
        <f t="shared" si="16"/>
        <v>11</v>
      </c>
      <c r="Q67" s="37">
        <f t="shared" si="16"/>
        <v>0</v>
      </c>
      <c r="R67" s="37">
        <f t="shared" si="16"/>
        <v>117</v>
      </c>
      <c r="S67" s="37">
        <f t="shared" si="16"/>
        <v>0</v>
      </c>
      <c r="T67" s="63">
        <f t="shared" si="16"/>
        <v>0</v>
      </c>
      <c r="U67" s="63">
        <f t="shared" si="16"/>
        <v>0</v>
      </c>
      <c r="V67" s="63">
        <f t="shared" si="16"/>
        <v>0</v>
      </c>
      <c r="W67" s="64">
        <f t="shared" si="16"/>
        <v>0</v>
      </c>
      <c r="X67" s="98">
        <f t="shared" si="16"/>
        <v>364</v>
      </c>
      <c r="Y67" s="37">
        <f t="shared" si="16"/>
        <v>32</v>
      </c>
      <c r="Z67" s="37">
        <f t="shared" si="16"/>
        <v>209</v>
      </c>
      <c r="AA67" s="99">
        <f t="shared" si="16"/>
        <v>32</v>
      </c>
    </row>
    <row r="68" spans="1:27" ht="12" customHeight="1" thickBot="1" x14ac:dyDescent="0.25">
      <c r="A68" s="95" t="s">
        <v>19</v>
      </c>
      <c r="B68" s="28">
        <f t="shared" ref="B68:W68" si="17">SUM(B66:B67)</f>
        <v>2164</v>
      </c>
      <c r="C68" s="28">
        <f t="shared" si="17"/>
        <v>2749</v>
      </c>
      <c r="D68" s="28">
        <f t="shared" si="17"/>
        <v>155</v>
      </c>
      <c r="E68" s="28">
        <f t="shared" si="17"/>
        <v>42</v>
      </c>
      <c r="F68" s="28">
        <f t="shared" si="17"/>
        <v>6912</v>
      </c>
      <c r="G68" s="28">
        <f t="shared" si="17"/>
        <v>4706</v>
      </c>
      <c r="H68" s="28">
        <f t="shared" si="17"/>
        <v>575</v>
      </c>
      <c r="I68" s="28">
        <f t="shared" si="17"/>
        <v>154</v>
      </c>
      <c r="J68" s="28">
        <f t="shared" si="17"/>
        <v>473</v>
      </c>
      <c r="K68" s="28">
        <f t="shared" si="17"/>
        <v>26</v>
      </c>
      <c r="L68" s="28">
        <f t="shared" si="17"/>
        <v>4147</v>
      </c>
      <c r="M68" s="28">
        <f t="shared" si="17"/>
        <v>3366</v>
      </c>
      <c r="N68" s="28">
        <f t="shared" si="17"/>
        <v>5</v>
      </c>
      <c r="O68" s="28">
        <f t="shared" si="17"/>
        <v>13</v>
      </c>
      <c r="P68" s="28">
        <f t="shared" si="17"/>
        <v>485</v>
      </c>
      <c r="Q68" s="28">
        <f t="shared" si="17"/>
        <v>178</v>
      </c>
      <c r="R68" s="28">
        <f t="shared" si="17"/>
        <v>363</v>
      </c>
      <c r="S68" s="28">
        <f t="shared" si="17"/>
        <v>2</v>
      </c>
      <c r="T68" s="28">
        <f t="shared" si="17"/>
        <v>0</v>
      </c>
      <c r="U68" s="28">
        <f t="shared" si="17"/>
        <v>0</v>
      </c>
      <c r="V68" s="28">
        <f t="shared" si="17"/>
        <v>0</v>
      </c>
      <c r="W68" s="29">
        <f t="shared" si="17"/>
        <v>0</v>
      </c>
      <c r="X68" s="96">
        <f>SUM(B68,D68,F68,H68,J68,L68,N68,P68,R68,T68,V68)</f>
        <v>15279</v>
      </c>
      <c r="Y68" s="28">
        <f>SUM(C68,E68,G68,I68,K68,M68,O68,Q68,S68,U68,W68)</f>
        <v>11236</v>
      </c>
      <c r="Z68" s="28">
        <f>SUM(B68,F68,L68,T68)</f>
        <v>13223</v>
      </c>
      <c r="AA68" s="29">
        <f>SUM(C68,G68,M68,U68)</f>
        <v>10821</v>
      </c>
    </row>
    <row r="69" spans="1:27" ht="12" customHeight="1" x14ac:dyDescent="0.2">
      <c r="A69" s="79" t="s">
        <v>28</v>
      </c>
    </row>
    <row r="70" spans="1:27" ht="12" customHeight="1" x14ac:dyDescent="0.2">
      <c r="A70" s="77" t="s">
        <v>284</v>
      </c>
    </row>
  </sheetData>
  <mergeCells count="49">
    <mergeCell ref="A4:A6"/>
    <mergeCell ref="B5:C5"/>
    <mergeCell ref="D5:E5"/>
    <mergeCell ref="F5:G5"/>
    <mergeCell ref="Z5:AA5"/>
    <mergeCell ref="H5:I5"/>
    <mergeCell ref="J5:K5"/>
    <mergeCell ref="R5:S5"/>
    <mergeCell ref="B4:W4"/>
    <mergeCell ref="T5:U5"/>
    <mergeCell ref="X5:Y5"/>
    <mergeCell ref="X4:AA4"/>
    <mergeCell ref="L5:M5"/>
    <mergeCell ref="A35:A37"/>
    <mergeCell ref="B35:W35"/>
    <mergeCell ref="V36:W36"/>
    <mergeCell ref="X36:Y36"/>
    <mergeCell ref="Z36:AA36"/>
    <mergeCell ref="N36:O36"/>
    <mergeCell ref="P36:Q36"/>
    <mergeCell ref="R36:S36"/>
    <mergeCell ref="T36:U36"/>
    <mergeCell ref="B36:C36"/>
    <mergeCell ref="D36:E36"/>
    <mergeCell ref="F36:G36"/>
    <mergeCell ref="H36:I36"/>
    <mergeCell ref="J36:K36"/>
    <mergeCell ref="L36:M36"/>
    <mergeCell ref="A60:A62"/>
    <mergeCell ref="B60:W60"/>
    <mergeCell ref="R61:S61"/>
    <mergeCell ref="T61:U61"/>
    <mergeCell ref="V61:W61"/>
    <mergeCell ref="J61:K61"/>
    <mergeCell ref="L61:M61"/>
    <mergeCell ref="N61:O61"/>
    <mergeCell ref="B61:C61"/>
    <mergeCell ref="D61:E61"/>
    <mergeCell ref="F61:G61"/>
    <mergeCell ref="H61:I61"/>
    <mergeCell ref="B1:Y1"/>
    <mergeCell ref="X61:Y61"/>
    <mergeCell ref="Z61:AA61"/>
    <mergeCell ref="X60:AA60"/>
    <mergeCell ref="P61:Q61"/>
    <mergeCell ref="X35:AA35"/>
    <mergeCell ref="V5:W5"/>
    <mergeCell ref="N5:O5"/>
    <mergeCell ref="P5:Q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AA70"/>
  <sheetViews>
    <sheetView showGridLines="0" zoomScaleNormal="100" workbookViewId="0">
      <pane ySplit="1" topLeftCell="A2"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2" width="9.5546875" style="54" bestFit="1" customWidth="1"/>
    <col min="13"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53</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 customHeight="1" thickBot="1" x14ac:dyDescent="0.35">
      <c r="A3" s="53" t="s">
        <v>127</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2647</v>
      </c>
      <c r="C7" s="34">
        <v>5919</v>
      </c>
      <c r="D7" s="34">
        <v>0</v>
      </c>
      <c r="E7" s="34">
        <v>50</v>
      </c>
      <c r="F7" s="34">
        <v>9053</v>
      </c>
      <c r="G7" s="34">
        <v>11433</v>
      </c>
      <c r="H7" s="34">
        <v>84</v>
      </c>
      <c r="I7" s="34">
        <v>112</v>
      </c>
      <c r="J7" s="34">
        <v>487</v>
      </c>
      <c r="K7" s="34">
        <v>0</v>
      </c>
      <c r="L7" s="34">
        <v>7715</v>
      </c>
      <c r="M7" s="34">
        <v>7332</v>
      </c>
      <c r="N7" s="34">
        <v>0</v>
      </c>
      <c r="O7" s="34">
        <v>63</v>
      </c>
      <c r="P7" s="34">
        <v>3771</v>
      </c>
      <c r="Q7" s="34">
        <v>938</v>
      </c>
      <c r="R7" s="34">
        <v>455</v>
      </c>
      <c r="S7" s="34">
        <v>13</v>
      </c>
      <c r="T7" s="34">
        <v>6571</v>
      </c>
      <c r="U7" s="34">
        <v>27008</v>
      </c>
      <c r="V7" s="115">
        <v>0</v>
      </c>
      <c r="W7" s="103">
        <v>476</v>
      </c>
      <c r="X7" s="102">
        <f t="shared" ref="X7:X27" si="0">SUM(B7,D7,F7,H7,J7,L7,N7,P7,R7,T7,V7)</f>
        <v>30783</v>
      </c>
      <c r="Y7" s="34">
        <f t="shared" ref="Y7:Y27" si="1">SUM(C7,E7,G7,I7,K7,M7,O7,Q7,S7,U7,W7)</f>
        <v>53344</v>
      </c>
      <c r="Z7" s="34">
        <f t="shared" ref="Z7:Z30" si="2">SUM(B7,F7,L7,T7)</f>
        <v>25986</v>
      </c>
      <c r="AA7" s="103">
        <f t="shared" ref="AA7:AA30" si="3">SUM(C7,G7,M7,U7)</f>
        <v>51692</v>
      </c>
    </row>
    <row r="8" spans="1:27" ht="12" customHeight="1" x14ac:dyDescent="0.2">
      <c r="A8" s="92">
        <v>2</v>
      </c>
      <c r="B8" s="34">
        <v>1996</v>
      </c>
      <c r="C8" s="34">
        <v>3633</v>
      </c>
      <c r="D8" s="34">
        <v>36</v>
      </c>
      <c r="E8" s="34">
        <v>35</v>
      </c>
      <c r="F8" s="34">
        <v>7022</v>
      </c>
      <c r="G8" s="34">
        <v>8253</v>
      </c>
      <c r="H8" s="34">
        <v>317</v>
      </c>
      <c r="I8" s="34">
        <v>258</v>
      </c>
      <c r="J8" s="34">
        <v>344</v>
      </c>
      <c r="K8" s="34">
        <v>0</v>
      </c>
      <c r="L8" s="34">
        <v>7011</v>
      </c>
      <c r="M8" s="34">
        <v>4935</v>
      </c>
      <c r="N8" s="34">
        <v>0</v>
      </c>
      <c r="O8" s="34">
        <v>0</v>
      </c>
      <c r="P8" s="34">
        <v>851</v>
      </c>
      <c r="Q8" s="34">
        <v>408</v>
      </c>
      <c r="R8" s="34">
        <v>0</v>
      </c>
      <c r="S8" s="34">
        <v>0</v>
      </c>
      <c r="T8" s="34">
        <v>10384</v>
      </c>
      <c r="U8" s="34">
        <v>4516</v>
      </c>
      <c r="V8" s="115">
        <v>0</v>
      </c>
      <c r="W8" s="103">
        <v>326</v>
      </c>
      <c r="X8" s="102">
        <f t="shared" si="0"/>
        <v>27961</v>
      </c>
      <c r="Y8" s="34">
        <f t="shared" si="1"/>
        <v>22364</v>
      </c>
      <c r="Z8" s="34">
        <f t="shared" si="2"/>
        <v>26413</v>
      </c>
      <c r="AA8" s="103">
        <f t="shared" si="3"/>
        <v>21337</v>
      </c>
    </row>
    <row r="9" spans="1:27" ht="12" customHeight="1" x14ac:dyDescent="0.2">
      <c r="A9" s="93">
        <v>3</v>
      </c>
      <c r="B9" s="35">
        <v>1664</v>
      </c>
      <c r="C9" s="35">
        <v>2717</v>
      </c>
      <c r="D9" s="35">
        <v>10</v>
      </c>
      <c r="E9" s="35">
        <v>0</v>
      </c>
      <c r="F9" s="35">
        <v>5606</v>
      </c>
      <c r="G9" s="35">
        <v>5290</v>
      </c>
      <c r="H9" s="35">
        <v>256</v>
      </c>
      <c r="I9" s="35">
        <v>0</v>
      </c>
      <c r="J9" s="35">
        <v>598</v>
      </c>
      <c r="K9" s="35">
        <v>0</v>
      </c>
      <c r="L9" s="35">
        <v>2748</v>
      </c>
      <c r="M9" s="35">
        <v>4044</v>
      </c>
      <c r="N9" s="35">
        <v>0</v>
      </c>
      <c r="O9" s="35">
        <v>0</v>
      </c>
      <c r="P9" s="35">
        <v>3077</v>
      </c>
      <c r="Q9" s="35">
        <v>256</v>
      </c>
      <c r="R9" s="35">
        <v>0</v>
      </c>
      <c r="S9" s="35">
        <v>0</v>
      </c>
      <c r="T9" s="35">
        <v>886</v>
      </c>
      <c r="U9" s="35">
        <v>6734</v>
      </c>
      <c r="V9" s="116">
        <v>0</v>
      </c>
      <c r="W9" s="105">
        <v>910</v>
      </c>
      <c r="X9" s="104">
        <f t="shared" si="0"/>
        <v>14845</v>
      </c>
      <c r="Y9" s="35">
        <f t="shared" si="1"/>
        <v>19951</v>
      </c>
      <c r="Z9" s="35">
        <f t="shared" si="2"/>
        <v>10904</v>
      </c>
      <c r="AA9" s="105">
        <f t="shared" si="3"/>
        <v>18785</v>
      </c>
    </row>
    <row r="10" spans="1:27" ht="12" customHeight="1" x14ac:dyDescent="0.2">
      <c r="A10" s="94">
        <v>4</v>
      </c>
      <c r="B10" s="36">
        <v>2109</v>
      </c>
      <c r="C10" s="36">
        <v>1343</v>
      </c>
      <c r="D10" s="36">
        <v>0</v>
      </c>
      <c r="E10" s="36">
        <v>0</v>
      </c>
      <c r="F10" s="36">
        <v>6820</v>
      </c>
      <c r="G10" s="36">
        <v>2711</v>
      </c>
      <c r="H10" s="36">
        <v>0</v>
      </c>
      <c r="I10" s="36">
        <v>0</v>
      </c>
      <c r="J10" s="36">
        <v>321</v>
      </c>
      <c r="K10" s="36">
        <v>0</v>
      </c>
      <c r="L10" s="36">
        <v>6611</v>
      </c>
      <c r="M10" s="36">
        <v>1684</v>
      </c>
      <c r="N10" s="36">
        <v>0</v>
      </c>
      <c r="O10" s="36">
        <v>0</v>
      </c>
      <c r="P10" s="36">
        <v>2039</v>
      </c>
      <c r="Q10" s="36">
        <v>173</v>
      </c>
      <c r="R10" s="36">
        <v>702</v>
      </c>
      <c r="S10" s="36">
        <v>0</v>
      </c>
      <c r="T10" s="36">
        <v>630</v>
      </c>
      <c r="U10" s="36">
        <v>1686</v>
      </c>
      <c r="V10" s="117">
        <v>0</v>
      </c>
      <c r="W10" s="107">
        <v>0</v>
      </c>
      <c r="X10" s="106">
        <f t="shared" si="0"/>
        <v>19232</v>
      </c>
      <c r="Y10" s="36">
        <f t="shared" si="1"/>
        <v>7597</v>
      </c>
      <c r="Z10" s="36">
        <f t="shared" si="2"/>
        <v>16170</v>
      </c>
      <c r="AA10" s="107">
        <f t="shared" si="3"/>
        <v>7424</v>
      </c>
    </row>
    <row r="11" spans="1:27" ht="12" customHeight="1" x14ac:dyDescent="0.2">
      <c r="A11" s="92">
        <v>5</v>
      </c>
      <c r="B11" s="34">
        <v>3063</v>
      </c>
      <c r="C11" s="34">
        <v>1459</v>
      </c>
      <c r="D11" s="34">
        <v>231</v>
      </c>
      <c r="E11" s="34">
        <v>3</v>
      </c>
      <c r="F11" s="34">
        <v>9210</v>
      </c>
      <c r="G11" s="34">
        <v>3356</v>
      </c>
      <c r="H11" s="34">
        <v>427</v>
      </c>
      <c r="I11" s="34">
        <v>97</v>
      </c>
      <c r="J11" s="34">
        <v>514</v>
      </c>
      <c r="K11" s="34">
        <v>60</v>
      </c>
      <c r="L11" s="34">
        <v>5345</v>
      </c>
      <c r="M11" s="34">
        <v>1968</v>
      </c>
      <c r="N11" s="34">
        <v>0</v>
      </c>
      <c r="O11" s="34">
        <v>88</v>
      </c>
      <c r="P11" s="34">
        <v>327</v>
      </c>
      <c r="Q11" s="34">
        <v>86</v>
      </c>
      <c r="R11" s="34">
        <v>0</v>
      </c>
      <c r="S11" s="34">
        <v>0</v>
      </c>
      <c r="T11" s="34">
        <v>242</v>
      </c>
      <c r="U11" s="34">
        <v>117</v>
      </c>
      <c r="V11" s="115">
        <v>0</v>
      </c>
      <c r="W11" s="103">
        <v>0</v>
      </c>
      <c r="X11" s="102">
        <f t="shared" si="0"/>
        <v>19359</v>
      </c>
      <c r="Y11" s="34">
        <f t="shared" si="1"/>
        <v>7234</v>
      </c>
      <c r="Z11" s="34">
        <f t="shared" si="2"/>
        <v>17860</v>
      </c>
      <c r="AA11" s="103">
        <f t="shared" si="3"/>
        <v>6900</v>
      </c>
    </row>
    <row r="12" spans="1:27" ht="12" customHeight="1" x14ac:dyDescent="0.2">
      <c r="A12" s="93">
        <v>6</v>
      </c>
      <c r="B12" s="35">
        <v>2901</v>
      </c>
      <c r="C12" s="35">
        <v>1934</v>
      </c>
      <c r="D12" s="35">
        <v>48</v>
      </c>
      <c r="E12" s="35">
        <v>20</v>
      </c>
      <c r="F12" s="35">
        <v>10382</v>
      </c>
      <c r="G12" s="35">
        <v>4124</v>
      </c>
      <c r="H12" s="35">
        <v>187</v>
      </c>
      <c r="I12" s="35">
        <v>35</v>
      </c>
      <c r="J12" s="35">
        <v>311</v>
      </c>
      <c r="K12" s="35">
        <v>0</v>
      </c>
      <c r="L12" s="35">
        <v>7348</v>
      </c>
      <c r="M12" s="35">
        <v>4933</v>
      </c>
      <c r="N12" s="35">
        <v>0</v>
      </c>
      <c r="O12" s="35">
        <v>0</v>
      </c>
      <c r="P12" s="35">
        <v>1201</v>
      </c>
      <c r="Q12" s="35">
        <v>159</v>
      </c>
      <c r="R12" s="35">
        <v>0</v>
      </c>
      <c r="S12" s="35">
        <v>0</v>
      </c>
      <c r="T12" s="35">
        <v>1959</v>
      </c>
      <c r="U12" s="35">
        <v>2512</v>
      </c>
      <c r="V12" s="116">
        <v>0</v>
      </c>
      <c r="W12" s="105">
        <v>0</v>
      </c>
      <c r="X12" s="104">
        <f t="shared" si="0"/>
        <v>24337</v>
      </c>
      <c r="Y12" s="35">
        <f t="shared" si="1"/>
        <v>13717</v>
      </c>
      <c r="Z12" s="35">
        <f t="shared" si="2"/>
        <v>22590</v>
      </c>
      <c r="AA12" s="105">
        <f t="shared" si="3"/>
        <v>13503</v>
      </c>
    </row>
    <row r="13" spans="1:27" ht="12" customHeight="1" x14ac:dyDescent="0.2">
      <c r="A13" s="94">
        <v>7</v>
      </c>
      <c r="B13" s="36">
        <v>2519</v>
      </c>
      <c r="C13" s="36">
        <v>2896</v>
      </c>
      <c r="D13" s="36">
        <v>0</v>
      </c>
      <c r="E13" s="36">
        <v>6</v>
      </c>
      <c r="F13" s="36">
        <v>6720</v>
      </c>
      <c r="G13" s="36">
        <v>5593</v>
      </c>
      <c r="H13" s="36">
        <v>0</v>
      </c>
      <c r="I13" s="36">
        <v>78</v>
      </c>
      <c r="J13" s="36">
        <v>264</v>
      </c>
      <c r="K13" s="36">
        <v>0</v>
      </c>
      <c r="L13" s="36">
        <v>5942</v>
      </c>
      <c r="M13" s="36">
        <v>5500</v>
      </c>
      <c r="N13" s="36">
        <v>0</v>
      </c>
      <c r="O13" s="36">
        <v>0</v>
      </c>
      <c r="P13" s="36">
        <v>1596</v>
      </c>
      <c r="Q13" s="36">
        <v>371</v>
      </c>
      <c r="R13" s="36">
        <v>0</v>
      </c>
      <c r="S13" s="36">
        <v>0</v>
      </c>
      <c r="T13" s="36">
        <v>1813</v>
      </c>
      <c r="U13" s="36">
        <v>5195</v>
      </c>
      <c r="V13" s="117">
        <v>0</v>
      </c>
      <c r="W13" s="107">
        <v>0</v>
      </c>
      <c r="X13" s="106">
        <f t="shared" si="0"/>
        <v>18854</v>
      </c>
      <c r="Y13" s="36">
        <f t="shared" si="1"/>
        <v>19639</v>
      </c>
      <c r="Z13" s="36">
        <f t="shared" si="2"/>
        <v>16994</v>
      </c>
      <c r="AA13" s="107">
        <f t="shared" si="3"/>
        <v>19184</v>
      </c>
    </row>
    <row r="14" spans="1:27" ht="12" customHeight="1" x14ac:dyDescent="0.2">
      <c r="A14" s="92">
        <v>8</v>
      </c>
      <c r="B14" s="34">
        <v>2522</v>
      </c>
      <c r="C14" s="34">
        <v>3009</v>
      </c>
      <c r="D14" s="34">
        <v>86</v>
      </c>
      <c r="E14" s="34">
        <v>45</v>
      </c>
      <c r="F14" s="34">
        <v>7264</v>
      </c>
      <c r="G14" s="34">
        <v>6085</v>
      </c>
      <c r="H14" s="34">
        <v>244</v>
      </c>
      <c r="I14" s="34">
        <v>59</v>
      </c>
      <c r="J14" s="34">
        <v>153</v>
      </c>
      <c r="K14" s="34">
        <v>0</v>
      </c>
      <c r="L14" s="34">
        <v>4019</v>
      </c>
      <c r="M14" s="34">
        <v>4494</v>
      </c>
      <c r="N14" s="34">
        <v>0</v>
      </c>
      <c r="O14" s="34">
        <v>0</v>
      </c>
      <c r="P14" s="34">
        <v>1706</v>
      </c>
      <c r="Q14" s="34">
        <v>66</v>
      </c>
      <c r="R14" s="34">
        <v>0</v>
      </c>
      <c r="S14" s="34">
        <v>0</v>
      </c>
      <c r="T14" s="34">
        <v>2357</v>
      </c>
      <c r="U14" s="34">
        <v>1300</v>
      </c>
      <c r="V14" s="115">
        <v>0</v>
      </c>
      <c r="W14" s="103">
        <v>0</v>
      </c>
      <c r="X14" s="102">
        <f t="shared" si="0"/>
        <v>18351</v>
      </c>
      <c r="Y14" s="34">
        <f t="shared" si="1"/>
        <v>15058</v>
      </c>
      <c r="Z14" s="34">
        <f t="shared" si="2"/>
        <v>16162</v>
      </c>
      <c r="AA14" s="103">
        <f t="shared" si="3"/>
        <v>14888</v>
      </c>
    </row>
    <row r="15" spans="1:27" ht="12" customHeight="1" x14ac:dyDescent="0.2">
      <c r="A15" s="93">
        <v>9</v>
      </c>
      <c r="B15" s="35">
        <v>2374</v>
      </c>
      <c r="C15" s="35">
        <v>5761</v>
      </c>
      <c r="D15" s="35">
        <v>29</v>
      </c>
      <c r="E15" s="35">
        <v>50</v>
      </c>
      <c r="F15" s="35">
        <v>6323</v>
      </c>
      <c r="G15" s="35">
        <v>10435</v>
      </c>
      <c r="H15" s="35">
        <v>473</v>
      </c>
      <c r="I15" s="35">
        <v>295</v>
      </c>
      <c r="J15" s="35">
        <v>221</v>
      </c>
      <c r="K15" s="35">
        <v>73</v>
      </c>
      <c r="L15" s="35">
        <v>4058</v>
      </c>
      <c r="M15" s="35">
        <v>7078</v>
      </c>
      <c r="N15" s="35">
        <v>27</v>
      </c>
      <c r="O15" s="35">
        <v>17</v>
      </c>
      <c r="P15" s="35">
        <v>269</v>
      </c>
      <c r="Q15" s="35">
        <v>55</v>
      </c>
      <c r="R15" s="35">
        <v>0</v>
      </c>
      <c r="S15" s="35">
        <v>0</v>
      </c>
      <c r="T15" s="35">
        <v>1913</v>
      </c>
      <c r="U15" s="35">
        <v>2119</v>
      </c>
      <c r="V15" s="116">
        <v>0</v>
      </c>
      <c r="W15" s="105">
        <v>662</v>
      </c>
      <c r="X15" s="104">
        <f t="shared" si="0"/>
        <v>15687</v>
      </c>
      <c r="Y15" s="35">
        <f t="shared" si="1"/>
        <v>26545</v>
      </c>
      <c r="Z15" s="35">
        <f t="shared" si="2"/>
        <v>14668</v>
      </c>
      <c r="AA15" s="105">
        <f t="shared" si="3"/>
        <v>25393</v>
      </c>
    </row>
    <row r="16" spans="1:27" ht="12" customHeight="1" x14ac:dyDescent="0.2">
      <c r="A16" s="94">
        <v>10</v>
      </c>
      <c r="B16" s="36">
        <v>2088</v>
      </c>
      <c r="C16" s="36">
        <v>7454</v>
      </c>
      <c r="D16" s="36">
        <v>13</v>
      </c>
      <c r="E16" s="36">
        <v>0</v>
      </c>
      <c r="F16" s="36">
        <v>6466</v>
      </c>
      <c r="G16" s="36">
        <v>13813</v>
      </c>
      <c r="H16" s="36">
        <v>108</v>
      </c>
      <c r="I16" s="36">
        <v>0</v>
      </c>
      <c r="J16" s="36">
        <v>207</v>
      </c>
      <c r="K16" s="36">
        <v>20</v>
      </c>
      <c r="L16" s="36">
        <v>7627</v>
      </c>
      <c r="M16" s="36">
        <v>11437</v>
      </c>
      <c r="N16" s="36">
        <v>0</v>
      </c>
      <c r="O16" s="36">
        <v>0</v>
      </c>
      <c r="P16" s="36">
        <v>672</v>
      </c>
      <c r="Q16" s="36">
        <v>144</v>
      </c>
      <c r="R16" s="36">
        <v>0</v>
      </c>
      <c r="S16" s="36">
        <v>0</v>
      </c>
      <c r="T16" s="36">
        <v>2514</v>
      </c>
      <c r="U16" s="36">
        <v>3661</v>
      </c>
      <c r="V16" s="117">
        <v>0</v>
      </c>
      <c r="W16" s="107">
        <v>1428</v>
      </c>
      <c r="X16" s="106">
        <f t="shared" si="0"/>
        <v>19695</v>
      </c>
      <c r="Y16" s="36">
        <f t="shared" si="1"/>
        <v>37957</v>
      </c>
      <c r="Z16" s="36">
        <f t="shared" si="2"/>
        <v>18695</v>
      </c>
      <c r="AA16" s="107">
        <f t="shared" si="3"/>
        <v>36365</v>
      </c>
    </row>
    <row r="17" spans="1:27" ht="12" customHeight="1" x14ac:dyDescent="0.2">
      <c r="A17" s="92">
        <v>11</v>
      </c>
      <c r="B17" s="34">
        <v>1717</v>
      </c>
      <c r="C17" s="34">
        <v>3075</v>
      </c>
      <c r="D17" s="34">
        <v>0</v>
      </c>
      <c r="E17" s="34">
        <v>0</v>
      </c>
      <c r="F17" s="34">
        <v>7084</v>
      </c>
      <c r="G17" s="34">
        <v>6807</v>
      </c>
      <c r="H17" s="34">
        <v>0</v>
      </c>
      <c r="I17" s="34">
        <v>0</v>
      </c>
      <c r="J17" s="34">
        <v>126</v>
      </c>
      <c r="K17" s="34">
        <v>66</v>
      </c>
      <c r="L17" s="34">
        <v>4339</v>
      </c>
      <c r="M17" s="34">
        <v>3913</v>
      </c>
      <c r="N17" s="34">
        <v>0</v>
      </c>
      <c r="O17" s="34">
        <v>0</v>
      </c>
      <c r="P17" s="34">
        <v>1028</v>
      </c>
      <c r="Q17" s="34">
        <v>678</v>
      </c>
      <c r="R17" s="34">
        <v>0</v>
      </c>
      <c r="S17" s="34">
        <v>0</v>
      </c>
      <c r="T17" s="34">
        <v>0</v>
      </c>
      <c r="U17" s="34">
        <v>1072</v>
      </c>
      <c r="V17" s="115">
        <v>0</v>
      </c>
      <c r="W17" s="103">
        <v>0</v>
      </c>
      <c r="X17" s="102">
        <f t="shared" si="0"/>
        <v>14294</v>
      </c>
      <c r="Y17" s="34">
        <f t="shared" si="1"/>
        <v>15611</v>
      </c>
      <c r="Z17" s="34">
        <f t="shared" si="2"/>
        <v>13140</v>
      </c>
      <c r="AA17" s="103">
        <f t="shared" si="3"/>
        <v>14867</v>
      </c>
    </row>
    <row r="18" spans="1:27" ht="12" customHeight="1" x14ac:dyDescent="0.2">
      <c r="A18" s="93">
        <v>12</v>
      </c>
      <c r="B18" s="35">
        <v>1886</v>
      </c>
      <c r="C18" s="35">
        <v>1761</v>
      </c>
      <c r="D18" s="35">
        <v>53</v>
      </c>
      <c r="E18" s="35">
        <v>0</v>
      </c>
      <c r="F18" s="35">
        <v>5711</v>
      </c>
      <c r="G18" s="35">
        <v>3319</v>
      </c>
      <c r="H18" s="35">
        <v>474</v>
      </c>
      <c r="I18" s="35">
        <v>42</v>
      </c>
      <c r="J18" s="35">
        <v>164</v>
      </c>
      <c r="K18" s="35">
        <v>0</v>
      </c>
      <c r="L18" s="35">
        <v>2769</v>
      </c>
      <c r="M18" s="35">
        <v>2369</v>
      </c>
      <c r="N18" s="35">
        <v>0</v>
      </c>
      <c r="O18" s="35">
        <v>0</v>
      </c>
      <c r="P18" s="35">
        <v>200</v>
      </c>
      <c r="Q18" s="35">
        <v>223</v>
      </c>
      <c r="R18" s="35">
        <v>0</v>
      </c>
      <c r="S18" s="35">
        <v>0</v>
      </c>
      <c r="T18" s="35">
        <v>0</v>
      </c>
      <c r="U18" s="35">
        <v>1916</v>
      </c>
      <c r="V18" s="116">
        <v>0</v>
      </c>
      <c r="W18" s="105">
        <v>0</v>
      </c>
      <c r="X18" s="104">
        <f t="shared" si="0"/>
        <v>11257</v>
      </c>
      <c r="Y18" s="35">
        <f t="shared" si="1"/>
        <v>9630</v>
      </c>
      <c r="Z18" s="35">
        <f t="shared" si="2"/>
        <v>10366</v>
      </c>
      <c r="AA18" s="105">
        <f t="shared" si="3"/>
        <v>9365</v>
      </c>
    </row>
    <row r="19" spans="1:27" ht="12" customHeight="1" x14ac:dyDescent="0.2">
      <c r="A19" s="94">
        <v>13</v>
      </c>
      <c r="B19" s="36">
        <v>2253</v>
      </c>
      <c r="C19" s="36">
        <v>1730</v>
      </c>
      <c r="D19" s="36">
        <v>0</v>
      </c>
      <c r="E19" s="36">
        <v>0</v>
      </c>
      <c r="F19" s="36">
        <v>7324</v>
      </c>
      <c r="G19" s="36">
        <v>3087</v>
      </c>
      <c r="H19" s="36">
        <v>0</v>
      </c>
      <c r="I19" s="36">
        <v>0</v>
      </c>
      <c r="J19" s="36">
        <v>219</v>
      </c>
      <c r="K19" s="36">
        <v>0</v>
      </c>
      <c r="L19" s="36">
        <v>7236</v>
      </c>
      <c r="M19" s="36">
        <v>2368</v>
      </c>
      <c r="N19" s="36">
        <v>0</v>
      </c>
      <c r="O19" s="36">
        <v>0</v>
      </c>
      <c r="P19" s="36">
        <v>233</v>
      </c>
      <c r="Q19" s="36">
        <v>125</v>
      </c>
      <c r="R19" s="36">
        <v>939</v>
      </c>
      <c r="S19" s="36">
        <v>0</v>
      </c>
      <c r="T19" s="36">
        <v>0</v>
      </c>
      <c r="U19" s="36">
        <v>130</v>
      </c>
      <c r="V19" s="117">
        <v>0</v>
      </c>
      <c r="W19" s="107">
        <v>0</v>
      </c>
      <c r="X19" s="106">
        <f t="shared" si="0"/>
        <v>18204</v>
      </c>
      <c r="Y19" s="36">
        <f t="shared" si="1"/>
        <v>7440</v>
      </c>
      <c r="Z19" s="36">
        <f t="shared" si="2"/>
        <v>16813</v>
      </c>
      <c r="AA19" s="107">
        <f t="shared" si="3"/>
        <v>7315</v>
      </c>
    </row>
    <row r="20" spans="1:27" ht="12" customHeight="1" x14ac:dyDescent="0.2">
      <c r="A20" s="92">
        <v>14</v>
      </c>
      <c r="B20" s="34">
        <v>1410</v>
      </c>
      <c r="C20" s="34">
        <v>1624</v>
      </c>
      <c r="D20" s="34">
        <v>0</v>
      </c>
      <c r="E20" s="34">
        <v>0</v>
      </c>
      <c r="F20" s="34">
        <v>4028</v>
      </c>
      <c r="G20" s="34">
        <v>2935</v>
      </c>
      <c r="H20" s="34">
        <v>73</v>
      </c>
      <c r="I20" s="34">
        <v>53</v>
      </c>
      <c r="J20" s="34">
        <v>181</v>
      </c>
      <c r="K20" s="34">
        <v>0</v>
      </c>
      <c r="L20" s="34">
        <v>2400</v>
      </c>
      <c r="M20" s="34">
        <v>1852</v>
      </c>
      <c r="N20" s="34">
        <v>0</v>
      </c>
      <c r="O20" s="34">
        <v>0</v>
      </c>
      <c r="P20" s="34">
        <v>136</v>
      </c>
      <c r="Q20" s="34">
        <v>79</v>
      </c>
      <c r="R20" s="34">
        <v>613</v>
      </c>
      <c r="S20" s="34">
        <v>0</v>
      </c>
      <c r="T20" s="34">
        <v>0</v>
      </c>
      <c r="U20" s="34">
        <v>0</v>
      </c>
      <c r="V20" s="115">
        <v>0</v>
      </c>
      <c r="W20" s="103">
        <v>0</v>
      </c>
      <c r="X20" s="102">
        <f t="shared" si="0"/>
        <v>8841</v>
      </c>
      <c r="Y20" s="34">
        <f t="shared" si="1"/>
        <v>6543</v>
      </c>
      <c r="Z20" s="34">
        <f t="shared" si="2"/>
        <v>7838</v>
      </c>
      <c r="AA20" s="103">
        <f t="shared" si="3"/>
        <v>6411</v>
      </c>
    </row>
    <row r="21" spans="1:27" ht="12" customHeight="1" x14ac:dyDescent="0.2">
      <c r="A21" s="93">
        <v>15</v>
      </c>
      <c r="B21" s="35">
        <v>1249</v>
      </c>
      <c r="C21" s="35">
        <v>2054</v>
      </c>
      <c r="D21" s="35">
        <v>8</v>
      </c>
      <c r="E21" s="35">
        <v>10</v>
      </c>
      <c r="F21" s="35">
        <v>5133</v>
      </c>
      <c r="G21" s="35">
        <v>4277</v>
      </c>
      <c r="H21" s="35">
        <v>43</v>
      </c>
      <c r="I21" s="35">
        <v>132</v>
      </c>
      <c r="J21" s="35">
        <v>158</v>
      </c>
      <c r="K21" s="35">
        <v>0</v>
      </c>
      <c r="L21" s="35">
        <v>2675</v>
      </c>
      <c r="M21" s="35">
        <v>3382</v>
      </c>
      <c r="N21" s="35">
        <v>0</v>
      </c>
      <c r="O21" s="35">
        <v>0</v>
      </c>
      <c r="P21" s="35">
        <v>195</v>
      </c>
      <c r="Q21" s="35">
        <v>706</v>
      </c>
      <c r="R21" s="35">
        <v>0</v>
      </c>
      <c r="S21" s="35">
        <v>0</v>
      </c>
      <c r="T21" s="35">
        <v>0</v>
      </c>
      <c r="U21" s="35">
        <v>1124</v>
      </c>
      <c r="V21" s="116">
        <v>0</v>
      </c>
      <c r="W21" s="105">
        <v>0</v>
      </c>
      <c r="X21" s="104">
        <f t="shared" si="0"/>
        <v>9461</v>
      </c>
      <c r="Y21" s="35">
        <f t="shared" si="1"/>
        <v>11685</v>
      </c>
      <c r="Z21" s="35">
        <f t="shared" si="2"/>
        <v>9057</v>
      </c>
      <c r="AA21" s="105">
        <f t="shared" si="3"/>
        <v>10837</v>
      </c>
    </row>
    <row r="22" spans="1:27" ht="12" customHeight="1" x14ac:dyDescent="0.2">
      <c r="A22" s="94">
        <v>16</v>
      </c>
      <c r="B22" s="36">
        <v>1578</v>
      </c>
      <c r="C22" s="36">
        <v>1752</v>
      </c>
      <c r="D22" s="36">
        <v>8</v>
      </c>
      <c r="E22" s="36">
        <v>5</v>
      </c>
      <c r="F22" s="36">
        <v>5759</v>
      </c>
      <c r="G22" s="36">
        <v>3075</v>
      </c>
      <c r="H22" s="36">
        <v>182</v>
      </c>
      <c r="I22" s="36">
        <v>26</v>
      </c>
      <c r="J22" s="36">
        <v>48</v>
      </c>
      <c r="K22" s="36">
        <v>0</v>
      </c>
      <c r="L22" s="36">
        <v>834</v>
      </c>
      <c r="M22" s="36">
        <v>2828</v>
      </c>
      <c r="N22" s="36">
        <v>0</v>
      </c>
      <c r="O22" s="36">
        <v>0</v>
      </c>
      <c r="P22" s="36">
        <v>179</v>
      </c>
      <c r="Q22" s="36">
        <v>0</v>
      </c>
      <c r="R22" s="36">
        <v>0</v>
      </c>
      <c r="S22" s="36">
        <v>0</v>
      </c>
      <c r="T22" s="36">
        <v>0</v>
      </c>
      <c r="U22" s="36">
        <v>0</v>
      </c>
      <c r="V22" s="117">
        <v>0</v>
      </c>
      <c r="W22" s="107">
        <v>299</v>
      </c>
      <c r="X22" s="106">
        <f t="shared" si="0"/>
        <v>8588</v>
      </c>
      <c r="Y22" s="36">
        <f t="shared" si="1"/>
        <v>7985</v>
      </c>
      <c r="Z22" s="36">
        <f t="shared" si="2"/>
        <v>8171</v>
      </c>
      <c r="AA22" s="107">
        <f t="shared" si="3"/>
        <v>7655</v>
      </c>
    </row>
    <row r="23" spans="1:27" ht="12" customHeight="1" x14ac:dyDescent="0.2">
      <c r="A23" s="92">
        <v>17</v>
      </c>
      <c r="B23" s="34">
        <v>1933</v>
      </c>
      <c r="C23" s="34">
        <v>2825</v>
      </c>
      <c r="D23" s="34">
        <v>33</v>
      </c>
      <c r="E23" s="34">
        <v>0</v>
      </c>
      <c r="F23" s="34">
        <v>6670</v>
      </c>
      <c r="G23" s="34">
        <v>5621</v>
      </c>
      <c r="H23" s="34">
        <v>185</v>
      </c>
      <c r="I23" s="34">
        <v>0</v>
      </c>
      <c r="J23" s="34">
        <v>161</v>
      </c>
      <c r="K23" s="34">
        <v>35</v>
      </c>
      <c r="L23" s="34">
        <v>4579</v>
      </c>
      <c r="M23" s="34">
        <v>4222</v>
      </c>
      <c r="N23" s="34">
        <v>0</v>
      </c>
      <c r="O23" s="34">
        <v>0</v>
      </c>
      <c r="P23" s="34">
        <v>597</v>
      </c>
      <c r="Q23" s="34">
        <v>0</v>
      </c>
      <c r="R23" s="34">
        <v>0</v>
      </c>
      <c r="S23" s="34">
        <v>0</v>
      </c>
      <c r="T23" s="34">
        <v>495</v>
      </c>
      <c r="U23" s="34">
        <v>545</v>
      </c>
      <c r="V23" s="115">
        <v>0</v>
      </c>
      <c r="W23" s="103">
        <v>0</v>
      </c>
      <c r="X23" s="102">
        <f t="shared" si="0"/>
        <v>14653</v>
      </c>
      <c r="Y23" s="34">
        <f t="shared" si="1"/>
        <v>13248</v>
      </c>
      <c r="Z23" s="34">
        <f t="shared" si="2"/>
        <v>13677</v>
      </c>
      <c r="AA23" s="103">
        <f t="shared" si="3"/>
        <v>13213</v>
      </c>
    </row>
    <row r="24" spans="1:27" ht="12" customHeight="1" x14ac:dyDescent="0.2">
      <c r="A24" s="93">
        <v>18</v>
      </c>
      <c r="B24" s="35">
        <v>1921</v>
      </c>
      <c r="C24" s="35">
        <v>2636</v>
      </c>
      <c r="D24" s="35">
        <v>131</v>
      </c>
      <c r="E24" s="35">
        <v>0</v>
      </c>
      <c r="F24" s="35">
        <v>5998</v>
      </c>
      <c r="G24" s="35">
        <v>5515</v>
      </c>
      <c r="H24" s="35">
        <v>254</v>
      </c>
      <c r="I24" s="35">
        <v>0</v>
      </c>
      <c r="J24" s="35">
        <v>204</v>
      </c>
      <c r="K24" s="35">
        <v>0</v>
      </c>
      <c r="L24" s="35">
        <v>5960</v>
      </c>
      <c r="M24" s="35">
        <v>5050</v>
      </c>
      <c r="N24" s="35">
        <v>0</v>
      </c>
      <c r="O24" s="35">
        <v>0</v>
      </c>
      <c r="P24" s="35">
        <v>356</v>
      </c>
      <c r="Q24" s="35">
        <v>133</v>
      </c>
      <c r="R24" s="35">
        <v>605</v>
      </c>
      <c r="S24" s="35">
        <v>0</v>
      </c>
      <c r="T24" s="35">
        <v>0</v>
      </c>
      <c r="U24" s="35">
        <v>525</v>
      </c>
      <c r="V24" s="116">
        <v>0</v>
      </c>
      <c r="W24" s="105">
        <v>0</v>
      </c>
      <c r="X24" s="104">
        <f t="shared" si="0"/>
        <v>15429</v>
      </c>
      <c r="Y24" s="35">
        <f t="shared" si="1"/>
        <v>13859</v>
      </c>
      <c r="Z24" s="35">
        <f t="shared" si="2"/>
        <v>13879</v>
      </c>
      <c r="AA24" s="105">
        <f t="shared" si="3"/>
        <v>13726</v>
      </c>
    </row>
    <row r="25" spans="1:27" ht="12" customHeight="1" x14ac:dyDescent="0.2">
      <c r="A25" s="94">
        <v>19</v>
      </c>
      <c r="B25" s="36">
        <v>3246</v>
      </c>
      <c r="C25" s="36">
        <v>1349</v>
      </c>
      <c r="D25" s="36">
        <v>26</v>
      </c>
      <c r="E25" s="36">
        <v>0</v>
      </c>
      <c r="F25" s="36">
        <v>8862</v>
      </c>
      <c r="G25" s="36">
        <v>3903</v>
      </c>
      <c r="H25" s="36">
        <v>189</v>
      </c>
      <c r="I25" s="36">
        <v>0</v>
      </c>
      <c r="J25" s="36">
        <v>434</v>
      </c>
      <c r="K25" s="36">
        <v>138</v>
      </c>
      <c r="L25" s="36">
        <v>2804</v>
      </c>
      <c r="M25" s="36">
        <v>2706</v>
      </c>
      <c r="N25" s="36">
        <v>0</v>
      </c>
      <c r="O25" s="36">
        <v>0</v>
      </c>
      <c r="P25" s="36">
        <v>404</v>
      </c>
      <c r="Q25" s="36">
        <v>136</v>
      </c>
      <c r="R25" s="36">
        <v>0</v>
      </c>
      <c r="S25" s="36">
        <v>0</v>
      </c>
      <c r="T25" s="36">
        <v>0</v>
      </c>
      <c r="U25" s="36">
        <v>92</v>
      </c>
      <c r="V25" s="117">
        <v>0</v>
      </c>
      <c r="W25" s="107">
        <v>0</v>
      </c>
      <c r="X25" s="106">
        <f t="shared" si="0"/>
        <v>15965</v>
      </c>
      <c r="Y25" s="36">
        <f t="shared" si="1"/>
        <v>8324</v>
      </c>
      <c r="Z25" s="36">
        <f t="shared" si="2"/>
        <v>14912</v>
      </c>
      <c r="AA25" s="107">
        <f t="shared" si="3"/>
        <v>8050</v>
      </c>
    </row>
    <row r="26" spans="1:27" ht="12" customHeight="1" x14ac:dyDescent="0.2">
      <c r="A26" s="92">
        <v>20</v>
      </c>
      <c r="B26" s="34">
        <v>2382</v>
      </c>
      <c r="C26" s="34">
        <v>2652</v>
      </c>
      <c r="D26" s="34">
        <v>0</v>
      </c>
      <c r="E26" s="34">
        <v>0</v>
      </c>
      <c r="F26" s="34">
        <v>7807</v>
      </c>
      <c r="G26" s="34">
        <v>6344</v>
      </c>
      <c r="H26" s="34">
        <v>110</v>
      </c>
      <c r="I26" s="34">
        <v>0</v>
      </c>
      <c r="J26" s="34">
        <v>294</v>
      </c>
      <c r="K26" s="34">
        <v>0</v>
      </c>
      <c r="L26" s="34">
        <v>906</v>
      </c>
      <c r="M26" s="34">
        <v>4830</v>
      </c>
      <c r="N26" s="34">
        <v>0</v>
      </c>
      <c r="O26" s="34">
        <v>0</v>
      </c>
      <c r="P26" s="34">
        <v>398</v>
      </c>
      <c r="Q26" s="34">
        <v>121</v>
      </c>
      <c r="R26" s="34">
        <v>173</v>
      </c>
      <c r="S26" s="34">
        <v>0</v>
      </c>
      <c r="T26" s="34">
        <v>28</v>
      </c>
      <c r="U26" s="34">
        <v>530</v>
      </c>
      <c r="V26" s="115">
        <v>0</v>
      </c>
      <c r="W26" s="103">
        <v>0</v>
      </c>
      <c r="X26" s="102">
        <f t="shared" si="0"/>
        <v>12098</v>
      </c>
      <c r="Y26" s="34">
        <f t="shared" si="1"/>
        <v>14477</v>
      </c>
      <c r="Z26" s="34">
        <f t="shared" si="2"/>
        <v>11123</v>
      </c>
      <c r="AA26" s="103">
        <f t="shared" si="3"/>
        <v>14356</v>
      </c>
    </row>
    <row r="27" spans="1:27" ht="12" customHeight="1" x14ac:dyDescent="0.2">
      <c r="A27" s="93">
        <v>21</v>
      </c>
      <c r="B27" s="35">
        <v>2498</v>
      </c>
      <c r="C27" s="35">
        <v>1560</v>
      </c>
      <c r="D27" s="35">
        <v>0</v>
      </c>
      <c r="E27" s="35">
        <v>0</v>
      </c>
      <c r="F27" s="35">
        <v>9564</v>
      </c>
      <c r="G27" s="35">
        <v>2247</v>
      </c>
      <c r="H27" s="35">
        <v>134</v>
      </c>
      <c r="I27" s="35">
        <v>0</v>
      </c>
      <c r="J27" s="35">
        <v>352</v>
      </c>
      <c r="K27" s="35">
        <v>0</v>
      </c>
      <c r="L27" s="35">
        <v>4170</v>
      </c>
      <c r="M27" s="35">
        <v>1430</v>
      </c>
      <c r="N27" s="35">
        <v>0</v>
      </c>
      <c r="O27" s="35">
        <v>0</v>
      </c>
      <c r="P27" s="35">
        <v>1202</v>
      </c>
      <c r="Q27" s="35">
        <v>100</v>
      </c>
      <c r="R27" s="35">
        <v>546</v>
      </c>
      <c r="S27" s="35">
        <v>0</v>
      </c>
      <c r="T27" s="35">
        <v>365</v>
      </c>
      <c r="U27" s="35">
        <v>214</v>
      </c>
      <c r="V27" s="116">
        <v>0</v>
      </c>
      <c r="W27" s="105">
        <v>0</v>
      </c>
      <c r="X27" s="104">
        <f t="shared" si="0"/>
        <v>18831</v>
      </c>
      <c r="Y27" s="35">
        <f t="shared" si="1"/>
        <v>5551</v>
      </c>
      <c r="Z27" s="35">
        <f t="shared" si="2"/>
        <v>16597</v>
      </c>
      <c r="AA27" s="105">
        <f t="shared" si="3"/>
        <v>5451</v>
      </c>
    </row>
    <row r="28" spans="1:27" ht="12" customHeight="1" thickBot="1" x14ac:dyDescent="0.25">
      <c r="A28" s="95" t="s">
        <v>17</v>
      </c>
      <c r="B28" s="28">
        <f t="shared" ref="B28:W28" si="4">SUM(B7:B27)</f>
        <v>45956</v>
      </c>
      <c r="C28" s="28">
        <f t="shared" si="4"/>
        <v>59143</v>
      </c>
      <c r="D28" s="28">
        <f t="shared" si="4"/>
        <v>712</v>
      </c>
      <c r="E28" s="28">
        <f t="shared" si="4"/>
        <v>224</v>
      </c>
      <c r="F28" s="28">
        <f t="shared" si="4"/>
        <v>148806</v>
      </c>
      <c r="G28" s="28">
        <f t="shared" si="4"/>
        <v>118223</v>
      </c>
      <c r="H28" s="28">
        <f t="shared" si="4"/>
        <v>3740</v>
      </c>
      <c r="I28" s="28">
        <f t="shared" si="4"/>
        <v>1187</v>
      </c>
      <c r="J28" s="28">
        <f t="shared" si="4"/>
        <v>5761</v>
      </c>
      <c r="K28" s="28">
        <f t="shared" si="4"/>
        <v>392</v>
      </c>
      <c r="L28" s="28">
        <f t="shared" si="4"/>
        <v>97096</v>
      </c>
      <c r="M28" s="28">
        <f t="shared" si="4"/>
        <v>88355</v>
      </c>
      <c r="N28" s="28">
        <f t="shared" si="4"/>
        <v>27</v>
      </c>
      <c r="O28" s="28">
        <f t="shared" si="4"/>
        <v>168</v>
      </c>
      <c r="P28" s="28">
        <f t="shared" si="4"/>
        <v>20437</v>
      </c>
      <c r="Q28" s="28">
        <f t="shared" si="4"/>
        <v>4957</v>
      </c>
      <c r="R28" s="28">
        <f t="shared" si="4"/>
        <v>4033</v>
      </c>
      <c r="S28" s="28">
        <f t="shared" si="4"/>
        <v>13</v>
      </c>
      <c r="T28" s="28">
        <f t="shared" si="4"/>
        <v>30157</v>
      </c>
      <c r="U28" s="28">
        <f t="shared" si="4"/>
        <v>60996</v>
      </c>
      <c r="V28" s="28">
        <f t="shared" si="4"/>
        <v>0</v>
      </c>
      <c r="W28" s="29">
        <f t="shared" si="4"/>
        <v>4101</v>
      </c>
      <c r="X28" s="96">
        <f t="shared" ref="X28:Y30" si="5">SUM(B28,D28,F28,H28,J28,L28,N28,P28,R28,T28,V28)</f>
        <v>356725</v>
      </c>
      <c r="Y28" s="28">
        <f t="shared" si="5"/>
        <v>337759</v>
      </c>
      <c r="Z28" s="28">
        <f t="shared" si="2"/>
        <v>322015</v>
      </c>
      <c r="AA28" s="29">
        <f t="shared" si="3"/>
        <v>326717</v>
      </c>
    </row>
    <row r="29" spans="1:27" ht="12" customHeight="1" x14ac:dyDescent="0.2">
      <c r="A29" s="97" t="s">
        <v>18</v>
      </c>
      <c r="B29" s="63">
        <v>521</v>
      </c>
      <c r="C29" s="63">
        <v>0</v>
      </c>
      <c r="D29" s="63">
        <v>86</v>
      </c>
      <c r="E29" s="63">
        <v>0</v>
      </c>
      <c r="F29" s="63">
        <v>422</v>
      </c>
      <c r="G29" s="63">
        <v>0</v>
      </c>
      <c r="H29" s="63">
        <v>33</v>
      </c>
      <c r="I29" s="63">
        <v>0</v>
      </c>
      <c r="J29" s="63">
        <v>0</v>
      </c>
      <c r="K29" s="63">
        <v>0</v>
      </c>
      <c r="L29" s="63">
        <v>5091</v>
      </c>
      <c r="M29" s="63">
        <v>1028</v>
      </c>
      <c r="N29" s="63">
        <v>0</v>
      </c>
      <c r="O29" s="63">
        <v>0</v>
      </c>
      <c r="P29" s="63">
        <v>247</v>
      </c>
      <c r="Q29" s="63">
        <v>0</v>
      </c>
      <c r="R29" s="63">
        <v>792</v>
      </c>
      <c r="S29" s="63">
        <v>0</v>
      </c>
      <c r="T29" s="63">
        <v>3235</v>
      </c>
      <c r="U29" s="63">
        <v>395</v>
      </c>
      <c r="V29" s="63">
        <v>799</v>
      </c>
      <c r="W29" s="64">
        <v>0</v>
      </c>
      <c r="X29" s="98">
        <f t="shared" si="5"/>
        <v>11226</v>
      </c>
      <c r="Y29" s="37">
        <f t="shared" si="5"/>
        <v>1423</v>
      </c>
      <c r="Z29" s="37">
        <f t="shared" si="2"/>
        <v>9269</v>
      </c>
      <c r="AA29" s="99">
        <f t="shared" si="3"/>
        <v>1423</v>
      </c>
    </row>
    <row r="30" spans="1:27" ht="12" customHeight="1" thickBot="1" x14ac:dyDescent="0.25">
      <c r="A30" s="95" t="s">
        <v>19</v>
      </c>
      <c r="B30" s="28">
        <f>SUM(B28:B29)</f>
        <v>46477</v>
      </c>
      <c r="C30" s="28">
        <f t="shared" ref="C30:W30" si="6">SUM(C28:C29)</f>
        <v>59143</v>
      </c>
      <c r="D30" s="28">
        <f t="shared" si="6"/>
        <v>798</v>
      </c>
      <c r="E30" s="28">
        <f t="shared" si="6"/>
        <v>224</v>
      </c>
      <c r="F30" s="28">
        <f t="shared" si="6"/>
        <v>149228</v>
      </c>
      <c r="G30" s="28">
        <f t="shared" si="6"/>
        <v>118223</v>
      </c>
      <c r="H30" s="28">
        <f t="shared" si="6"/>
        <v>3773</v>
      </c>
      <c r="I30" s="28">
        <f t="shared" si="6"/>
        <v>1187</v>
      </c>
      <c r="J30" s="28">
        <f t="shared" si="6"/>
        <v>5761</v>
      </c>
      <c r="K30" s="28">
        <f t="shared" si="6"/>
        <v>392</v>
      </c>
      <c r="L30" s="28">
        <f t="shared" si="6"/>
        <v>102187</v>
      </c>
      <c r="M30" s="28">
        <f t="shared" si="6"/>
        <v>89383</v>
      </c>
      <c r="N30" s="28">
        <f t="shared" si="6"/>
        <v>27</v>
      </c>
      <c r="O30" s="28">
        <f t="shared" si="6"/>
        <v>168</v>
      </c>
      <c r="P30" s="28">
        <f t="shared" si="6"/>
        <v>20684</v>
      </c>
      <c r="Q30" s="28">
        <f t="shared" si="6"/>
        <v>4957</v>
      </c>
      <c r="R30" s="28">
        <f t="shared" si="6"/>
        <v>4825</v>
      </c>
      <c r="S30" s="28">
        <f t="shared" si="6"/>
        <v>13</v>
      </c>
      <c r="T30" s="28">
        <f t="shared" si="6"/>
        <v>33392</v>
      </c>
      <c r="U30" s="28">
        <f t="shared" si="6"/>
        <v>61391</v>
      </c>
      <c r="V30" s="28">
        <f>SUM(V28:V29)</f>
        <v>799</v>
      </c>
      <c r="W30" s="29">
        <f t="shared" si="6"/>
        <v>4101</v>
      </c>
      <c r="X30" s="96">
        <f t="shared" si="5"/>
        <v>367951</v>
      </c>
      <c r="Y30" s="28">
        <f t="shared" si="5"/>
        <v>339182</v>
      </c>
      <c r="Z30" s="28">
        <f t="shared" si="2"/>
        <v>331284</v>
      </c>
      <c r="AA30" s="29">
        <f t="shared" si="3"/>
        <v>328140</v>
      </c>
    </row>
    <row r="31" spans="1:27" ht="12" customHeight="1" x14ac:dyDescent="0.2">
      <c r="A31" s="203" t="s">
        <v>219</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285</v>
      </c>
      <c r="D32" s="100"/>
    </row>
    <row r="34" spans="1:27" ht="20.25" customHeight="1" thickBot="1" x14ac:dyDescent="0.35">
      <c r="A34" s="53" t="s">
        <v>128</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3137</v>
      </c>
      <c r="C38" s="34">
        <v>4076</v>
      </c>
      <c r="D38" s="34">
        <v>10</v>
      </c>
      <c r="E38" s="34">
        <v>0</v>
      </c>
      <c r="F38" s="34">
        <v>9262</v>
      </c>
      <c r="G38" s="34">
        <v>7639</v>
      </c>
      <c r="H38" s="34">
        <v>256</v>
      </c>
      <c r="I38" s="34">
        <v>50</v>
      </c>
      <c r="J38" s="34">
        <v>527</v>
      </c>
      <c r="K38" s="34">
        <v>0</v>
      </c>
      <c r="L38" s="34">
        <v>9394</v>
      </c>
      <c r="M38" s="34">
        <v>6147</v>
      </c>
      <c r="N38" s="34">
        <v>0</v>
      </c>
      <c r="O38" s="34">
        <v>88</v>
      </c>
      <c r="P38" s="34">
        <v>4472</v>
      </c>
      <c r="Q38" s="34">
        <v>430</v>
      </c>
      <c r="R38" s="34">
        <v>455</v>
      </c>
      <c r="S38" s="34">
        <v>0</v>
      </c>
      <c r="T38" s="33">
        <v>4332</v>
      </c>
      <c r="U38" s="33">
        <v>20436</v>
      </c>
      <c r="V38" s="33">
        <v>0</v>
      </c>
      <c r="W38" s="59">
        <v>910</v>
      </c>
      <c r="X38" s="102">
        <f t="shared" ref="X38:Y55" si="7">SUM(B38,D38,F38,H38,J38,L38,N38,P38,R38,T38,V38)</f>
        <v>31845</v>
      </c>
      <c r="Y38" s="34">
        <f t="shared" si="7"/>
        <v>39776</v>
      </c>
      <c r="Z38" s="34">
        <f t="shared" ref="Z38:AA55" si="8">SUM(B38,F38,L38,T38)</f>
        <v>26125</v>
      </c>
      <c r="AA38" s="103">
        <f t="shared" si="8"/>
        <v>38298</v>
      </c>
    </row>
    <row r="39" spans="1:27" ht="12" customHeight="1" x14ac:dyDescent="0.2">
      <c r="A39" s="92">
        <v>2</v>
      </c>
      <c r="B39" s="34">
        <v>735</v>
      </c>
      <c r="C39" s="34">
        <v>2981</v>
      </c>
      <c r="D39" s="34">
        <v>36</v>
      </c>
      <c r="E39" s="34">
        <v>6</v>
      </c>
      <c r="F39" s="34">
        <v>3351</v>
      </c>
      <c r="G39" s="34">
        <v>5935</v>
      </c>
      <c r="H39" s="34">
        <v>311</v>
      </c>
      <c r="I39" s="34">
        <v>53</v>
      </c>
      <c r="J39" s="34">
        <v>207</v>
      </c>
      <c r="K39" s="34">
        <v>0</v>
      </c>
      <c r="L39" s="34">
        <v>3141</v>
      </c>
      <c r="M39" s="34">
        <v>4023</v>
      </c>
      <c r="N39" s="34">
        <v>0</v>
      </c>
      <c r="O39" s="34">
        <v>0</v>
      </c>
      <c r="P39" s="34">
        <v>945</v>
      </c>
      <c r="Q39" s="34">
        <v>699</v>
      </c>
      <c r="R39" s="34">
        <v>0</v>
      </c>
      <c r="S39" s="34">
        <v>13</v>
      </c>
      <c r="T39" s="33">
        <v>1325</v>
      </c>
      <c r="U39" s="33">
        <v>4961</v>
      </c>
      <c r="V39" s="33">
        <v>0</v>
      </c>
      <c r="W39" s="59">
        <v>0</v>
      </c>
      <c r="X39" s="102">
        <f t="shared" si="7"/>
        <v>10051</v>
      </c>
      <c r="Y39" s="34">
        <f t="shared" si="7"/>
        <v>18671</v>
      </c>
      <c r="Z39" s="34">
        <f t="shared" si="8"/>
        <v>8552</v>
      </c>
      <c r="AA39" s="103">
        <f t="shared" si="8"/>
        <v>17900</v>
      </c>
    </row>
    <row r="40" spans="1:27" ht="12" customHeight="1" x14ac:dyDescent="0.2">
      <c r="A40" s="93">
        <v>3</v>
      </c>
      <c r="B40" s="35">
        <v>2601</v>
      </c>
      <c r="C40" s="35">
        <v>3674</v>
      </c>
      <c r="D40" s="35">
        <v>48</v>
      </c>
      <c r="E40" s="35">
        <v>50</v>
      </c>
      <c r="F40" s="35">
        <v>10199</v>
      </c>
      <c r="G40" s="35">
        <v>7454</v>
      </c>
      <c r="H40" s="35">
        <v>121</v>
      </c>
      <c r="I40" s="35">
        <v>127</v>
      </c>
      <c r="J40" s="35">
        <v>780</v>
      </c>
      <c r="K40" s="35">
        <v>0</v>
      </c>
      <c r="L40" s="35">
        <v>9598</v>
      </c>
      <c r="M40" s="35">
        <v>5334</v>
      </c>
      <c r="N40" s="35">
        <v>0</v>
      </c>
      <c r="O40" s="35">
        <v>63</v>
      </c>
      <c r="P40" s="35">
        <v>2926</v>
      </c>
      <c r="Q40" s="35">
        <v>239</v>
      </c>
      <c r="R40" s="35">
        <v>0</v>
      </c>
      <c r="S40" s="35">
        <v>0</v>
      </c>
      <c r="T40" s="63">
        <v>3394</v>
      </c>
      <c r="U40" s="63">
        <v>11999</v>
      </c>
      <c r="V40" s="63">
        <v>0</v>
      </c>
      <c r="W40" s="64">
        <v>114</v>
      </c>
      <c r="X40" s="104">
        <f t="shared" si="7"/>
        <v>29667</v>
      </c>
      <c r="Y40" s="35">
        <f t="shared" si="7"/>
        <v>29054</v>
      </c>
      <c r="Z40" s="35">
        <f t="shared" si="8"/>
        <v>25792</v>
      </c>
      <c r="AA40" s="105">
        <f t="shared" si="8"/>
        <v>28461</v>
      </c>
    </row>
    <row r="41" spans="1:27" ht="12" customHeight="1" x14ac:dyDescent="0.2">
      <c r="A41" s="94">
        <v>4</v>
      </c>
      <c r="B41" s="36">
        <v>5763</v>
      </c>
      <c r="C41" s="36">
        <v>2995</v>
      </c>
      <c r="D41" s="36">
        <v>257</v>
      </c>
      <c r="E41" s="36">
        <v>3</v>
      </c>
      <c r="F41" s="36">
        <v>19495</v>
      </c>
      <c r="G41" s="36">
        <v>7101</v>
      </c>
      <c r="H41" s="36">
        <v>586</v>
      </c>
      <c r="I41" s="36">
        <v>47</v>
      </c>
      <c r="J41" s="36">
        <v>892</v>
      </c>
      <c r="K41" s="36">
        <v>60</v>
      </c>
      <c r="L41" s="36">
        <v>10692</v>
      </c>
      <c r="M41" s="36">
        <v>4130</v>
      </c>
      <c r="N41" s="36">
        <v>0</v>
      </c>
      <c r="O41" s="36">
        <v>0</v>
      </c>
      <c r="P41" s="36">
        <v>1865</v>
      </c>
      <c r="Q41" s="36">
        <v>173</v>
      </c>
      <c r="R41" s="36">
        <v>702</v>
      </c>
      <c r="S41" s="36">
        <v>0</v>
      </c>
      <c r="T41" s="74">
        <v>717</v>
      </c>
      <c r="U41" s="74">
        <v>87</v>
      </c>
      <c r="V41" s="74">
        <v>0</v>
      </c>
      <c r="W41" s="75">
        <v>0</v>
      </c>
      <c r="X41" s="106">
        <f t="shared" si="7"/>
        <v>40969</v>
      </c>
      <c r="Y41" s="36">
        <f t="shared" si="7"/>
        <v>14596</v>
      </c>
      <c r="Z41" s="36">
        <f t="shared" si="8"/>
        <v>36667</v>
      </c>
      <c r="AA41" s="107">
        <f t="shared" si="8"/>
        <v>14313</v>
      </c>
    </row>
    <row r="42" spans="1:27" ht="12" customHeight="1" x14ac:dyDescent="0.2">
      <c r="A42" s="92">
        <v>5</v>
      </c>
      <c r="B42" s="34">
        <v>2489</v>
      </c>
      <c r="C42" s="34">
        <v>3047</v>
      </c>
      <c r="D42" s="34">
        <v>0</v>
      </c>
      <c r="E42" s="34">
        <v>44</v>
      </c>
      <c r="F42" s="34">
        <v>6432</v>
      </c>
      <c r="G42" s="34">
        <v>7068</v>
      </c>
      <c r="H42" s="34">
        <v>0</v>
      </c>
      <c r="I42" s="34">
        <v>141</v>
      </c>
      <c r="J42" s="34">
        <v>289</v>
      </c>
      <c r="K42" s="34">
        <v>0</v>
      </c>
      <c r="L42" s="34">
        <v>5416</v>
      </c>
      <c r="M42" s="34">
        <v>7002</v>
      </c>
      <c r="N42" s="34">
        <v>0</v>
      </c>
      <c r="O42" s="34">
        <v>0</v>
      </c>
      <c r="P42" s="34">
        <v>1169</v>
      </c>
      <c r="Q42" s="34">
        <v>545</v>
      </c>
      <c r="R42" s="34">
        <v>0</v>
      </c>
      <c r="S42" s="34">
        <v>0</v>
      </c>
      <c r="T42" s="33">
        <v>8384</v>
      </c>
      <c r="U42" s="33">
        <v>5742</v>
      </c>
      <c r="V42" s="33">
        <v>0</v>
      </c>
      <c r="W42" s="59">
        <v>0</v>
      </c>
      <c r="X42" s="102">
        <f t="shared" si="7"/>
        <v>24179</v>
      </c>
      <c r="Y42" s="34">
        <f t="shared" si="7"/>
        <v>23589</v>
      </c>
      <c r="Z42" s="34">
        <f t="shared" si="8"/>
        <v>22721</v>
      </c>
      <c r="AA42" s="103">
        <f t="shared" si="8"/>
        <v>22859</v>
      </c>
    </row>
    <row r="43" spans="1:27" ht="12" customHeight="1" x14ac:dyDescent="0.2">
      <c r="A43" s="93">
        <v>6</v>
      </c>
      <c r="B43" s="35">
        <v>2544</v>
      </c>
      <c r="C43" s="35">
        <v>3796</v>
      </c>
      <c r="D43" s="35">
        <v>86</v>
      </c>
      <c r="E43" s="35">
        <v>51</v>
      </c>
      <c r="F43" s="35">
        <v>6758</v>
      </c>
      <c r="G43" s="35">
        <v>7927</v>
      </c>
      <c r="H43" s="35">
        <v>53</v>
      </c>
      <c r="I43" s="35">
        <v>137</v>
      </c>
      <c r="J43" s="35">
        <v>151</v>
      </c>
      <c r="K43" s="35">
        <v>0</v>
      </c>
      <c r="L43" s="35">
        <v>7873</v>
      </c>
      <c r="M43" s="35">
        <v>6296</v>
      </c>
      <c r="N43" s="35">
        <v>0</v>
      </c>
      <c r="O43" s="35">
        <v>0</v>
      </c>
      <c r="P43" s="35">
        <v>1661</v>
      </c>
      <c r="Q43" s="35">
        <v>371</v>
      </c>
      <c r="R43" s="35">
        <v>0</v>
      </c>
      <c r="S43" s="35">
        <v>0</v>
      </c>
      <c r="T43" s="63">
        <v>2411</v>
      </c>
      <c r="U43" s="63">
        <v>2125</v>
      </c>
      <c r="V43" s="63">
        <v>0</v>
      </c>
      <c r="W43" s="64">
        <v>0</v>
      </c>
      <c r="X43" s="104">
        <f t="shared" si="7"/>
        <v>21537</v>
      </c>
      <c r="Y43" s="35">
        <f t="shared" si="7"/>
        <v>20703</v>
      </c>
      <c r="Z43" s="35">
        <f t="shared" si="8"/>
        <v>19586</v>
      </c>
      <c r="AA43" s="105">
        <f t="shared" si="8"/>
        <v>20144</v>
      </c>
    </row>
    <row r="44" spans="1:27" ht="12" customHeight="1" x14ac:dyDescent="0.2">
      <c r="A44" s="94">
        <v>7</v>
      </c>
      <c r="B44" s="36">
        <v>3383</v>
      </c>
      <c r="C44" s="36">
        <v>4052</v>
      </c>
      <c r="D44" s="36">
        <v>0</v>
      </c>
      <c r="E44" s="36">
        <v>0</v>
      </c>
      <c r="F44" s="36">
        <v>10963</v>
      </c>
      <c r="G44" s="36">
        <v>8290</v>
      </c>
      <c r="H44" s="36">
        <v>191</v>
      </c>
      <c r="I44" s="36">
        <v>0</v>
      </c>
      <c r="J44" s="36">
        <v>341</v>
      </c>
      <c r="K44" s="36">
        <v>66</v>
      </c>
      <c r="L44" s="36">
        <v>5929</v>
      </c>
      <c r="M44" s="36">
        <v>4073</v>
      </c>
      <c r="N44" s="36">
        <v>0</v>
      </c>
      <c r="O44" s="36">
        <v>0</v>
      </c>
      <c r="P44" s="36">
        <v>1498</v>
      </c>
      <c r="Q44" s="36">
        <v>777</v>
      </c>
      <c r="R44" s="36">
        <v>0</v>
      </c>
      <c r="S44" s="36">
        <v>0</v>
      </c>
      <c r="T44" s="74">
        <v>1393</v>
      </c>
      <c r="U44" s="74">
        <v>2918</v>
      </c>
      <c r="V44" s="74">
        <v>0</v>
      </c>
      <c r="W44" s="75">
        <v>0</v>
      </c>
      <c r="X44" s="106">
        <f t="shared" si="7"/>
        <v>23698</v>
      </c>
      <c r="Y44" s="36">
        <f t="shared" si="7"/>
        <v>20176</v>
      </c>
      <c r="Z44" s="36">
        <f t="shared" si="8"/>
        <v>21668</v>
      </c>
      <c r="AA44" s="107">
        <f t="shared" si="8"/>
        <v>19333</v>
      </c>
    </row>
    <row r="45" spans="1:27" ht="12" customHeight="1" x14ac:dyDescent="0.2">
      <c r="A45" s="92">
        <v>8</v>
      </c>
      <c r="B45" s="34">
        <v>6581</v>
      </c>
      <c r="C45" s="34">
        <v>3360</v>
      </c>
      <c r="D45" s="34">
        <v>0</v>
      </c>
      <c r="E45" s="34">
        <v>0</v>
      </c>
      <c r="F45" s="34">
        <v>17861</v>
      </c>
      <c r="G45" s="34">
        <v>6760</v>
      </c>
      <c r="H45" s="34">
        <v>340</v>
      </c>
      <c r="I45" s="34">
        <v>0</v>
      </c>
      <c r="J45" s="34">
        <v>695</v>
      </c>
      <c r="K45" s="34">
        <v>138</v>
      </c>
      <c r="L45" s="34">
        <v>6190</v>
      </c>
      <c r="M45" s="34">
        <v>4109</v>
      </c>
      <c r="N45" s="34">
        <v>0</v>
      </c>
      <c r="O45" s="34">
        <v>0</v>
      </c>
      <c r="P45" s="34">
        <v>1543</v>
      </c>
      <c r="Q45" s="34">
        <v>236</v>
      </c>
      <c r="R45" s="34">
        <v>546</v>
      </c>
      <c r="S45" s="34">
        <v>0</v>
      </c>
      <c r="T45" s="33">
        <v>393</v>
      </c>
      <c r="U45" s="33">
        <v>610</v>
      </c>
      <c r="V45" s="33">
        <v>0</v>
      </c>
      <c r="W45" s="59">
        <v>0</v>
      </c>
      <c r="X45" s="102">
        <f t="shared" si="7"/>
        <v>34149</v>
      </c>
      <c r="Y45" s="34">
        <f t="shared" si="7"/>
        <v>15213</v>
      </c>
      <c r="Z45" s="34">
        <f t="shared" si="8"/>
        <v>31025</v>
      </c>
      <c r="AA45" s="103">
        <f t="shared" si="8"/>
        <v>14839</v>
      </c>
    </row>
    <row r="46" spans="1:27" ht="12" customHeight="1" x14ac:dyDescent="0.2">
      <c r="A46" s="93">
        <v>9</v>
      </c>
      <c r="B46" s="35">
        <v>2863</v>
      </c>
      <c r="C46" s="35">
        <v>3770</v>
      </c>
      <c r="D46" s="35">
        <v>0</v>
      </c>
      <c r="E46" s="35">
        <v>0</v>
      </c>
      <c r="F46" s="35">
        <v>12216</v>
      </c>
      <c r="G46" s="35">
        <v>8555</v>
      </c>
      <c r="H46" s="35">
        <v>0</v>
      </c>
      <c r="I46" s="35">
        <v>0</v>
      </c>
      <c r="J46" s="35">
        <v>470</v>
      </c>
      <c r="K46" s="35">
        <v>0</v>
      </c>
      <c r="L46" s="35">
        <v>7729</v>
      </c>
      <c r="M46" s="35">
        <v>7462</v>
      </c>
      <c r="N46" s="35">
        <v>0</v>
      </c>
      <c r="O46" s="35">
        <v>0</v>
      </c>
      <c r="P46" s="35">
        <v>635</v>
      </c>
      <c r="Q46" s="35">
        <v>246</v>
      </c>
      <c r="R46" s="35">
        <v>1112</v>
      </c>
      <c r="S46" s="35">
        <v>0</v>
      </c>
      <c r="T46" s="63">
        <v>0</v>
      </c>
      <c r="U46" s="63">
        <v>525</v>
      </c>
      <c r="V46" s="63">
        <v>0</v>
      </c>
      <c r="W46" s="64">
        <v>0</v>
      </c>
      <c r="X46" s="104">
        <f t="shared" si="7"/>
        <v>25025</v>
      </c>
      <c r="Y46" s="35">
        <f t="shared" si="7"/>
        <v>20558</v>
      </c>
      <c r="Z46" s="35">
        <f t="shared" si="8"/>
        <v>22808</v>
      </c>
      <c r="AA46" s="105">
        <f t="shared" si="8"/>
        <v>20312</v>
      </c>
    </row>
    <row r="47" spans="1:27" ht="12" customHeight="1" x14ac:dyDescent="0.2">
      <c r="A47" s="94">
        <v>10</v>
      </c>
      <c r="B47" s="36">
        <v>3327</v>
      </c>
      <c r="C47" s="36">
        <v>3126</v>
      </c>
      <c r="D47" s="36">
        <v>131</v>
      </c>
      <c r="E47" s="36">
        <v>0</v>
      </c>
      <c r="F47" s="36">
        <v>10896</v>
      </c>
      <c r="G47" s="36">
        <v>6245</v>
      </c>
      <c r="H47" s="36">
        <v>254</v>
      </c>
      <c r="I47" s="36">
        <v>0</v>
      </c>
      <c r="J47" s="36">
        <v>213</v>
      </c>
      <c r="K47" s="36">
        <v>0</v>
      </c>
      <c r="L47" s="36">
        <v>6893</v>
      </c>
      <c r="M47" s="36">
        <v>5989</v>
      </c>
      <c r="N47" s="36">
        <v>0</v>
      </c>
      <c r="O47" s="36">
        <v>0</v>
      </c>
      <c r="P47" s="36">
        <v>1174</v>
      </c>
      <c r="Q47" s="36">
        <v>257</v>
      </c>
      <c r="R47" s="36">
        <v>605</v>
      </c>
      <c r="S47" s="36">
        <v>0</v>
      </c>
      <c r="T47" s="74">
        <v>0</v>
      </c>
      <c r="U47" s="74">
        <v>975</v>
      </c>
      <c r="V47" s="74">
        <v>0</v>
      </c>
      <c r="W47" s="75">
        <v>0</v>
      </c>
      <c r="X47" s="106">
        <f t="shared" si="7"/>
        <v>23493</v>
      </c>
      <c r="Y47" s="36">
        <f t="shared" si="7"/>
        <v>16592</v>
      </c>
      <c r="Z47" s="36">
        <f t="shared" si="8"/>
        <v>21116</v>
      </c>
      <c r="AA47" s="107">
        <f t="shared" si="8"/>
        <v>16335</v>
      </c>
    </row>
    <row r="48" spans="1:27" ht="12" customHeight="1" x14ac:dyDescent="0.2">
      <c r="A48" s="92">
        <v>11</v>
      </c>
      <c r="B48" s="34">
        <v>2828</v>
      </c>
      <c r="C48" s="34">
        <v>4137</v>
      </c>
      <c r="D48" s="34">
        <v>94</v>
      </c>
      <c r="E48" s="34">
        <v>0</v>
      </c>
      <c r="F48" s="34">
        <v>10712</v>
      </c>
      <c r="G48" s="34">
        <v>8239</v>
      </c>
      <c r="H48" s="34">
        <v>737</v>
      </c>
      <c r="I48" s="34">
        <v>42</v>
      </c>
      <c r="J48" s="34">
        <v>312</v>
      </c>
      <c r="K48" s="34">
        <v>35</v>
      </c>
      <c r="L48" s="34">
        <v>4034</v>
      </c>
      <c r="M48" s="34">
        <v>5940</v>
      </c>
      <c r="N48" s="34">
        <v>0</v>
      </c>
      <c r="O48" s="34">
        <v>0</v>
      </c>
      <c r="P48" s="34">
        <v>329</v>
      </c>
      <c r="Q48" s="34">
        <v>79</v>
      </c>
      <c r="R48" s="34">
        <v>0</v>
      </c>
      <c r="S48" s="34">
        <v>0</v>
      </c>
      <c r="T48" s="33">
        <v>495</v>
      </c>
      <c r="U48" s="33">
        <v>405</v>
      </c>
      <c r="V48" s="33">
        <v>0</v>
      </c>
      <c r="W48" s="59">
        <v>0</v>
      </c>
      <c r="X48" s="102">
        <f t="shared" si="7"/>
        <v>19541</v>
      </c>
      <c r="Y48" s="34">
        <f t="shared" si="7"/>
        <v>18877</v>
      </c>
      <c r="Z48" s="34">
        <f t="shared" si="8"/>
        <v>18069</v>
      </c>
      <c r="AA48" s="103">
        <f t="shared" si="8"/>
        <v>18721</v>
      </c>
    </row>
    <row r="49" spans="1:27" ht="12" customHeight="1" x14ac:dyDescent="0.2">
      <c r="A49" s="93">
        <v>12</v>
      </c>
      <c r="B49" s="35">
        <v>2978</v>
      </c>
      <c r="C49" s="35">
        <v>4510</v>
      </c>
      <c r="D49" s="35">
        <v>8</v>
      </c>
      <c r="E49" s="35">
        <v>15</v>
      </c>
      <c r="F49" s="35">
        <v>9644</v>
      </c>
      <c r="G49" s="35">
        <v>7907</v>
      </c>
      <c r="H49" s="35">
        <v>147</v>
      </c>
      <c r="I49" s="35">
        <v>158</v>
      </c>
      <c r="J49" s="35">
        <v>206</v>
      </c>
      <c r="K49" s="35">
        <v>0</v>
      </c>
      <c r="L49" s="35">
        <v>3637</v>
      </c>
      <c r="M49" s="35">
        <v>6463</v>
      </c>
      <c r="N49" s="35">
        <v>0</v>
      </c>
      <c r="O49" s="35">
        <v>0</v>
      </c>
      <c r="P49" s="35">
        <v>659</v>
      </c>
      <c r="Q49" s="35">
        <v>706</v>
      </c>
      <c r="R49" s="35">
        <v>0</v>
      </c>
      <c r="S49" s="35">
        <v>0</v>
      </c>
      <c r="T49" s="63">
        <v>0</v>
      </c>
      <c r="U49" s="63">
        <v>1124</v>
      </c>
      <c r="V49" s="63">
        <v>0</v>
      </c>
      <c r="W49" s="64">
        <v>407</v>
      </c>
      <c r="X49" s="104">
        <f t="shared" si="7"/>
        <v>17279</v>
      </c>
      <c r="Y49" s="35">
        <f t="shared" si="7"/>
        <v>21290</v>
      </c>
      <c r="Z49" s="35">
        <f t="shared" si="8"/>
        <v>16259</v>
      </c>
      <c r="AA49" s="105">
        <f t="shared" si="8"/>
        <v>20004</v>
      </c>
    </row>
    <row r="50" spans="1:27" ht="12" customHeight="1" x14ac:dyDescent="0.2">
      <c r="A50" s="94">
        <v>13</v>
      </c>
      <c r="B50" s="36">
        <v>1756</v>
      </c>
      <c r="C50" s="36">
        <v>7005</v>
      </c>
      <c r="D50" s="36">
        <v>13</v>
      </c>
      <c r="E50" s="36">
        <v>42</v>
      </c>
      <c r="F50" s="36">
        <v>6092</v>
      </c>
      <c r="G50" s="36">
        <v>13782</v>
      </c>
      <c r="H50" s="36">
        <v>154</v>
      </c>
      <c r="I50" s="36">
        <v>131</v>
      </c>
      <c r="J50" s="36">
        <v>236</v>
      </c>
      <c r="K50" s="36">
        <v>42</v>
      </c>
      <c r="L50" s="36">
        <v>7104</v>
      </c>
      <c r="M50" s="36">
        <v>11600</v>
      </c>
      <c r="N50" s="36">
        <v>0</v>
      </c>
      <c r="O50" s="36">
        <v>0</v>
      </c>
      <c r="P50" s="36">
        <v>559</v>
      </c>
      <c r="Q50" s="36">
        <v>144</v>
      </c>
      <c r="R50" s="36">
        <v>0</v>
      </c>
      <c r="S50" s="36">
        <v>0</v>
      </c>
      <c r="T50" s="74">
        <v>2514</v>
      </c>
      <c r="U50" s="74">
        <v>3974</v>
      </c>
      <c r="V50" s="74">
        <v>0</v>
      </c>
      <c r="W50" s="75">
        <v>1320</v>
      </c>
      <c r="X50" s="106">
        <f t="shared" si="7"/>
        <v>18428</v>
      </c>
      <c r="Y50" s="36">
        <f t="shared" si="7"/>
        <v>38040</v>
      </c>
      <c r="Z50" s="36">
        <f t="shared" si="8"/>
        <v>17466</v>
      </c>
      <c r="AA50" s="107">
        <f t="shared" si="8"/>
        <v>36361</v>
      </c>
    </row>
    <row r="51" spans="1:27" ht="12" customHeight="1" x14ac:dyDescent="0.2">
      <c r="A51" s="92">
        <v>14</v>
      </c>
      <c r="B51" s="34">
        <v>2758</v>
      </c>
      <c r="C51" s="34">
        <v>5762</v>
      </c>
      <c r="D51" s="34">
        <v>29</v>
      </c>
      <c r="E51" s="34">
        <v>5</v>
      </c>
      <c r="F51" s="34">
        <v>7130</v>
      </c>
      <c r="G51" s="34">
        <v>10452</v>
      </c>
      <c r="H51" s="34">
        <v>517</v>
      </c>
      <c r="I51" s="34">
        <v>113</v>
      </c>
      <c r="J51" s="34">
        <v>151</v>
      </c>
      <c r="K51" s="34">
        <v>51</v>
      </c>
      <c r="L51" s="34">
        <v>4555</v>
      </c>
      <c r="M51" s="34">
        <v>6744</v>
      </c>
      <c r="N51" s="34">
        <v>27</v>
      </c>
      <c r="O51" s="34">
        <v>0</v>
      </c>
      <c r="P51" s="34">
        <v>667</v>
      </c>
      <c r="Q51" s="34">
        <v>0</v>
      </c>
      <c r="R51" s="34">
        <v>0</v>
      </c>
      <c r="S51" s="34">
        <v>0</v>
      </c>
      <c r="T51" s="33">
        <v>4799</v>
      </c>
      <c r="U51" s="33">
        <v>3256</v>
      </c>
      <c r="V51" s="33">
        <v>0</v>
      </c>
      <c r="W51" s="59">
        <v>1350</v>
      </c>
      <c r="X51" s="102">
        <f t="shared" si="7"/>
        <v>20633</v>
      </c>
      <c r="Y51" s="34">
        <f t="shared" si="7"/>
        <v>27733</v>
      </c>
      <c r="Z51" s="34">
        <f t="shared" si="8"/>
        <v>19242</v>
      </c>
      <c r="AA51" s="103">
        <f t="shared" si="8"/>
        <v>26214</v>
      </c>
    </row>
    <row r="52" spans="1:27" ht="12" customHeight="1" x14ac:dyDescent="0.2">
      <c r="A52" s="93">
        <v>15</v>
      </c>
      <c r="B52" s="35">
        <v>2213</v>
      </c>
      <c r="C52" s="35">
        <v>2852</v>
      </c>
      <c r="D52" s="35">
        <v>0</v>
      </c>
      <c r="E52" s="35">
        <v>8</v>
      </c>
      <c r="F52" s="35">
        <v>7795</v>
      </c>
      <c r="G52" s="35">
        <v>4869</v>
      </c>
      <c r="H52" s="35">
        <v>73</v>
      </c>
      <c r="I52" s="35">
        <v>188</v>
      </c>
      <c r="J52" s="35">
        <v>291</v>
      </c>
      <c r="K52" s="35">
        <v>0</v>
      </c>
      <c r="L52" s="35">
        <v>4911</v>
      </c>
      <c r="M52" s="35">
        <v>3043</v>
      </c>
      <c r="N52" s="35">
        <v>0</v>
      </c>
      <c r="O52" s="35">
        <v>17</v>
      </c>
      <c r="P52" s="35">
        <v>335</v>
      </c>
      <c r="Q52" s="35">
        <v>55</v>
      </c>
      <c r="R52" s="35">
        <v>613</v>
      </c>
      <c r="S52" s="35">
        <v>0</v>
      </c>
      <c r="T52" s="63">
        <v>0</v>
      </c>
      <c r="U52" s="63">
        <v>1859</v>
      </c>
      <c r="V52" s="63">
        <v>0</v>
      </c>
      <c r="W52" s="64">
        <v>0</v>
      </c>
      <c r="X52" s="104">
        <f t="shared" si="7"/>
        <v>16231</v>
      </c>
      <c r="Y52" s="35">
        <f t="shared" si="7"/>
        <v>12891</v>
      </c>
      <c r="Z52" s="35">
        <f t="shared" si="8"/>
        <v>14919</v>
      </c>
      <c r="AA52" s="105">
        <f t="shared" si="8"/>
        <v>12623</v>
      </c>
    </row>
    <row r="53" spans="1:27" ht="12" customHeight="1" thickBot="1" x14ac:dyDescent="0.25">
      <c r="A53" s="95" t="s">
        <v>17</v>
      </c>
      <c r="B53" s="28">
        <f t="shared" ref="B53:W53" si="9">SUM(B38:B52)</f>
        <v>45956</v>
      </c>
      <c r="C53" s="28">
        <f t="shared" si="9"/>
        <v>59143</v>
      </c>
      <c r="D53" s="28">
        <f t="shared" si="9"/>
        <v>712</v>
      </c>
      <c r="E53" s="28">
        <f t="shared" si="9"/>
        <v>224</v>
      </c>
      <c r="F53" s="28">
        <f t="shared" si="9"/>
        <v>148806</v>
      </c>
      <c r="G53" s="28">
        <f t="shared" si="9"/>
        <v>118223</v>
      </c>
      <c r="H53" s="28">
        <f t="shared" si="9"/>
        <v>3740</v>
      </c>
      <c r="I53" s="28">
        <f t="shared" si="9"/>
        <v>1187</v>
      </c>
      <c r="J53" s="28">
        <f t="shared" si="9"/>
        <v>5761</v>
      </c>
      <c r="K53" s="28">
        <f t="shared" si="9"/>
        <v>392</v>
      </c>
      <c r="L53" s="28">
        <f t="shared" si="9"/>
        <v>97096</v>
      </c>
      <c r="M53" s="28">
        <f t="shared" si="9"/>
        <v>88355</v>
      </c>
      <c r="N53" s="28">
        <f t="shared" si="9"/>
        <v>27</v>
      </c>
      <c r="O53" s="28">
        <f t="shared" si="9"/>
        <v>168</v>
      </c>
      <c r="P53" s="28">
        <f t="shared" si="9"/>
        <v>20437</v>
      </c>
      <c r="Q53" s="28">
        <f t="shared" si="9"/>
        <v>4957</v>
      </c>
      <c r="R53" s="28">
        <f t="shared" si="9"/>
        <v>4033</v>
      </c>
      <c r="S53" s="28">
        <f t="shared" si="9"/>
        <v>13</v>
      </c>
      <c r="T53" s="28">
        <f t="shared" si="9"/>
        <v>30157</v>
      </c>
      <c r="U53" s="28">
        <f t="shared" si="9"/>
        <v>60996</v>
      </c>
      <c r="V53" s="28">
        <f t="shared" si="9"/>
        <v>0</v>
      </c>
      <c r="W53" s="29">
        <f t="shared" si="9"/>
        <v>4101</v>
      </c>
      <c r="X53" s="96">
        <f t="shared" si="7"/>
        <v>356725</v>
      </c>
      <c r="Y53" s="28">
        <f t="shared" si="7"/>
        <v>337759</v>
      </c>
      <c r="Z53" s="28">
        <f t="shared" si="8"/>
        <v>322015</v>
      </c>
      <c r="AA53" s="29">
        <f t="shared" si="8"/>
        <v>326717</v>
      </c>
    </row>
    <row r="54" spans="1:27" ht="12" customHeight="1" x14ac:dyDescent="0.2">
      <c r="A54" s="97" t="s">
        <v>18</v>
      </c>
      <c r="B54" s="37">
        <v>521</v>
      </c>
      <c r="C54" s="37">
        <v>0</v>
      </c>
      <c r="D54" s="37">
        <v>86</v>
      </c>
      <c r="E54" s="37">
        <v>0</v>
      </c>
      <c r="F54" s="37">
        <v>422</v>
      </c>
      <c r="G54" s="37">
        <v>0</v>
      </c>
      <c r="H54" s="37">
        <v>33</v>
      </c>
      <c r="I54" s="37">
        <v>0</v>
      </c>
      <c r="J54" s="37">
        <v>0</v>
      </c>
      <c r="K54" s="37">
        <v>0</v>
      </c>
      <c r="L54" s="37">
        <v>5091</v>
      </c>
      <c r="M54" s="37">
        <v>1028</v>
      </c>
      <c r="N54" s="37">
        <v>0</v>
      </c>
      <c r="O54" s="37">
        <v>0</v>
      </c>
      <c r="P54" s="37">
        <v>247</v>
      </c>
      <c r="Q54" s="37">
        <v>0</v>
      </c>
      <c r="R54" s="37">
        <v>792</v>
      </c>
      <c r="S54" s="37">
        <v>0</v>
      </c>
      <c r="T54" s="63">
        <v>3235</v>
      </c>
      <c r="U54" s="63">
        <v>395</v>
      </c>
      <c r="V54" s="63">
        <v>799</v>
      </c>
      <c r="W54" s="64">
        <v>0</v>
      </c>
      <c r="X54" s="98">
        <f t="shared" si="7"/>
        <v>11226</v>
      </c>
      <c r="Y54" s="37">
        <f t="shared" si="7"/>
        <v>1423</v>
      </c>
      <c r="Z54" s="37">
        <f t="shared" si="8"/>
        <v>9269</v>
      </c>
      <c r="AA54" s="99">
        <f t="shared" si="8"/>
        <v>1423</v>
      </c>
    </row>
    <row r="55" spans="1:27" ht="12" customHeight="1" thickBot="1" x14ac:dyDescent="0.25">
      <c r="A55" s="95" t="s">
        <v>19</v>
      </c>
      <c r="B55" s="28">
        <f t="shared" ref="B55:W55" si="10">SUM(B53:B54)</f>
        <v>46477</v>
      </c>
      <c r="C55" s="28">
        <f t="shared" si="10"/>
        <v>59143</v>
      </c>
      <c r="D55" s="28">
        <f t="shared" si="10"/>
        <v>798</v>
      </c>
      <c r="E55" s="28">
        <f t="shared" si="10"/>
        <v>224</v>
      </c>
      <c r="F55" s="28">
        <f t="shared" si="10"/>
        <v>149228</v>
      </c>
      <c r="G55" s="28">
        <f t="shared" si="10"/>
        <v>118223</v>
      </c>
      <c r="H55" s="28">
        <f t="shared" si="10"/>
        <v>3773</v>
      </c>
      <c r="I55" s="28">
        <f t="shared" si="10"/>
        <v>1187</v>
      </c>
      <c r="J55" s="28">
        <f t="shared" si="10"/>
        <v>5761</v>
      </c>
      <c r="K55" s="28">
        <f t="shared" si="10"/>
        <v>392</v>
      </c>
      <c r="L55" s="28">
        <f t="shared" si="10"/>
        <v>102187</v>
      </c>
      <c r="M55" s="28">
        <f t="shared" si="10"/>
        <v>89383</v>
      </c>
      <c r="N55" s="28">
        <f t="shared" si="10"/>
        <v>27</v>
      </c>
      <c r="O55" s="28">
        <f t="shared" si="10"/>
        <v>168</v>
      </c>
      <c r="P55" s="28">
        <f t="shared" si="10"/>
        <v>20684</v>
      </c>
      <c r="Q55" s="28">
        <f t="shared" si="10"/>
        <v>4957</v>
      </c>
      <c r="R55" s="28">
        <f t="shared" si="10"/>
        <v>4825</v>
      </c>
      <c r="S55" s="28">
        <f t="shared" si="10"/>
        <v>13</v>
      </c>
      <c r="T55" s="28">
        <f t="shared" si="10"/>
        <v>33392</v>
      </c>
      <c r="U55" s="28">
        <f t="shared" si="10"/>
        <v>61391</v>
      </c>
      <c r="V55" s="28">
        <f t="shared" si="10"/>
        <v>799</v>
      </c>
      <c r="W55" s="29">
        <f t="shared" si="10"/>
        <v>4101</v>
      </c>
      <c r="X55" s="96">
        <f t="shared" si="7"/>
        <v>367951</v>
      </c>
      <c r="Y55" s="28">
        <f t="shared" si="7"/>
        <v>339182</v>
      </c>
      <c r="Z55" s="28">
        <f t="shared" si="8"/>
        <v>331284</v>
      </c>
      <c r="AA55" s="29">
        <f t="shared" si="8"/>
        <v>328140</v>
      </c>
    </row>
    <row r="56" spans="1:27" ht="12" customHeight="1" x14ac:dyDescent="0.2">
      <c r="A56" s="203" t="s">
        <v>219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285</v>
      </c>
    </row>
    <row r="58" spans="1:27" ht="12" customHeight="1" x14ac:dyDescent="0.2">
      <c r="B58" s="108" t="str">
        <f t="shared" ref="B58:W58" si="11">IF(B53-B28=0," ",B53-B28)</f>
        <v xml:space="preserve"> </v>
      </c>
      <c r="C58" s="108" t="str">
        <f t="shared" si="11"/>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IF(X53-X28=0," ",X53-X28)</f>
        <v xml:space="preserve"> </v>
      </c>
      <c r="Y58" s="108" t="str">
        <f>IF(Y53-Y28=0," ",Y53-Y28)</f>
        <v xml:space="preserve"> </v>
      </c>
      <c r="Z58" s="108" t="str">
        <f>IF(Z53-Z28=0," ",Z53-Z28)</f>
        <v xml:space="preserve"> </v>
      </c>
      <c r="AA58" s="108" t="str">
        <f>IF(AA53-AA28=0," ",AA53-AA28)</f>
        <v xml:space="preserve"> </v>
      </c>
    </row>
    <row r="59" spans="1:27" ht="20.25" customHeight="1" thickBot="1" x14ac:dyDescent="0.35">
      <c r="A59" s="53" t="s">
        <v>129</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10632</v>
      </c>
      <c r="C63" s="34">
        <f t="shared" ref="C63:AA63" si="12">SUM(C15:C16,C20:C23)</f>
        <v>21470</v>
      </c>
      <c r="D63" s="34">
        <f t="shared" si="12"/>
        <v>91</v>
      </c>
      <c r="E63" s="34">
        <f t="shared" si="12"/>
        <v>65</v>
      </c>
      <c r="F63" s="34">
        <f t="shared" si="12"/>
        <v>34379</v>
      </c>
      <c r="G63" s="34">
        <f t="shared" si="12"/>
        <v>40156</v>
      </c>
      <c r="H63" s="34">
        <f t="shared" si="12"/>
        <v>1064</v>
      </c>
      <c r="I63" s="34">
        <f t="shared" si="12"/>
        <v>506</v>
      </c>
      <c r="J63" s="34">
        <f t="shared" si="12"/>
        <v>976</v>
      </c>
      <c r="K63" s="34">
        <f t="shared" si="12"/>
        <v>128</v>
      </c>
      <c r="L63" s="34">
        <f t="shared" si="12"/>
        <v>22173</v>
      </c>
      <c r="M63" s="34">
        <f t="shared" si="12"/>
        <v>30799</v>
      </c>
      <c r="N63" s="34">
        <f t="shared" si="12"/>
        <v>27</v>
      </c>
      <c r="O63" s="34">
        <f t="shared" si="12"/>
        <v>17</v>
      </c>
      <c r="P63" s="34">
        <f t="shared" si="12"/>
        <v>2048</v>
      </c>
      <c r="Q63" s="34">
        <f t="shared" si="12"/>
        <v>984</v>
      </c>
      <c r="R63" s="34">
        <f t="shared" si="12"/>
        <v>613</v>
      </c>
      <c r="S63" s="34">
        <f t="shared" si="12"/>
        <v>0</v>
      </c>
      <c r="T63" s="33">
        <f t="shared" si="12"/>
        <v>4922</v>
      </c>
      <c r="U63" s="33">
        <f t="shared" si="12"/>
        <v>7449</v>
      </c>
      <c r="V63" s="33">
        <f t="shared" si="12"/>
        <v>0</v>
      </c>
      <c r="W63" s="59">
        <f t="shared" si="12"/>
        <v>2389</v>
      </c>
      <c r="X63" s="102">
        <f t="shared" si="12"/>
        <v>76925</v>
      </c>
      <c r="Y63" s="34">
        <f t="shared" si="12"/>
        <v>103963</v>
      </c>
      <c r="Z63" s="34">
        <f t="shared" si="12"/>
        <v>72106</v>
      </c>
      <c r="AA63" s="103">
        <f t="shared" si="12"/>
        <v>99874</v>
      </c>
    </row>
    <row r="64" spans="1:27" ht="12" customHeight="1" x14ac:dyDescent="0.2">
      <c r="A64" s="92" t="s">
        <v>26</v>
      </c>
      <c r="B64" s="34">
        <f>SUM(B7:B9,B12:B14,B17:B18,B24)</f>
        <v>19773</v>
      </c>
      <c r="C64" s="34">
        <f t="shared" ref="C64:AA64" si="13">SUM(C7:C9,C12:C14,C17:C18,C24)</f>
        <v>27580</v>
      </c>
      <c r="D64" s="34">
        <f t="shared" si="13"/>
        <v>364</v>
      </c>
      <c r="E64" s="34">
        <f t="shared" si="13"/>
        <v>156</v>
      </c>
      <c r="F64" s="34">
        <f t="shared" si="13"/>
        <v>64840</v>
      </c>
      <c r="G64" s="34">
        <f t="shared" si="13"/>
        <v>56419</v>
      </c>
      <c r="H64" s="34">
        <f t="shared" si="13"/>
        <v>1816</v>
      </c>
      <c r="I64" s="34">
        <f t="shared" si="13"/>
        <v>584</v>
      </c>
      <c r="J64" s="34">
        <f t="shared" si="13"/>
        <v>2651</v>
      </c>
      <c r="K64" s="34">
        <f t="shared" si="13"/>
        <v>66</v>
      </c>
      <c r="L64" s="34">
        <f t="shared" si="13"/>
        <v>47851</v>
      </c>
      <c r="M64" s="34">
        <f t="shared" si="13"/>
        <v>42570</v>
      </c>
      <c r="N64" s="34">
        <f t="shared" si="13"/>
        <v>0</v>
      </c>
      <c r="O64" s="34">
        <f t="shared" si="13"/>
        <v>63</v>
      </c>
      <c r="P64" s="34">
        <f t="shared" si="13"/>
        <v>13786</v>
      </c>
      <c r="Q64" s="34">
        <f t="shared" si="13"/>
        <v>3232</v>
      </c>
      <c r="R64" s="34">
        <f t="shared" si="13"/>
        <v>1060</v>
      </c>
      <c r="S64" s="34">
        <f t="shared" si="13"/>
        <v>13</v>
      </c>
      <c r="T64" s="33">
        <f t="shared" si="13"/>
        <v>23970</v>
      </c>
      <c r="U64" s="33">
        <f t="shared" si="13"/>
        <v>50778</v>
      </c>
      <c r="V64" s="33">
        <f t="shared" si="13"/>
        <v>0</v>
      </c>
      <c r="W64" s="59">
        <f t="shared" si="13"/>
        <v>1712</v>
      </c>
      <c r="X64" s="102">
        <f t="shared" si="13"/>
        <v>176111</v>
      </c>
      <c r="Y64" s="34">
        <f t="shared" si="13"/>
        <v>183173</v>
      </c>
      <c r="Z64" s="34">
        <f t="shared" si="13"/>
        <v>156434</v>
      </c>
      <c r="AA64" s="103">
        <f t="shared" si="13"/>
        <v>177347</v>
      </c>
    </row>
    <row r="65" spans="1:27" ht="12" customHeight="1" x14ac:dyDescent="0.2">
      <c r="A65" s="93" t="s">
        <v>27</v>
      </c>
      <c r="B65" s="35">
        <f>SUM(B10:B11,B19,B25:B27)</f>
        <v>15551</v>
      </c>
      <c r="C65" s="35">
        <f t="shared" ref="C65:AA65" si="14">SUM(C10:C11,C19,C25:C27)</f>
        <v>10093</v>
      </c>
      <c r="D65" s="35">
        <f t="shared" si="14"/>
        <v>257</v>
      </c>
      <c r="E65" s="35">
        <f t="shared" si="14"/>
        <v>3</v>
      </c>
      <c r="F65" s="35">
        <f t="shared" si="14"/>
        <v>49587</v>
      </c>
      <c r="G65" s="35">
        <f t="shared" si="14"/>
        <v>21648</v>
      </c>
      <c r="H65" s="35">
        <f t="shared" si="14"/>
        <v>860</v>
      </c>
      <c r="I65" s="35">
        <f t="shared" si="14"/>
        <v>97</v>
      </c>
      <c r="J65" s="35">
        <f t="shared" si="14"/>
        <v>2134</v>
      </c>
      <c r="K65" s="35">
        <f t="shared" si="14"/>
        <v>198</v>
      </c>
      <c r="L65" s="35">
        <f t="shared" si="14"/>
        <v>27072</v>
      </c>
      <c r="M65" s="35">
        <f t="shared" si="14"/>
        <v>14986</v>
      </c>
      <c r="N65" s="35">
        <f t="shared" si="14"/>
        <v>0</v>
      </c>
      <c r="O65" s="35">
        <f t="shared" si="14"/>
        <v>88</v>
      </c>
      <c r="P65" s="35">
        <f t="shared" si="14"/>
        <v>4603</v>
      </c>
      <c r="Q65" s="35">
        <f t="shared" si="14"/>
        <v>741</v>
      </c>
      <c r="R65" s="35">
        <f t="shared" si="14"/>
        <v>2360</v>
      </c>
      <c r="S65" s="35">
        <f t="shared" si="14"/>
        <v>0</v>
      </c>
      <c r="T65" s="63">
        <f t="shared" si="14"/>
        <v>1265</v>
      </c>
      <c r="U65" s="63">
        <f t="shared" si="14"/>
        <v>2769</v>
      </c>
      <c r="V65" s="63">
        <f t="shared" si="14"/>
        <v>0</v>
      </c>
      <c r="W65" s="64">
        <f t="shared" si="14"/>
        <v>0</v>
      </c>
      <c r="X65" s="104">
        <f t="shared" si="14"/>
        <v>103689</v>
      </c>
      <c r="Y65" s="35">
        <f t="shared" si="14"/>
        <v>50623</v>
      </c>
      <c r="Z65" s="35">
        <f t="shared" si="14"/>
        <v>93475</v>
      </c>
      <c r="AA65" s="105">
        <f t="shared" si="14"/>
        <v>49496</v>
      </c>
    </row>
    <row r="66" spans="1:27" ht="12" customHeight="1" thickBot="1" x14ac:dyDescent="0.25">
      <c r="A66" s="95" t="s">
        <v>17</v>
      </c>
      <c r="B66" s="28">
        <f>SUM(B63:B65)</f>
        <v>45956</v>
      </c>
      <c r="C66" s="28">
        <f t="shared" ref="C66:AA66" si="15">SUM(C63:C65)</f>
        <v>59143</v>
      </c>
      <c r="D66" s="28">
        <f t="shared" si="15"/>
        <v>712</v>
      </c>
      <c r="E66" s="28">
        <f t="shared" si="15"/>
        <v>224</v>
      </c>
      <c r="F66" s="28">
        <f t="shared" si="15"/>
        <v>148806</v>
      </c>
      <c r="G66" s="28">
        <f t="shared" si="15"/>
        <v>118223</v>
      </c>
      <c r="H66" s="28">
        <f t="shared" si="15"/>
        <v>3740</v>
      </c>
      <c r="I66" s="28">
        <f t="shared" si="15"/>
        <v>1187</v>
      </c>
      <c r="J66" s="28">
        <f t="shared" si="15"/>
        <v>5761</v>
      </c>
      <c r="K66" s="28">
        <f t="shared" si="15"/>
        <v>392</v>
      </c>
      <c r="L66" s="28">
        <f t="shared" si="15"/>
        <v>97096</v>
      </c>
      <c r="M66" s="28">
        <f t="shared" si="15"/>
        <v>88355</v>
      </c>
      <c r="N66" s="28">
        <f t="shared" si="15"/>
        <v>27</v>
      </c>
      <c r="O66" s="28">
        <f t="shared" si="15"/>
        <v>168</v>
      </c>
      <c r="P66" s="28">
        <f t="shared" si="15"/>
        <v>20437</v>
      </c>
      <c r="Q66" s="28">
        <f t="shared" si="15"/>
        <v>4957</v>
      </c>
      <c r="R66" s="28">
        <f t="shared" si="15"/>
        <v>4033</v>
      </c>
      <c r="S66" s="28">
        <f t="shared" si="15"/>
        <v>13</v>
      </c>
      <c r="T66" s="28">
        <f t="shared" si="15"/>
        <v>30157</v>
      </c>
      <c r="U66" s="28">
        <f t="shared" si="15"/>
        <v>60996</v>
      </c>
      <c r="V66" s="28">
        <f t="shared" si="15"/>
        <v>0</v>
      </c>
      <c r="W66" s="29">
        <f t="shared" si="15"/>
        <v>4101</v>
      </c>
      <c r="X66" s="96">
        <f t="shared" si="15"/>
        <v>356725</v>
      </c>
      <c r="Y66" s="28">
        <f t="shared" si="15"/>
        <v>337759</v>
      </c>
      <c r="Z66" s="28">
        <f t="shared" si="15"/>
        <v>322015</v>
      </c>
      <c r="AA66" s="29">
        <f t="shared" si="15"/>
        <v>326717</v>
      </c>
    </row>
    <row r="67" spans="1:27" ht="12" customHeight="1" x14ac:dyDescent="0.2">
      <c r="A67" s="97" t="s">
        <v>18</v>
      </c>
      <c r="B67" s="37">
        <f>B29</f>
        <v>521</v>
      </c>
      <c r="C67" s="37">
        <f t="shared" ref="C67:AA67" si="16">C29</f>
        <v>0</v>
      </c>
      <c r="D67" s="37">
        <f t="shared" si="16"/>
        <v>86</v>
      </c>
      <c r="E67" s="37">
        <f t="shared" si="16"/>
        <v>0</v>
      </c>
      <c r="F67" s="37">
        <f t="shared" si="16"/>
        <v>422</v>
      </c>
      <c r="G67" s="37">
        <f t="shared" si="16"/>
        <v>0</v>
      </c>
      <c r="H67" s="37">
        <f t="shared" si="16"/>
        <v>33</v>
      </c>
      <c r="I67" s="37">
        <f t="shared" si="16"/>
        <v>0</v>
      </c>
      <c r="J67" s="37">
        <f t="shared" si="16"/>
        <v>0</v>
      </c>
      <c r="K67" s="37">
        <f t="shared" si="16"/>
        <v>0</v>
      </c>
      <c r="L67" s="37">
        <f t="shared" si="16"/>
        <v>5091</v>
      </c>
      <c r="M67" s="37">
        <f t="shared" si="16"/>
        <v>1028</v>
      </c>
      <c r="N67" s="37">
        <f t="shared" si="16"/>
        <v>0</v>
      </c>
      <c r="O67" s="37">
        <f t="shared" si="16"/>
        <v>0</v>
      </c>
      <c r="P67" s="37">
        <f t="shared" si="16"/>
        <v>247</v>
      </c>
      <c r="Q67" s="37">
        <f t="shared" si="16"/>
        <v>0</v>
      </c>
      <c r="R67" s="37">
        <f t="shared" si="16"/>
        <v>792</v>
      </c>
      <c r="S67" s="37">
        <f t="shared" si="16"/>
        <v>0</v>
      </c>
      <c r="T67" s="63">
        <f t="shared" si="16"/>
        <v>3235</v>
      </c>
      <c r="U67" s="63">
        <f t="shared" si="16"/>
        <v>395</v>
      </c>
      <c r="V67" s="63">
        <f t="shared" si="16"/>
        <v>799</v>
      </c>
      <c r="W67" s="64">
        <f t="shared" si="16"/>
        <v>0</v>
      </c>
      <c r="X67" s="98">
        <f t="shared" si="16"/>
        <v>11226</v>
      </c>
      <c r="Y67" s="37">
        <f t="shared" si="16"/>
        <v>1423</v>
      </c>
      <c r="Z67" s="37">
        <f t="shared" si="16"/>
        <v>9269</v>
      </c>
      <c r="AA67" s="99">
        <f t="shared" si="16"/>
        <v>1423</v>
      </c>
    </row>
    <row r="68" spans="1:27" ht="12" customHeight="1" thickBot="1" x14ac:dyDescent="0.25">
      <c r="A68" s="95" t="s">
        <v>19</v>
      </c>
      <c r="B68" s="28">
        <f t="shared" ref="B68:W68" si="17">SUM(B66:B67)</f>
        <v>46477</v>
      </c>
      <c r="C68" s="28">
        <f t="shared" si="17"/>
        <v>59143</v>
      </c>
      <c r="D68" s="28">
        <f t="shared" si="17"/>
        <v>798</v>
      </c>
      <c r="E68" s="28">
        <f t="shared" si="17"/>
        <v>224</v>
      </c>
      <c r="F68" s="28">
        <f t="shared" si="17"/>
        <v>149228</v>
      </c>
      <c r="G68" s="28">
        <f t="shared" si="17"/>
        <v>118223</v>
      </c>
      <c r="H68" s="28">
        <f t="shared" si="17"/>
        <v>3773</v>
      </c>
      <c r="I68" s="28">
        <f t="shared" si="17"/>
        <v>1187</v>
      </c>
      <c r="J68" s="28">
        <f t="shared" si="17"/>
        <v>5761</v>
      </c>
      <c r="K68" s="28">
        <f t="shared" si="17"/>
        <v>392</v>
      </c>
      <c r="L68" s="28">
        <f t="shared" si="17"/>
        <v>102187</v>
      </c>
      <c r="M68" s="28">
        <f t="shared" si="17"/>
        <v>89383</v>
      </c>
      <c r="N68" s="28">
        <f t="shared" si="17"/>
        <v>27</v>
      </c>
      <c r="O68" s="28">
        <f t="shared" si="17"/>
        <v>168</v>
      </c>
      <c r="P68" s="28">
        <f t="shared" si="17"/>
        <v>20684</v>
      </c>
      <c r="Q68" s="28">
        <f t="shared" si="17"/>
        <v>4957</v>
      </c>
      <c r="R68" s="28">
        <f t="shared" si="17"/>
        <v>4825</v>
      </c>
      <c r="S68" s="28">
        <f t="shared" si="17"/>
        <v>13</v>
      </c>
      <c r="T68" s="28">
        <f t="shared" si="17"/>
        <v>33392</v>
      </c>
      <c r="U68" s="28">
        <f t="shared" si="17"/>
        <v>61391</v>
      </c>
      <c r="V68" s="28">
        <f t="shared" si="17"/>
        <v>799</v>
      </c>
      <c r="W68" s="29">
        <f t="shared" si="17"/>
        <v>4101</v>
      </c>
      <c r="X68" s="96">
        <f>SUM(B68,D68,F68,H68,J68,L68,N68,P68,R68,T68,V68)</f>
        <v>367951</v>
      </c>
      <c r="Y68" s="28">
        <f>SUM(C68,E68,G68,I68,K68,M68,O68,Q68,S68,U68,W68)</f>
        <v>339182</v>
      </c>
      <c r="Z68" s="28">
        <f>SUM(B68,F68,L68,T68)</f>
        <v>331284</v>
      </c>
      <c r="AA68" s="29">
        <f>SUM(C68,G68,M68,U68)</f>
        <v>328140</v>
      </c>
    </row>
    <row r="69" spans="1:27" ht="12" customHeight="1" x14ac:dyDescent="0.2">
      <c r="A69" s="79" t="s">
        <v>220</v>
      </c>
    </row>
    <row r="70" spans="1:27" ht="12" customHeight="1" x14ac:dyDescent="0.2">
      <c r="A70" s="77" t="s">
        <v>285</v>
      </c>
    </row>
  </sheetData>
  <mergeCells count="49">
    <mergeCell ref="A35:A37"/>
    <mergeCell ref="B35:W35"/>
    <mergeCell ref="B36:C36"/>
    <mergeCell ref="D36:E36"/>
    <mergeCell ref="F36:G36"/>
    <mergeCell ref="H36:I36"/>
    <mergeCell ref="J36:K36"/>
    <mergeCell ref="R36:S36"/>
    <mergeCell ref="L36:M36"/>
    <mergeCell ref="N36:O36"/>
    <mergeCell ref="P36:Q36"/>
    <mergeCell ref="T36:U36"/>
    <mergeCell ref="A4:A6"/>
    <mergeCell ref="X5:Y5"/>
    <mergeCell ref="T5:U5"/>
    <mergeCell ref="J5:K5"/>
    <mergeCell ref="L5:M5"/>
    <mergeCell ref="N5:O5"/>
    <mergeCell ref="P5:Q5"/>
    <mergeCell ref="R5:S5"/>
    <mergeCell ref="X4:AA4"/>
    <mergeCell ref="V5:W5"/>
    <mergeCell ref="Z5:AA5"/>
    <mergeCell ref="B4:W4"/>
    <mergeCell ref="B5:C5"/>
    <mergeCell ref="D5:E5"/>
    <mergeCell ref="F5:G5"/>
    <mergeCell ref="A60:A62"/>
    <mergeCell ref="B60:W60"/>
    <mergeCell ref="X60:AA60"/>
    <mergeCell ref="B61:C61"/>
    <mergeCell ref="D61:E61"/>
    <mergeCell ref="F61:G61"/>
    <mergeCell ref="H61:I61"/>
    <mergeCell ref="J61:K61"/>
    <mergeCell ref="L61:M61"/>
    <mergeCell ref="N61:O61"/>
    <mergeCell ref="P61:Q61"/>
    <mergeCell ref="R61:S61"/>
    <mergeCell ref="T61:U61"/>
    <mergeCell ref="B1:Y1"/>
    <mergeCell ref="Z36:AA36"/>
    <mergeCell ref="X36:Y36"/>
    <mergeCell ref="X35:AA35"/>
    <mergeCell ref="V61:W61"/>
    <mergeCell ref="X61:Y61"/>
    <mergeCell ref="Z61:AA61"/>
    <mergeCell ref="V36:W36"/>
    <mergeCell ref="H5:I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AA70"/>
  <sheetViews>
    <sheetView showGridLines="0" zoomScaleNormal="100" workbookViewId="0">
      <pane ySplit="1" topLeftCell="A3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53</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2.5" customHeight="1" thickBot="1" x14ac:dyDescent="0.35">
      <c r="A3" s="53" t="s">
        <v>130</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v>
      </c>
      <c r="C7" s="34">
        <v>49</v>
      </c>
      <c r="D7" s="34">
        <v>0</v>
      </c>
      <c r="E7" s="34">
        <v>1</v>
      </c>
      <c r="F7" s="34">
        <v>24</v>
      </c>
      <c r="G7" s="34">
        <v>41</v>
      </c>
      <c r="H7" s="34">
        <v>1</v>
      </c>
      <c r="I7" s="34">
        <v>2</v>
      </c>
      <c r="J7" s="34">
        <v>7</v>
      </c>
      <c r="K7" s="34">
        <v>0</v>
      </c>
      <c r="L7" s="34">
        <v>12</v>
      </c>
      <c r="M7" s="34">
        <v>36</v>
      </c>
      <c r="N7" s="34">
        <v>0</v>
      </c>
      <c r="O7" s="34">
        <v>1</v>
      </c>
      <c r="P7" s="34">
        <v>19</v>
      </c>
      <c r="Q7" s="34">
        <v>3</v>
      </c>
      <c r="R7" s="34">
        <v>1</v>
      </c>
      <c r="S7" s="34">
        <v>1</v>
      </c>
      <c r="T7" s="34">
        <v>12</v>
      </c>
      <c r="U7" s="34">
        <v>60</v>
      </c>
      <c r="V7" s="115">
        <v>0</v>
      </c>
      <c r="W7" s="103">
        <v>2</v>
      </c>
      <c r="X7" s="102">
        <f>SUM(B7,D7,F7,H7,J7,L7,N7,P7,R7,T7,V7)</f>
        <v>88</v>
      </c>
      <c r="Y7" s="34">
        <f>SUM(C7,E7,G7,I7,K7,M7,O7,Q7,S7,U7,W7)</f>
        <v>196</v>
      </c>
      <c r="Z7" s="34">
        <f>SUM(B7,F7,L7,T7)</f>
        <v>60</v>
      </c>
      <c r="AA7" s="103">
        <f>SUM(C7,G7,M7,U7)</f>
        <v>186</v>
      </c>
    </row>
    <row r="8" spans="1:27" ht="12" customHeight="1" x14ac:dyDescent="0.2">
      <c r="A8" s="92">
        <v>2</v>
      </c>
      <c r="B8" s="34">
        <v>9</v>
      </c>
      <c r="C8" s="34">
        <v>34</v>
      </c>
      <c r="D8" s="34">
        <v>1</v>
      </c>
      <c r="E8" s="34">
        <v>4</v>
      </c>
      <c r="F8" s="34">
        <v>22</v>
      </c>
      <c r="G8" s="34">
        <v>32</v>
      </c>
      <c r="H8" s="34">
        <v>2</v>
      </c>
      <c r="I8" s="34">
        <v>6</v>
      </c>
      <c r="J8" s="34">
        <v>5</v>
      </c>
      <c r="K8" s="34">
        <v>0</v>
      </c>
      <c r="L8" s="34">
        <v>12</v>
      </c>
      <c r="M8" s="34">
        <v>25</v>
      </c>
      <c r="N8" s="34">
        <v>0</v>
      </c>
      <c r="O8" s="34">
        <v>0</v>
      </c>
      <c r="P8" s="34">
        <v>6</v>
      </c>
      <c r="Q8" s="34">
        <v>3</v>
      </c>
      <c r="R8" s="34">
        <v>0</v>
      </c>
      <c r="S8" s="34">
        <v>0</v>
      </c>
      <c r="T8" s="34">
        <v>7</v>
      </c>
      <c r="U8" s="34">
        <v>21</v>
      </c>
      <c r="V8" s="115">
        <v>0</v>
      </c>
      <c r="W8" s="103">
        <v>1</v>
      </c>
      <c r="X8" s="102">
        <f t="shared" ref="X8:X27" si="0">SUM(B8,D8,F8,H8,J8,L8,N8,P8,R8,T8,V8)</f>
        <v>64</v>
      </c>
      <c r="Y8" s="34">
        <f t="shared" ref="Y8:Y27" si="1">SUM(C8,E8,G8,I8,K8,M8,O8,Q8,S8,U8,W8)</f>
        <v>126</v>
      </c>
      <c r="Z8" s="34">
        <f t="shared" ref="Z8:Z30" si="2">SUM(B8,F8,L8,T8)</f>
        <v>50</v>
      </c>
      <c r="AA8" s="103">
        <f t="shared" ref="AA8:AA30" si="3">SUM(C8,G8,M8,U8)</f>
        <v>112</v>
      </c>
    </row>
    <row r="9" spans="1:27" ht="12" customHeight="1" x14ac:dyDescent="0.2">
      <c r="A9" s="93">
        <v>3</v>
      </c>
      <c r="B9" s="35">
        <v>7</v>
      </c>
      <c r="C9" s="35">
        <v>21</v>
      </c>
      <c r="D9" s="35">
        <v>1</v>
      </c>
      <c r="E9" s="35">
        <v>0</v>
      </c>
      <c r="F9" s="35">
        <v>16</v>
      </c>
      <c r="G9" s="35">
        <v>20</v>
      </c>
      <c r="H9" s="35">
        <v>3</v>
      </c>
      <c r="I9" s="35">
        <v>0</v>
      </c>
      <c r="J9" s="35">
        <v>5</v>
      </c>
      <c r="K9" s="35">
        <v>0</v>
      </c>
      <c r="L9" s="35">
        <v>4</v>
      </c>
      <c r="M9" s="35">
        <v>12</v>
      </c>
      <c r="N9" s="35">
        <v>0</v>
      </c>
      <c r="O9" s="35">
        <v>0</v>
      </c>
      <c r="P9" s="35">
        <v>19</v>
      </c>
      <c r="Q9" s="35">
        <v>1</v>
      </c>
      <c r="R9" s="35">
        <v>0</v>
      </c>
      <c r="S9" s="35">
        <v>0</v>
      </c>
      <c r="T9" s="35">
        <v>4</v>
      </c>
      <c r="U9" s="35">
        <v>16</v>
      </c>
      <c r="V9" s="116">
        <v>0</v>
      </c>
      <c r="W9" s="105">
        <v>2</v>
      </c>
      <c r="X9" s="104">
        <f t="shared" si="0"/>
        <v>59</v>
      </c>
      <c r="Y9" s="35">
        <f t="shared" si="1"/>
        <v>72</v>
      </c>
      <c r="Z9" s="35">
        <f t="shared" si="2"/>
        <v>31</v>
      </c>
      <c r="AA9" s="105">
        <f t="shared" si="3"/>
        <v>69</v>
      </c>
    </row>
    <row r="10" spans="1:27" ht="12" customHeight="1" x14ac:dyDescent="0.2">
      <c r="A10" s="94">
        <v>4</v>
      </c>
      <c r="B10" s="36">
        <v>9</v>
      </c>
      <c r="C10" s="36">
        <v>12</v>
      </c>
      <c r="D10" s="36">
        <v>0</v>
      </c>
      <c r="E10" s="36">
        <v>0</v>
      </c>
      <c r="F10" s="36">
        <v>19</v>
      </c>
      <c r="G10" s="36">
        <v>11</v>
      </c>
      <c r="H10" s="36">
        <v>0</v>
      </c>
      <c r="I10" s="36">
        <v>0</v>
      </c>
      <c r="J10" s="36">
        <v>3</v>
      </c>
      <c r="K10" s="36">
        <v>0</v>
      </c>
      <c r="L10" s="36">
        <v>10</v>
      </c>
      <c r="M10" s="36">
        <v>7</v>
      </c>
      <c r="N10" s="36">
        <v>0</v>
      </c>
      <c r="O10" s="36">
        <v>0</v>
      </c>
      <c r="P10" s="36">
        <v>12</v>
      </c>
      <c r="Q10" s="36">
        <v>1</v>
      </c>
      <c r="R10" s="36">
        <v>1</v>
      </c>
      <c r="S10" s="36">
        <v>0</v>
      </c>
      <c r="T10" s="36">
        <v>2</v>
      </c>
      <c r="U10" s="36">
        <v>6</v>
      </c>
      <c r="V10" s="117">
        <v>0</v>
      </c>
      <c r="W10" s="107">
        <v>0</v>
      </c>
      <c r="X10" s="106">
        <f t="shared" si="0"/>
        <v>56</v>
      </c>
      <c r="Y10" s="36">
        <f t="shared" si="1"/>
        <v>37</v>
      </c>
      <c r="Z10" s="36">
        <f t="shared" si="2"/>
        <v>40</v>
      </c>
      <c r="AA10" s="107">
        <f t="shared" si="3"/>
        <v>36</v>
      </c>
    </row>
    <row r="11" spans="1:27" ht="12" customHeight="1" x14ac:dyDescent="0.2">
      <c r="A11" s="92">
        <v>5</v>
      </c>
      <c r="B11" s="34">
        <v>13</v>
      </c>
      <c r="C11" s="34">
        <v>13</v>
      </c>
      <c r="D11" s="34">
        <v>3</v>
      </c>
      <c r="E11" s="34">
        <v>1</v>
      </c>
      <c r="F11" s="34">
        <v>24</v>
      </c>
      <c r="G11" s="34">
        <v>13</v>
      </c>
      <c r="H11" s="34">
        <v>4</v>
      </c>
      <c r="I11" s="34">
        <v>2</v>
      </c>
      <c r="J11" s="34">
        <v>5</v>
      </c>
      <c r="K11" s="34">
        <v>1</v>
      </c>
      <c r="L11" s="34">
        <v>8</v>
      </c>
      <c r="M11" s="34">
        <v>9</v>
      </c>
      <c r="N11" s="34">
        <v>0</v>
      </c>
      <c r="O11" s="34">
        <v>1</v>
      </c>
      <c r="P11" s="34">
        <v>3</v>
      </c>
      <c r="Q11" s="34">
        <v>1</v>
      </c>
      <c r="R11" s="34">
        <v>0</v>
      </c>
      <c r="S11" s="34">
        <v>0</v>
      </c>
      <c r="T11" s="34">
        <v>1</v>
      </c>
      <c r="U11" s="34">
        <v>1</v>
      </c>
      <c r="V11" s="115">
        <v>0</v>
      </c>
      <c r="W11" s="103">
        <v>0</v>
      </c>
      <c r="X11" s="102">
        <f t="shared" si="0"/>
        <v>61</v>
      </c>
      <c r="Y11" s="34">
        <f t="shared" si="1"/>
        <v>42</v>
      </c>
      <c r="Z11" s="34">
        <f t="shared" si="2"/>
        <v>46</v>
      </c>
      <c r="AA11" s="103">
        <f t="shared" si="3"/>
        <v>36</v>
      </c>
    </row>
    <row r="12" spans="1:27" ht="12" customHeight="1" x14ac:dyDescent="0.2">
      <c r="A12" s="93">
        <v>6</v>
      </c>
      <c r="B12" s="35">
        <v>13</v>
      </c>
      <c r="C12" s="35">
        <v>17</v>
      </c>
      <c r="D12" s="35">
        <v>1</v>
      </c>
      <c r="E12" s="35">
        <v>2</v>
      </c>
      <c r="F12" s="35">
        <v>28</v>
      </c>
      <c r="G12" s="35">
        <v>14</v>
      </c>
      <c r="H12" s="35">
        <v>3</v>
      </c>
      <c r="I12" s="35">
        <v>2</v>
      </c>
      <c r="J12" s="35">
        <v>5</v>
      </c>
      <c r="K12" s="35">
        <v>0</v>
      </c>
      <c r="L12" s="35">
        <v>9</v>
      </c>
      <c r="M12" s="35">
        <v>15</v>
      </c>
      <c r="N12" s="35">
        <v>0</v>
      </c>
      <c r="O12" s="35">
        <v>0</v>
      </c>
      <c r="P12" s="35">
        <v>7</v>
      </c>
      <c r="Q12" s="35">
        <v>1</v>
      </c>
      <c r="R12" s="35">
        <v>0</v>
      </c>
      <c r="S12" s="35">
        <v>0</v>
      </c>
      <c r="T12" s="35">
        <v>6</v>
      </c>
      <c r="U12" s="35">
        <v>11</v>
      </c>
      <c r="V12" s="116">
        <v>0</v>
      </c>
      <c r="W12" s="105">
        <v>0</v>
      </c>
      <c r="X12" s="104">
        <f t="shared" si="0"/>
        <v>72</v>
      </c>
      <c r="Y12" s="35">
        <f t="shared" si="1"/>
        <v>62</v>
      </c>
      <c r="Z12" s="35">
        <f t="shared" si="2"/>
        <v>56</v>
      </c>
      <c r="AA12" s="105">
        <f t="shared" si="3"/>
        <v>57</v>
      </c>
    </row>
    <row r="13" spans="1:27" ht="12" customHeight="1" x14ac:dyDescent="0.2">
      <c r="A13" s="94">
        <v>7</v>
      </c>
      <c r="B13" s="36">
        <v>11</v>
      </c>
      <c r="C13" s="36">
        <v>21</v>
      </c>
      <c r="D13" s="36">
        <v>0</v>
      </c>
      <c r="E13" s="36">
        <v>1</v>
      </c>
      <c r="F13" s="36">
        <v>24</v>
      </c>
      <c r="G13" s="36">
        <v>21</v>
      </c>
      <c r="H13" s="36">
        <v>0</v>
      </c>
      <c r="I13" s="36">
        <v>3</v>
      </c>
      <c r="J13" s="36">
        <v>4</v>
      </c>
      <c r="K13" s="36">
        <v>0</v>
      </c>
      <c r="L13" s="36">
        <v>6</v>
      </c>
      <c r="M13" s="36">
        <v>18</v>
      </c>
      <c r="N13" s="36">
        <v>0</v>
      </c>
      <c r="O13" s="36">
        <v>0</v>
      </c>
      <c r="P13" s="36">
        <v>5</v>
      </c>
      <c r="Q13" s="36">
        <v>2</v>
      </c>
      <c r="R13" s="36">
        <v>0</v>
      </c>
      <c r="S13" s="36">
        <v>0</v>
      </c>
      <c r="T13" s="36">
        <v>3</v>
      </c>
      <c r="U13" s="36">
        <v>11</v>
      </c>
      <c r="V13" s="117">
        <v>0</v>
      </c>
      <c r="W13" s="107">
        <v>0</v>
      </c>
      <c r="X13" s="106">
        <f t="shared" si="0"/>
        <v>53</v>
      </c>
      <c r="Y13" s="36">
        <f t="shared" si="1"/>
        <v>77</v>
      </c>
      <c r="Z13" s="36">
        <f t="shared" si="2"/>
        <v>44</v>
      </c>
      <c r="AA13" s="107">
        <f t="shared" si="3"/>
        <v>71</v>
      </c>
    </row>
    <row r="14" spans="1:27" ht="12" customHeight="1" x14ac:dyDescent="0.2">
      <c r="A14" s="92">
        <v>8</v>
      </c>
      <c r="B14" s="34">
        <v>9</v>
      </c>
      <c r="C14" s="34">
        <v>22</v>
      </c>
      <c r="D14" s="34">
        <v>2</v>
      </c>
      <c r="E14" s="34">
        <v>1</v>
      </c>
      <c r="F14" s="34">
        <v>20</v>
      </c>
      <c r="G14" s="34">
        <v>18</v>
      </c>
      <c r="H14" s="34">
        <v>4</v>
      </c>
      <c r="I14" s="34">
        <v>2</v>
      </c>
      <c r="J14" s="34">
        <v>5</v>
      </c>
      <c r="K14" s="34">
        <v>0</v>
      </c>
      <c r="L14" s="34">
        <v>5</v>
      </c>
      <c r="M14" s="34">
        <v>13</v>
      </c>
      <c r="N14" s="34">
        <v>0</v>
      </c>
      <c r="O14" s="34">
        <v>0</v>
      </c>
      <c r="P14" s="34">
        <v>8</v>
      </c>
      <c r="Q14" s="34">
        <v>1</v>
      </c>
      <c r="R14" s="34">
        <v>0</v>
      </c>
      <c r="S14" s="34">
        <v>0</v>
      </c>
      <c r="T14" s="34">
        <v>5</v>
      </c>
      <c r="U14" s="34">
        <v>3</v>
      </c>
      <c r="V14" s="115">
        <v>0</v>
      </c>
      <c r="W14" s="103">
        <v>0</v>
      </c>
      <c r="X14" s="102">
        <f t="shared" si="0"/>
        <v>58</v>
      </c>
      <c r="Y14" s="34">
        <f t="shared" si="1"/>
        <v>60</v>
      </c>
      <c r="Z14" s="34">
        <f t="shared" si="2"/>
        <v>39</v>
      </c>
      <c r="AA14" s="103">
        <f t="shared" si="3"/>
        <v>56</v>
      </c>
    </row>
    <row r="15" spans="1:27" ht="12" customHeight="1" x14ac:dyDescent="0.2">
      <c r="A15" s="93">
        <v>9</v>
      </c>
      <c r="B15" s="35">
        <v>14</v>
      </c>
      <c r="C15" s="35">
        <v>50</v>
      </c>
      <c r="D15" s="35">
        <v>4</v>
      </c>
      <c r="E15" s="35">
        <v>3</v>
      </c>
      <c r="F15" s="35">
        <v>22</v>
      </c>
      <c r="G15" s="35">
        <v>47</v>
      </c>
      <c r="H15" s="35">
        <v>7</v>
      </c>
      <c r="I15" s="35">
        <v>7</v>
      </c>
      <c r="J15" s="35">
        <v>5</v>
      </c>
      <c r="K15" s="35">
        <v>2</v>
      </c>
      <c r="L15" s="35">
        <v>7</v>
      </c>
      <c r="M15" s="35">
        <v>35</v>
      </c>
      <c r="N15" s="35">
        <v>1</v>
      </c>
      <c r="O15" s="35">
        <v>1</v>
      </c>
      <c r="P15" s="35">
        <v>2</v>
      </c>
      <c r="Q15" s="35">
        <v>1</v>
      </c>
      <c r="R15" s="35">
        <v>0</v>
      </c>
      <c r="S15" s="35">
        <v>0</v>
      </c>
      <c r="T15" s="35">
        <v>3</v>
      </c>
      <c r="U15" s="35">
        <v>19</v>
      </c>
      <c r="V15" s="116">
        <v>0</v>
      </c>
      <c r="W15" s="105">
        <v>1</v>
      </c>
      <c r="X15" s="104">
        <f t="shared" si="0"/>
        <v>65</v>
      </c>
      <c r="Y15" s="35">
        <f t="shared" si="1"/>
        <v>166</v>
      </c>
      <c r="Z15" s="35">
        <f t="shared" si="2"/>
        <v>46</v>
      </c>
      <c r="AA15" s="105">
        <f t="shared" si="3"/>
        <v>151</v>
      </c>
    </row>
    <row r="16" spans="1:27" ht="12" customHeight="1" x14ac:dyDescent="0.2">
      <c r="A16" s="94">
        <v>10</v>
      </c>
      <c r="B16" s="36">
        <v>12</v>
      </c>
      <c r="C16" s="36">
        <v>54</v>
      </c>
      <c r="D16" s="36">
        <v>1</v>
      </c>
      <c r="E16" s="36">
        <v>0</v>
      </c>
      <c r="F16" s="36">
        <v>24</v>
      </c>
      <c r="G16" s="36">
        <v>52</v>
      </c>
      <c r="H16" s="36">
        <v>2</v>
      </c>
      <c r="I16" s="36">
        <v>0</v>
      </c>
      <c r="J16" s="36">
        <v>5</v>
      </c>
      <c r="K16" s="36">
        <v>1</v>
      </c>
      <c r="L16" s="36">
        <v>9</v>
      </c>
      <c r="M16" s="36">
        <v>43</v>
      </c>
      <c r="N16" s="36">
        <v>0</v>
      </c>
      <c r="O16" s="36">
        <v>0</v>
      </c>
      <c r="P16" s="36">
        <v>4</v>
      </c>
      <c r="Q16" s="36">
        <v>2</v>
      </c>
      <c r="R16" s="36">
        <v>0</v>
      </c>
      <c r="S16" s="36">
        <v>0</v>
      </c>
      <c r="T16" s="36">
        <v>3</v>
      </c>
      <c r="U16" s="36">
        <v>15</v>
      </c>
      <c r="V16" s="117">
        <v>0</v>
      </c>
      <c r="W16" s="107">
        <v>5</v>
      </c>
      <c r="X16" s="106">
        <f t="shared" si="0"/>
        <v>60</v>
      </c>
      <c r="Y16" s="36">
        <f t="shared" si="1"/>
        <v>172</v>
      </c>
      <c r="Z16" s="36">
        <f t="shared" si="2"/>
        <v>48</v>
      </c>
      <c r="AA16" s="107">
        <f t="shared" si="3"/>
        <v>164</v>
      </c>
    </row>
    <row r="17" spans="1:27" ht="12" customHeight="1" x14ac:dyDescent="0.2">
      <c r="A17" s="92">
        <v>11</v>
      </c>
      <c r="B17" s="34">
        <v>8</v>
      </c>
      <c r="C17" s="34">
        <v>24</v>
      </c>
      <c r="D17" s="34">
        <v>0</v>
      </c>
      <c r="E17" s="34">
        <v>0</v>
      </c>
      <c r="F17" s="34">
        <v>23</v>
      </c>
      <c r="G17" s="34">
        <v>23</v>
      </c>
      <c r="H17" s="34">
        <v>0</v>
      </c>
      <c r="I17" s="34">
        <v>0</v>
      </c>
      <c r="J17" s="34">
        <v>3</v>
      </c>
      <c r="K17" s="34">
        <v>2</v>
      </c>
      <c r="L17" s="34">
        <v>7</v>
      </c>
      <c r="M17" s="34">
        <v>19</v>
      </c>
      <c r="N17" s="34">
        <v>0</v>
      </c>
      <c r="O17" s="34">
        <v>0</v>
      </c>
      <c r="P17" s="34">
        <v>3</v>
      </c>
      <c r="Q17" s="34">
        <v>2</v>
      </c>
      <c r="R17" s="34">
        <v>0</v>
      </c>
      <c r="S17" s="34">
        <v>0</v>
      </c>
      <c r="T17" s="34">
        <v>0</v>
      </c>
      <c r="U17" s="34">
        <v>6</v>
      </c>
      <c r="V17" s="115">
        <v>0</v>
      </c>
      <c r="W17" s="103">
        <v>0</v>
      </c>
      <c r="X17" s="102">
        <f t="shared" si="0"/>
        <v>44</v>
      </c>
      <c r="Y17" s="34">
        <f t="shared" si="1"/>
        <v>76</v>
      </c>
      <c r="Z17" s="34">
        <f t="shared" si="2"/>
        <v>38</v>
      </c>
      <c r="AA17" s="103">
        <f t="shared" si="3"/>
        <v>72</v>
      </c>
    </row>
    <row r="18" spans="1:27" ht="12" customHeight="1" x14ac:dyDescent="0.2">
      <c r="A18" s="93">
        <v>12</v>
      </c>
      <c r="B18" s="35">
        <v>9</v>
      </c>
      <c r="C18" s="35">
        <v>16</v>
      </c>
      <c r="D18" s="35">
        <v>2</v>
      </c>
      <c r="E18" s="35">
        <v>0</v>
      </c>
      <c r="F18" s="35">
        <v>20</v>
      </c>
      <c r="G18" s="35">
        <v>14</v>
      </c>
      <c r="H18" s="35">
        <v>3</v>
      </c>
      <c r="I18" s="35">
        <v>1</v>
      </c>
      <c r="J18" s="35">
        <v>3</v>
      </c>
      <c r="K18" s="35">
        <v>0</v>
      </c>
      <c r="L18" s="35">
        <v>3</v>
      </c>
      <c r="M18" s="35">
        <v>12</v>
      </c>
      <c r="N18" s="35">
        <v>0</v>
      </c>
      <c r="O18" s="35">
        <v>0</v>
      </c>
      <c r="P18" s="35">
        <v>2</v>
      </c>
      <c r="Q18" s="35">
        <v>3</v>
      </c>
      <c r="R18" s="35">
        <v>0</v>
      </c>
      <c r="S18" s="35">
        <v>0</v>
      </c>
      <c r="T18" s="35">
        <v>0</v>
      </c>
      <c r="U18" s="35">
        <v>5</v>
      </c>
      <c r="V18" s="116">
        <v>0</v>
      </c>
      <c r="W18" s="105">
        <v>0</v>
      </c>
      <c r="X18" s="104">
        <f t="shared" si="0"/>
        <v>42</v>
      </c>
      <c r="Y18" s="35">
        <f t="shared" si="1"/>
        <v>51</v>
      </c>
      <c r="Z18" s="35">
        <f t="shared" si="2"/>
        <v>32</v>
      </c>
      <c r="AA18" s="105">
        <f t="shared" si="3"/>
        <v>47</v>
      </c>
    </row>
    <row r="19" spans="1:27" ht="12" customHeight="1" x14ac:dyDescent="0.2">
      <c r="A19" s="94">
        <v>13</v>
      </c>
      <c r="B19" s="36">
        <v>8</v>
      </c>
      <c r="C19" s="36">
        <v>12</v>
      </c>
      <c r="D19" s="36">
        <v>0</v>
      </c>
      <c r="E19" s="36">
        <v>0</v>
      </c>
      <c r="F19" s="36">
        <v>22</v>
      </c>
      <c r="G19" s="36">
        <v>9</v>
      </c>
      <c r="H19" s="36">
        <v>0</v>
      </c>
      <c r="I19" s="36">
        <v>0</v>
      </c>
      <c r="J19" s="36">
        <v>3</v>
      </c>
      <c r="K19" s="36">
        <v>0</v>
      </c>
      <c r="L19" s="36">
        <v>10</v>
      </c>
      <c r="M19" s="36">
        <v>6</v>
      </c>
      <c r="N19" s="36">
        <v>0</v>
      </c>
      <c r="O19" s="36">
        <v>0</v>
      </c>
      <c r="P19" s="36">
        <v>2</v>
      </c>
      <c r="Q19" s="36">
        <v>1</v>
      </c>
      <c r="R19" s="36">
        <v>2</v>
      </c>
      <c r="S19" s="36">
        <v>0</v>
      </c>
      <c r="T19" s="36">
        <v>0</v>
      </c>
      <c r="U19" s="36">
        <v>1</v>
      </c>
      <c r="V19" s="117">
        <v>0</v>
      </c>
      <c r="W19" s="107">
        <v>0</v>
      </c>
      <c r="X19" s="106">
        <f t="shared" si="0"/>
        <v>47</v>
      </c>
      <c r="Y19" s="36">
        <f t="shared" si="1"/>
        <v>29</v>
      </c>
      <c r="Z19" s="36">
        <f t="shared" si="2"/>
        <v>40</v>
      </c>
      <c r="AA19" s="107">
        <f t="shared" si="3"/>
        <v>28</v>
      </c>
    </row>
    <row r="20" spans="1:27" ht="12" customHeight="1" x14ac:dyDescent="0.2">
      <c r="A20" s="92">
        <v>14</v>
      </c>
      <c r="B20" s="34">
        <v>7</v>
      </c>
      <c r="C20" s="34">
        <v>15</v>
      </c>
      <c r="D20" s="34">
        <v>0</v>
      </c>
      <c r="E20" s="34">
        <v>0</v>
      </c>
      <c r="F20" s="34">
        <v>22</v>
      </c>
      <c r="G20" s="34">
        <v>14</v>
      </c>
      <c r="H20" s="34">
        <v>1</v>
      </c>
      <c r="I20" s="34">
        <v>3</v>
      </c>
      <c r="J20" s="34">
        <v>3</v>
      </c>
      <c r="K20" s="34">
        <v>0</v>
      </c>
      <c r="L20" s="34">
        <v>6</v>
      </c>
      <c r="M20" s="34">
        <v>8</v>
      </c>
      <c r="N20" s="34">
        <v>0</v>
      </c>
      <c r="O20" s="34">
        <v>0</v>
      </c>
      <c r="P20" s="34">
        <v>2</v>
      </c>
      <c r="Q20" s="34">
        <v>1</v>
      </c>
      <c r="R20" s="34">
        <v>1</v>
      </c>
      <c r="S20" s="34">
        <v>0</v>
      </c>
      <c r="T20" s="34">
        <v>0</v>
      </c>
      <c r="U20" s="34">
        <v>0</v>
      </c>
      <c r="V20" s="115">
        <v>0</v>
      </c>
      <c r="W20" s="103">
        <v>0</v>
      </c>
      <c r="X20" s="102">
        <f t="shared" si="0"/>
        <v>42</v>
      </c>
      <c r="Y20" s="34">
        <f t="shared" si="1"/>
        <v>41</v>
      </c>
      <c r="Z20" s="34">
        <f t="shared" si="2"/>
        <v>35</v>
      </c>
      <c r="AA20" s="103">
        <f t="shared" si="3"/>
        <v>37</v>
      </c>
    </row>
    <row r="21" spans="1:27" ht="12" customHeight="1" x14ac:dyDescent="0.2">
      <c r="A21" s="93">
        <v>15</v>
      </c>
      <c r="B21" s="35">
        <v>7</v>
      </c>
      <c r="C21" s="35">
        <v>21</v>
      </c>
      <c r="D21" s="35">
        <v>1</v>
      </c>
      <c r="E21" s="35">
        <v>2</v>
      </c>
      <c r="F21" s="35">
        <v>21</v>
      </c>
      <c r="G21" s="35">
        <v>20</v>
      </c>
      <c r="H21" s="35">
        <v>1</v>
      </c>
      <c r="I21" s="35">
        <v>3</v>
      </c>
      <c r="J21" s="35">
        <v>2</v>
      </c>
      <c r="K21" s="35">
        <v>0</v>
      </c>
      <c r="L21" s="35">
        <v>7</v>
      </c>
      <c r="M21" s="35">
        <v>16</v>
      </c>
      <c r="N21" s="35">
        <v>0</v>
      </c>
      <c r="O21" s="35">
        <v>0</v>
      </c>
      <c r="P21" s="35">
        <v>2</v>
      </c>
      <c r="Q21" s="35">
        <v>1</v>
      </c>
      <c r="R21" s="35">
        <v>0</v>
      </c>
      <c r="S21" s="35">
        <v>0</v>
      </c>
      <c r="T21" s="35">
        <v>0</v>
      </c>
      <c r="U21" s="35">
        <v>4</v>
      </c>
      <c r="V21" s="116">
        <v>0</v>
      </c>
      <c r="W21" s="105">
        <v>0</v>
      </c>
      <c r="X21" s="104">
        <f t="shared" si="0"/>
        <v>41</v>
      </c>
      <c r="Y21" s="35">
        <f t="shared" si="1"/>
        <v>67</v>
      </c>
      <c r="Z21" s="35">
        <f t="shared" si="2"/>
        <v>35</v>
      </c>
      <c r="AA21" s="105">
        <f t="shared" si="3"/>
        <v>61</v>
      </c>
    </row>
    <row r="22" spans="1:27" ht="12" customHeight="1" x14ac:dyDescent="0.2">
      <c r="A22" s="94">
        <v>16</v>
      </c>
      <c r="B22" s="36">
        <v>8</v>
      </c>
      <c r="C22" s="36">
        <v>14</v>
      </c>
      <c r="D22" s="36">
        <v>1</v>
      </c>
      <c r="E22" s="36">
        <v>1</v>
      </c>
      <c r="F22" s="36">
        <v>21</v>
      </c>
      <c r="G22" s="36">
        <v>11</v>
      </c>
      <c r="H22" s="36">
        <v>3</v>
      </c>
      <c r="I22" s="36">
        <v>2</v>
      </c>
      <c r="J22" s="36">
        <v>2</v>
      </c>
      <c r="K22" s="36">
        <v>0</v>
      </c>
      <c r="L22" s="36">
        <v>2</v>
      </c>
      <c r="M22" s="36">
        <v>11</v>
      </c>
      <c r="N22" s="36">
        <v>0</v>
      </c>
      <c r="O22" s="36">
        <v>0</v>
      </c>
      <c r="P22" s="36">
        <v>2</v>
      </c>
      <c r="Q22" s="36">
        <v>0</v>
      </c>
      <c r="R22" s="36">
        <v>0</v>
      </c>
      <c r="S22" s="36">
        <v>0</v>
      </c>
      <c r="T22" s="36">
        <v>0</v>
      </c>
      <c r="U22" s="36">
        <v>0</v>
      </c>
      <c r="V22" s="117">
        <v>0</v>
      </c>
      <c r="W22" s="107">
        <v>1</v>
      </c>
      <c r="X22" s="106">
        <f t="shared" si="0"/>
        <v>39</v>
      </c>
      <c r="Y22" s="36">
        <f t="shared" si="1"/>
        <v>40</v>
      </c>
      <c r="Z22" s="36">
        <f t="shared" si="2"/>
        <v>31</v>
      </c>
      <c r="AA22" s="107">
        <f t="shared" si="3"/>
        <v>36</v>
      </c>
    </row>
    <row r="23" spans="1:27" ht="12" customHeight="1" x14ac:dyDescent="0.2">
      <c r="A23" s="92">
        <v>17</v>
      </c>
      <c r="B23" s="34">
        <v>8</v>
      </c>
      <c r="C23" s="34">
        <v>23</v>
      </c>
      <c r="D23" s="34">
        <v>2</v>
      </c>
      <c r="E23" s="34">
        <v>0</v>
      </c>
      <c r="F23" s="34">
        <v>23</v>
      </c>
      <c r="G23" s="34">
        <v>21</v>
      </c>
      <c r="H23" s="34">
        <v>3</v>
      </c>
      <c r="I23" s="34">
        <v>0</v>
      </c>
      <c r="J23" s="34">
        <v>3</v>
      </c>
      <c r="K23" s="34">
        <v>1</v>
      </c>
      <c r="L23" s="34">
        <v>7</v>
      </c>
      <c r="M23" s="34">
        <v>15</v>
      </c>
      <c r="N23" s="34">
        <v>0</v>
      </c>
      <c r="O23" s="34">
        <v>0</v>
      </c>
      <c r="P23" s="34">
        <v>2</v>
      </c>
      <c r="Q23" s="34">
        <v>0</v>
      </c>
      <c r="R23" s="34">
        <v>0</v>
      </c>
      <c r="S23" s="34">
        <v>0</v>
      </c>
      <c r="T23" s="34">
        <v>1</v>
      </c>
      <c r="U23" s="34">
        <v>4</v>
      </c>
      <c r="V23" s="115">
        <v>0</v>
      </c>
      <c r="W23" s="103">
        <v>0</v>
      </c>
      <c r="X23" s="102">
        <f t="shared" si="0"/>
        <v>49</v>
      </c>
      <c r="Y23" s="34">
        <f t="shared" si="1"/>
        <v>64</v>
      </c>
      <c r="Z23" s="34">
        <f t="shared" si="2"/>
        <v>39</v>
      </c>
      <c r="AA23" s="103">
        <f t="shared" si="3"/>
        <v>63</v>
      </c>
    </row>
    <row r="24" spans="1:27" ht="12" customHeight="1" x14ac:dyDescent="0.2">
      <c r="A24" s="93">
        <v>18</v>
      </c>
      <c r="B24" s="35">
        <v>10</v>
      </c>
      <c r="C24" s="35">
        <v>23</v>
      </c>
      <c r="D24" s="35">
        <v>3</v>
      </c>
      <c r="E24" s="35">
        <v>0</v>
      </c>
      <c r="F24" s="35">
        <v>20</v>
      </c>
      <c r="G24" s="35">
        <v>19</v>
      </c>
      <c r="H24" s="35">
        <v>3</v>
      </c>
      <c r="I24" s="35">
        <v>0</v>
      </c>
      <c r="J24" s="35">
        <v>4</v>
      </c>
      <c r="K24" s="35">
        <v>0</v>
      </c>
      <c r="L24" s="35">
        <v>7</v>
      </c>
      <c r="M24" s="35">
        <v>14</v>
      </c>
      <c r="N24" s="35">
        <v>0</v>
      </c>
      <c r="O24" s="35">
        <v>0</v>
      </c>
      <c r="P24" s="35">
        <v>3</v>
      </c>
      <c r="Q24" s="35">
        <v>2</v>
      </c>
      <c r="R24" s="35">
        <v>2</v>
      </c>
      <c r="S24" s="35">
        <v>0</v>
      </c>
      <c r="T24" s="35">
        <v>0</v>
      </c>
      <c r="U24" s="35">
        <v>4</v>
      </c>
      <c r="V24" s="116">
        <v>0</v>
      </c>
      <c r="W24" s="105">
        <v>0</v>
      </c>
      <c r="X24" s="104">
        <f t="shared" si="0"/>
        <v>52</v>
      </c>
      <c r="Y24" s="35">
        <f t="shared" si="1"/>
        <v>62</v>
      </c>
      <c r="Z24" s="35">
        <f t="shared" si="2"/>
        <v>37</v>
      </c>
      <c r="AA24" s="105">
        <f t="shared" si="3"/>
        <v>60</v>
      </c>
    </row>
    <row r="25" spans="1:27" ht="12" customHeight="1" x14ac:dyDescent="0.2">
      <c r="A25" s="94">
        <v>19</v>
      </c>
      <c r="B25" s="36">
        <v>12</v>
      </c>
      <c r="C25" s="36">
        <v>9</v>
      </c>
      <c r="D25" s="36">
        <v>1</v>
      </c>
      <c r="E25" s="36">
        <v>0</v>
      </c>
      <c r="F25" s="36">
        <v>22</v>
      </c>
      <c r="G25" s="36">
        <v>9</v>
      </c>
      <c r="H25" s="36">
        <v>2</v>
      </c>
      <c r="I25" s="36">
        <v>0</v>
      </c>
      <c r="J25" s="36">
        <v>3</v>
      </c>
      <c r="K25" s="36">
        <v>1</v>
      </c>
      <c r="L25" s="36">
        <v>4</v>
      </c>
      <c r="M25" s="36">
        <v>7</v>
      </c>
      <c r="N25" s="36">
        <v>0</v>
      </c>
      <c r="O25" s="36">
        <v>0</v>
      </c>
      <c r="P25" s="36">
        <v>4</v>
      </c>
      <c r="Q25" s="36">
        <v>1</v>
      </c>
      <c r="R25" s="36">
        <v>0</v>
      </c>
      <c r="S25" s="36">
        <v>0</v>
      </c>
      <c r="T25" s="36">
        <v>0</v>
      </c>
      <c r="U25" s="36">
        <v>2</v>
      </c>
      <c r="V25" s="117">
        <v>0</v>
      </c>
      <c r="W25" s="107">
        <v>0</v>
      </c>
      <c r="X25" s="106">
        <f t="shared" si="0"/>
        <v>48</v>
      </c>
      <c r="Y25" s="36">
        <f t="shared" si="1"/>
        <v>29</v>
      </c>
      <c r="Z25" s="36">
        <f t="shared" si="2"/>
        <v>38</v>
      </c>
      <c r="AA25" s="107">
        <f t="shared" si="3"/>
        <v>27</v>
      </c>
    </row>
    <row r="26" spans="1:27" ht="12" customHeight="1" x14ac:dyDescent="0.2">
      <c r="A26" s="92">
        <v>20</v>
      </c>
      <c r="B26" s="34">
        <v>11</v>
      </c>
      <c r="C26" s="34">
        <v>16</v>
      </c>
      <c r="D26" s="34">
        <v>0</v>
      </c>
      <c r="E26" s="34">
        <v>0</v>
      </c>
      <c r="F26" s="34">
        <v>22</v>
      </c>
      <c r="G26" s="34">
        <v>16</v>
      </c>
      <c r="H26" s="34">
        <v>1</v>
      </c>
      <c r="I26" s="34">
        <v>0</v>
      </c>
      <c r="J26" s="34">
        <v>4</v>
      </c>
      <c r="K26" s="34">
        <v>0</v>
      </c>
      <c r="L26" s="34">
        <v>2</v>
      </c>
      <c r="M26" s="34">
        <v>11</v>
      </c>
      <c r="N26" s="34">
        <v>0</v>
      </c>
      <c r="O26" s="34">
        <v>0</v>
      </c>
      <c r="P26" s="34">
        <v>2</v>
      </c>
      <c r="Q26" s="34">
        <v>1</v>
      </c>
      <c r="R26" s="34">
        <v>0</v>
      </c>
      <c r="S26" s="34">
        <v>0</v>
      </c>
      <c r="T26" s="34">
        <v>1</v>
      </c>
      <c r="U26" s="34">
        <v>3</v>
      </c>
      <c r="V26" s="115">
        <v>0</v>
      </c>
      <c r="W26" s="103">
        <v>0</v>
      </c>
      <c r="X26" s="102">
        <f t="shared" si="0"/>
        <v>43</v>
      </c>
      <c r="Y26" s="34">
        <f t="shared" si="1"/>
        <v>47</v>
      </c>
      <c r="Z26" s="34">
        <f t="shared" si="2"/>
        <v>36</v>
      </c>
      <c r="AA26" s="103">
        <f t="shared" si="3"/>
        <v>46</v>
      </c>
    </row>
    <row r="27" spans="1:27" ht="12" customHeight="1" x14ac:dyDescent="0.2">
      <c r="A27" s="93">
        <v>21</v>
      </c>
      <c r="B27" s="35">
        <v>10</v>
      </c>
      <c r="C27" s="35">
        <v>8</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35">
        <v>1</v>
      </c>
      <c r="U27" s="35">
        <v>2</v>
      </c>
      <c r="V27" s="116">
        <v>0</v>
      </c>
      <c r="W27" s="105">
        <v>0</v>
      </c>
      <c r="X27" s="104">
        <f t="shared" si="0"/>
        <v>43</v>
      </c>
      <c r="Y27" s="35">
        <f t="shared" si="1"/>
        <v>22</v>
      </c>
      <c r="Z27" s="35">
        <f t="shared" si="2"/>
        <v>31</v>
      </c>
      <c r="AA27" s="105">
        <f t="shared" si="3"/>
        <v>21</v>
      </c>
    </row>
    <row r="28" spans="1:27" ht="12" customHeight="1" thickBot="1" x14ac:dyDescent="0.25">
      <c r="A28" s="95" t="s">
        <v>17</v>
      </c>
      <c r="B28" s="28">
        <f t="shared" ref="B28:W28" si="4">SUM(B7:B27)</f>
        <v>207</v>
      </c>
      <c r="C28" s="28">
        <f t="shared" si="4"/>
        <v>474</v>
      </c>
      <c r="D28" s="28">
        <f t="shared" si="4"/>
        <v>23</v>
      </c>
      <c r="E28" s="28">
        <f t="shared" si="4"/>
        <v>16</v>
      </c>
      <c r="F28" s="28">
        <f t="shared" si="4"/>
        <v>453</v>
      </c>
      <c r="G28" s="28">
        <f t="shared" si="4"/>
        <v>431</v>
      </c>
      <c r="H28" s="28">
        <f t="shared" si="4"/>
        <v>44</v>
      </c>
      <c r="I28" s="28">
        <f t="shared" si="4"/>
        <v>33</v>
      </c>
      <c r="J28" s="28">
        <f t="shared" si="4"/>
        <v>83</v>
      </c>
      <c r="K28" s="28">
        <f t="shared" si="4"/>
        <v>8</v>
      </c>
      <c r="L28" s="28">
        <f t="shared" si="4"/>
        <v>143</v>
      </c>
      <c r="M28" s="28">
        <f t="shared" si="4"/>
        <v>337</v>
      </c>
      <c r="N28" s="28">
        <f t="shared" si="4"/>
        <v>1</v>
      </c>
      <c r="O28" s="28">
        <f t="shared" si="4"/>
        <v>3</v>
      </c>
      <c r="P28" s="28">
        <f t="shared" si="4"/>
        <v>115</v>
      </c>
      <c r="Q28" s="28">
        <f t="shared" si="4"/>
        <v>29</v>
      </c>
      <c r="R28" s="28">
        <f t="shared" si="4"/>
        <v>8</v>
      </c>
      <c r="S28" s="28">
        <f t="shared" si="4"/>
        <v>1</v>
      </c>
      <c r="T28" s="28">
        <f t="shared" si="4"/>
        <v>49</v>
      </c>
      <c r="U28" s="28">
        <f t="shared" si="4"/>
        <v>194</v>
      </c>
      <c r="V28" s="28">
        <f t="shared" si="4"/>
        <v>0</v>
      </c>
      <c r="W28" s="29">
        <f t="shared" si="4"/>
        <v>12</v>
      </c>
      <c r="X28" s="96">
        <f t="shared" ref="X28:Y30" si="5">SUM(B28,D28,F28,H28,J28,L28,N28,P28,R28,T28,V28)</f>
        <v>1126</v>
      </c>
      <c r="Y28" s="28">
        <f t="shared" si="5"/>
        <v>1538</v>
      </c>
      <c r="Z28" s="28">
        <f t="shared" si="2"/>
        <v>852</v>
      </c>
      <c r="AA28" s="29">
        <f t="shared" si="3"/>
        <v>1436</v>
      </c>
    </row>
    <row r="29" spans="1:27" ht="12" customHeight="1" x14ac:dyDescent="0.2">
      <c r="A29" s="97" t="s">
        <v>18</v>
      </c>
      <c r="B29" s="63">
        <v>2</v>
      </c>
      <c r="C29" s="63">
        <v>0</v>
      </c>
      <c r="D29" s="63">
        <v>1</v>
      </c>
      <c r="E29" s="63">
        <v>0</v>
      </c>
      <c r="F29" s="63">
        <v>1</v>
      </c>
      <c r="G29" s="63">
        <v>0</v>
      </c>
      <c r="H29" s="63">
        <v>1</v>
      </c>
      <c r="I29" s="63">
        <v>0</v>
      </c>
      <c r="J29" s="63">
        <v>0</v>
      </c>
      <c r="K29" s="63">
        <v>0</v>
      </c>
      <c r="L29" s="63">
        <v>4</v>
      </c>
      <c r="M29" s="63">
        <v>1</v>
      </c>
      <c r="N29" s="63">
        <v>0</v>
      </c>
      <c r="O29" s="63">
        <v>0</v>
      </c>
      <c r="P29" s="63">
        <v>2</v>
      </c>
      <c r="Q29" s="63">
        <v>0</v>
      </c>
      <c r="R29" s="63">
        <v>1</v>
      </c>
      <c r="S29" s="63">
        <v>0</v>
      </c>
      <c r="T29" s="63">
        <v>3</v>
      </c>
      <c r="U29" s="63">
        <v>2</v>
      </c>
      <c r="V29" s="63">
        <v>3</v>
      </c>
      <c r="W29" s="64">
        <v>0</v>
      </c>
      <c r="X29" s="98">
        <f t="shared" si="5"/>
        <v>18</v>
      </c>
      <c r="Y29" s="37">
        <f t="shared" si="5"/>
        <v>3</v>
      </c>
      <c r="Z29" s="37">
        <f t="shared" si="2"/>
        <v>10</v>
      </c>
      <c r="AA29" s="99">
        <f t="shared" si="3"/>
        <v>3</v>
      </c>
    </row>
    <row r="30" spans="1:27" ht="12" customHeight="1" thickBot="1" x14ac:dyDescent="0.25">
      <c r="A30" s="95" t="s">
        <v>19</v>
      </c>
      <c r="B30" s="28">
        <f>SUM(B28:B29)</f>
        <v>209</v>
      </c>
      <c r="C30" s="28">
        <f t="shared" ref="C30:W30" si="6">SUM(C28:C29)</f>
        <v>474</v>
      </c>
      <c r="D30" s="28">
        <f t="shared" si="6"/>
        <v>24</v>
      </c>
      <c r="E30" s="28">
        <f t="shared" si="6"/>
        <v>16</v>
      </c>
      <c r="F30" s="28">
        <f t="shared" si="6"/>
        <v>454</v>
      </c>
      <c r="G30" s="28">
        <f t="shared" si="6"/>
        <v>431</v>
      </c>
      <c r="H30" s="28">
        <f t="shared" si="6"/>
        <v>45</v>
      </c>
      <c r="I30" s="28">
        <f t="shared" si="6"/>
        <v>33</v>
      </c>
      <c r="J30" s="28">
        <f t="shared" si="6"/>
        <v>83</v>
      </c>
      <c r="K30" s="28">
        <f t="shared" si="6"/>
        <v>8</v>
      </c>
      <c r="L30" s="28">
        <f t="shared" si="6"/>
        <v>147</v>
      </c>
      <c r="M30" s="28">
        <f t="shared" si="6"/>
        <v>338</v>
      </c>
      <c r="N30" s="28">
        <f t="shared" si="6"/>
        <v>1</v>
      </c>
      <c r="O30" s="28">
        <f t="shared" si="6"/>
        <v>3</v>
      </c>
      <c r="P30" s="28">
        <f t="shared" si="6"/>
        <v>117</v>
      </c>
      <c r="Q30" s="28">
        <f t="shared" si="6"/>
        <v>29</v>
      </c>
      <c r="R30" s="28">
        <f t="shared" si="6"/>
        <v>9</v>
      </c>
      <c r="S30" s="28">
        <f t="shared" si="6"/>
        <v>1</v>
      </c>
      <c r="T30" s="28">
        <f t="shared" si="6"/>
        <v>52</v>
      </c>
      <c r="U30" s="28">
        <f t="shared" si="6"/>
        <v>196</v>
      </c>
      <c r="V30" s="28">
        <f>SUM(V28:V29)</f>
        <v>3</v>
      </c>
      <c r="W30" s="29">
        <f t="shared" si="6"/>
        <v>12</v>
      </c>
      <c r="X30" s="96">
        <f t="shared" si="5"/>
        <v>1144</v>
      </c>
      <c r="Y30" s="28">
        <f t="shared" si="5"/>
        <v>1541</v>
      </c>
      <c r="Z30" s="28">
        <f t="shared" si="2"/>
        <v>862</v>
      </c>
      <c r="AA30" s="29">
        <f t="shared" si="3"/>
        <v>1439</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285</v>
      </c>
      <c r="D32" s="100"/>
    </row>
    <row r="34" spans="1:27" ht="20.25" customHeight="1" thickBot="1" x14ac:dyDescent="0.35">
      <c r="A34" s="53" t="s">
        <v>131</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v>
      </c>
      <c r="C38" s="34">
        <v>31</v>
      </c>
      <c r="D38" s="34">
        <v>1</v>
      </c>
      <c r="E38" s="34">
        <v>0</v>
      </c>
      <c r="F38" s="34">
        <v>27</v>
      </c>
      <c r="G38" s="34">
        <v>26</v>
      </c>
      <c r="H38" s="34">
        <v>3</v>
      </c>
      <c r="I38" s="34">
        <v>1</v>
      </c>
      <c r="J38" s="34">
        <v>6</v>
      </c>
      <c r="K38" s="34">
        <v>0</v>
      </c>
      <c r="L38" s="34">
        <v>13</v>
      </c>
      <c r="M38" s="34">
        <v>20</v>
      </c>
      <c r="N38" s="34">
        <v>0</v>
      </c>
      <c r="O38" s="34">
        <v>1</v>
      </c>
      <c r="P38" s="34">
        <v>28</v>
      </c>
      <c r="Q38" s="34">
        <v>3</v>
      </c>
      <c r="R38" s="34">
        <v>1</v>
      </c>
      <c r="S38" s="34">
        <v>0</v>
      </c>
      <c r="T38" s="33">
        <v>12</v>
      </c>
      <c r="U38" s="33">
        <v>42</v>
      </c>
      <c r="V38" s="33">
        <v>0</v>
      </c>
      <c r="W38" s="59">
        <v>2</v>
      </c>
      <c r="X38" s="102">
        <f t="shared" ref="X38:Y55" si="7">SUM(B38,D38,F38,H38,J38,L38,N38,P38,R38,T38,V38)</f>
        <v>105</v>
      </c>
      <c r="Y38" s="34">
        <f t="shared" si="7"/>
        <v>126</v>
      </c>
      <c r="Z38" s="34">
        <f t="shared" ref="Z38:AA55" si="8">SUM(B38,F38,L38,T38)</f>
        <v>66</v>
      </c>
      <c r="AA38" s="103">
        <f t="shared" si="8"/>
        <v>119</v>
      </c>
    </row>
    <row r="39" spans="1:27" ht="12" customHeight="1" x14ac:dyDescent="0.2">
      <c r="A39" s="92">
        <v>2</v>
      </c>
      <c r="B39" s="34">
        <v>4</v>
      </c>
      <c r="C39" s="34">
        <v>28</v>
      </c>
      <c r="D39" s="34">
        <v>1</v>
      </c>
      <c r="E39" s="34">
        <v>1</v>
      </c>
      <c r="F39" s="34">
        <v>10</v>
      </c>
      <c r="G39" s="34">
        <v>25</v>
      </c>
      <c r="H39" s="34">
        <v>2</v>
      </c>
      <c r="I39" s="34">
        <v>1</v>
      </c>
      <c r="J39" s="34">
        <v>4</v>
      </c>
      <c r="K39" s="34">
        <v>0</v>
      </c>
      <c r="L39" s="34">
        <v>5</v>
      </c>
      <c r="M39" s="34">
        <v>20</v>
      </c>
      <c r="N39" s="34">
        <v>0</v>
      </c>
      <c r="O39" s="34">
        <v>0</v>
      </c>
      <c r="P39" s="34">
        <v>4</v>
      </c>
      <c r="Q39" s="34">
        <v>2</v>
      </c>
      <c r="R39" s="34">
        <v>0</v>
      </c>
      <c r="S39" s="34">
        <v>1</v>
      </c>
      <c r="T39" s="33">
        <v>2</v>
      </c>
      <c r="U39" s="33">
        <v>18</v>
      </c>
      <c r="V39" s="33">
        <v>0</v>
      </c>
      <c r="W39" s="59">
        <v>0</v>
      </c>
      <c r="X39" s="102">
        <f t="shared" si="7"/>
        <v>32</v>
      </c>
      <c r="Y39" s="34">
        <f t="shared" si="7"/>
        <v>96</v>
      </c>
      <c r="Z39" s="34">
        <f t="shared" si="8"/>
        <v>21</v>
      </c>
      <c r="AA39" s="103">
        <f t="shared" si="8"/>
        <v>91</v>
      </c>
    </row>
    <row r="40" spans="1:27" ht="12" customHeight="1" x14ac:dyDescent="0.2">
      <c r="A40" s="93">
        <v>3</v>
      </c>
      <c r="B40" s="35">
        <v>11</v>
      </c>
      <c r="C40" s="35">
        <v>28</v>
      </c>
      <c r="D40" s="35">
        <v>1</v>
      </c>
      <c r="E40" s="35">
        <v>1</v>
      </c>
      <c r="F40" s="35">
        <v>29</v>
      </c>
      <c r="G40" s="35">
        <v>27</v>
      </c>
      <c r="H40" s="35">
        <v>2</v>
      </c>
      <c r="I40" s="35">
        <v>3</v>
      </c>
      <c r="J40" s="35">
        <v>8</v>
      </c>
      <c r="K40" s="35">
        <v>0</v>
      </c>
      <c r="L40" s="35">
        <v>13</v>
      </c>
      <c r="M40" s="35">
        <v>23</v>
      </c>
      <c r="N40" s="35">
        <v>0</v>
      </c>
      <c r="O40" s="35">
        <v>1</v>
      </c>
      <c r="P40" s="35">
        <v>17</v>
      </c>
      <c r="Q40" s="35">
        <v>1</v>
      </c>
      <c r="R40" s="35">
        <v>0</v>
      </c>
      <c r="S40" s="35">
        <v>0</v>
      </c>
      <c r="T40" s="63">
        <v>7</v>
      </c>
      <c r="U40" s="63">
        <v>33</v>
      </c>
      <c r="V40" s="63">
        <v>0</v>
      </c>
      <c r="W40" s="64">
        <v>1</v>
      </c>
      <c r="X40" s="104">
        <f t="shared" si="7"/>
        <v>88</v>
      </c>
      <c r="Y40" s="35">
        <f t="shared" si="7"/>
        <v>118</v>
      </c>
      <c r="Z40" s="35">
        <f t="shared" si="8"/>
        <v>60</v>
      </c>
      <c r="AA40" s="105">
        <f t="shared" si="8"/>
        <v>111</v>
      </c>
    </row>
    <row r="41" spans="1:27" ht="12" customHeight="1" x14ac:dyDescent="0.2">
      <c r="A41" s="94">
        <v>4</v>
      </c>
      <c r="B41" s="36">
        <v>23</v>
      </c>
      <c r="C41" s="36">
        <v>26</v>
      </c>
      <c r="D41" s="36">
        <v>4</v>
      </c>
      <c r="E41" s="36">
        <v>1</v>
      </c>
      <c r="F41" s="36">
        <v>53</v>
      </c>
      <c r="G41" s="36">
        <v>26</v>
      </c>
      <c r="H41" s="36">
        <v>6</v>
      </c>
      <c r="I41" s="36">
        <v>1</v>
      </c>
      <c r="J41" s="36">
        <v>9</v>
      </c>
      <c r="K41" s="36">
        <v>1</v>
      </c>
      <c r="L41" s="36">
        <v>17</v>
      </c>
      <c r="M41" s="36">
        <v>18</v>
      </c>
      <c r="N41" s="36">
        <v>0</v>
      </c>
      <c r="O41" s="36">
        <v>0</v>
      </c>
      <c r="P41" s="36">
        <v>11</v>
      </c>
      <c r="Q41" s="36">
        <v>1</v>
      </c>
      <c r="R41" s="36">
        <v>1</v>
      </c>
      <c r="S41" s="36">
        <v>0</v>
      </c>
      <c r="T41" s="74">
        <v>2</v>
      </c>
      <c r="U41" s="74">
        <v>1</v>
      </c>
      <c r="V41" s="74">
        <v>0</v>
      </c>
      <c r="W41" s="75">
        <v>0</v>
      </c>
      <c r="X41" s="106">
        <f t="shared" si="7"/>
        <v>126</v>
      </c>
      <c r="Y41" s="36">
        <f t="shared" si="7"/>
        <v>75</v>
      </c>
      <c r="Z41" s="36">
        <f t="shared" si="8"/>
        <v>95</v>
      </c>
      <c r="AA41" s="107">
        <f t="shared" si="8"/>
        <v>71</v>
      </c>
    </row>
    <row r="42" spans="1:27" ht="12" customHeight="1" x14ac:dyDescent="0.2">
      <c r="A42" s="92">
        <v>5</v>
      </c>
      <c r="B42" s="34">
        <v>10</v>
      </c>
      <c r="C42" s="34">
        <v>27</v>
      </c>
      <c r="D42" s="34">
        <v>0</v>
      </c>
      <c r="E42" s="34">
        <v>4</v>
      </c>
      <c r="F42" s="34">
        <v>19</v>
      </c>
      <c r="G42" s="34">
        <v>22</v>
      </c>
      <c r="H42" s="34">
        <v>0</v>
      </c>
      <c r="I42" s="34">
        <v>4</v>
      </c>
      <c r="J42" s="34">
        <v>5</v>
      </c>
      <c r="K42" s="34">
        <v>0</v>
      </c>
      <c r="L42" s="34">
        <v>9</v>
      </c>
      <c r="M42" s="34">
        <v>19</v>
      </c>
      <c r="N42" s="34">
        <v>0</v>
      </c>
      <c r="O42" s="34">
        <v>0</v>
      </c>
      <c r="P42" s="34">
        <v>7</v>
      </c>
      <c r="Q42" s="34">
        <v>4</v>
      </c>
      <c r="R42" s="34">
        <v>0</v>
      </c>
      <c r="S42" s="34">
        <v>0</v>
      </c>
      <c r="T42" s="33">
        <v>5</v>
      </c>
      <c r="U42" s="33">
        <v>18</v>
      </c>
      <c r="V42" s="33">
        <v>0</v>
      </c>
      <c r="W42" s="59">
        <v>0</v>
      </c>
      <c r="X42" s="102">
        <f t="shared" si="7"/>
        <v>55</v>
      </c>
      <c r="Y42" s="34">
        <f t="shared" si="7"/>
        <v>98</v>
      </c>
      <c r="Z42" s="34">
        <f t="shared" si="8"/>
        <v>43</v>
      </c>
      <c r="AA42" s="103">
        <f t="shared" si="8"/>
        <v>86</v>
      </c>
    </row>
    <row r="43" spans="1:27" ht="12" customHeight="1" x14ac:dyDescent="0.2">
      <c r="A43" s="93">
        <v>6</v>
      </c>
      <c r="B43" s="35">
        <v>10</v>
      </c>
      <c r="C43" s="35">
        <v>27</v>
      </c>
      <c r="D43" s="35">
        <v>2</v>
      </c>
      <c r="E43" s="35">
        <v>2</v>
      </c>
      <c r="F43" s="35">
        <v>20</v>
      </c>
      <c r="G43" s="35">
        <v>26</v>
      </c>
      <c r="H43" s="35">
        <v>2</v>
      </c>
      <c r="I43" s="35">
        <v>5</v>
      </c>
      <c r="J43" s="35">
        <v>4</v>
      </c>
      <c r="K43" s="35">
        <v>0</v>
      </c>
      <c r="L43" s="35">
        <v>8</v>
      </c>
      <c r="M43" s="35">
        <v>22</v>
      </c>
      <c r="N43" s="35">
        <v>0</v>
      </c>
      <c r="O43" s="35">
        <v>0</v>
      </c>
      <c r="P43" s="35">
        <v>6</v>
      </c>
      <c r="Q43" s="35">
        <v>2</v>
      </c>
      <c r="R43" s="35">
        <v>0</v>
      </c>
      <c r="S43" s="35">
        <v>0</v>
      </c>
      <c r="T43" s="63">
        <v>4</v>
      </c>
      <c r="U43" s="63">
        <v>6</v>
      </c>
      <c r="V43" s="63">
        <v>0</v>
      </c>
      <c r="W43" s="64">
        <v>0</v>
      </c>
      <c r="X43" s="104">
        <f t="shared" si="7"/>
        <v>56</v>
      </c>
      <c r="Y43" s="35">
        <f t="shared" si="7"/>
        <v>90</v>
      </c>
      <c r="Z43" s="35">
        <f t="shared" si="8"/>
        <v>42</v>
      </c>
      <c r="AA43" s="105">
        <f t="shared" si="8"/>
        <v>81</v>
      </c>
    </row>
    <row r="44" spans="1:27" ht="12" customHeight="1" x14ac:dyDescent="0.2">
      <c r="A44" s="94">
        <v>7</v>
      </c>
      <c r="B44" s="36">
        <v>16</v>
      </c>
      <c r="C44" s="36">
        <v>34</v>
      </c>
      <c r="D44" s="36">
        <v>0</v>
      </c>
      <c r="E44" s="36">
        <v>0</v>
      </c>
      <c r="F44" s="36">
        <v>33</v>
      </c>
      <c r="G44" s="36">
        <v>31</v>
      </c>
      <c r="H44" s="36">
        <v>2</v>
      </c>
      <c r="I44" s="36">
        <v>0</v>
      </c>
      <c r="J44" s="36">
        <v>5</v>
      </c>
      <c r="K44" s="36">
        <v>2</v>
      </c>
      <c r="L44" s="36">
        <v>8</v>
      </c>
      <c r="M44" s="36">
        <v>21</v>
      </c>
      <c r="N44" s="36">
        <v>0</v>
      </c>
      <c r="O44" s="36">
        <v>0</v>
      </c>
      <c r="P44" s="36">
        <v>6</v>
      </c>
      <c r="Q44" s="36">
        <v>3</v>
      </c>
      <c r="R44" s="36">
        <v>0</v>
      </c>
      <c r="S44" s="36">
        <v>0</v>
      </c>
      <c r="T44" s="74">
        <v>3</v>
      </c>
      <c r="U44" s="74">
        <v>8</v>
      </c>
      <c r="V44" s="74">
        <v>0</v>
      </c>
      <c r="W44" s="75">
        <v>0</v>
      </c>
      <c r="X44" s="106">
        <f t="shared" si="7"/>
        <v>73</v>
      </c>
      <c r="Y44" s="36">
        <f t="shared" si="7"/>
        <v>99</v>
      </c>
      <c r="Z44" s="36">
        <f t="shared" si="8"/>
        <v>60</v>
      </c>
      <c r="AA44" s="107">
        <f t="shared" si="8"/>
        <v>94</v>
      </c>
    </row>
    <row r="45" spans="1:27" ht="12" customHeight="1" x14ac:dyDescent="0.2">
      <c r="A45" s="92">
        <v>8</v>
      </c>
      <c r="B45" s="34">
        <v>26</v>
      </c>
      <c r="C45" s="34">
        <v>19</v>
      </c>
      <c r="D45" s="34">
        <v>0</v>
      </c>
      <c r="E45" s="34">
        <v>0</v>
      </c>
      <c r="F45" s="34">
        <v>30</v>
      </c>
      <c r="G45" s="34">
        <v>17</v>
      </c>
      <c r="H45" s="34">
        <v>3</v>
      </c>
      <c r="I45" s="34">
        <v>0</v>
      </c>
      <c r="J45" s="34">
        <v>8</v>
      </c>
      <c r="K45" s="34">
        <v>1</v>
      </c>
      <c r="L45" s="34">
        <v>10</v>
      </c>
      <c r="M45" s="34">
        <v>12</v>
      </c>
      <c r="N45" s="34">
        <v>0</v>
      </c>
      <c r="O45" s="34">
        <v>0</v>
      </c>
      <c r="P45" s="34">
        <v>9</v>
      </c>
      <c r="Q45" s="34">
        <v>2</v>
      </c>
      <c r="R45" s="34">
        <v>1</v>
      </c>
      <c r="S45" s="34">
        <v>0</v>
      </c>
      <c r="T45" s="33">
        <v>2</v>
      </c>
      <c r="U45" s="33">
        <v>5</v>
      </c>
      <c r="V45" s="33">
        <v>0</v>
      </c>
      <c r="W45" s="59">
        <v>0</v>
      </c>
      <c r="X45" s="102">
        <f t="shared" si="7"/>
        <v>89</v>
      </c>
      <c r="Y45" s="34">
        <f t="shared" si="7"/>
        <v>56</v>
      </c>
      <c r="Z45" s="34">
        <f t="shared" si="8"/>
        <v>68</v>
      </c>
      <c r="AA45" s="103">
        <f t="shared" si="8"/>
        <v>53</v>
      </c>
    </row>
    <row r="46" spans="1:27" ht="12" customHeight="1" x14ac:dyDescent="0.2">
      <c r="A46" s="93">
        <v>9</v>
      </c>
      <c r="B46" s="35">
        <v>12</v>
      </c>
      <c r="C46" s="35">
        <v>24</v>
      </c>
      <c r="D46" s="35">
        <v>0</v>
      </c>
      <c r="E46" s="35">
        <v>0</v>
      </c>
      <c r="F46" s="35">
        <v>40</v>
      </c>
      <c r="G46" s="35">
        <v>23</v>
      </c>
      <c r="H46" s="35">
        <v>0</v>
      </c>
      <c r="I46" s="35">
        <v>0</v>
      </c>
      <c r="J46" s="35">
        <v>6</v>
      </c>
      <c r="K46" s="35">
        <v>0</v>
      </c>
      <c r="L46" s="35">
        <v>10</v>
      </c>
      <c r="M46" s="35">
        <v>17</v>
      </c>
      <c r="N46" s="35">
        <v>0</v>
      </c>
      <c r="O46" s="35">
        <v>0</v>
      </c>
      <c r="P46" s="35">
        <v>4</v>
      </c>
      <c r="Q46" s="35">
        <v>2</v>
      </c>
      <c r="R46" s="35">
        <v>2</v>
      </c>
      <c r="S46" s="35">
        <v>0</v>
      </c>
      <c r="T46" s="63">
        <v>0</v>
      </c>
      <c r="U46" s="63">
        <v>3</v>
      </c>
      <c r="V46" s="63">
        <v>0</v>
      </c>
      <c r="W46" s="64">
        <v>0</v>
      </c>
      <c r="X46" s="104">
        <f t="shared" si="7"/>
        <v>74</v>
      </c>
      <c r="Y46" s="35">
        <f t="shared" si="7"/>
        <v>69</v>
      </c>
      <c r="Z46" s="35">
        <f t="shared" si="8"/>
        <v>62</v>
      </c>
      <c r="AA46" s="105">
        <f t="shared" si="8"/>
        <v>67</v>
      </c>
    </row>
    <row r="47" spans="1:27" ht="12" customHeight="1" x14ac:dyDescent="0.2">
      <c r="A47" s="94">
        <v>10</v>
      </c>
      <c r="B47" s="36">
        <v>16</v>
      </c>
      <c r="C47" s="36">
        <v>29</v>
      </c>
      <c r="D47" s="36">
        <v>3</v>
      </c>
      <c r="E47" s="36">
        <v>0</v>
      </c>
      <c r="F47" s="36">
        <v>37</v>
      </c>
      <c r="G47" s="36">
        <v>24</v>
      </c>
      <c r="H47" s="36">
        <v>3</v>
      </c>
      <c r="I47" s="36">
        <v>0</v>
      </c>
      <c r="J47" s="36">
        <v>5</v>
      </c>
      <c r="K47" s="36">
        <v>0</v>
      </c>
      <c r="L47" s="36">
        <v>9</v>
      </c>
      <c r="M47" s="36">
        <v>19</v>
      </c>
      <c r="N47" s="36">
        <v>0</v>
      </c>
      <c r="O47" s="36">
        <v>0</v>
      </c>
      <c r="P47" s="36">
        <v>6</v>
      </c>
      <c r="Q47" s="36">
        <v>4</v>
      </c>
      <c r="R47" s="36">
        <v>2</v>
      </c>
      <c r="S47" s="36">
        <v>0</v>
      </c>
      <c r="T47" s="74">
        <v>0</v>
      </c>
      <c r="U47" s="74">
        <v>7</v>
      </c>
      <c r="V47" s="74">
        <v>0</v>
      </c>
      <c r="W47" s="75">
        <v>0</v>
      </c>
      <c r="X47" s="106">
        <f t="shared" si="7"/>
        <v>81</v>
      </c>
      <c r="Y47" s="36">
        <f t="shared" si="7"/>
        <v>83</v>
      </c>
      <c r="Z47" s="36">
        <f t="shared" si="8"/>
        <v>62</v>
      </c>
      <c r="AA47" s="107">
        <f t="shared" si="8"/>
        <v>79</v>
      </c>
    </row>
    <row r="48" spans="1:27" ht="12" customHeight="1" x14ac:dyDescent="0.2">
      <c r="A48" s="92">
        <v>11</v>
      </c>
      <c r="B48" s="34">
        <v>13</v>
      </c>
      <c r="C48" s="34">
        <v>34</v>
      </c>
      <c r="D48" s="34">
        <v>5</v>
      </c>
      <c r="E48" s="34">
        <v>0</v>
      </c>
      <c r="F48" s="34">
        <v>40</v>
      </c>
      <c r="G48" s="34">
        <v>30</v>
      </c>
      <c r="H48" s="34">
        <v>7</v>
      </c>
      <c r="I48" s="34">
        <v>1</v>
      </c>
      <c r="J48" s="34">
        <v>7</v>
      </c>
      <c r="K48" s="34">
        <v>1</v>
      </c>
      <c r="L48" s="34">
        <v>7</v>
      </c>
      <c r="M48" s="34">
        <v>24</v>
      </c>
      <c r="N48" s="34">
        <v>0</v>
      </c>
      <c r="O48" s="34">
        <v>0</v>
      </c>
      <c r="P48" s="34">
        <v>3</v>
      </c>
      <c r="Q48" s="34">
        <v>1</v>
      </c>
      <c r="R48" s="34">
        <v>0</v>
      </c>
      <c r="S48" s="34">
        <v>0</v>
      </c>
      <c r="T48" s="33">
        <v>1</v>
      </c>
      <c r="U48" s="33">
        <v>4</v>
      </c>
      <c r="V48" s="33">
        <v>0</v>
      </c>
      <c r="W48" s="59">
        <v>0</v>
      </c>
      <c r="X48" s="102">
        <f t="shared" si="7"/>
        <v>83</v>
      </c>
      <c r="Y48" s="34">
        <f t="shared" si="7"/>
        <v>95</v>
      </c>
      <c r="Z48" s="34">
        <f t="shared" si="8"/>
        <v>61</v>
      </c>
      <c r="AA48" s="103">
        <f t="shared" si="8"/>
        <v>92</v>
      </c>
    </row>
    <row r="49" spans="1:27" ht="12" customHeight="1" x14ac:dyDescent="0.2">
      <c r="A49" s="93">
        <v>12</v>
      </c>
      <c r="B49" s="35">
        <v>16</v>
      </c>
      <c r="C49" s="35">
        <v>39</v>
      </c>
      <c r="D49" s="35">
        <v>1</v>
      </c>
      <c r="E49" s="35">
        <v>3</v>
      </c>
      <c r="F49" s="35">
        <v>37</v>
      </c>
      <c r="G49" s="35">
        <v>35</v>
      </c>
      <c r="H49" s="35">
        <v>3</v>
      </c>
      <c r="I49" s="35">
        <v>5</v>
      </c>
      <c r="J49" s="35">
        <v>4</v>
      </c>
      <c r="K49" s="35">
        <v>0</v>
      </c>
      <c r="L49" s="35">
        <v>9</v>
      </c>
      <c r="M49" s="35">
        <v>29</v>
      </c>
      <c r="N49" s="35">
        <v>0</v>
      </c>
      <c r="O49" s="35">
        <v>0</v>
      </c>
      <c r="P49" s="35">
        <v>4</v>
      </c>
      <c r="Q49" s="35">
        <v>1</v>
      </c>
      <c r="R49" s="35">
        <v>0</v>
      </c>
      <c r="S49" s="35">
        <v>0</v>
      </c>
      <c r="T49" s="63">
        <v>0</v>
      </c>
      <c r="U49" s="63">
        <v>4</v>
      </c>
      <c r="V49" s="63">
        <v>0</v>
      </c>
      <c r="W49" s="64">
        <v>2</v>
      </c>
      <c r="X49" s="104">
        <f t="shared" si="7"/>
        <v>74</v>
      </c>
      <c r="Y49" s="35">
        <f t="shared" si="7"/>
        <v>118</v>
      </c>
      <c r="Z49" s="35">
        <f t="shared" si="8"/>
        <v>62</v>
      </c>
      <c r="AA49" s="105">
        <f t="shared" si="8"/>
        <v>107</v>
      </c>
    </row>
    <row r="50" spans="1:27" ht="12" customHeight="1" x14ac:dyDescent="0.2">
      <c r="A50" s="94">
        <v>13</v>
      </c>
      <c r="B50" s="36">
        <v>9</v>
      </c>
      <c r="C50" s="36">
        <v>55</v>
      </c>
      <c r="D50" s="36">
        <v>1</v>
      </c>
      <c r="E50" s="36">
        <v>1</v>
      </c>
      <c r="F50" s="36">
        <v>23</v>
      </c>
      <c r="G50" s="36">
        <v>53</v>
      </c>
      <c r="H50" s="36">
        <v>3</v>
      </c>
      <c r="I50" s="36">
        <v>3</v>
      </c>
      <c r="J50" s="36">
        <v>5</v>
      </c>
      <c r="K50" s="36">
        <v>2</v>
      </c>
      <c r="L50" s="36">
        <v>8</v>
      </c>
      <c r="M50" s="36">
        <v>42</v>
      </c>
      <c r="N50" s="36">
        <v>0</v>
      </c>
      <c r="O50" s="36">
        <v>0</v>
      </c>
      <c r="P50" s="36">
        <v>4</v>
      </c>
      <c r="Q50" s="36">
        <v>2</v>
      </c>
      <c r="R50" s="36">
        <v>0</v>
      </c>
      <c r="S50" s="36">
        <v>0</v>
      </c>
      <c r="T50" s="74">
        <v>3</v>
      </c>
      <c r="U50" s="74">
        <v>19</v>
      </c>
      <c r="V50" s="74">
        <v>0</v>
      </c>
      <c r="W50" s="75">
        <v>4</v>
      </c>
      <c r="X50" s="106">
        <f t="shared" si="7"/>
        <v>56</v>
      </c>
      <c r="Y50" s="36">
        <f t="shared" si="7"/>
        <v>181</v>
      </c>
      <c r="Z50" s="36">
        <f t="shared" si="8"/>
        <v>43</v>
      </c>
      <c r="AA50" s="107">
        <f t="shared" si="8"/>
        <v>169</v>
      </c>
    </row>
    <row r="51" spans="1:27" ht="12" customHeight="1" x14ac:dyDescent="0.2">
      <c r="A51" s="92">
        <v>14</v>
      </c>
      <c r="B51" s="34">
        <v>17</v>
      </c>
      <c r="C51" s="34">
        <v>48</v>
      </c>
      <c r="D51" s="34">
        <v>4</v>
      </c>
      <c r="E51" s="34">
        <v>1</v>
      </c>
      <c r="F51" s="34">
        <v>22</v>
      </c>
      <c r="G51" s="34">
        <v>42</v>
      </c>
      <c r="H51" s="34">
        <v>7</v>
      </c>
      <c r="I51" s="34">
        <v>4</v>
      </c>
      <c r="J51" s="34">
        <v>3</v>
      </c>
      <c r="K51" s="34">
        <v>1</v>
      </c>
      <c r="L51" s="34">
        <v>8</v>
      </c>
      <c r="M51" s="34">
        <v>37</v>
      </c>
      <c r="N51" s="34">
        <v>1</v>
      </c>
      <c r="O51" s="34">
        <v>0</v>
      </c>
      <c r="P51" s="34">
        <v>4</v>
      </c>
      <c r="Q51" s="34">
        <v>0</v>
      </c>
      <c r="R51" s="34">
        <v>0</v>
      </c>
      <c r="S51" s="34">
        <v>0</v>
      </c>
      <c r="T51" s="33">
        <v>8</v>
      </c>
      <c r="U51" s="33">
        <v>19</v>
      </c>
      <c r="V51" s="33">
        <v>0</v>
      </c>
      <c r="W51" s="59">
        <v>3</v>
      </c>
      <c r="X51" s="102">
        <f t="shared" si="7"/>
        <v>74</v>
      </c>
      <c r="Y51" s="34">
        <f t="shared" si="7"/>
        <v>155</v>
      </c>
      <c r="Z51" s="34">
        <f t="shared" si="8"/>
        <v>55</v>
      </c>
      <c r="AA51" s="103">
        <f t="shared" si="8"/>
        <v>146</v>
      </c>
    </row>
    <row r="52" spans="1:27" ht="12" customHeight="1" x14ac:dyDescent="0.2">
      <c r="A52" s="93">
        <v>15</v>
      </c>
      <c r="B52" s="35">
        <v>10</v>
      </c>
      <c r="C52" s="35">
        <v>25</v>
      </c>
      <c r="D52" s="35">
        <v>0</v>
      </c>
      <c r="E52" s="35">
        <v>2</v>
      </c>
      <c r="F52" s="35">
        <v>33</v>
      </c>
      <c r="G52" s="35">
        <v>24</v>
      </c>
      <c r="H52" s="35">
        <v>1</v>
      </c>
      <c r="I52" s="35">
        <v>5</v>
      </c>
      <c r="J52" s="35">
        <v>4</v>
      </c>
      <c r="K52" s="35">
        <v>0</v>
      </c>
      <c r="L52" s="35">
        <v>9</v>
      </c>
      <c r="M52" s="35">
        <v>14</v>
      </c>
      <c r="N52" s="35">
        <v>0</v>
      </c>
      <c r="O52" s="35">
        <v>1</v>
      </c>
      <c r="P52" s="35">
        <v>2</v>
      </c>
      <c r="Q52" s="35">
        <v>1</v>
      </c>
      <c r="R52" s="35">
        <v>1</v>
      </c>
      <c r="S52" s="35">
        <v>0</v>
      </c>
      <c r="T52" s="63">
        <v>0</v>
      </c>
      <c r="U52" s="63">
        <v>7</v>
      </c>
      <c r="V52" s="63">
        <v>0</v>
      </c>
      <c r="W52" s="64">
        <v>0</v>
      </c>
      <c r="X52" s="104">
        <f t="shared" si="7"/>
        <v>60</v>
      </c>
      <c r="Y52" s="35">
        <f t="shared" si="7"/>
        <v>79</v>
      </c>
      <c r="Z52" s="35">
        <f t="shared" si="8"/>
        <v>52</v>
      </c>
      <c r="AA52" s="105">
        <f t="shared" si="8"/>
        <v>70</v>
      </c>
    </row>
    <row r="53" spans="1:27" ht="12" customHeight="1" thickBot="1" x14ac:dyDescent="0.25">
      <c r="A53" s="95" t="s">
        <v>17</v>
      </c>
      <c r="B53" s="28">
        <f t="shared" ref="B53:W53" si="9">SUM(B38:B52)</f>
        <v>207</v>
      </c>
      <c r="C53" s="28">
        <f t="shared" si="9"/>
        <v>474</v>
      </c>
      <c r="D53" s="28">
        <f t="shared" si="9"/>
        <v>23</v>
      </c>
      <c r="E53" s="28">
        <f t="shared" si="9"/>
        <v>16</v>
      </c>
      <c r="F53" s="28">
        <f t="shared" si="9"/>
        <v>453</v>
      </c>
      <c r="G53" s="28">
        <f t="shared" si="9"/>
        <v>431</v>
      </c>
      <c r="H53" s="28">
        <f t="shared" si="9"/>
        <v>44</v>
      </c>
      <c r="I53" s="28">
        <f t="shared" si="9"/>
        <v>33</v>
      </c>
      <c r="J53" s="28">
        <f t="shared" si="9"/>
        <v>83</v>
      </c>
      <c r="K53" s="28">
        <f t="shared" si="9"/>
        <v>8</v>
      </c>
      <c r="L53" s="28">
        <f t="shared" si="9"/>
        <v>143</v>
      </c>
      <c r="M53" s="28">
        <f t="shared" si="9"/>
        <v>337</v>
      </c>
      <c r="N53" s="28">
        <f t="shared" si="9"/>
        <v>1</v>
      </c>
      <c r="O53" s="28">
        <f t="shared" si="9"/>
        <v>3</v>
      </c>
      <c r="P53" s="28">
        <f t="shared" si="9"/>
        <v>115</v>
      </c>
      <c r="Q53" s="28">
        <f t="shared" si="9"/>
        <v>29</v>
      </c>
      <c r="R53" s="28">
        <f t="shared" si="9"/>
        <v>8</v>
      </c>
      <c r="S53" s="28">
        <f t="shared" si="9"/>
        <v>1</v>
      </c>
      <c r="T53" s="28">
        <f t="shared" si="9"/>
        <v>49</v>
      </c>
      <c r="U53" s="28">
        <f t="shared" si="9"/>
        <v>194</v>
      </c>
      <c r="V53" s="28">
        <f t="shared" si="9"/>
        <v>0</v>
      </c>
      <c r="W53" s="29">
        <f t="shared" si="9"/>
        <v>12</v>
      </c>
      <c r="X53" s="96">
        <f t="shared" si="7"/>
        <v>1126</v>
      </c>
      <c r="Y53" s="28">
        <f t="shared" si="7"/>
        <v>1538</v>
      </c>
      <c r="Z53" s="28">
        <f t="shared" si="8"/>
        <v>852</v>
      </c>
      <c r="AA53" s="29">
        <f t="shared" si="8"/>
        <v>1436</v>
      </c>
    </row>
    <row r="54" spans="1:27" ht="12" customHeight="1" x14ac:dyDescent="0.2">
      <c r="A54" s="97" t="s">
        <v>18</v>
      </c>
      <c r="B54" s="37">
        <v>2</v>
      </c>
      <c r="C54" s="37">
        <v>0</v>
      </c>
      <c r="D54" s="37">
        <v>1</v>
      </c>
      <c r="E54" s="37">
        <v>0</v>
      </c>
      <c r="F54" s="37">
        <v>1</v>
      </c>
      <c r="G54" s="37">
        <v>0</v>
      </c>
      <c r="H54" s="37">
        <v>1</v>
      </c>
      <c r="I54" s="37">
        <v>0</v>
      </c>
      <c r="J54" s="37">
        <v>0</v>
      </c>
      <c r="K54" s="37">
        <v>0</v>
      </c>
      <c r="L54" s="37">
        <v>4</v>
      </c>
      <c r="M54" s="37">
        <v>1</v>
      </c>
      <c r="N54" s="37">
        <v>0</v>
      </c>
      <c r="O54" s="37">
        <v>0</v>
      </c>
      <c r="P54" s="37">
        <v>2</v>
      </c>
      <c r="Q54" s="37">
        <v>0</v>
      </c>
      <c r="R54" s="37">
        <v>1</v>
      </c>
      <c r="S54" s="37">
        <v>0</v>
      </c>
      <c r="T54" s="63">
        <v>3</v>
      </c>
      <c r="U54" s="63">
        <v>2</v>
      </c>
      <c r="V54" s="63">
        <v>3</v>
      </c>
      <c r="W54" s="64">
        <v>0</v>
      </c>
      <c r="X54" s="98">
        <f t="shared" si="7"/>
        <v>18</v>
      </c>
      <c r="Y54" s="37">
        <f t="shared" si="7"/>
        <v>3</v>
      </c>
      <c r="Z54" s="37">
        <f t="shared" si="8"/>
        <v>10</v>
      </c>
      <c r="AA54" s="99">
        <f t="shared" si="8"/>
        <v>3</v>
      </c>
    </row>
    <row r="55" spans="1:27" ht="12" customHeight="1" thickBot="1" x14ac:dyDescent="0.25">
      <c r="A55" s="95" t="s">
        <v>19</v>
      </c>
      <c r="B55" s="28">
        <f>SUM(B53:B54)</f>
        <v>209</v>
      </c>
      <c r="C55" s="28">
        <f t="shared" ref="C55:W55" si="10">SUM(C53:C54)</f>
        <v>474</v>
      </c>
      <c r="D55" s="28">
        <f t="shared" si="10"/>
        <v>24</v>
      </c>
      <c r="E55" s="28">
        <f t="shared" si="10"/>
        <v>16</v>
      </c>
      <c r="F55" s="28">
        <f t="shared" si="10"/>
        <v>454</v>
      </c>
      <c r="G55" s="28">
        <f t="shared" si="10"/>
        <v>431</v>
      </c>
      <c r="H55" s="28">
        <f t="shared" si="10"/>
        <v>45</v>
      </c>
      <c r="I55" s="28">
        <f t="shared" si="10"/>
        <v>33</v>
      </c>
      <c r="J55" s="28">
        <f t="shared" si="10"/>
        <v>83</v>
      </c>
      <c r="K55" s="28">
        <f t="shared" si="10"/>
        <v>8</v>
      </c>
      <c r="L55" s="28">
        <f t="shared" si="10"/>
        <v>147</v>
      </c>
      <c r="M55" s="28">
        <f t="shared" si="10"/>
        <v>338</v>
      </c>
      <c r="N55" s="28">
        <f t="shared" si="10"/>
        <v>1</v>
      </c>
      <c r="O55" s="28">
        <f t="shared" si="10"/>
        <v>3</v>
      </c>
      <c r="P55" s="28">
        <f t="shared" si="10"/>
        <v>117</v>
      </c>
      <c r="Q55" s="28">
        <f t="shared" si="10"/>
        <v>29</v>
      </c>
      <c r="R55" s="28">
        <f t="shared" si="10"/>
        <v>9</v>
      </c>
      <c r="S55" s="28">
        <f t="shared" si="10"/>
        <v>1</v>
      </c>
      <c r="T55" s="28">
        <f t="shared" si="10"/>
        <v>52</v>
      </c>
      <c r="U55" s="28">
        <f t="shared" si="10"/>
        <v>196</v>
      </c>
      <c r="V55" s="28">
        <f t="shared" si="10"/>
        <v>3</v>
      </c>
      <c r="W55" s="29">
        <f t="shared" si="10"/>
        <v>12</v>
      </c>
      <c r="X55" s="96">
        <f t="shared" si="7"/>
        <v>1144</v>
      </c>
      <c r="Y55" s="28">
        <f t="shared" si="7"/>
        <v>1541</v>
      </c>
      <c r="Z55" s="28">
        <f t="shared" si="8"/>
        <v>862</v>
      </c>
      <c r="AA55" s="29">
        <f t="shared" si="8"/>
        <v>1439</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285</v>
      </c>
    </row>
    <row r="58" spans="1:27" ht="12" customHeight="1" x14ac:dyDescent="0.2">
      <c r="B58" s="108" t="str">
        <f>IF(B53-B28=0," ",B53-B28)</f>
        <v xml:space="preserve"> </v>
      </c>
      <c r="C58" s="108" t="str">
        <f t="shared" ref="C58:AA58" si="11">IF(C53-C28=0," ",C53-C28)</f>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t="str">
        <f t="shared" si="11"/>
        <v xml:space="preserve"> </v>
      </c>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 t="shared" si="11"/>
        <v xml:space="preserve"> </v>
      </c>
      <c r="Y58" s="108" t="str">
        <f t="shared" si="11"/>
        <v xml:space="preserve"> </v>
      </c>
      <c r="Z58" s="108" t="str">
        <f t="shared" si="11"/>
        <v xml:space="preserve"> </v>
      </c>
      <c r="AA58" s="108" t="str">
        <f t="shared" si="11"/>
        <v xml:space="preserve"> </v>
      </c>
    </row>
    <row r="59" spans="1:27" ht="18.75" customHeight="1" thickBot="1" x14ac:dyDescent="0.35">
      <c r="A59" s="53" t="s">
        <v>132</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56</v>
      </c>
      <c r="C63" s="34">
        <f t="shared" ref="C63:AA63" si="12">SUM(C15:C16,C20:C23)</f>
        <v>177</v>
      </c>
      <c r="D63" s="34">
        <f t="shared" si="12"/>
        <v>9</v>
      </c>
      <c r="E63" s="34">
        <f t="shared" si="12"/>
        <v>6</v>
      </c>
      <c r="F63" s="34">
        <f t="shared" si="12"/>
        <v>133</v>
      </c>
      <c r="G63" s="34">
        <f t="shared" si="12"/>
        <v>165</v>
      </c>
      <c r="H63" s="34">
        <f t="shared" si="12"/>
        <v>17</v>
      </c>
      <c r="I63" s="34">
        <f t="shared" si="12"/>
        <v>15</v>
      </c>
      <c r="J63" s="34">
        <f t="shared" si="12"/>
        <v>20</v>
      </c>
      <c r="K63" s="34">
        <f t="shared" si="12"/>
        <v>4</v>
      </c>
      <c r="L63" s="34">
        <f t="shared" si="12"/>
        <v>38</v>
      </c>
      <c r="M63" s="34">
        <f t="shared" si="12"/>
        <v>128</v>
      </c>
      <c r="N63" s="34">
        <f t="shared" si="12"/>
        <v>1</v>
      </c>
      <c r="O63" s="34">
        <f t="shared" si="12"/>
        <v>1</v>
      </c>
      <c r="P63" s="34">
        <f t="shared" si="12"/>
        <v>14</v>
      </c>
      <c r="Q63" s="34">
        <f t="shared" si="12"/>
        <v>5</v>
      </c>
      <c r="R63" s="34">
        <f t="shared" si="12"/>
        <v>1</v>
      </c>
      <c r="S63" s="34">
        <f t="shared" si="12"/>
        <v>0</v>
      </c>
      <c r="T63" s="33">
        <f t="shared" si="12"/>
        <v>7</v>
      </c>
      <c r="U63" s="33">
        <f t="shared" si="12"/>
        <v>42</v>
      </c>
      <c r="V63" s="33">
        <f t="shared" si="12"/>
        <v>0</v>
      </c>
      <c r="W63" s="59">
        <f t="shared" si="12"/>
        <v>7</v>
      </c>
      <c r="X63" s="102">
        <f t="shared" si="12"/>
        <v>296</v>
      </c>
      <c r="Y63" s="34">
        <f t="shared" si="12"/>
        <v>550</v>
      </c>
      <c r="Z63" s="34">
        <f t="shared" si="12"/>
        <v>234</v>
      </c>
      <c r="AA63" s="103">
        <f t="shared" si="12"/>
        <v>512</v>
      </c>
    </row>
    <row r="64" spans="1:27" ht="12" customHeight="1" x14ac:dyDescent="0.2">
      <c r="A64" s="92" t="s">
        <v>26</v>
      </c>
      <c r="B64" s="34">
        <f>SUM(B7:B9,B12:B14,B17:B18,B24)</f>
        <v>88</v>
      </c>
      <c r="C64" s="34">
        <f t="shared" ref="C64:AA64" si="13">SUM(C7:C9,C12:C14,C17:C18,C24)</f>
        <v>227</v>
      </c>
      <c r="D64" s="34">
        <f t="shared" si="13"/>
        <v>10</v>
      </c>
      <c r="E64" s="34">
        <f t="shared" si="13"/>
        <v>9</v>
      </c>
      <c r="F64" s="34">
        <f t="shared" si="13"/>
        <v>197</v>
      </c>
      <c r="G64" s="34">
        <f t="shared" si="13"/>
        <v>202</v>
      </c>
      <c r="H64" s="34">
        <f t="shared" si="13"/>
        <v>19</v>
      </c>
      <c r="I64" s="34">
        <f t="shared" si="13"/>
        <v>16</v>
      </c>
      <c r="J64" s="34">
        <f t="shared" si="13"/>
        <v>41</v>
      </c>
      <c r="K64" s="34">
        <f t="shared" si="13"/>
        <v>2</v>
      </c>
      <c r="L64" s="34">
        <f t="shared" si="13"/>
        <v>65</v>
      </c>
      <c r="M64" s="34">
        <f t="shared" si="13"/>
        <v>164</v>
      </c>
      <c r="N64" s="34">
        <f t="shared" si="13"/>
        <v>0</v>
      </c>
      <c r="O64" s="34">
        <f t="shared" si="13"/>
        <v>1</v>
      </c>
      <c r="P64" s="34">
        <f t="shared" si="13"/>
        <v>72</v>
      </c>
      <c r="Q64" s="34">
        <f t="shared" si="13"/>
        <v>18</v>
      </c>
      <c r="R64" s="34">
        <f t="shared" si="13"/>
        <v>3</v>
      </c>
      <c r="S64" s="34">
        <f t="shared" si="13"/>
        <v>1</v>
      </c>
      <c r="T64" s="33">
        <f t="shared" si="13"/>
        <v>37</v>
      </c>
      <c r="U64" s="33">
        <f t="shared" si="13"/>
        <v>137</v>
      </c>
      <c r="V64" s="33">
        <f t="shared" si="13"/>
        <v>0</v>
      </c>
      <c r="W64" s="59">
        <f t="shared" si="13"/>
        <v>5</v>
      </c>
      <c r="X64" s="102">
        <f t="shared" si="13"/>
        <v>532</v>
      </c>
      <c r="Y64" s="34">
        <f t="shared" si="13"/>
        <v>782</v>
      </c>
      <c r="Z64" s="34">
        <f t="shared" si="13"/>
        <v>387</v>
      </c>
      <c r="AA64" s="103">
        <f t="shared" si="13"/>
        <v>730</v>
      </c>
    </row>
    <row r="65" spans="1:27" ht="12" customHeight="1" x14ac:dyDescent="0.2">
      <c r="A65" s="93" t="s">
        <v>27</v>
      </c>
      <c r="B65" s="35">
        <f>SUM(B10:B11,B19,B25:B27)</f>
        <v>63</v>
      </c>
      <c r="C65" s="35">
        <f t="shared" ref="C65:AA65" si="14">SUM(C10:C11,C19,C25:C27)</f>
        <v>70</v>
      </c>
      <c r="D65" s="35">
        <f t="shared" si="14"/>
        <v>4</v>
      </c>
      <c r="E65" s="35">
        <f t="shared" si="14"/>
        <v>1</v>
      </c>
      <c r="F65" s="35">
        <f t="shared" si="14"/>
        <v>123</v>
      </c>
      <c r="G65" s="35">
        <f t="shared" si="14"/>
        <v>64</v>
      </c>
      <c r="H65" s="35">
        <f t="shared" si="14"/>
        <v>8</v>
      </c>
      <c r="I65" s="35">
        <f t="shared" si="14"/>
        <v>2</v>
      </c>
      <c r="J65" s="35">
        <f t="shared" si="14"/>
        <v>22</v>
      </c>
      <c r="K65" s="35">
        <f t="shared" si="14"/>
        <v>2</v>
      </c>
      <c r="L65" s="35">
        <f t="shared" si="14"/>
        <v>40</v>
      </c>
      <c r="M65" s="35">
        <f t="shared" si="14"/>
        <v>45</v>
      </c>
      <c r="N65" s="35">
        <f t="shared" si="14"/>
        <v>0</v>
      </c>
      <c r="O65" s="35">
        <f t="shared" si="14"/>
        <v>1</v>
      </c>
      <c r="P65" s="35">
        <f t="shared" si="14"/>
        <v>29</v>
      </c>
      <c r="Q65" s="35">
        <f t="shared" si="14"/>
        <v>6</v>
      </c>
      <c r="R65" s="35">
        <f t="shared" si="14"/>
        <v>4</v>
      </c>
      <c r="S65" s="35">
        <f t="shared" si="14"/>
        <v>0</v>
      </c>
      <c r="T65" s="63">
        <f t="shared" si="14"/>
        <v>5</v>
      </c>
      <c r="U65" s="63">
        <f t="shared" si="14"/>
        <v>15</v>
      </c>
      <c r="V65" s="63">
        <f t="shared" si="14"/>
        <v>0</v>
      </c>
      <c r="W65" s="64">
        <f t="shared" si="14"/>
        <v>0</v>
      </c>
      <c r="X65" s="104">
        <f t="shared" si="14"/>
        <v>298</v>
      </c>
      <c r="Y65" s="35">
        <f t="shared" si="14"/>
        <v>206</v>
      </c>
      <c r="Z65" s="35">
        <f t="shared" si="14"/>
        <v>231</v>
      </c>
      <c r="AA65" s="105">
        <f t="shared" si="14"/>
        <v>194</v>
      </c>
    </row>
    <row r="66" spans="1:27" ht="12" customHeight="1" thickBot="1" x14ac:dyDescent="0.25">
      <c r="A66" s="95" t="s">
        <v>17</v>
      </c>
      <c r="B66" s="28">
        <f>SUM(B63:B65)</f>
        <v>207</v>
      </c>
      <c r="C66" s="28">
        <f t="shared" ref="C66:AA66" si="15">SUM(C63:C65)</f>
        <v>474</v>
      </c>
      <c r="D66" s="28">
        <f t="shared" si="15"/>
        <v>23</v>
      </c>
      <c r="E66" s="28">
        <f t="shared" si="15"/>
        <v>16</v>
      </c>
      <c r="F66" s="28">
        <f t="shared" si="15"/>
        <v>453</v>
      </c>
      <c r="G66" s="28">
        <f t="shared" si="15"/>
        <v>431</v>
      </c>
      <c r="H66" s="28">
        <f t="shared" si="15"/>
        <v>44</v>
      </c>
      <c r="I66" s="28">
        <f t="shared" si="15"/>
        <v>33</v>
      </c>
      <c r="J66" s="28">
        <f t="shared" si="15"/>
        <v>83</v>
      </c>
      <c r="K66" s="28">
        <f t="shared" si="15"/>
        <v>8</v>
      </c>
      <c r="L66" s="28">
        <f t="shared" si="15"/>
        <v>143</v>
      </c>
      <c r="M66" s="28">
        <f t="shared" si="15"/>
        <v>337</v>
      </c>
      <c r="N66" s="28">
        <f t="shared" si="15"/>
        <v>1</v>
      </c>
      <c r="O66" s="28">
        <f t="shared" si="15"/>
        <v>3</v>
      </c>
      <c r="P66" s="28">
        <f t="shared" si="15"/>
        <v>115</v>
      </c>
      <c r="Q66" s="28">
        <f t="shared" si="15"/>
        <v>29</v>
      </c>
      <c r="R66" s="28">
        <f t="shared" si="15"/>
        <v>8</v>
      </c>
      <c r="S66" s="28">
        <f t="shared" si="15"/>
        <v>1</v>
      </c>
      <c r="T66" s="28">
        <f t="shared" si="15"/>
        <v>49</v>
      </c>
      <c r="U66" s="28">
        <f t="shared" si="15"/>
        <v>194</v>
      </c>
      <c r="V66" s="28">
        <f t="shared" si="15"/>
        <v>0</v>
      </c>
      <c r="W66" s="29">
        <f t="shared" si="15"/>
        <v>12</v>
      </c>
      <c r="X66" s="96">
        <f t="shared" si="15"/>
        <v>1126</v>
      </c>
      <c r="Y66" s="28">
        <f t="shared" si="15"/>
        <v>1538</v>
      </c>
      <c r="Z66" s="28">
        <f t="shared" si="15"/>
        <v>852</v>
      </c>
      <c r="AA66" s="29">
        <f t="shared" si="15"/>
        <v>1436</v>
      </c>
    </row>
    <row r="67" spans="1:27" ht="12" customHeight="1" x14ac:dyDescent="0.2">
      <c r="A67" s="97" t="s">
        <v>18</v>
      </c>
      <c r="B67" s="37">
        <f>B29</f>
        <v>2</v>
      </c>
      <c r="C67" s="37">
        <f t="shared" ref="C67:AA67" si="16">C29</f>
        <v>0</v>
      </c>
      <c r="D67" s="37">
        <f t="shared" si="16"/>
        <v>1</v>
      </c>
      <c r="E67" s="37">
        <f t="shared" si="16"/>
        <v>0</v>
      </c>
      <c r="F67" s="37">
        <f t="shared" si="16"/>
        <v>1</v>
      </c>
      <c r="G67" s="37">
        <f t="shared" si="16"/>
        <v>0</v>
      </c>
      <c r="H67" s="37">
        <f t="shared" si="16"/>
        <v>1</v>
      </c>
      <c r="I67" s="37">
        <f t="shared" si="16"/>
        <v>0</v>
      </c>
      <c r="J67" s="37">
        <f t="shared" si="16"/>
        <v>0</v>
      </c>
      <c r="K67" s="37">
        <f t="shared" si="16"/>
        <v>0</v>
      </c>
      <c r="L67" s="37">
        <f t="shared" si="16"/>
        <v>4</v>
      </c>
      <c r="M67" s="37">
        <f t="shared" si="16"/>
        <v>1</v>
      </c>
      <c r="N67" s="37">
        <f t="shared" si="16"/>
        <v>0</v>
      </c>
      <c r="O67" s="37">
        <f t="shared" si="16"/>
        <v>0</v>
      </c>
      <c r="P67" s="37">
        <f t="shared" si="16"/>
        <v>2</v>
      </c>
      <c r="Q67" s="37">
        <f t="shared" si="16"/>
        <v>0</v>
      </c>
      <c r="R67" s="37">
        <f t="shared" si="16"/>
        <v>1</v>
      </c>
      <c r="S67" s="37">
        <f t="shared" si="16"/>
        <v>0</v>
      </c>
      <c r="T67" s="63">
        <f t="shared" si="16"/>
        <v>3</v>
      </c>
      <c r="U67" s="63">
        <f t="shared" si="16"/>
        <v>2</v>
      </c>
      <c r="V67" s="63">
        <f t="shared" si="16"/>
        <v>3</v>
      </c>
      <c r="W67" s="64">
        <f t="shared" si="16"/>
        <v>0</v>
      </c>
      <c r="X67" s="98">
        <f t="shared" si="16"/>
        <v>18</v>
      </c>
      <c r="Y67" s="37">
        <f t="shared" si="16"/>
        <v>3</v>
      </c>
      <c r="Z67" s="37">
        <f t="shared" si="16"/>
        <v>10</v>
      </c>
      <c r="AA67" s="99">
        <f t="shared" si="16"/>
        <v>3</v>
      </c>
    </row>
    <row r="68" spans="1:27" ht="12" customHeight="1" thickBot="1" x14ac:dyDescent="0.25">
      <c r="A68" s="95" t="s">
        <v>19</v>
      </c>
      <c r="B68" s="28">
        <f t="shared" ref="B68:W68" si="17">SUM(B66:B67)</f>
        <v>209</v>
      </c>
      <c r="C68" s="28">
        <f t="shared" si="17"/>
        <v>474</v>
      </c>
      <c r="D68" s="28">
        <f t="shared" si="17"/>
        <v>24</v>
      </c>
      <c r="E68" s="28">
        <f t="shared" si="17"/>
        <v>16</v>
      </c>
      <c r="F68" s="28">
        <f t="shared" si="17"/>
        <v>454</v>
      </c>
      <c r="G68" s="28">
        <f t="shared" si="17"/>
        <v>431</v>
      </c>
      <c r="H68" s="28">
        <f t="shared" si="17"/>
        <v>45</v>
      </c>
      <c r="I68" s="28">
        <f t="shared" si="17"/>
        <v>33</v>
      </c>
      <c r="J68" s="28">
        <f t="shared" si="17"/>
        <v>83</v>
      </c>
      <c r="K68" s="28">
        <f t="shared" si="17"/>
        <v>8</v>
      </c>
      <c r="L68" s="28">
        <f t="shared" si="17"/>
        <v>147</v>
      </c>
      <c r="M68" s="28">
        <f t="shared" si="17"/>
        <v>338</v>
      </c>
      <c r="N68" s="28">
        <f t="shared" si="17"/>
        <v>1</v>
      </c>
      <c r="O68" s="28">
        <f t="shared" si="17"/>
        <v>3</v>
      </c>
      <c r="P68" s="28">
        <f t="shared" si="17"/>
        <v>117</v>
      </c>
      <c r="Q68" s="28">
        <f t="shared" si="17"/>
        <v>29</v>
      </c>
      <c r="R68" s="28">
        <f t="shared" si="17"/>
        <v>9</v>
      </c>
      <c r="S68" s="28">
        <f t="shared" si="17"/>
        <v>1</v>
      </c>
      <c r="T68" s="28">
        <f t="shared" si="17"/>
        <v>52</v>
      </c>
      <c r="U68" s="28">
        <f t="shared" si="17"/>
        <v>196</v>
      </c>
      <c r="V68" s="28">
        <f t="shared" si="17"/>
        <v>3</v>
      </c>
      <c r="W68" s="29">
        <f t="shared" si="17"/>
        <v>12</v>
      </c>
      <c r="X68" s="96">
        <f>SUM(B68,D68,F68,H68,J68,L68,N68,P68,R68,T68,V68)</f>
        <v>1144</v>
      </c>
      <c r="Y68" s="28">
        <f>SUM(C68,E68,G68,I68,K68,M68,O68,Q68,S68,U68,W68)</f>
        <v>1541</v>
      </c>
      <c r="Z68" s="28">
        <f>SUM(B68,F68,L68,T68)</f>
        <v>862</v>
      </c>
      <c r="AA68" s="29">
        <f>SUM(C68,G68,M68,U68)</f>
        <v>1439</v>
      </c>
    </row>
    <row r="69" spans="1:27" ht="12" customHeight="1" x14ac:dyDescent="0.2">
      <c r="A69" s="79" t="s">
        <v>28</v>
      </c>
    </row>
    <row r="70" spans="1:27" ht="12" customHeight="1" x14ac:dyDescent="0.2">
      <c r="A70" s="77" t="s">
        <v>285</v>
      </c>
    </row>
  </sheetData>
  <mergeCells count="49">
    <mergeCell ref="Z5:AA5"/>
    <mergeCell ref="P5:Q5"/>
    <mergeCell ref="N5:O5"/>
    <mergeCell ref="X4:AA4"/>
    <mergeCell ref="B5:C5"/>
    <mergeCell ref="D5:E5"/>
    <mergeCell ref="F5:G5"/>
    <mergeCell ref="B4:W4"/>
    <mergeCell ref="X5:Y5"/>
    <mergeCell ref="X35:AA35"/>
    <mergeCell ref="A35:A37"/>
    <mergeCell ref="B35:W35"/>
    <mergeCell ref="B36:C36"/>
    <mergeCell ref="D36:E36"/>
    <mergeCell ref="F36:G36"/>
    <mergeCell ref="L36:M36"/>
    <mergeCell ref="T36:U36"/>
    <mergeCell ref="A4:A6"/>
    <mergeCell ref="R5:S5"/>
    <mergeCell ref="A60:A62"/>
    <mergeCell ref="B60:W60"/>
    <mergeCell ref="R61:S61"/>
    <mergeCell ref="T61:U61"/>
    <mergeCell ref="V5:W5"/>
    <mergeCell ref="L5:M5"/>
    <mergeCell ref="N36:O36"/>
    <mergeCell ref="P36:Q36"/>
    <mergeCell ref="R36:S36"/>
    <mergeCell ref="B61:C61"/>
    <mergeCell ref="H36:I36"/>
    <mergeCell ref="J36:K36"/>
    <mergeCell ref="H5:I5"/>
    <mergeCell ref="J5:K5"/>
    <mergeCell ref="Z61:AA61"/>
    <mergeCell ref="Z36:AA36"/>
    <mergeCell ref="X36:Y36"/>
    <mergeCell ref="X60:AA60"/>
    <mergeCell ref="B1:Y1"/>
    <mergeCell ref="V61:W61"/>
    <mergeCell ref="V36:W36"/>
    <mergeCell ref="X61:Y61"/>
    <mergeCell ref="D61:E61"/>
    <mergeCell ref="F61:G61"/>
    <mergeCell ref="H61:I61"/>
    <mergeCell ref="J61:K61"/>
    <mergeCell ref="L61:M61"/>
    <mergeCell ref="N61:O61"/>
    <mergeCell ref="P61:Q61"/>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AA70"/>
  <sheetViews>
    <sheetView showGridLines="0" zoomScaleNormal="100" workbookViewId="0">
      <pane ySplit="1" topLeftCell="A3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53</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133</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125</v>
      </c>
      <c r="C7" s="34">
        <v>303</v>
      </c>
      <c r="D7" s="34">
        <v>0</v>
      </c>
      <c r="E7" s="34">
        <v>9</v>
      </c>
      <c r="F7" s="34">
        <v>401</v>
      </c>
      <c r="G7" s="34">
        <v>464</v>
      </c>
      <c r="H7" s="34">
        <v>11</v>
      </c>
      <c r="I7" s="34">
        <v>18</v>
      </c>
      <c r="J7" s="34">
        <v>35</v>
      </c>
      <c r="K7" s="34">
        <v>0</v>
      </c>
      <c r="L7" s="34">
        <v>353</v>
      </c>
      <c r="M7" s="34">
        <v>302</v>
      </c>
      <c r="N7" s="34">
        <v>0</v>
      </c>
      <c r="O7" s="34">
        <v>6</v>
      </c>
      <c r="P7" s="34">
        <v>91</v>
      </c>
      <c r="Q7" s="34">
        <v>31</v>
      </c>
      <c r="R7" s="34">
        <v>36</v>
      </c>
      <c r="S7" s="34">
        <v>2</v>
      </c>
      <c r="T7" s="34">
        <v>0</v>
      </c>
      <c r="U7" s="34">
        <v>0</v>
      </c>
      <c r="V7" s="115">
        <v>0</v>
      </c>
      <c r="W7" s="103">
        <v>0</v>
      </c>
      <c r="X7" s="102">
        <f t="shared" ref="X7:X30" si="0">SUM(B7,D7,F7,H7,J7,L7,N7,P7,R7,T7,V7)</f>
        <v>1052</v>
      </c>
      <c r="Y7" s="34">
        <f t="shared" ref="Y7:Y30" si="1">SUM(C7,E7,G7,I7,K7,M7,O7,Q7,S7,U7,W7)</f>
        <v>1135</v>
      </c>
      <c r="Z7" s="34">
        <f t="shared" ref="Z7:Z30" si="2">SUM(B7,F7,L7,T7)</f>
        <v>879</v>
      </c>
      <c r="AA7" s="103">
        <f t="shared" ref="AA7:AA30" si="3">SUM(C7,G7,M7,U7)</f>
        <v>1069</v>
      </c>
    </row>
    <row r="8" spans="1:27" ht="12" customHeight="1" x14ac:dyDescent="0.2">
      <c r="A8" s="92">
        <v>2</v>
      </c>
      <c r="B8" s="34">
        <v>106</v>
      </c>
      <c r="C8" s="34">
        <v>185</v>
      </c>
      <c r="D8" s="34">
        <v>5</v>
      </c>
      <c r="E8" s="34">
        <v>6</v>
      </c>
      <c r="F8" s="34">
        <v>334</v>
      </c>
      <c r="G8" s="34">
        <v>342</v>
      </c>
      <c r="H8" s="34">
        <v>25</v>
      </c>
      <c r="I8" s="34">
        <v>32</v>
      </c>
      <c r="J8" s="34">
        <v>29</v>
      </c>
      <c r="K8" s="34">
        <v>0</v>
      </c>
      <c r="L8" s="34">
        <v>311</v>
      </c>
      <c r="M8" s="34">
        <v>214</v>
      </c>
      <c r="N8" s="34">
        <v>0</v>
      </c>
      <c r="O8" s="34">
        <v>0</v>
      </c>
      <c r="P8" s="34">
        <v>24</v>
      </c>
      <c r="Q8" s="34">
        <v>20</v>
      </c>
      <c r="R8" s="34">
        <v>0</v>
      </c>
      <c r="S8" s="34">
        <v>0</v>
      </c>
      <c r="T8" s="34">
        <v>0</v>
      </c>
      <c r="U8" s="34">
        <v>0</v>
      </c>
      <c r="V8" s="115">
        <v>0</v>
      </c>
      <c r="W8" s="103">
        <v>0</v>
      </c>
      <c r="X8" s="102">
        <f t="shared" si="0"/>
        <v>834</v>
      </c>
      <c r="Y8" s="34">
        <f t="shared" si="1"/>
        <v>799</v>
      </c>
      <c r="Z8" s="34">
        <f t="shared" si="2"/>
        <v>751</v>
      </c>
      <c r="AA8" s="103">
        <f t="shared" si="3"/>
        <v>741</v>
      </c>
    </row>
    <row r="9" spans="1:27" ht="12" customHeight="1" x14ac:dyDescent="0.2">
      <c r="A9" s="93">
        <v>3</v>
      </c>
      <c r="B9" s="35">
        <v>74</v>
      </c>
      <c r="C9" s="35">
        <v>126</v>
      </c>
      <c r="D9" s="35">
        <v>2</v>
      </c>
      <c r="E9" s="35">
        <v>0</v>
      </c>
      <c r="F9" s="35">
        <v>263</v>
      </c>
      <c r="G9" s="35">
        <v>214</v>
      </c>
      <c r="H9" s="35">
        <v>58</v>
      </c>
      <c r="I9" s="35">
        <v>0</v>
      </c>
      <c r="J9" s="35">
        <v>39</v>
      </c>
      <c r="K9" s="35">
        <v>0</v>
      </c>
      <c r="L9" s="35">
        <v>123</v>
      </c>
      <c r="M9" s="35">
        <v>151</v>
      </c>
      <c r="N9" s="35">
        <v>0</v>
      </c>
      <c r="O9" s="35">
        <v>0</v>
      </c>
      <c r="P9" s="35">
        <v>73</v>
      </c>
      <c r="Q9" s="35">
        <v>14</v>
      </c>
      <c r="R9" s="35">
        <v>0</v>
      </c>
      <c r="S9" s="35">
        <v>0</v>
      </c>
      <c r="T9" s="35">
        <v>0</v>
      </c>
      <c r="U9" s="35">
        <v>0</v>
      </c>
      <c r="V9" s="116">
        <v>0</v>
      </c>
      <c r="W9" s="105">
        <v>0</v>
      </c>
      <c r="X9" s="104">
        <f t="shared" si="0"/>
        <v>632</v>
      </c>
      <c r="Y9" s="35">
        <f t="shared" si="1"/>
        <v>505</v>
      </c>
      <c r="Z9" s="35">
        <f t="shared" si="2"/>
        <v>460</v>
      </c>
      <c r="AA9" s="105">
        <f t="shared" si="3"/>
        <v>491</v>
      </c>
    </row>
    <row r="10" spans="1:27" ht="12" customHeight="1" x14ac:dyDescent="0.2">
      <c r="A10" s="94">
        <v>4</v>
      </c>
      <c r="B10" s="36">
        <v>86</v>
      </c>
      <c r="C10" s="36">
        <v>55</v>
      </c>
      <c r="D10" s="36">
        <v>0</v>
      </c>
      <c r="E10" s="36">
        <v>0</v>
      </c>
      <c r="F10" s="36">
        <v>285</v>
      </c>
      <c r="G10" s="36">
        <v>98</v>
      </c>
      <c r="H10" s="36">
        <v>0</v>
      </c>
      <c r="I10" s="36">
        <v>0</v>
      </c>
      <c r="J10" s="36">
        <v>23</v>
      </c>
      <c r="K10" s="36">
        <v>0</v>
      </c>
      <c r="L10" s="36">
        <v>253</v>
      </c>
      <c r="M10" s="36">
        <v>65</v>
      </c>
      <c r="N10" s="36">
        <v>0</v>
      </c>
      <c r="O10" s="36">
        <v>0</v>
      </c>
      <c r="P10" s="36">
        <v>35</v>
      </c>
      <c r="Q10" s="36">
        <v>6</v>
      </c>
      <c r="R10" s="36">
        <v>38</v>
      </c>
      <c r="S10" s="36">
        <v>0</v>
      </c>
      <c r="T10" s="36">
        <v>0</v>
      </c>
      <c r="U10" s="36">
        <v>0</v>
      </c>
      <c r="V10" s="117">
        <v>0</v>
      </c>
      <c r="W10" s="107">
        <v>0</v>
      </c>
      <c r="X10" s="106">
        <f t="shared" si="0"/>
        <v>720</v>
      </c>
      <c r="Y10" s="36">
        <f t="shared" si="1"/>
        <v>224</v>
      </c>
      <c r="Z10" s="36">
        <f t="shared" si="2"/>
        <v>624</v>
      </c>
      <c r="AA10" s="107">
        <f t="shared" si="3"/>
        <v>218</v>
      </c>
    </row>
    <row r="11" spans="1:27" ht="12" customHeight="1" x14ac:dyDescent="0.2">
      <c r="A11" s="92">
        <v>5</v>
      </c>
      <c r="B11" s="34">
        <v>126</v>
      </c>
      <c r="C11" s="34">
        <v>63</v>
      </c>
      <c r="D11" s="34">
        <v>17</v>
      </c>
      <c r="E11" s="34">
        <v>1</v>
      </c>
      <c r="F11" s="34">
        <v>378</v>
      </c>
      <c r="G11" s="34">
        <v>123</v>
      </c>
      <c r="H11" s="34">
        <v>53</v>
      </c>
      <c r="I11" s="34">
        <v>14</v>
      </c>
      <c r="J11" s="34">
        <v>37</v>
      </c>
      <c r="K11" s="34">
        <v>4</v>
      </c>
      <c r="L11" s="34">
        <v>222</v>
      </c>
      <c r="M11" s="34">
        <v>69</v>
      </c>
      <c r="N11" s="34">
        <v>0</v>
      </c>
      <c r="O11" s="34">
        <v>8</v>
      </c>
      <c r="P11" s="34">
        <v>3</v>
      </c>
      <c r="Q11" s="34">
        <v>3</v>
      </c>
      <c r="R11" s="34">
        <v>0</v>
      </c>
      <c r="S11" s="34">
        <v>0</v>
      </c>
      <c r="T11" s="34">
        <v>0</v>
      </c>
      <c r="U11" s="34">
        <v>0</v>
      </c>
      <c r="V11" s="115">
        <v>0</v>
      </c>
      <c r="W11" s="103">
        <v>0</v>
      </c>
      <c r="X11" s="102">
        <f t="shared" si="0"/>
        <v>836</v>
      </c>
      <c r="Y11" s="34">
        <f t="shared" si="1"/>
        <v>285</v>
      </c>
      <c r="Z11" s="34">
        <f t="shared" si="2"/>
        <v>726</v>
      </c>
      <c r="AA11" s="103">
        <f t="shared" si="3"/>
        <v>255</v>
      </c>
    </row>
    <row r="12" spans="1:27" ht="12" customHeight="1" x14ac:dyDescent="0.2">
      <c r="A12" s="93">
        <v>6</v>
      </c>
      <c r="B12" s="35">
        <v>122</v>
      </c>
      <c r="C12" s="35">
        <v>90</v>
      </c>
      <c r="D12" s="35">
        <v>7</v>
      </c>
      <c r="E12" s="35">
        <v>3</v>
      </c>
      <c r="F12" s="35">
        <v>461</v>
      </c>
      <c r="G12" s="35">
        <v>161</v>
      </c>
      <c r="H12" s="35">
        <v>29</v>
      </c>
      <c r="I12" s="35">
        <v>5</v>
      </c>
      <c r="J12" s="35">
        <v>24</v>
      </c>
      <c r="K12" s="35">
        <v>0</v>
      </c>
      <c r="L12" s="35">
        <v>284</v>
      </c>
      <c r="M12" s="35">
        <v>162</v>
      </c>
      <c r="N12" s="35">
        <v>0</v>
      </c>
      <c r="O12" s="35">
        <v>0</v>
      </c>
      <c r="P12" s="35">
        <v>36</v>
      </c>
      <c r="Q12" s="35">
        <v>8</v>
      </c>
      <c r="R12" s="35">
        <v>0</v>
      </c>
      <c r="S12" s="35">
        <v>0</v>
      </c>
      <c r="T12" s="35">
        <v>0</v>
      </c>
      <c r="U12" s="35">
        <v>0</v>
      </c>
      <c r="V12" s="116">
        <v>0</v>
      </c>
      <c r="W12" s="105">
        <v>0</v>
      </c>
      <c r="X12" s="104">
        <f t="shared" si="0"/>
        <v>963</v>
      </c>
      <c r="Y12" s="35">
        <f t="shared" si="1"/>
        <v>429</v>
      </c>
      <c r="Z12" s="35">
        <f t="shared" si="2"/>
        <v>867</v>
      </c>
      <c r="AA12" s="105">
        <f t="shared" si="3"/>
        <v>413</v>
      </c>
    </row>
    <row r="13" spans="1:27" ht="12" customHeight="1" x14ac:dyDescent="0.2">
      <c r="A13" s="94">
        <v>7</v>
      </c>
      <c r="B13" s="36">
        <v>126</v>
      </c>
      <c r="C13" s="36">
        <v>152</v>
      </c>
      <c r="D13" s="36">
        <v>0</v>
      </c>
      <c r="E13" s="36">
        <v>1</v>
      </c>
      <c r="F13" s="36">
        <v>355</v>
      </c>
      <c r="G13" s="36">
        <v>240</v>
      </c>
      <c r="H13" s="36">
        <v>0</v>
      </c>
      <c r="I13" s="36">
        <v>12</v>
      </c>
      <c r="J13" s="36">
        <v>22</v>
      </c>
      <c r="K13" s="36">
        <v>0</v>
      </c>
      <c r="L13" s="36">
        <v>243</v>
      </c>
      <c r="M13" s="36">
        <v>205</v>
      </c>
      <c r="N13" s="36">
        <v>0</v>
      </c>
      <c r="O13" s="36">
        <v>0</v>
      </c>
      <c r="P13" s="36">
        <v>39</v>
      </c>
      <c r="Q13" s="36">
        <v>16</v>
      </c>
      <c r="R13" s="36">
        <v>0</v>
      </c>
      <c r="S13" s="36">
        <v>0</v>
      </c>
      <c r="T13" s="36">
        <v>0</v>
      </c>
      <c r="U13" s="36">
        <v>0</v>
      </c>
      <c r="V13" s="117">
        <v>0</v>
      </c>
      <c r="W13" s="107">
        <v>0</v>
      </c>
      <c r="X13" s="106">
        <f t="shared" si="0"/>
        <v>785</v>
      </c>
      <c r="Y13" s="36">
        <f t="shared" si="1"/>
        <v>626</v>
      </c>
      <c r="Z13" s="36">
        <f t="shared" si="2"/>
        <v>724</v>
      </c>
      <c r="AA13" s="107">
        <f t="shared" si="3"/>
        <v>597</v>
      </c>
    </row>
    <row r="14" spans="1:27" ht="12" customHeight="1" x14ac:dyDescent="0.2">
      <c r="A14" s="92">
        <v>8</v>
      </c>
      <c r="B14" s="34">
        <v>123</v>
      </c>
      <c r="C14" s="34">
        <v>135</v>
      </c>
      <c r="D14" s="34">
        <v>9</v>
      </c>
      <c r="E14" s="34">
        <v>8</v>
      </c>
      <c r="F14" s="34">
        <v>319</v>
      </c>
      <c r="G14" s="34">
        <v>225</v>
      </c>
      <c r="H14" s="34">
        <v>33</v>
      </c>
      <c r="I14" s="34">
        <v>11</v>
      </c>
      <c r="J14" s="34">
        <v>15</v>
      </c>
      <c r="K14" s="34">
        <v>0</v>
      </c>
      <c r="L14" s="34">
        <v>174</v>
      </c>
      <c r="M14" s="34">
        <v>146</v>
      </c>
      <c r="N14" s="34">
        <v>0</v>
      </c>
      <c r="O14" s="34">
        <v>0</v>
      </c>
      <c r="P14" s="34">
        <v>53</v>
      </c>
      <c r="Q14" s="34">
        <v>3</v>
      </c>
      <c r="R14" s="34">
        <v>0</v>
      </c>
      <c r="S14" s="34">
        <v>0</v>
      </c>
      <c r="T14" s="34">
        <v>0</v>
      </c>
      <c r="U14" s="34">
        <v>0</v>
      </c>
      <c r="V14" s="115">
        <v>0</v>
      </c>
      <c r="W14" s="103">
        <v>0</v>
      </c>
      <c r="X14" s="102">
        <f t="shared" si="0"/>
        <v>726</v>
      </c>
      <c r="Y14" s="34">
        <f t="shared" si="1"/>
        <v>528</v>
      </c>
      <c r="Z14" s="34">
        <f t="shared" si="2"/>
        <v>616</v>
      </c>
      <c r="AA14" s="103">
        <f t="shared" si="3"/>
        <v>506</v>
      </c>
    </row>
    <row r="15" spans="1:27" ht="12" customHeight="1" x14ac:dyDescent="0.2">
      <c r="A15" s="93">
        <v>9</v>
      </c>
      <c r="B15" s="35">
        <v>118</v>
      </c>
      <c r="C15" s="35">
        <v>327</v>
      </c>
      <c r="D15" s="35">
        <v>7</v>
      </c>
      <c r="E15" s="35">
        <v>10</v>
      </c>
      <c r="F15" s="35">
        <v>344</v>
      </c>
      <c r="G15" s="35">
        <v>478</v>
      </c>
      <c r="H15" s="35">
        <v>88</v>
      </c>
      <c r="I15" s="35">
        <v>42</v>
      </c>
      <c r="J15" s="35">
        <v>29</v>
      </c>
      <c r="K15" s="35">
        <v>5</v>
      </c>
      <c r="L15" s="35">
        <v>200</v>
      </c>
      <c r="M15" s="35">
        <v>299</v>
      </c>
      <c r="N15" s="35">
        <v>5</v>
      </c>
      <c r="O15" s="35">
        <v>2</v>
      </c>
      <c r="P15" s="35">
        <v>5</v>
      </c>
      <c r="Q15" s="35">
        <v>3</v>
      </c>
      <c r="R15" s="35">
        <v>0</v>
      </c>
      <c r="S15" s="35">
        <v>0</v>
      </c>
      <c r="T15" s="35">
        <v>0</v>
      </c>
      <c r="U15" s="35">
        <v>0</v>
      </c>
      <c r="V15" s="116">
        <v>0</v>
      </c>
      <c r="W15" s="105">
        <v>0</v>
      </c>
      <c r="X15" s="104">
        <f t="shared" si="0"/>
        <v>796</v>
      </c>
      <c r="Y15" s="35">
        <f t="shared" si="1"/>
        <v>1166</v>
      </c>
      <c r="Z15" s="35">
        <f t="shared" si="2"/>
        <v>662</v>
      </c>
      <c r="AA15" s="105">
        <f t="shared" si="3"/>
        <v>1104</v>
      </c>
    </row>
    <row r="16" spans="1:27" ht="12" customHeight="1" x14ac:dyDescent="0.2">
      <c r="A16" s="94">
        <v>10</v>
      </c>
      <c r="B16" s="36">
        <v>112</v>
      </c>
      <c r="C16" s="36">
        <v>389</v>
      </c>
      <c r="D16" s="36">
        <v>3</v>
      </c>
      <c r="E16" s="36">
        <v>0</v>
      </c>
      <c r="F16" s="36">
        <v>354</v>
      </c>
      <c r="G16" s="36">
        <v>591</v>
      </c>
      <c r="H16" s="36">
        <v>52</v>
      </c>
      <c r="I16" s="36">
        <v>0</v>
      </c>
      <c r="J16" s="36">
        <v>23</v>
      </c>
      <c r="K16" s="36">
        <v>3</v>
      </c>
      <c r="L16" s="36">
        <v>341</v>
      </c>
      <c r="M16" s="36">
        <v>458</v>
      </c>
      <c r="N16" s="36">
        <v>0</v>
      </c>
      <c r="O16" s="36">
        <v>0</v>
      </c>
      <c r="P16" s="36">
        <v>4</v>
      </c>
      <c r="Q16" s="36">
        <v>9</v>
      </c>
      <c r="R16" s="36">
        <v>0</v>
      </c>
      <c r="S16" s="36">
        <v>0</v>
      </c>
      <c r="T16" s="36">
        <v>0</v>
      </c>
      <c r="U16" s="36">
        <v>0</v>
      </c>
      <c r="V16" s="117">
        <v>0</v>
      </c>
      <c r="W16" s="107">
        <v>0</v>
      </c>
      <c r="X16" s="106">
        <f t="shared" si="0"/>
        <v>889</v>
      </c>
      <c r="Y16" s="36">
        <f t="shared" si="1"/>
        <v>1450</v>
      </c>
      <c r="Z16" s="36">
        <f t="shared" si="2"/>
        <v>807</v>
      </c>
      <c r="AA16" s="107">
        <f t="shared" si="3"/>
        <v>1438</v>
      </c>
    </row>
    <row r="17" spans="1:27" ht="12" customHeight="1" x14ac:dyDescent="0.2">
      <c r="A17" s="92">
        <v>11</v>
      </c>
      <c r="B17" s="34">
        <v>81</v>
      </c>
      <c r="C17" s="34">
        <v>142</v>
      </c>
      <c r="D17" s="34">
        <v>0</v>
      </c>
      <c r="E17" s="34">
        <v>0</v>
      </c>
      <c r="F17" s="34">
        <v>304</v>
      </c>
      <c r="G17" s="34">
        <v>263</v>
      </c>
      <c r="H17" s="34">
        <v>0</v>
      </c>
      <c r="I17" s="34">
        <v>0</v>
      </c>
      <c r="J17" s="34">
        <v>10</v>
      </c>
      <c r="K17" s="34">
        <v>5</v>
      </c>
      <c r="L17" s="34">
        <v>168</v>
      </c>
      <c r="M17" s="34">
        <v>151</v>
      </c>
      <c r="N17" s="34">
        <v>0</v>
      </c>
      <c r="O17" s="34">
        <v>0</v>
      </c>
      <c r="P17" s="34">
        <v>26</v>
      </c>
      <c r="Q17" s="34">
        <v>24</v>
      </c>
      <c r="R17" s="34">
        <v>0</v>
      </c>
      <c r="S17" s="34">
        <v>0</v>
      </c>
      <c r="T17" s="34">
        <v>0</v>
      </c>
      <c r="U17" s="34">
        <v>0</v>
      </c>
      <c r="V17" s="115">
        <v>0</v>
      </c>
      <c r="W17" s="103">
        <v>0</v>
      </c>
      <c r="X17" s="102">
        <f t="shared" si="0"/>
        <v>589</v>
      </c>
      <c r="Y17" s="34">
        <f t="shared" si="1"/>
        <v>585</v>
      </c>
      <c r="Z17" s="34">
        <f t="shared" si="2"/>
        <v>553</v>
      </c>
      <c r="AA17" s="103">
        <f t="shared" si="3"/>
        <v>556</v>
      </c>
    </row>
    <row r="18" spans="1:27" ht="12" customHeight="1" x14ac:dyDescent="0.2">
      <c r="A18" s="93">
        <v>12</v>
      </c>
      <c r="B18" s="35">
        <v>90</v>
      </c>
      <c r="C18" s="35">
        <v>88</v>
      </c>
      <c r="D18" s="35">
        <v>7</v>
      </c>
      <c r="E18" s="35">
        <v>0</v>
      </c>
      <c r="F18" s="35">
        <v>291</v>
      </c>
      <c r="G18" s="35">
        <v>137</v>
      </c>
      <c r="H18" s="35">
        <v>111</v>
      </c>
      <c r="I18" s="35">
        <v>6</v>
      </c>
      <c r="J18" s="35">
        <v>13</v>
      </c>
      <c r="K18" s="35">
        <v>0</v>
      </c>
      <c r="L18" s="35">
        <v>105</v>
      </c>
      <c r="M18" s="35">
        <v>91</v>
      </c>
      <c r="N18" s="35">
        <v>0</v>
      </c>
      <c r="O18" s="35">
        <v>0</v>
      </c>
      <c r="P18" s="35">
        <v>0</v>
      </c>
      <c r="Q18" s="35">
        <v>8</v>
      </c>
      <c r="R18" s="35">
        <v>0</v>
      </c>
      <c r="S18" s="35">
        <v>0</v>
      </c>
      <c r="T18" s="35">
        <v>0</v>
      </c>
      <c r="U18" s="35">
        <v>0</v>
      </c>
      <c r="V18" s="116">
        <v>0</v>
      </c>
      <c r="W18" s="105">
        <v>0</v>
      </c>
      <c r="X18" s="104">
        <f t="shared" si="0"/>
        <v>617</v>
      </c>
      <c r="Y18" s="35">
        <f t="shared" si="1"/>
        <v>330</v>
      </c>
      <c r="Z18" s="35">
        <f t="shared" si="2"/>
        <v>486</v>
      </c>
      <c r="AA18" s="105">
        <f t="shared" si="3"/>
        <v>316</v>
      </c>
    </row>
    <row r="19" spans="1:27" ht="12" customHeight="1" x14ac:dyDescent="0.2">
      <c r="A19" s="94">
        <v>13</v>
      </c>
      <c r="B19" s="36">
        <v>101</v>
      </c>
      <c r="C19" s="36">
        <v>70</v>
      </c>
      <c r="D19" s="36">
        <v>0</v>
      </c>
      <c r="E19" s="36">
        <v>0</v>
      </c>
      <c r="F19" s="36">
        <v>312</v>
      </c>
      <c r="G19" s="36">
        <v>111</v>
      </c>
      <c r="H19" s="36">
        <v>0</v>
      </c>
      <c r="I19" s="36">
        <v>0</v>
      </c>
      <c r="J19" s="36">
        <v>12</v>
      </c>
      <c r="K19" s="36">
        <v>0</v>
      </c>
      <c r="L19" s="36">
        <v>272</v>
      </c>
      <c r="M19" s="36">
        <v>82</v>
      </c>
      <c r="N19" s="36">
        <v>0</v>
      </c>
      <c r="O19" s="36">
        <v>0</v>
      </c>
      <c r="P19" s="36">
        <v>8</v>
      </c>
      <c r="Q19" s="36">
        <v>4</v>
      </c>
      <c r="R19" s="36">
        <v>59</v>
      </c>
      <c r="S19" s="36">
        <v>0</v>
      </c>
      <c r="T19" s="36">
        <v>0</v>
      </c>
      <c r="U19" s="36">
        <v>0</v>
      </c>
      <c r="V19" s="117">
        <v>0</v>
      </c>
      <c r="W19" s="107">
        <v>0</v>
      </c>
      <c r="X19" s="106">
        <f t="shared" si="0"/>
        <v>764</v>
      </c>
      <c r="Y19" s="36">
        <f t="shared" si="1"/>
        <v>267</v>
      </c>
      <c r="Z19" s="36">
        <f t="shared" si="2"/>
        <v>685</v>
      </c>
      <c r="AA19" s="107">
        <f t="shared" si="3"/>
        <v>263</v>
      </c>
    </row>
    <row r="20" spans="1:27" ht="12" customHeight="1" x14ac:dyDescent="0.2">
      <c r="A20" s="92">
        <v>14</v>
      </c>
      <c r="B20" s="34">
        <v>68</v>
      </c>
      <c r="C20" s="34">
        <v>81</v>
      </c>
      <c r="D20" s="34">
        <v>0</v>
      </c>
      <c r="E20" s="34">
        <v>0</v>
      </c>
      <c r="F20" s="34">
        <v>204</v>
      </c>
      <c r="G20" s="34">
        <v>130</v>
      </c>
      <c r="H20" s="34">
        <v>13</v>
      </c>
      <c r="I20" s="34">
        <v>8</v>
      </c>
      <c r="J20" s="34">
        <v>17</v>
      </c>
      <c r="K20" s="34">
        <v>0</v>
      </c>
      <c r="L20" s="34">
        <v>103</v>
      </c>
      <c r="M20" s="34">
        <v>74</v>
      </c>
      <c r="N20" s="34">
        <v>0</v>
      </c>
      <c r="O20" s="34">
        <v>0</v>
      </c>
      <c r="P20" s="34">
        <v>0</v>
      </c>
      <c r="Q20" s="34">
        <v>3</v>
      </c>
      <c r="R20" s="34">
        <v>27</v>
      </c>
      <c r="S20" s="34">
        <v>0</v>
      </c>
      <c r="T20" s="34">
        <v>0</v>
      </c>
      <c r="U20" s="34">
        <v>0</v>
      </c>
      <c r="V20" s="115">
        <v>0</v>
      </c>
      <c r="W20" s="103">
        <v>0</v>
      </c>
      <c r="X20" s="102">
        <f t="shared" si="0"/>
        <v>432</v>
      </c>
      <c r="Y20" s="34">
        <f t="shared" si="1"/>
        <v>296</v>
      </c>
      <c r="Z20" s="34">
        <f t="shared" si="2"/>
        <v>375</v>
      </c>
      <c r="AA20" s="103">
        <f t="shared" si="3"/>
        <v>285</v>
      </c>
    </row>
    <row r="21" spans="1:27" ht="12" customHeight="1" x14ac:dyDescent="0.2">
      <c r="A21" s="93">
        <v>15</v>
      </c>
      <c r="B21" s="35">
        <v>62</v>
      </c>
      <c r="C21" s="35">
        <v>105</v>
      </c>
      <c r="D21" s="35">
        <v>2</v>
      </c>
      <c r="E21" s="35">
        <v>2</v>
      </c>
      <c r="F21" s="35">
        <v>284</v>
      </c>
      <c r="G21" s="35">
        <v>184</v>
      </c>
      <c r="H21" s="35">
        <v>8</v>
      </c>
      <c r="I21" s="35">
        <v>17</v>
      </c>
      <c r="J21" s="35">
        <v>12</v>
      </c>
      <c r="K21" s="35">
        <v>0</v>
      </c>
      <c r="L21" s="35">
        <v>123</v>
      </c>
      <c r="M21" s="35">
        <v>130</v>
      </c>
      <c r="N21" s="35">
        <v>0</v>
      </c>
      <c r="O21" s="35">
        <v>0</v>
      </c>
      <c r="P21" s="35">
        <v>6</v>
      </c>
      <c r="Q21" s="35">
        <v>25</v>
      </c>
      <c r="R21" s="35">
        <v>0</v>
      </c>
      <c r="S21" s="35">
        <v>0</v>
      </c>
      <c r="T21" s="35">
        <v>0</v>
      </c>
      <c r="U21" s="35">
        <v>0</v>
      </c>
      <c r="V21" s="116">
        <v>0</v>
      </c>
      <c r="W21" s="105">
        <v>0</v>
      </c>
      <c r="X21" s="104">
        <f t="shared" si="0"/>
        <v>497</v>
      </c>
      <c r="Y21" s="35">
        <f t="shared" si="1"/>
        <v>463</v>
      </c>
      <c r="Z21" s="35">
        <f t="shared" si="2"/>
        <v>469</v>
      </c>
      <c r="AA21" s="105">
        <f t="shared" si="3"/>
        <v>419</v>
      </c>
    </row>
    <row r="22" spans="1:27" ht="12" customHeight="1" x14ac:dyDescent="0.2">
      <c r="A22" s="94">
        <v>16</v>
      </c>
      <c r="B22" s="36">
        <v>78</v>
      </c>
      <c r="C22" s="36">
        <v>85</v>
      </c>
      <c r="D22" s="36">
        <v>2</v>
      </c>
      <c r="E22" s="36">
        <v>1</v>
      </c>
      <c r="F22" s="36">
        <v>255</v>
      </c>
      <c r="G22" s="36">
        <v>116</v>
      </c>
      <c r="H22" s="36">
        <v>29</v>
      </c>
      <c r="I22" s="36">
        <v>4</v>
      </c>
      <c r="J22" s="36">
        <v>8</v>
      </c>
      <c r="K22" s="36">
        <v>0</v>
      </c>
      <c r="L22" s="36">
        <v>32</v>
      </c>
      <c r="M22" s="36">
        <v>108</v>
      </c>
      <c r="N22" s="36">
        <v>0</v>
      </c>
      <c r="O22" s="36">
        <v>0</v>
      </c>
      <c r="P22" s="36">
        <v>0</v>
      </c>
      <c r="Q22" s="36">
        <v>0</v>
      </c>
      <c r="R22" s="36">
        <v>0</v>
      </c>
      <c r="S22" s="36">
        <v>0</v>
      </c>
      <c r="T22" s="36">
        <v>0</v>
      </c>
      <c r="U22" s="36">
        <v>0</v>
      </c>
      <c r="V22" s="117">
        <v>0</v>
      </c>
      <c r="W22" s="107">
        <v>0</v>
      </c>
      <c r="X22" s="106">
        <f t="shared" si="0"/>
        <v>404</v>
      </c>
      <c r="Y22" s="36">
        <f t="shared" si="1"/>
        <v>314</v>
      </c>
      <c r="Z22" s="36">
        <f t="shared" si="2"/>
        <v>365</v>
      </c>
      <c r="AA22" s="107">
        <f t="shared" si="3"/>
        <v>309</v>
      </c>
    </row>
    <row r="23" spans="1:27" ht="12" customHeight="1" x14ac:dyDescent="0.2">
      <c r="A23" s="92">
        <v>17</v>
      </c>
      <c r="B23" s="34">
        <v>93</v>
      </c>
      <c r="C23" s="34">
        <v>140</v>
      </c>
      <c r="D23" s="34">
        <v>11</v>
      </c>
      <c r="E23" s="34">
        <v>0</v>
      </c>
      <c r="F23" s="34">
        <v>319</v>
      </c>
      <c r="G23" s="34">
        <v>239</v>
      </c>
      <c r="H23" s="34">
        <v>26</v>
      </c>
      <c r="I23" s="34">
        <v>0</v>
      </c>
      <c r="J23" s="34">
        <v>12</v>
      </c>
      <c r="K23" s="34">
        <v>3</v>
      </c>
      <c r="L23" s="34">
        <v>188</v>
      </c>
      <c r="M23" s="34">
        <v>159</v>
      </c>
      <c r="N23" s="34">
        <v>0</v>
      </c>
      <c r="O23" s="34">
        <v>0</v>
      </c>
      <c r="P23" s="34">
        <v>17</v>
      </c>
      <c r="Q23" s="34">
        <v>0</v>
      </c>
      <c r="R23" s="34">
        <v>0</v>
      </c>
      <c r="S23" s="34">
        <v>0</v>
      </c>
      <c r="T23" s="34">
        <v>0</v>
      </c>
      <c r="U23" s="34">
        <v>0</v>
      </c>
      <c r="V23" s="115">
        <v>0</v>
      </c>
      <c r="W23" s="103">
        <v>0</v>
      </c>
      <c r="X23" s="102">
        <f t="shared" si="0"/>
        <v>666</v>
      </c>
      <c r="Y23" s="34">
        <f t="shared" si="1"/>
        <v>541</v>
      </c>
      <c r="Z23" s="34">
        <f t="shared" si="2"/>
        <v>600</v>
      </c>
      <c r="AA23" s="103">
        <f t="shared" si="3"/>
        <v>538</v>
      </c>
    </row>
    <row r="24" spans="1:27" ht="12" customHeight="1" x14ac:dyDescent="0.2">
      <c r="A24" s="93">
        <v>18</v>
      </c>
      <c r="B24" s="35">
        <v>102</v>
      </c>
      <c r="C24" s="35">
        <v>123</v>
      </c>
      <c r="D24" s="35">
        <v>35</v>
      </c>
      <c r="E24" s="35">
        <v>0</v>
      </c>
      <c r="F24" s="35">
        <v>301</v>
      </c>
      <c r="G24" s="35">
        <v>205</v>
      </c>
      <c r="H24" s="35">
        <v>50</v>
      </c>
      <c r="I24" s="35">
        <v>0</v>
      </c>
      <c r="J24" s="35">
        <v>17</v>
      </c>
      <c r="K24" s="35">
        <v>0</v>
      </c>
      <c r="L24" s="35">
        <v>212</v>
      </c>
      <c r="M24" s="35">
        <v>168</v>
      </c>
      <c r="N24" s="35">
        <v>0</v>
      </c>
      <c r="O24" s="35">
        <v>0</v>
      </c>
      <c r="P24" s="35">
        <v>0</v>
      </c>
      <c r="Q24" s="35">
        <v>6</v>
      </c>
      <c r="R24" s="35">
        <v>45</v>
      </c>
      <c r="S24" s="35">
        <v>0</v>
      </c>
      <c r="T24" s="35">
        <v>0</v>
      </c>
      <c r="U24" s="35">
        <v>0</v>
      </c>
      <c r="V24" s="116">
        <v>0</v>
      </c>
      <c r="W24" s="105">
        <v>0</v>
      </c>
      <c r="X24" s="104">
        <f t="shared" si="0"/>
        <v>762</v>
      </c>
      <c r="Y24" s="35">
        <f t="shared" si="1"/>
        <v>502</v>
      </c>
      <c r="Z24" s="35">
        <f t="shared" si="2"/>
        <v>615</v>
      </c>
      <c r="AA24" s="105">
        <f t="shared" si="3"/>
        <v>496</v>
      </c>
    </row>
    <row r="25" spans="1:27" ht="12" customHeight="1" x14ac:dyDescent="0.2">
      <c r="A25" s="94">
        <v>19</v>
      </c>
      <c r="B25" s="36">
        <v>137</v>
      </c>
      <c r="C25" s="36">
        <v>54</v>
      </c>
      <c r="D25" s="36">
        <v>3</v>
      </c>
      <c r="E25" s="36">
        <v>0</v>
      </c>
      <c r="F25" s="36">
        <v>370</v>
      </c>
      <c r="G25" s="36">
        <v>128</v>
      </c>
      <c r="H25" s="36">
        <v>23</v>
      </c>
      <c r="I25" s="36">
        <v>0</v>
      </c>
      <c r="J25" s="36">
        <v>29</v>
      </c>
      <c r="K25" s="36">
        <v>6</v>
      </c>
      <c r="L25" s="36">
        <v>104</v>
      </c>
      <c r="M25" s="36">
        <v>82</v>
      </c>
      <c r="N25" s="36">
        <v>0</v>
      </c>
      <c r="O25" s="36">
        <v>0</v>
      </c>
      <c r="P25" s="36">
        <v>0</v>
      </c>
      <c r="Q25" s="36">
        <v>4</v>
      </c>
      <c r="R25" s="36">
        <v>0</v>
      </c>
      <c r="S25" s="36">
        <v>0</v>
      </c>
      <c r="T25" s="36">
        <v>0</v>
      </c>
      <c r="U25" s="36">
        <v>0</v>
      </c>
      <c r="V25" s="117">
        <v>0</v>
      </c>
      <c r="W25" s="107">
        <v>0</v>
      </c>
      <c r="X25" s="106">
        <f t="shared" si="0"/>
        <v>666</v>
      </c>
      <c r="Y25" s="36">
        <f t="shared" si="1"/>
        <v>274</v>
      </c>
      <c r="Z25" s="36">
        <f t="shared" si="2"/>
        <v>611</v>
      </c>
      <c r="AA25" s="107">
        <f t="shared" si="3"/>
        <v>264</v>
      </c>
    </row>
    <row r="26" spans="1:27" ht="12" customHeight="1" x14ac:dyDescent="0.2">
      <c r="A26" s="92">
        <v>20</v>
      </c>
      <c r="B26" s="34">
        <v>121</v>
      </c>
      <c r="C26" s="34">
        <v>107</v>
      </c>
      <c r="D26" s="34">
        <v>0</v>
      </c>
      <c r="E26" s="34">
        <v>0</v>
      </c>
      <c r="F26" s="34">
        <v>362</v>
      </c>
      <c r="G26" s="34">
        <v>222</v>
      </c>
      <c r="H26" s="34">
        <v>18</v>
      </c>
      <c r="I26" s="34">
        <v>0</v>
      </c>
      <c r="J26" s="34">
        <v>21</v>
      </c>
      <c r="K26" s="34">
        <v>0</v>
      </c>
      <c r="L26" s="34">
        <v>33</v>
      </c>
      <c r="M26" s="34">
        <v>166</v>
      </c>
      <c r="N26" s="34">
        <v>0</v>
      </c>
      <c r="O26" s="34">
        <v>0</v>
      </c>
      <c r="P26" s="34">
        <v>6</v>
      </c>
      <c r="Q26" s="34">
        <v>5</v>
      </c>
      <c r="R26" s="34">
        <v>10</v>
      </c>
      <c r="S26" s="34">
        <v>0</v>
      </c>
      <c r="T26" s="34">
        <v>0</v>
      </c>
      <c r="U26" s="34">
        <v>0</v>
      </c>
      <c r="V26" s="115">
        <v>0</v>
      </c>
      <c r="W26" s="103">
        <v>0</v>
      </c>
      <c r="X26" s="102">
        <f t="shared" si="0"/>
        <v>571</v>
      </c>
      <c r="Y26" s="34">
        <f t="shared" si="1"/>
        <v>500</v>
      </c>
      <c r="Z26" s="34">
        <f t="shared" si="2"/>
        <v>516</v>
      </c>
      <c r="AA26" s="103">
        <f t="shared" si="3"/>
        <v>495</v>
      </c>
    </row>
    <row r="27" spans="1:27" ht="12" customHeight="1" x14ac:dyDescent="0.2">
      <c r="A27" s="93">
        <v>21</v>
      </c>
      <c r="B27" s="35">
        <v>101</v>
      </c>
      <c r="C27" s="35">
        <v>67</v>
      </c>
      <c r="D27" s="35">
        <v>0</v>
      </c>
      <c r="E27" s="35">
        <v>0</v>
      </c>
      <c r="F27" s="35">
        <v>330</v>
      </c>
      <c r="G27" s="35">
        <v>73</v>
      </c>
      <c r="H27" s="35">
        <v>15</v>
      </c>
      <c r="I27" s="35">
        <v>0</v>
      </c>
      <c r="J27" s="35">
        <v>25</v>
      </c>
      <c r="K27" s="35">
        <v>0</v>
      </c>
      <c r="L27" s="35">
        <v>149</v>
      </c>
      <c r="M27" s="35">
        <v>44</v>
      </c>
      <c r="N27" s="35">
        <v>0</v>
      </c>
      <c r="O27" s="35">
        <v>0</v>
      </c>
      <c r="P27" s="35">
        <v>28</v>
      </c>
      <c r="Q27" s="35">
        <v>5</v>
      </c>
      <c r="R27" s="35">
        <v>33</v>
      </c>
      <c r="S27" s="35">
        <v>0</v>
      </c>
      <c r="T27" s="35">
        <v>0</v>
      </c>
      <c r="U27" s="35">
        <v>0</v>
      </c>
      <c r="V27" s="116">
        <v>0</v>
      </c>
      <c r="W27" s="105">
        <v>0</v>
      </c>
      <c r="X27" s="104">
        <f t="shared" si="0"/>
        <v>681</v>
      </c>
      <c r="Y27" s="35">
        <f t="shared" si="1"/>
        <v>189</v>
      </c>
      <c r="Z27" s="35">
        <f t="shared" si="2"/>
        <v>580</v>
      </c>
      <c r="AA27" s="105">
        <f t="shared" si="3"/>
        <v>184</v>
      </c>
    </row>
    <row r="28" spans="1:27" ht="12" customHeight="1" thickBot="1" x14ac:dyDescent="0.25">
      <c r="A28" s="95" t="s">
        <v>17</v>
      </c>
      <c r="B28" s="28">
        <f t="shared" ref="B28:W28" si="4">SUM(B7:B27)</f>
        <v>2152</v>
      </c>
      <c r="C28" s="28">
        <f t="shared" si="4"/>
        <v>2887</v>
      </c>
      <c r="D28" s="28">
        <f t="shared" si="4"/>
        <v>110</v>
      </c>
      <c r="E28" s="28">
        <f t="shared" si="4"/>
        <v>41</v>
      </c>
      <c r="F28" s="28">
        <f t="shared" si="4"/>
        <v>6826</v>
      </c>
      <c r="G28" s="28">
        <f t="shared" si="4"/>
        <v>4744</v>
      </c>
      <c r="H28" s="28">
        <f t="shared" si="4"/>
        <v>642</v>
      </c>
      <c r="I28" s="28">
        <f t="shared" si="4"/>
        <v>169</v>
      </c>
      <c r="J28" s="28">
        <f t="shared" si="4"/>
        <v>452</v>
      </c>
      <c r="K28" s="28">
        <f t="shared" si="4"/>
        <v>26</v>
      </c>
      <c r="L28" s="28">
        <f t="shared" si="4"/>
        <v>3993</v>
      </c>
      <c r="M28" s="28">
        <f t="shared" si="4"/>
        <v>3326</v>
      </c>
      <c r="N28" s="28">
        <f t="shared" si="4"/>
        <v>5</v>
      </c>
      <c r="O28" s="28">
        <f t="shared" si="4"/>
        <v>16</v>
      </c>
      <c r="P28" s="28">
        <f t="shared" si="4"/>
        <v>454</v>
      </c>
      <c r="Q28" s="28">
        <f t="shared" si="4"/>
        <v>197</v>
      </c>
      <c r="R28" s="28">
        <f t="shared" si="4"/>
        <v>248</v>
      </c>
      <c r="S28" s="28">
        <f t="shared" si="4"/>
        <v>2</v>
      </c>
      <c r="T28" s="28">
        <f t="shared" si="4"/>
        <v>0</v>
      </c>
      <c r="U28" s="28">
        <f t="shared" si="4"/>
        <v>0</v>
      </c>
      <c r="V28" s="28">
        <f t="shared" si="4"/>
        <v>0</v>
      </c>
      <c r="W28" s="29">
        <f t="shared" si="4"/>
        <v>0</v>
      </c>
      <c r="X28" s="96">
        <f t="shared" si="0"/>
        <v>14882</v>
      </c>
      <c r="Y28" s="28">
        <f t="shared" si="1"/>
        <v>11408</v>
      </c>
      <c r="Z28" s="28">
        <f t="shared" si="2"/>
        <v>12971</v>
      </c>
      <c r="AA28" s="29">
        <f t="shared" si="3"/>
        <v>10957</v>
      </c>
    </row>
    <row r="29" spans="1:27" ht="12" customHeight="1" x14ac:dyDescent="0.2">
      <c r="A29" s="97" t="s">
        <v>18</v>
      </c>
      <c r="B29" s="63">
        <v>27</v>
      </c>
      <c r="C29" s="63">
        <v>0</v>
      </c>
      <c r="D29" s="63">
        <v>15</v>
      </c>
      <c r="E29" s="63">
        <v>0</v>
      </c>
      <c r="F29" s="63">
        <v>16</v>
      </c>
      <c r="G29" s="63">
        <v>0</v>
      </c>
      <c r="H29" s="63">
        <v>6</v>
      </c>
      <c r="I29" s="63">
        <v>0</v>
      </c>
      <c r="J29" s="63">
        <v>0</v>
      </c>
      <c r="K29" s="63">
        <v>0</v>
      </c>
      <c r="L29" s="63">
        <v>165</v>
      </c>
      <c r="M29" s="63">
        <v>32</v>
      </c>
      <c r="N29" s="63">
        <v>0</v>
      </c>
      <c r="O29" s="63">
        <v>0</v>
      </c>
      <c r="P29" s="63">
        <v>13</v>
      </c>
      <c r="Q29" s="63">
        <v>0</v>
      </c>
      <c r="R29" s="63">
        <v>113</v>
      </c>
      <c r="S29" s="63">
        <v>0</v>
      </c>
      <c r="T29" s="63">
        <v>0</v>
      </c>
      <c r="U29" s="63">
        <v>0</v>
      </c>
      <c r="V29" s="63">
        <v>0</v>
      </c>
      <c r="W29" s="64">
        <v>0</v>
      </c>
      <c r="X29" s="98">
        <f t="shared" si="0"/>
        <v>355</v>
      </c>
      <c r="Y29" s="37">
        <f t="shared" si="1"/>
        <v>32</v>
      </c>
      <c r="Z29" s="37">
        <f t="shared" si="2"/>
        <v>208</v>
      </c>
      <c r="AA29" s="99">
        <f t="shared" si="3"/>
        <v>32</v>
      </c>
    </row>
    <row r="30" spans="1:27" ht="12" customHeight="1" thickBot="1" x14ac:dyDescent="0.25">
      <c r="A30" s="95" t="s">
        <v>19</v>
      </c>
      <c r="B30" s="28">
        <f t="shared" ref="B30:W30" si="5">SUM(B28:B29)</f>
        <v>2179</v>
      </c>
      <c r="C30" s="28">
        <f t="shared" si="5"/>
        <v>2887</v>
      </c>
      <c r="D30" s="28">
        <f t="shared" si="5"/>
        <v>125</v>
      </c>
      <c r="E30" s="28">
        <f t="shared" si="5"/>
        <v>41</v>
      </c>
      <c r="F30" s="28">
        <f t="shared" si="5"/>
        <v>6842</v>
      </c>
      <c r="G30" s="28">
        <f t="shared" si="5"/>
        <v>4744</v>
      </c>
      <c r="H30" s="28">
        <f t="shared" si="5"/>
        <v>648</v>
      </c>
      <c r="I30" s="28">
        <f t="shared" si="5"/>
        <v>169</v>
      </c>
      <c r="J30" s="28">
        <f t="shared" si="5"/>
        <v>452</v>
      </c>
      <c r="K30" s="28">
        <f t="shared" si="5"/>
        <v>26</v>
      </c>
      <c r="L30" s="28">
        <f t="shared" si="5"/>
        <v>4158</v>
      </c>
      <c r="M30" s="28">
        <f t="shared" si="5"/>
        <v>3358</v>
      </c>
      <c r="N30" s="28">
        <f t="shared" si="5"/>
        <v>5</v>
      </c>
      <c r="O30" s="28">
        <f t="shared" si="5"/>
        <v>16</v>
      </c>
      <c r="P30" s="28">
        <f t="shared" si="5"/>
        <v>467</v>
      </c>
      <c r="Q30" s="28">
        <f t="shared" si="5"/>
        <v>197</v>
      </c>
      <c r="R30" s="28">
        <f t="shared" si="5"/>
        <v>361</v>
      </c>
      <c r="S30" s="28">
        <f t="shared" si="5"/>
        <v>2</v>
      </c>
      <c r="T30" s="28">
        <f t="shared" si="5"/>
        <v>0</v>
      </c>
      <c r="U30" s="28">
        <f t="shared" si="5"/>
        <v>0</v>
      </c>
      <c r="V30" s="28">
        <f t="shared" si="5"/>
        <v>0</v>
      </c>
      <c r="W30" s="29">
        <f t="shared" si="5"/>
        <v>0</v>
      </c>
      <c r="X30" s="96">
        <f t="shared" si="0"/>
        <v>15237</v>
      </c>
      <c r="Y30" s="28">
        <f t="shared" si="1"/>
        <v>11440</v>
      </c>
      <c r="Z30" s="28">
        <f t="shared" si="2"/>
        <v>13179</v>
      </c>
      <c r="AA30" s="29">
        <f t="shared" si="3"/>
        <v>10989</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285</v>
      </c>
      <c r="D32" s="100"/>
    </row>
    <row r="34" spans="1:27" ht="21.75" customHeight="1" thickBot="1" x14ac:dyDescent="0.35">
      <c r="A34" s="53" t="s">
        <v>134</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139</v>
      </c>
      <c r="C38" s="34">
        <v>193</v>
      </c>
      <c r="D38" s="34">
        <v>2</v>
      </c>
      <c r="E38" s="34">
        <v>0</v>
      </c>
      <c r="F38" s="34">
        <v>433</v>
      </c>
      <c r="G38" s="34">
        <v>292</v>
      </c>
      <c r="H38" s="34">
        <v>58</v>
      </c>
      <c r="I38" s="34">
        <v>6</v>
      </c>
      <c r="J38" s="34">
        <v>35</v>
      </c>
      <c r="K38" s="34">
        <v>0</v>
      </c>
      <c r="L38" s="34">
        <v>421</v>
      </c>
      <c r="M38" s="34">
        <v>232</v>
      </c>
      <c r="N38" s="34">
        <v>0</v>
      </c>
      <c r="O38" s="34">
        <v>8</v>
      </c>
      <c r="P38" s="34">
        <v>73</v>
      </c>
      <c r="Q38" s="34">
        <v>22</v>
      </c>
      <c r="R38" s="34">
        <v>36</v>
      </c>
      <c r="S38" s="34">
        <v>0</v>
      </c>
      <c r="T38" s="34">
        <v>0</v>
      </c>
      <c r="U38" s="34">
        <v>0</v>
      </c>
      <c r="V38" s="115">
        <v>0</v>
      </c>
      <c r="W38" s="103">
        <v>0</v>
      </c>
      <c r="X38" s="102">
        <f t="shared" ref="X38:X55" si="6">SUM(B38,D38,F38,H38,J38,L38,N38,P38,R38,T38,V38)</f>
        <v>1197</v>
      </c>
      <c r="Y38" s="34">
        <f t="shared" ref="Y38:Y55" si="7">SUM(C38,E38,G38,I38,K38,M38,O38,Q38,S38,U38,W38)</f>
        <v>753</v>
      </c>
      <c r="Z38" s="34">
        <f t="shared" ref="Z38:Z55" si="8">SUM(B38,F38,L38,T38)</f>
        <v>993</v>
      </c>
      <c r="AA38" s="103">
        <f t="shared" ref="AA38:AA55" si="9">SUM(C38,G38,M38,U38)</f>
        <v>717</v>
      </c>
    </row>
    <row r="39" spans="1:27" ht="12" customHeight="1" x14ac:dyDescent="0.2">
      <c r="A39" s="92">
        <v>2</v>
      </c>
      <c r="B39" s="34">
        <v>52</v>
      </c>
      <c r="C39" s="34">
        <v>157</v>
      </c>
      <c r="D39" s="34">
        <v>5</v>
      </c>
      <c r="E39" s="34">
        <v>1</v>
      </c>
      <c r="F39" s="34">
        <v>150</v>
      </c>
      <c r="G39" s="34">
        <v>257</v>
      </c>
      <c r="H39" s="34">
        <v>23</v>
      </c>
      <c r="I39" s="34">
        <v>6</v>
      </c>
      <c r="J39" s="34">
        <v>18</v>
      </c>
      <c r="K39" s="34">
        <v>0</v>
      </c>
      <c r="L39" s="34">
        <v>141</v>
      </c>
      <c r="M39" s="34">
        <v>165</v>
      </c>
      <c r="N39" s="34">
        <v>0</v>
      </c>
      <c r="O39" s="34">
        <v>0</v>
      </c>
      <c r="P39" s="34">
        <v>43</v>
      </c>
      <c r="Q39" s="34">
        <v>24</v>
      </c>
      <c r="R39" s="34">
        <v>0</v>
      </c>
      <c r="S39" s="34">
        <v>2</v>
      </c>
      <c r="T39" s="34">
        <v>0</v>
      </c>
      <c r="U39" s="34">
        <v>0</v>
      </c>
      <c r="V39" s="115">
        <v>0</v>
      </c>
      <c r="W39" s="103">
        <v>0</v>
      </c>
      <c r="X39" s="102">
        <f t="shared" si="6"/>
        <v>432</v>
      </c>
      <c r="Y39" s="34">
        <f t="shared" si="7"/>
        <v>612</v>
      </c>
      <c r="Z39" s="34">
        <f t="shared" si="8"/>
        <v>343</v>
      </c>
      <c r="AA39" s="103">
        <f t="shared" si="9"/>
        <v>579</v>
      </c>
    </row>
    <row r="40" spans="1:27" ht="12" customHeight="1" x14ac:dyDescent="0.2">
      <c r="A40" s="93">
        <v>3</v>
      </c>
      <c r="B40" s="35">
        <v>109</v>
      </c>
      <c r="C40" s="35">
        <v>179</v>
      </c>
      <c r="D40" s="35">
        <v>7</v>
      </c>
      <c r="E40" s="35">
        <v>9</v>
      </c>
      <c r="F40" s="35">
        <v>455</v>
      </c>
      <c r="G40" s="35">
        <v>310</v>
      </c>
      <c r="H40" s="35">
        <v>19</v>
      </c>
      <c r="I40" s="35">
        <v>21</v>
      </c>
      <c r="J40" s="35">
        <v>56</v>
      </c>
      <c r="K40" s="35">
        <v>0</v>
      </c>
      <c r="L40" s="35">
        <v>387</v>
      </c>
      <c r="M40" s="35">
        <v>223</v>
      </c>
      <c r="N40" s="35">
        <v>0</v>
      </c>
      <c r="O40" s="35">
        <v>6</v>
      </c>
      <c r="P40" s="35">
        <v>83</v>
      </c>
      <c r="Q40" s="35">
        <v>8</v>
      </c>
      <c r="R40" s="35">
        <v>0</v>
      </c>
      <c r="S40" s="35">
        <v>0</v>
      </c>
      <c r="T40" s="35">
        <v>0</v>
      </c>
      <c r="U40" s="35">
        <v>0</v>
      </c>
      <c r="V40" s="116">
        <v>0</v>
      </c>
      <c r="W40" s="105">
        <v>0</v>
      </c>
      <c r="X40" s="104">
        <f t="shared" si="6"/>
        <v>1116</v>
      </c>
      <c r="Y40" s="35">
        <f t="shared" si="7"/>
        <v>756</v>
      </c>
      <c r="Z40" s="35">
        <f t="shared" si="8"/>
        <v>951</v>
      </c>
      <c r="AA40" s="105">
        <f t="shared" si="9"/>
        <v>712</v>
      </c>
    </row>
    <row r="41" spans="1:27" ht="12" customHeight="1" x14ac:dyDescent="0.2">
      <c r="A41" s="94">
        <v>4</v>
      </c>
      <c r="B41" s="36">
        <v>240</v>
      </c>
      <c r="C41" s="36">
        <v>124</v>
      </c>
      <c r="D41" s="36">
        <v>20</v>
      </c>
      <c r="E41" s="36">
        <v>1</v>
      </c>
      <c r="F41" s="36">
        <v>810</v>
      </c>
      <c r="G41" s="36">
        <v>257</v>
      </c>
      <c r="H41" s="36">
        <v>73</v>
      </c>
      <c r="I41" s="36">
        <v>8</v>
      </c>
      <c r="J41" s="36">
        <v>64</v>
      </c>
      <c r="K41" s="36">
        <v>4</v>
      </c>
      <c r="L41" s="36">
        <v>412</v>
      </c>
      <c r="M41" s="36">
        <v>144</v>
      </c>
      <c r="N41" s="36">
        <v>0</v>
      </c>
      <c r="O41" s="36">
        <v>0</v>
      </c>
      <c r="P41" s="36">
        <v>25</v>
      </c>
      <c r="Q41" s="36">
        <v>6</v>
      </c>
      <c r="R41" s="36">
        <v>38</v>
      </c>
      <c r="S41" s="36">
        <v>0</v>
      </c>
      <c r="T41" s="36">
        <v>0</v>
      </c>
      <c r="U41" s="36">
        <v>0</v>
      </c>
      <c r="V41" s="117">
        <v>0</v>
      </c>
      <c r="W41" s="107">
        <v>0</v>
      </c>
      <c r="X41" s="106">
        <f t="shared" si="6"/>
        <v>1682</v>
      </c>
      <c r="Y41" s="36">
        <f t="shared" si="7"/>
        <v>544</v>
      </c>
      <c r="Z41" s="36">
        <f t="shared" si="8"/>
        <v>1462</v>
      </c>
      <c r="AA41" s="107">
        <f t="shared" si="9"/>
        <v>525</v>
      </c>
    </row>
    <row r="42" spans="1:27" ht="12" customHeight="1" x14ac:dyDescent="0.2">
      <c r="A42" s="92">
        <v>5</v>
      </c>
      <c r="B42" s="34">
        <v>114</v>
      </c>
      <c r="C42" s="34">
        <v>149</v>
      </c>
      <c r="D42" s="34">
        <v>0</v>
      </c>
      <c r="E42" s="34">
        <v>7</v>
      </c>
      <c r="F42" s="34">
        <v>312</v>
      </c>
      <c r="G42" s="34">
        <v>261</v>
      </c>
      <c r="H42" s="34">
        <v>0</v>
      </c>
      <c r="I42" s="34">
        <v>16</v>
      </c>
      <c r="J42" s="34">
        <v>26</v>
      </c>
      <c r="K42" s="34">
        <v>0</v>
      </c>
      <c r="L42" s="34">
        <v>244</v>
      </c>
      <c r="M42" s="34">
        <v>241</v>
      </c>
      <c r="N42" s="34">
        <v>0</v>
      </c>
      <c r="O42" s="34">
        <v>0</v>
      </c>
      <c r="P42" s="34">
        <v>37</v>
      </c>
      <c r="Q42" s="34">
        <v>25</v>
      </c>
      <c r="R42" s="34">
        <v>0</v>
      </c>
      <c r="S42" s="34">
        <v>0</v>
      </c>
      <c r="T42" s="34">
        <v>0</v>
      </c>
      <c r="U42" s="34">
        <v>0</v>
      </c>
      <c r="V42" s="115">
        <v>0</v>
      </c>
      <c r="W42" s="103">
        <v>0</v>
      </c>
      <c r="X42" s="102">
        <f t="shared" si="6"/>
        <v>733</v>
      </c>
      <c r="Y42" s="34">
        <f t="shared" si="7"/>
        <v>699</v>
      </c>
      <c r="Z42" s="34">
        <f t="shared" si="8"/>
        <v>670</v>
      </c>
      <c r="AA42" s="103">
        <f t="shared" si="9"/>
        <v>651</v>
      </c>
    </row>
    <row r="43" spans="1:27" ht="12" customHeight="1" x14ac:dyDescent="0.2">
      <c r="A43" s="93">
        <v>6</v>
      </c>
      <c r="B43" s="35">
        <v>125</v>
      </c>
      <c r="C43" s="35">
        <v>181</v>
      </c>
      <c r="D43" s="35">
        <v>9</v>
      </c>
      <c r="E43" s="35">
        <v>9</v>
      </c>
      <c r="F43" s="35">
        <v>311</v>
      </c>
      <c r="G43" s="35">
        <v>317</v>
      </c>
      <c r="H43" s="35">
        <v>9</v>
      </c>
      <c r="I43" s="35">
        <v>23</v>
      </c>
      <c r="J43" s="35">
        <v>14</v>
      </c>
      <c r="K43" s="35">
        <v>0</v>
      </c>
      <c r="L43" s="35">
        <v>323</v>
      </c>
      <c r="M43" s="35">
        <v>221</v>
      </c>
      <c r="N43" s="35">
        <v>0</v>
      </c>
      <c r="O43" s="35">
        <v>0</v>
      </c>
      <c r="P43" s="35">
        <v>42</v>
      </c>
      <c r="Q43" s="35">
        <v>16</v>
      </c>
      <c r="R43" s="35">
        <v>0</v>
      </c>
      <c r="S43" s="35">
        <v>0</v>
      </c>
      <c r="T43" s="35">
        <v>0</v>
      </c>
      <c r="U43" s="35">
        <v>0</v>
      </c>
      <c r="V43" s="116">
        <v>0</v>
      </c>
      <c r="W43" s="105">
        <v>0</v>
      </c>
      <c r="X43" s="104">
        <f t="shared" si="6"/>
        <v>833</v>
      </c>
      <c r="Y43" s="35">
        <f t="shared" si="7"/>
        <v>767</v>
      </c>
      <c r="Z43" s="35">
        <f t="shared" si="8"/>
        <v>759</v>
      </c>
      <c r="AA43" s="105">
        <f t="shared" si="9"/>
        <v>719</v>
      </c>
    </row>
    <row r="44" spans="1:27" ht="12" customHeight="1" x14ac:dyDescent="0.2">
      <c r="A44" s="94">
        <v>7</v>
      </c>
      <c r="B44" s="36">
        <v>162</v>
      </c>
      <c r="C44" s="36">
        <v>196</v>
      </c>
      <c r="D44" s="36">
        <v>0</v>
      </c>
      <c r="E44" s="36">
        <v>0</v>
      </c>
      <c r="F44" s="36">
        <v>473</v>
      </c>
      <c r="G44" s="36">
        <v>335</v>
      </c>
      <c r="H44" s="36">
        <v>24</v>
      </c>
      <c r="I44" s="36">
        <v>0</v>
      </c>
      <c r="J44" s="36">
        <v>23</v>
      </c>
      <c r="K44" s="36">
        <v>5</v>
      </c>
      <c r="L44" s="36">
        <v>229</v>
      </c>
      <c r="M44" s="36">
        <v>162</v>
      </c>
      <c r="N44" s="36">
        <v>0</v>
      </c>
      <c r="O44" s="36">
        <v>0</v>
      </c>
      <c r="P44" s="36">
        <v>38</v>
      </c>
      <c r="Q44" s="36">
        <v>27</v>
      </c>
      <c r="R44" s="36">
        <v>0</v>
      </c>
      <c r="S44" s="36">
        <v>0</v>
      </c>
      <c r="T44" s="36">
        <v>0</v>
      </c>
      <c r="U44" s="36">
        <v>0</v>
      </c>
      <c r="V44" s="117">
        <v>0</v>
      </c>
      <c r="W44" s="107">
        <v>0</v>
      </c>
      <c r="X44" s="106">
        <f t="shared" si="6"/>
        <v>949</v>
      </c>
      <c r="Y44" s="36">
        <f t="shared" si="7"/>
        <v>725</v>
      </c>
      <c r="Z44" s="36">
        <f t="shared" si="8"/>
        <v>864</v>
      </c>
      <c r="AA44" s="107">
        <f t="shared" si="9"/>
        <v>693</v>
      </c>
    </row>
    <row r="45" spans="1:27" ht="12" customHeight="1" x14ac:dyDescent="0.2">
      <c r="A45" s="92">
        <v>8</v>
      </c>
      <c r="B45" s="34">
        <v>283</v>
      </c>
      <c r="C45" s="34">
        <v>135</v>
      </c>
      <c r="D45" s="34">
        <v>0</v>
      </c>
      <c r="E45" s="34">
        <v>0</v>
      </c>
      <c r="F45" s="34">
        <v>680</v>
      </c>
      <c r="G45" s="34">
        <v>214</v>
      </c>
      <c r="H45" s="34">
        <v>46</v>
      </c>
      <c r="I45" s="34">
        <v>0</v>
      </c>
      <c r="J45" s="34">
        <v>49</v>
      </c>
      <c r="K45" s="34">
        <v>6</v>
      </c>
      <c r="L45" s="34">
        <v>227</v>
      </c>
      <c r="M45" s="34">
        <v>128</v>
      </c>
      <c r="N45" s="34">
        <v>0</v>
      </c>
      <c r="O45" s="34">
        <v>0</v>
      </c>
      <c r="P45" s="34">
        <v>28</v>
      </c>
      <c r="Q45" s="34">
        <v>9</v>
      </c>
      <c r="R45" s="34">
        <v>33</v>
      </c>
      <c r="S45" s="34">
        <v>0</v>
      </c>
      <c r="T45" s="34">
        <v>0</v>
      </c>
      <c r="U45" s="34">
        <v>0</v>
      </c>
      <c r="V45" s="115">
        <v>0</v>
      </c>
      <c r="W45" s="103">
        <v>0</v>
      </c>
      <c r="X45" s="102">
        <f t="shared" si="6"/>
        <v>1346</v>
      </c>
      <c r="Y45" s="34">
        <f t="shared" si="7"/>
        <v>492</v>
      </c>
      <c r="Z45" s="34">
        <f t="shared" si="8"/>
        <v>1190</v>
      </c>
      <c r="AA45" s="103">
        <f t="shared" si="9"/>
        <v>477</v>
      </c>
    </row>
    <row r="46" spans="1:27" ht="12" customHeight="1" x14ac:dyDescent="0.2">
      <c r="A46" s="93">
        <v>9</v>
      </c>
      <c r="B46" s="35">
        <v>133</v>
      </c>
      <c r="C46" s="35">
        <v>154</v>
      </c>
      <c r="D46" s="35">
        <v>0</v>
      </c>
      <c r="E46" s="35">
        <v>0</v>
      </c>
      <c r="F46" s="35">
        <v>559</v>
      </c>
      <c r="G46" s="35">
        <v>313</v>
      </c>
      <c r="H46" s="35">
        <v>0</v>
      </c>
      <c r="I46" s="35">
        <v>0</v>
      </c>
      <c r="J46" s="35">
        <v>29</v>
      </c>
      <c r="K46" s="35">
        <v>0</v>
      </c>
      <c r="L46" s="35">
        <v>294</v>
      </c>
      <c r="M46" s="35">
        <v>252</v>
      </c>
      <c r="N46" s="35">
        <v>0</v>
      </c>
      <c r="O46" s="35">
        <v>0</v>
      </c>
      <c r="P46" s="35">
        <v>14</v>
      </c>
      <c r="Q46" s="35">
        <v>9</v>
      </c>
      <c r="R46" s="35">
        <v>69</v>
      </c>
      <c r="S46" s="35">
        <v>0</v>
      </c>
      <c r="T46" s="35">
        <v>0</v>
      </c>
      <c r="U46" s="35">
        <v>0</v>
      </c>
      <c r="V46" s="116">
        <v>0</v>
      </c>
      <c r="W46" s="105">
        <v>0</v>
      </c>
      <c r="X46" s="104">
        <f t="shared" si="6"/>
        <v>1098</v>
      </c>
      <c r="Y46" s="35">
        <f t="shared" si="7"/>
        <v>728</v>
      </c>
      <c r="Z46" s="35">
        <f t="shared" si="8"/>
        <v>986</v>
      </c>
      <c r="AA46" s="105">
        <f t="shared" si="9"/>
        <v>719</v>
      </c>
    </row>
    <row r="47" spans="1:27" ht="12" customHeight="1" x14ac:dyDescent="0.2">
      <c r="A47" s="94">
        <v>10</v>
      </c>
      <c r="B47" s="36">
        <v>171</v>
      </c>
      <c r="C47" s="36">
        <v>147</v>
      </c>
      <c r="D47" s="36">
        <v>35</v>
      </c>
      <c r="E47" s="36">
        <v>0</v>
      </c>
      <c r="F47" s="36">
        <v>524</v>
      </c>
      <c r="G47" s="36">
        <v>241</v>
      </c>
      <c r="H47" s="36">
        <v>50</v>
      </c>
      <c r="I47" s="36">
        <v>0</v>
      </c>
      <c r="J47" s="36">
        <v>20</v>
      </c>
      <c r="K47" s="36">
        <v>0</v>
      </c>
      <c r="L47" s="36">
        <v>243</v>
      </c>
      <c r="M47" s="36">
        <v>215</v>
      </c>
      <c r="N47" s="36">
        <v>0</v>
      </c>
      <c r="O47" s="36">
        <v>0</v>
      </c>
      <c r="P47" s="36">
        <v>18</v>
      </c>
      <c r="Q47" s="36">
        <v>11</v>
      </c>
      <c r="R47" s="36">
        <v>45</v>
      </c>
      <c r="S47" s="36">
        <v>0</v>
      </c>
      <c r="T47" s="36">
        <v>0</v>
      </c>
      <c r="U47" s="36">
        <v>0</v>
      </c>
      <c r="V47" s="117">
        <v>0</v>
      </c>
      <c r="W47" s="107">
        <v>0</v>
      </c>
      <c r="X47" s="106">
        <f t="shared" si="6"/>
        <v>1106</v>
      </c>
      <c r="Y47" s="36">
        <f t="shared" si="7"/>
        <v>614</v>
      </c>
      <c r="Z47" s="36">
        <f t="shared" si="8"/>
        <v>938</v>
      </c>
      <c r="AA47" s="107">
        <f t="shared" si="9"/>
        <v>603</v>
      </c>
    </row>
    <row r="48" spans="1:27" ht="12" customHeight="1" x14ac:dyDescent="0.2">
      <c r="A48" s="92">
        <v>11</v>
      </c>
      <c r="B48" s="34">
        <v>141</v>
      </c>
      <c r="C48" s="34">
        <v>199</v>
      </c>
      <c r="D48" s="34">
        <v>20</v>
      </c>
      <c r="E48" s="34">
        <v>0</v>
      </c>
      <c r="F48" s="34">
        <v>536</v>
      </c>
      <c r="G48" s="34">
        <v>334</v>
      </c>
      <c r="H48" s="34">
        <v>151</v>
      </c>
      <c r="I48" s="34">
        <v>6</v>
      </c>
      <c r="J48" s="34">
        <v>30</v>
      </c>
      <c r="K48" s="34">
        <v>3</v>
      </c>
      <c r="L48" s="34">
        <v>169</v>
      </c>
      <c r="M48" s="34">
        <v>220</v>
      </c>
      <c r="N48" s="34">
        <v>0</v>
      </c>
      <c r="O48" s="34">
        <v>0</v>
      </c>
      <c r="P48" s="34">
        <v>8</v>
      </c>
      <c r="Q48" s="34">
        <v>3</v>
      </c>
      <c r="R48" s="34">
        <v>0</v>
      </c>
      <c r="S48" s="34">
        <v>0</v>
      </c>
      <c r="T48" s="34">
        <v>0</v>
      </c>
      <c r="U48" s="34">
        <v>0</v>
      </c>
      <c r="V48" s="115">
        <v>0</v>
      </c>
      <c r="W48" s="103">
        <v>0</v>
      </c>
      <c r="X48" s="102">
        <f t="shared" si="6"/>
        <v>1055</v>
      </c>
      <c r="Y48" s="34">
        <f t="shared" si="7"/>
        <v>765</v>
      </c>
      <c r="Z48" s="34">
        <f t="shared" si="8"/>
        <v>846</v>
      </c>
      <c r="AA48" s="103">
        <f t="shared" si="9"/>
        <v>753</v>
      </c>
    </row>
    <row r="49" spans="1:27" ht="12" customHeight="1" x14ac:dyDescent="0.2">
      <c r="A49" s="93">
        <v>12</v>
      </c>
      <c r="B49" s="35">
        <v>152</v>
      </c>
      <c r="C49" s="35">
        <v>233</v>
      </c>
      <c r="D49" s="35">
        <v>2</v>
      </c>
      <c r="E49" s="35">
        <v>3</v>
      </c>
      <c r="F49" s="35">
        <v>492</v>
      </c>
      <c r="G49" s="35">
        <v>335</v>
      </c>
      <c r="H49" s="35">
        <v>23</v>
      </c>
      <c r="I49" s="35">
        <v>21</v>
      </c>
      <c r="J49" s="35">
        <v>19</v>
      </c>
      <c r="K49" s="35">
        <v>0</v>
      </c>
      <c r="L49" s="35">
        <v>169</v>
      </c>
      <c r="M49" s="35">
        <v>255</v>
      </c>
      <c r="N49" s="35">
        <v>0</v>
      </c>
      <c r="O49" s="35">
        <v>0</v>
      </c>
      <c r="P49" s="35">
        <v>6</v>
      </c>
      <c r="Q49" s="35">
        <v>25</v>
      </c>
      <c r="R49" s="35">
        <v>0</v>
      </c>
      <c r="S49" s="35">
        <v>0</v>
      </c>
      <c r="T49" s="35">
        <v>0</v>
      </c>
      <c r="U49" s="35">
        <v>0</v>
      </c>
      <c r="V49" s="116">
        <v>0</v>
      </c>
      <c r="W49" s="105">
        <v>0</v>
      </c>
      <c r="X49" s="104">
        <f t="shared" si="6"/>
        <v>863</v>
      </c>
      <c r="Y49" s="35">
        <f t="shared" si="7"/>
        <v>872</v>
      </c>
      <c r="Z49" s="35">
        <f t="shared" si="8"/>
        <v>813</v>
      </c>
      <c r="AA49" s="105">
        <f t="shared" si="9"/>
        <v>823</v>
      </c>
    </row>
    <row r="50" spans="1:27" ht="12" customHeight="1" x14ac:dyDescent="0.2">
      <c r="A50" s="94">
        <v>13</v>
      </c>
      <c r="B50" s="36">
        <v>88</v>
      </c>
      <c r="C50" s="36">
        <v>371</v>
      </c>
      <c r="D50" s="36">
        <v>3</v>
      </c>
      <c r="E50" s="36">
        <v>8</v>
      </c>
      <c r="F50" s="36">
        <v>323</v>
      </c>
      <c r="G50" s="36">
        <v>604</v>
      </c>
      <c r="H50" s="36">
        <v>66</v>
      </c>
      <c r="I50" s="36">
        <v>19</v>
      </c>
      <c r="J50" s="36">
        <v>27</v>
      </c>
      <c r="K50" s="36">
        <v>5</v>
      </c>
      <c r="L50" s="36">
        <v>309</v>
      </c>
      <c r="M50" s="36">
        <v>466</v>
      </c>
      <c r="N50" s="36">
        <v>0</v>
      </c>
      <c r="O50" s="36">
        <v>0</v>
      </c>
      <c r="P50" s="36">
        <v>9</v>
      </c>
      <c r="Q50" s="36">
        <v>9</v>
      </c>
      <c r="R50" s="36">
        <v>0</v>
      </c>
      <c r="S50" s="36">
        <v>0</v>
      </c>
      <c r="T50" s="36">
        <v>0</v>
      </c>
      <c r="U50" s="36">
        <v>0</v>
      </c>
      <c r="V50" s="117">
        <v>0</v>
      </c>
      <c r="W50" s="107">
        <v>0</v>
      </c>
      <c r="X50" s="106">
        <f t="shared" si="6"/>
        <v>825</v>
      </c>
      <c r="Y50" s="36">
        <f t="shared" si="7"/>
        <v>1482</v>
      </c>
      <c r="Z50" s="36">
        <f t="shared" si="8"/>
        <v>720</v>
      </c>
      <c r="AA50" s="107">
        <f t="shared" si="9"/>
        <v>1441</v>
      </c>
    </row>
    <row r="51" spans="1:27" ht="12" customHeight="1" x14ac:dyDescent="0.2">
      <c r="A51" s="92">
        <v>14</v>
      </c>
      <c r="B51" s="34">
        <v>137</v>
      </c>
      <c r="C51" s="34">
        <v>316</v>
      </c>
      <c r="D51" s="34">
        <v>7</v>
      </c>
      <c r="E51" s="34">
        <v>1</v>
      </c>
      <c r="F51" s="34">
        <v>366</v>
      </c>
      <c r="G51" s="34">
        <v>449</v>
      </c>
      <c r="H51" s="34">
        <v>87</v>
      </c>
      <c r="I51" s="34">
        <v>17</v>
      </c>
      <c r="J51" s="34">
        <v>19</v>
      </c>
      <c r="K51" s="34">
        <v>3</v>
      </c>
      <c r="L51" s="34">
        <v>199</v>
      </c>
      <c r="M51" s="34">
        <v>281</v>
      </c>
      <c r="N51" s="34">
        <v>5</v>
      </c>
      <c r="O51" s="34">
        <v>0</v>
      </c>
      <c r="P51" s="34">
        <v>24</v>
      </c>
      <c r="Q51" s="34">
        <v>0</v>
      </c>
      <c r="R51" s="34">
        <v>0</v>
      </c>
      <c r="S51" s="34">
        <v>0</v>
      </c>
      <c r="T51" s="34">
        <v>0</v>
      </c>
      <c r="U51" s="34">
        <v>0</v>
      </c>
      <c r="V51" s="115">
        <v>0</v>
      </c>
      <c r="W51" s="103">
        <v>0</v>
      </c>
      <c r="X51" s="102">
        <f t="shared" si="6"/>
        <v>844</v>
      </c>
      <c r="Y51" s="34">
        <f t="shared" si="7"/>
        <v>1067</v>
      </c>
      <c r="Z51" s="34">
        <f t="shared" si="8"/>
        <v>702</v>
      </c>
      <c r="AA51" s="103">
        <f t="shared" si="9"/>
        <v>1046</v>
      </c>
    </row>
    <row r="52" spans="1:27" ht="12" customHeight="1" x14ac:dyDescent="0.2">
      <c r="A52" s="93">
        <v>15</v>
      </c>
      <c r="B52" s="35">
        <v>106</v>
      </c>
      <c r="C52" s="35">
        <v>153</v>
      </c>
      <c r="D52" s="35">
        <v>0</v>
      </c>
      <c r="E52" s="35">
        <v>2</v>
      </c>
      <c r="F52" s="35">
        <v>402</v>
      </c>
      <c r="G52" s="35">
        <v>225</v>
      </c>
      <c r="H52" s="35">
        <v>13</v>
      </c>
      <c r="I52" s="35">
        <v>26</v>
      </c>
      <c r="J52" s="35">
        <v>23</v>
      </c>
      <c r="K52" s="35">
        <v>0</v>
      </c>
      <c r="L52" s="35">
        <v>226</v>
      </c>
      <c r="M52" s="35">
        <v>121</v>
      </c>
      <c r="N52" s="35">
        <v>0</v>
      </c>
      <c r="O52" s="35">
        <v>2</v>
      </c>
      <c r="P52" s="35">
        <v>6</v>
      </c>
      <c r="Q52" s="35">
        <v>3</v>
      </c>
      <c r="R52" s="35">
        <v>27</v>
      </c>
      <c r="S52" s="35">
        <v>0</v>
      </c>
      <c r="T52" s="35">
        <v>0</v>
      </c>
      <c r="U52" s="35">
        <v>0</v>
      </c>
      <c r="V52" s="116">
        <v>0</v>
      </c>
      <c r="W52" s="105">
        <v>0</v>
      </c>
      <c r="X52" s="104">
        <f t="shared" si="6"/>
        <v>803</v>
      </c>
      <c r="Y52" s="35">
        <f t="shared" si="7"/>
        <v>532</v>
      </c>
      <c r="Z52" s="35">
        <f t="shared" si="8"/>
        <v>734</v>
      </c>
      <c r="AA52" s="105">
        <f t="shared" si="9"/>
        <v>499</v>
      </c>
    </row>
    <row r="53" spans="1:27" ht="12" customHeight="1" thickBot="1" x14ac:dyDescent="0.25">
      <c r="A53" s="95" t="s">
        <v>17</v>
      </c>
      <c r="B53" s="28">
        <f t="shared" ref="B53:W53" si="10">SUM(B38:B52)</f>
        <v>2152</v>
      </c>
      <c r="C53" s="28">
        <f t="shared" si="10"/>
        <v>2887</v>
      </c>
      <c r="D53" s="28">
        <f t="shared" si="10"/>
        <v>110</v>
      </c>
      <c r="E53" s="28">
        <f t="shared" si="10"/>
        <v>41</v>
      </c>
      <c r="F53" s="28">
        <f t="shared" si="10"/>
        <v>6826</v>
      </c>
      <c r="G53" s="28">
        <f t="shared" si="10"/>
        <v>4744</v>
      </c>
      <c r="H53" s="28">
        <f t="shared" si="10"/>
        <v>642</v>
      </c>
      <c r="I53" s="28">
        <f t="shared" si="10"/>
        <v>169</v>
      </c>
      <c r="J53" s="28">
        <f t="shared" si="10"/>
        <v>452</v>
      </c>
      <c r="K53" s="28">
        <f t="shared" si="10"/>
        <v>26</v>
      </c>
      <c r="L53" s="28">
        <f t="shared" si="10"/>
        <v>3993</v>
      </c>
      <c r="M53" s="28">
        <f t="shared" si="10"/>
        <v>3326</v>
      </c>
      <c r="N53" s="28">
        <f t="shared" si="10"/>
        <v>5</v>
      </c>
      <c r="O53" s="28">
        <f t="shared" si="10"/>
        <v>16</v>
      </c>
      <c r="P53" s="28">
        <f t="shared" si="10"/>
        <v>454</v>
      </c>
      <c r="Q53" s="28">
        <f t="shared" si="10"/>
        <v>197</v>
      </c>
      <c r="R53" s="28">
        <f t="shared" si="10"/>
        <v>248</v>
      </c>
      <c r="S53" s="28">
        <f t="shared" si="10"/>
        <v>2</v>
      </c>
      <c r="T53" s="28">
        <f t="shared" si="10"/>
        <v>0</v>
      </c>
      <c r="U53" s="28">
        <f t="shared" si="10"/>
        <v>0</v>
      </c>
      <c r="V53" s="28">
        <f t="shared" si="10"/>
        <v>0</v>
      </c>
      <c r="W53" s="29">
        <f t="shared" si="10"/>
        <v>0</v>
      </c>
      <c r="X53" s="96">
        <f t="shared" si="6"/>
        <v>14882</v>
      </c>
      <c r="Y53" s="28">
        <f t="shared" si="7"/>
        <v>11408</v>
      </c>
      <c r="Z53" s="28">
        <f t="shared" si="8"/>
        <v>12971</v>
      </c>
      <c r="AA53" s="29">
        <f t="shared" si="9"/>
        <v>10957</v>
      </c>
    </row>
    <row r="54" spans="1:27" ht="12" customHeight="1" x14ac:dyDescent="0.2">
      <c r="A54" s="97" t="s">
        <v>18</v>
      </c>
      <c r="B54" s="63">
        <v>27</v>
      </c>
      <c r="C54" s="63">
        <v>0</v>
      </c>
      <c r="D54" s="63">
        <v>15</v>
      </c>
      <c r="E54" s="63">
        <v>0</v>
      </c>
      <c r="F54" s="63">
        <v>16</v>
      </c>
      <c r="G54" s="63">
        <v>0</v>
      </c>
      <c r="H54" s="63">
        <v>6</v>
      </c>
      <c r="I54" s="63">
        <v>0</v>
      </c>
      <c r="J54" s="63">
        <v>0</v>
      </c>
      <c r="K54" s="63">
        <v>0</v>
      </c>
      <c r="L54" s="63">
        <v>165</v>
      </c>
      <c r="M54" s="63">
        <v>32</v>
      </c>
      <c r="N54" s="63">
        <v>0</v>
      </c>
      <c r="O54" s="63">
        <v>0</v>
      </c>
      <c r="P54" s="63">
        <v>13</v>
      </c>
      <c r="Q54" s="63">
        <v>0</v>
      </c>
      <c r="R54" s="63">
        <v>113</v>
      </c>
      <c r="S54" s="63">
        <v>0</v>
      </c>
      <c r="T54" s="63">
        <v>0</v>
      </c>
      <c r="U54" s="63">
        <v>0</v>
      </c>
      <c r="V54" s="63">
        <v>0</v>
      </c>
      <c r="W54" s="64">
        <v>0</v>
      </c>
      <c r="X54" s="98">
        <f t="shared" si="6"/>
        <v>355</v>
      </c>
      <c r="Y54" s="37">
        <f t="shared" si="7"/>
        <v>32</v>
      </c>
      <c r="Z54" s="37">
        <f t="shared" si="8"/>
        <v>208</v>
      </c>
      <c r="AA54" s="99">
        <f t="shared" si="9"/>
        <v>32</v>
      </c>
    </row>
    <row r="55" spans="1:27" ht="12" customHeight="1" thickBot="1" x14ac:dyDescent="0.25">
      <c r="A55" s="95" t="s">
        <v>19</v>
      </c>
      <c r="B55" s="28">
        <f t="shared" ref="B55:W55" si="11">SUM(B53:B54)</f>
        <v>2179</v>
      </c>
      <c r="C55" s="28">
        <f t="shared" si="11"/>
        <v>2887</v>
      </c>
      <c r="D55" s="28">
        <f t="shared" si="11"/>
        <v>125</v>
      </c>
      <c r="E55" s="28">
        <f t="shared" si="11"/>
        <v>41</v>
      </c>
      <c r="F55" s="28">
        <f t="shared" si="11"/>
        <v>6842</v>
      </c>
      <c r="G55" s="28">
        <f t="shared" si="11"/>
        <v>4744</v>
      </c>
      <c r="H55" s="28">
        <f t="shared" si="11"/>
        <v>648</v>
      </c>
      <c r="I55" s="28">
        <f t="shared" si="11"/>
        <v>169</v>
      </c>
      <c r="J55" s="28">
        <f t="shared" si="11"/>
        <v>452</v>
      </c>
      <c r="K55" s="28">
        <f t="shared" si="11"/>
        <v>26</v>
      </c>
      <c r="L55" s="28">
        <f t="shared" si="11"/>
        <v>4158</v>
      </c>
      <c r="M55" s="28">
        <f t="shared" si="11"/>
        <v>3358</v>
      </c>
      <c r="N55" s="28">
        <f t="shared" si="11"/>
        <v>5</v>
      </c>
      <c r="O55" s="28">
        <f t="shared" si="11"/>
        <v>16</v>
      </c>
      <c r="P55" s="28">
        <f t="shared" si="11"/>
        <v>467</v>
      </c>
      <c r="Q55" s="28">
        <f t="shared" si="11"/>
        <v>197</v>
      </c>
      <c r="R55" s="28">
        <f t="shared" si="11"/>
        <v>361</v>
      </c>
      <c r="S55" s="28">
        <f t="shared" si="11"/>
        <v>2</v>
      </c>
      <c r="T55" s="28">
        <f t="shared" si="11"/>
        <v>0</v>
      </c>
      <c r="U55" s="28">
        <f t="shared" si="11"/>
        <v>0</v>
      </c>
      <c r="V55" s="28">
        <f t="shared" si="11"/>
        <v>0</v>
      </c>
      <c r="W55" s="29">
        <f t="shared" si="11"/>
        <v>0</v>
      </c>
      <c r="X55" s="96">
        <f t="shared" si="6"/>
        <v>15237</v>
      </c>
      <c r="Y55" s="28">
        <f t="shared" si="7"/>
        <v>11440</v>
      </c>
      <c r="Z55" s="28">
        <f t="shared" si="8"/>
        <v>13179</v>
      </c>
      <c r="AA55" s="29">
        <f t="shared" si="9"/>
        <v>10989</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285</v>
      </c>
      <c r="D57" s="100"/>
    </row>
    <row r="58" spans="1:27" ht="12" customHeight="1" x14ac:dyDescent="0.2">
      <c r="B58" s="108" t="str">
        <f t="shared" ref="B58:AA58" si="12">IF(B53-B28=0," ",B53-B28)</f>
        <v xml:space="preserve"> </v>
      </c>
      <c r="C58" s="108" t="str">
        <f t="shared" si="12"/>
        <v xml:space="preserve"> </v>
      </c>
      <c r="D58" s="108" t="str">
        <f t="shared" si="12"/>
        <v xml:space="preserve"> </v>
      </c>
      <c r="E58" s="108" t="str">
        <f t="shared" si="12"/>
        <v xml:space="preserve"> </v>
      </c>
      <c r="F58" s="108" t="str">
        <f t="shared" si="12"/>
        <v xml:space="preserve"> </v>
      </c>
      <c r="G58" s="108" t="str">
        <f t="shared" si="12"/>
        <v xml:space="preserve"> </v>
      </c>
      <c r="H58" s="108" t="str">
        <f t="shared" si="12"/>
        <v xml:space="preserve"> </v>
      </c>
      <c r="I58" s="108" t="str">
        <f t="shared" si="12"/>
        <v xml:space="preserve"> </v>
      </c>
      <c r="J58" s="108" t="str">
        <f t="shared" si="12"/>
        <v xml:space="preserve"> </v>
      </c>
      <c r="K58" s="108" t="str">
        <f t="shared" si="12"/>
        <v xml:space="preserve"> </v>
      </c>
      <c r="L58" s="108" t="str">
        <f t="shared" si="12"/>
        <v xml:space="preserve"> </v>
      </c>
      <c r="M58" s="108" t="str">
        <f t="shared" si="12"/>
        <v xml:space="preserve"> </v>
      </c>
      <c r="N58" s="108" t="str">
        <f t="shared" si="12"/>
        <v xml:space="preserve"> </v>
      </c>
      <c r="O58" s="108" t="str">
        <f t="shared" si="12"/>
        <v xml:space="preserve"> </v>
      </c>
      <c r="P58" s="108" t="str">
        <f t="shared" si="12"/>
        <v xml:space="preserve"> </v>
      </c>
      <c r="Q58" s="108" t="str">
        <f t="shared" si="12"/>
        <v xml:space="preserve"> </v>
      </c>
      <c r="R58" s="108" t="str">
        <f t="shared" si="12"/>
        <v xml:space="preserve"> </v>
      </c>
      <c r="S58" s="108" t="str">
        <f t="shared" si="12"/>
        <v xml:space="preserve"> </v>
      </c>
      <c r="T58" s="108" t="str">
        <f t="shared" si="12"/>
        <v xml:space="preserve"> </v>
      </c>
      <c r="U58" s="108" t="str">
        <f t="shared" si="12"/>
        <v xml:space="preserve"> </v>
      </c>
      <c r="V58" s="108" t="str">
        <f t="shared" si="12"/>
        <v xml:space="preserve"> </v>
      </c>
      <c r="W58" s="108" t="str">
        <f t="shared" si="12"/>
        <v xml:space="preserve"> </v>
      </c>
      <c r="X58" s="108" t="str">
        <f t="shared" si="12"/>
        <v xml:space="preserve"> </v>
      </c>
      <c r="Y58" s="108" t="str">
        <f t="shared" si="12"/>
        <v xml:space="preserve"> </v>
      </c>
      <c r="Z58" s="108" t="str">
        <f t="shared" si="12"/>
        <v xml:space="preserve"> </v>
      </c>
      <c r="AA58" s="108" t="str">
        <f t="shared" si="12"/>
        <v xml:space="preserve"> </v>
      </c>
    </row>
    <row r="59" spans="1:27" ht="21" customHeight="1" thickBot="1" x14ac:dyDescent="0.35">
      <c r="A59" s="53" t="s">
        <v>135</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531</v>
      </c>
      <c r="C63" s="34">
        <f t="shared" ref="C63:AA63" si="13">SUM(C15:C16,C20:C23)</f>
        <v>1127</v>
      </c>
      <c r="D63" s="34">
        <f t="shared" si="13"/>
        <v>25</v>
      </c>
      <c r="E63" s="34">
        <f t="shared" si="13"/>
        <v>13</v>
      </c>
      <c r="F63" s="34">
        <f t="shared" si="13"/>
        <v>1760</v>
      </c>
      <c r="G63" s="34">
        <f t="shared" si="13"/>
        <v>1738</v>
      </c>
      <c r="H63" s="34">
        <f t="shared" si="13"/>
        <v>216</v>
      </c>
      <c r="I63" s="34">
        <f t="shared" si="13"/>
        <v>71</v>
      </c>
      <c r="J63" s="34">
        <f t="shared" si="13"/>
        <v>101</v>
      </c>
      <c r="K63" s="34">
        <f t="shared" si="13"/>
        <v>11</v>
      </c>
      <c r="L63" s="34">
        <f t="shared" si="13"/>
        <v>987</v>
      </c>
      <c r="M63" s="34">
        <f t="shared" si="13"/>
        <v>1228</v>
      </c>
      <c r="N63" s="34">
        <f t="shared" si="13"/>
        <v>5</v>
      </c>
      <c r="O63" s="34">
        <f t="shared" si="13"/>
        <v>2</v>
      </c>
      <c r="P63" s="34">
        <f t="shared" si="13"/>
        <v>32</v>
      </c>
      <c r="Q63" s="34">
        <f t="shared" si="13"/>
        <v>40</v>
      </c>
      <c r="R63" s="34">
        <f t="shared" si="13"/>
        <v>27</v>
      </c>
      <c r="S63" s="34">
        <f t="shared" si="13"/>
        <v>0</v>
      </c>
      <c r="T63" s="33">
        <f t="shared" si="13"/>
        <v>0</v>
      </c>
      <c r="U63" s="33">
        <f t="shared" si="13"/>
        <v>0</v>
      </c>
      <c r="V63" s="33">
        <f t="shared" si="13"/>
        <v>0</v>
      </c>
      <c r="W63" s="59">
        <f t="shared" si="13"/>
        <v>0</v>
      </c>
      <c r="X63" s="102">
        <f t="shared" si="13"/>
        <v>3684</v>
      </c>
      <c r="Y63" s="34">
        <f t="shared" si="13"/>
        <v>4230</v>
      </c>
      <c r="Z63" s="34">
        <f t="shared" si="13"/>
        <v>3278</v>
      </c>
      <c r="AA63" s="103">
        <f t="shared" si="13"/>
        <v>4093</v>
      </c>
    </row>
    <row r="64" spans="1:27" ht="12" customHeight="1" x14ac:dyDescent="0.2">
      <c r="A64" s="92" t="s">
        <v>26</v>
      </c>
      <c r="B64" s="34">
        <f>SUM(B7:B9,B12:B14,B17:B18,B24)</f>
        <v>949</v>
      </c>
      <c r="C64" s="34">
        <f t="shared" ref="C64:AA64" si="14">SUM(C7:C9,C12:C14,C17:C18,C24)</f>
        <v>1344</v>
      </c>
      <c r="D64" s="34">
        <f t="shared" si="14"/>
        <v>65</v>
      </c>
      <c r="E64" s="34">
        <f t="shared" si="14"/>
        <v>27</v>
      </c>
      <c r="F64" s="34">
        <f t="shared" si="14"/>
        <v>3029</v>
      </c>
      <c r="G64" s="34">
        <f t="shared" si="14"/>
        <v>2251</v>
      </c>
      <c r="H64" s="34">
        <f t="shared" si="14"/>
        <v>317</v>
      </c>
      <c r="I64" s="34">
        <f t="shared" si="14"/>
        <v>84</v>
      </c>
      <c r="J64" s="34">
        <f t="shared" si="14"/>
        <v>204</v>
      </c>
      <c r="K64" s="34">
        <f t="shared" si="14"/>
        <v>5</v>
      </c>
      <c r="L64" s="34">
        <f t="shared" si="14"/>
        <v>1973</v>
      </c>
      <c r="M64" s="34">
        <f t="shared" si="14"/>
        <v>1590</v>
      </c>
      <c r="N64" s="34">
        <f t="shared" si="14"/>
        <v>0</v>
      </c>
      <c r="O64" s="34">
        <f t="shared" si="14"/>
        <v>6</v>
      </c>
      <c r="P64" s="34">
        <f t="shared" si="14"/>
        <v>342</v>
      </c>
      <c r="Q64" s="34">
        <f t="shared" si="14"/>
        <v>130</v>
      </c>
      <c r="R64" s="34">
        <f t="shared" si="14"/>
        <v>81</v>
      </c>
      <c r="S64" s="34">
        <f t="shared" si="14"/>
        <v>2</v>
      </c>
      <c r="T64" s="33">
        <f t="shared" si="14"/>
        <v>0</v>
      </c>
      <c r="U64" s="33">
        <f t="shared" si="14"/>
        <v>0</v>
      </c>
      <c r="V64" s="33">
        <f t="shared" si="14"/>
        <v>0</v>
      </c>
      <c r="W64" s="59">
        <f t="shared" si="14"/>
        <v>0</v>
      </c>
      <c r="X64" s="102">
        <f t="shared" si="14"/>
        <v>6960</v>
      </c>
      <c r="Y64" s="34">
        <f t="shared" si="14"/>
        <v>5439</v>
      </c>
      <c r="Z64" s="34">
        <f t="shared" si="14"/>
        <v>5951</v>
      </c>
      <c r="AA64" s="103">
        <f t="shared" si="14"/>
        <v>5185</v>
      </c>
    </row>
    <row r="65" spans="1:27" ht="12" customHeight="1" x14ac:dyDescent="0.2">
      <c r="A65" s="93" t="s">
        <v>27</v>
      </c>
      <c r="B65" s="35">
        <f>SUM(B10:B11,B19,B25:B27)</f>
        <v>672</v>
      </c>
      <c r="C65" s="35">
        <f t="shared" ref="C65:AA65" si="15">SUM(C10:C11,C19,C25:C27)</f>
        <v>416</v>
      </c>
      <c r="D65" s="35">
        <f t="shared" si="15"/>
        <v>20</v>
      </c>
      <c r="E65" s="35">
        <f t="shared" si="15"/>
        <v>1</v>
      </c>
      <c r="F65" s="35">
        <f t="shared" si="15"/>
        <v>2037</v>
      </c>
      <c r="G65" s="35">
        <f t="shared" si="15"/>
        <v>755</v>
      </c>
      <c r="H65" s="35">
        <f t="shared" si="15"/>
        <v>109</v>
      </c>
      <c r="I65" s="35">
        <f t="shared" si="15"/>
        <v>14</v>
      </c>
      <c r="J65" s="35">
        <f t="shared" si="15"/>
        <v>147</v>
      </c>
      <c r="K65" s="35">
        <f t="shared" si="15"/>
        <v>10</v>
      </c>
      <c r="L65" s="35">
        <f t="shared" si="15"/>
        <v>1033</v>
      </c>
      <c r="M65" s="35">
        <f t="shared" si="15"/>
        <v>508</v>
      </c>
      <c r="N65" s="35">
        <f t="shared" si="15"/>
        <v>0</v>
      </c>
      <c r="O65" s="35">
        <f t="shared" si="15"/>
        <v>8</v>
      </c>
      <c r="P65" s="35">
        <f t="shared" si="15"/>
        <v>80</v>
      </c>
      <c r="Q65" s="35">
        <f t="shared" si="15"/>
        <v>27</v>
      </c>
      <c r="R65" s="35">
        <f t="shared" si="15"/>
        <v>140</v>
      </c>
      <c r="S65" s="35">
        <f t="shared" si="15"/>
        <v>0</v>
      </c>
      <c r="T65" s="63">
        <f t="shared" si="15"/>
        <v>0</v>
      </c>
      <c r="U65" s="63">
        <f t="shared" si="15"/>
        <v>0</v>
      </c>
      <c r="V65" s="63">
        <f t="shared" si="15"/>
        <v>0</v>
      </c>
      <c r="W65" s="64">
        <f t="shared" si="15"/>
        <v>0</v>
      </c>
      <c r="X65" s="104">
        <f t="shared" si="15"/>
        <v>4238</v>
      </c>
      <c r="Y65" s="35">
        <f t="shared" si="15"/>
        <v>1739</v>
      </c>
      <c r="Z65" s="35">
        <f t="shared" si="15"/>
        <v>3742</v>
      </c>
      <c r="AA65" s="105">
        <f t="shared" si="15"/>
        <v>1679</v>
      </c>
    </row>
    <row r="66" spans="1:27" ht="12" customHeight="1" thickBot="1" x14ac:dyDescent="0.25">
      <c r="A66" s="95" t="s">
        <v>17</v>
      </c>
      <c r="B66" s="28">
        <f>SUM(B63:B65)</f>
        <v>2152</v>
      </c>
      <c r="C66" s="28">
        <f t="shared" ref="C66:AA66" si="16">SUM(C63:C65)</f>
        <v>2887</v>
      </c>
      <c r="D66" s="28">
        <f t="shared" si="16"/>
        <v>110</v>
      </c>
      <c r="E66" s="28">
        <f t="shared" si="16"/>
        <v>41</v>
      </c>
      <c r="F66" s="28">
        <f t="shared" si="16"/>
        <v>6826</v>
      </c>
      <c r="G66" s="28">
        <f t="shared" si="16"/>
        <v>4744</v>
      </c>
      <c r="H66" s="28">
        <f t="shared" si="16"/>
        <v>642</v>
      </c>
      <c r="I66" s="28">
        <f t="shared" si="16"/>
        <v>169</v>
      </c>
      <c r="J66" s="28">
        <f t="shared" si="16"/>
        <v>452</v>
      </c>
      <c r="K66" s="28">
        <f t="shared" si="16"/>
        <v>26</v>
      </c>
      <c r="L66" s="28">
        <f t="shared" si="16"/>
        <v>3993</v>
      </c>
      <c r="M66" s="28">
        <f t="shared" si="16"/>
        <v>3326</v>
      </c>
      <c r="N66" s="28">
        <f t="shared" si="16"/>
        <v>5</v>
      </c>
      <c r="O66" s="28">
        <f t="shared" si="16"/>
        <v>16</v>
      </c>
      <c r="P66" s="28">
        <f t="shared" si="16"/>
        <v>454</v>
      </c>
      <c r="Q66" s="28">
        <f t="shared" si="16"/>
        <v>197</v>
      </c>
      <c r="R66" s="28">
        <f t="shared" si="16"/>
        <v>248</v>
      </c>
      <c r="S66" s="28">
        <f t="shared" si="16"/>
        <v>2</v>
      </c>
      <c r="T66" s="28">
        <f t="shared" si="16"/>
        <v>0</v>
      </c>
      <c r="U66" s="28">
        <f t="shared" si="16"/>
        <v>0</v>
      </c>
      <c r="V66" s="28">
        <f t="shared" si="16"/>
        <v>0</v>
      </c>
      <c r="W66" s="29">
        <f t="shared" si="16"/>
        <v>0</v>
      </c>
      <c r="X66" s="96">
        <f t="shared" si="16"/>
        <v>14882</v>
      </c>
      <c r="Y66" s="28">
        <f t="shared" si="16"/>
        <v>11408</v>
      </c>
      <c r="Z66" s="28">
        <f t="shared" si="16"/>
        <v>12971</v>
      </c>
      <c r="AA66" s="29">
        <f t="shared" si="16"/>
        <v>10957</v>
      </c>
    </row>
    <row r="67" spans="1:27" ht="12" customHeight="1" x14ac:dyDescent="0.2">
      <c r="A67" s="97" t="s">
        <v>18</v>
      </c>
      <c r="B67" s="37">
        <f>B29</f>
        <v>27</v>
      </c>
      <c r="C67" s="37">
        <f t="shared" ref="C67:AA67" si="17">C29</f>
        <v>0</v>
      </c>
      <c r="D67" s="37">
        <f t="shared" si="17"/>
        <v>15</v>
      </c>
      <c r="E67" s="37">
        <f t="shared" si="17"/>
        <v>0</v>
      </c>
      <c r="F67" s="37">
        <f t="shared" si="17"/>
        <v>16</v>
      </c>
      <c r="G67" s="37">
        <f t="shared" si="17"/>
        <v>0</v>
      </c>
      <c r="H67" s="37">
        <f t="shared" si="17"/>
        <v>6</v>
      </c>
      <c r="I67" s="37">
        <f t="shared" si="17"/>
        <v>0</v>
      </c>
      <c r="J67" s="37">
        <f t="shared" si="17"/>
        <v>0</v>
      </c>
      <c r="K67" s="37">
        <f t="shared" si="17"/>
        <v>0</v>
      </c>
      <c r="L67" s="37">
        <f t="shared" si="17"/>
        <v>165</v>
      </c>
      <c r="M67" s="37">
        <f t="shared" si="17"/>
        <v>32</v>
      </c>
      <c r="N67" s="37">
        <f t="shared" si="17"/>
        <v>0</v>
      </c>
      <c r="O67" s="37">
        <f t="shared" si="17"/>
        <v>0</v>
      </c>
      <c r="P67" s="37">
        <f t="shared" si="17"/>
        <v>13</v>
      </c>
      <c r="Q67" s="37">
        <f t="shared" si="17"/>
        <v>0</v>
      </c>
      <c r="R67" s="37">
        <f t="shared" si="17"/>
        <v>113</v>
      </c>
      <c r="S67" s="37">
        <f t="shared" si="17"/>
        <v>0</v>
      </c>
      <c r="T67" s="63">
        <f t="shared" si="17"/>
        <v>0</v>
      </c>
      <c r="U67" s="63">
        <f t="shared" si="17"/>
        <v>0</v>
      </c>
      <c r="V67" s="63">
        <f t="shared" si="17"/>
        <v>0</v>
      </c>
      <c r="W67" s="64">
        <f t="shared" si="17"/>
        <v>0</v>
      </c>
      <c r="X67" s="98">
        <f t="shared" si="17"/>
        <v>355</v>
      </c>
      <c r="Y67" s="37">
        <f t="shared" si="17"/>
        <v>32</v>
      </c>
      <c r="Z67" s="37">
        <f t="shared" si="17"/>
        <v>208</v>
      </c>
      <c r="AA67" s="99">
        <f t="shared" si="17"/>
        <v>32</v>
      </c>
    </row>
    <row r="68" spans="1:27" ht="12" customHeight="1" thickBot="1" x14ac:dyDescent="0.25">
      <c r="A68" s="95" t="s">
        <v>19</v>
      </c>
      <c r="B68" s="28">
        <f t="shared" ref="B68:W68" si="18">SUM(B66:B67)</f>
        <v>2179</v>
      </c>
      <c r="C68" s="28">
        <f t="shared" si="18"/>
        <v>2887</v>
      </c>
      <c r="D68" s="28">
        <f t="shared" si="18"/>
        <v>125</v>
      </c>
      <c r="E68" s="28">
        <f t="shared" si="18"/>
        <v>41</v>
      </c>
      <c r="F68" s="28">
        <f t="shared" si="18"/>
        <v>6842</v>
      </c>
      <c r="G68" s="28">
        <f t="shared" si="18"/>
        <v>4744</v>
      </c>
      <c r="H68" s="28">
        <f t="shared" si="18"/>
        <v>648</v>
      </c>
      <c r="I68" s="28">
        <f t="shared" si="18"/>
        <v>169</v>
      </c>
      <c r="J68" s="28">
        <f t="shared" si="18"/>
        <v>452</v>
      </c>
      <c r="K68" s="28">
        <f t="shared" si="18"/>
        <v>26</v>
      </c>
      <c r="L68" s="28">
        <f t="shared" si="18"/>
        <v>4158</v>
      </c>
      <c r="M68" s="28">
        <f t="shared" si="18"/>
        <v>3358</v>
      </c>
      <c r="N68" s="28">
        <f t="shared" si="18"/>
        <v>5</v>
      </c>
      <c r="O68" s="28">
        <f t="shared" si="18"/>
        <v>16</v>
      </c>
      <c r="P68" s="28">
        <f t="shared" si="18"/>
        <v>467</v>
      </c>
      <c r="Q68" s="28">
        <f t="shared" si="18"/>
        <v>197</v>
      </c>
      <c r="R68" s="28">
        <f t="shared" si="18"/>
        <v>361</v>
      </c>
      <c r="S68" s="28">
        <f t="shared" si="18"/>
        <v>2</v>
      </c>
      <c r="T68" s="28">
        <f t="shared" si="18"/>
        <v>0</v>
      </c>
      <c r="U68" s="28">
        <f t="shared" si="18"/>
        <v>0</v>
      </c>
      <c r="V68" s="28">
        <f t="shared" si="18"/>
        <v>0</v>
      </c>
      <c r="W68" s="29">
        <f t="shared" si="18"/>
        <v>0</v>
      </c>
      <c r="X68" s="96">
        <f>SUM(B68,D68,F68,H68,J68,L68,N68,P68,R68,T68,V68)</f>
        <v>15237</v>
      </c>
      <c r="Y68" s="28">
        <f>SUM(C68,E68,G68,I68,K68,M68,O68,Q68,S68,U68,W68)</f>
        <v>11440</v>
      </c>
      <c r="Z68" s="28">
        <f>SUM(B68,F68,L68,T68)</f>
        <v>13179</v>
      </c>
      <c r="AA68" s="29">
        <f>SUM(C68,G68,M68,U68)</f>
        <v>10989</v>
      </c>
    </row>
    <row r="69" spans="1:27" ht="12" customHeight="1" x14ac:dyDescent="0.2">
      <c r="A69" s="79" t="s">
        <v>28</v>
      </c>
    </row>
    <row r="70" spans="1:27" ht="12" customHeight="1" x14ac:dyDescent="0.2">
      <c r="A70" s="77" t="s">
        <v>285</v>
      </c>
    </row>
  </sheetData>
  <mergeCells count="49">
    <mergeCell ref="X5:Y5"/>
    <mergeCell ref="R5:S5"/>
    <mergeCell ref="B4:W4"/>
    <mergeCell ref="T5:U5"/>
    <mergeCell ref="X4:AA4"/>
    <mergeCell ref="Z5:AA5"/>
    <mergeCell ref="H5:I5"/>
    <mergeCell ref="J5:K5"/>
    <mergeCell ref="L5:M5"/>
    <mergeCell ref="V5:W5"/>
    <mergeCell ref="N5:O5"/>
    <mergeCell ref="P5:Q5"/>
    <mergeCell ref="X35:AA35"/>
    <mergeCell ref="X36:Y36"/>
    <mergeCell ref="R36:S36"/>
    <mergeCell ref="T36:U36"/>
    <mergeCell ref="V36:W36"/>
    <mergeCell ref="A4:A6"/>
    <mergeCell ref="B5:C5"/>
    <mergeCell ref="D5:E5"/>
    <mergeCell ref="F5:G5"/>
    <mergeCell ref="A60:A62"/>
    <mergeCell ref="D61:E61"/>
    <mergeCell ref="A35:A37"/>
    <mergeCell ref="B35:W35"/>
    <mergeCell ref="B36:C36"/>
    <mergeCell ref="D36:E36"/>
    <mergeCell ref="F36:G36"/>
    <mergeCell ref="H36:I36"/>
    <mergeCell ref="J36:K36"/>
    <mergeCell ref="R61:S61"/>
    <mergeCell ref="B61:C61"/>
    <mergeCell ref="L61:M61"/>
    <mergeCell ref="B1:Y1"/>
    <mergeCell ref="Z61:AA61"/>
    <mergeCell ref="B60:W60"/>
    <mergeCell ref="X60:AA60"/>
    <mergeCell ref="F61:G61"/>
    <mergeCell ref="V61:W61"/>
    <mergeCell ref="X61:Y61"/>
    <mergeCell ref="H61:I61"/>
    <mergeCell ref="J61:K61"/>
    <mergeCell ref="N61:O61"/>
    <mergeCell ref="P61:Q61"/>
    <mergeCell ref="T61:U61"/>
    <mergeCell ref="Z36:AA36"/>
    <mergeCell ref="L36:M36"/>
    <mergeCell ref="N36:O36"/>
    <mergeCell ref="P36:Q36"/>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AA70"/>
  <sheetViews>
    <sheetView showGridLines="0" zoomScaleNormal="100" workbookViewId="0">
      <pane ySplit="1" topLeftCell="A8"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7.75" customHeight="1" thickBot="1" x14ac:dyDescent="0.35">
      <c r="A3" s="53" t="s">
        <v>136</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17" t="s">
        <v>14</v>
      </c>
      <c r="Y4" s="402"/>
      <c r="Z4" s="418"/>
      <c r="AA4" s="41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2651</v>
      </c>
      <c r="C7" s="34">
        <v>6066</v>
      </c>
      <c r="D7" s="34">
        <v>0</v>
      </c>
      <c r="E7" s="34">
        <v>59</v>
      </c>
      <c r="F7" s="34">
        <v>8924</v>
      </c>
      <c r="G7" s="34">
        <v>11542</v>
      </c>
      <c r="H7" s="34">
        <v>67</v>
      </c>
      <c r="I7" s="34">
        <v>120</v>
      </c>
      <c r="J7" s="34">
        <v>457</v>
      </c>
      <c r="K7" s="34">
        <v>0</v>
      </c>
      <c r="L7" s="34">
        <v>7536</v>
      </c>
      <c r="M7" s="34">
        <v>7188</v>
      </c>
      <c r="N7" s="34">
        <v>0</v>
      </c>
      <c r="O7" s="34">
        <v>59</v>
      </c>
      <c r="P7" s="34">
        <v>3299</v>
      </c>
      <c r="Q7" s="34">
        <v>989</v>
      </c>
      <c r="R7" s="34">
        <v>539</v>
      </c>
      <c r="S7" s="34">
        <v>27</v>
      </c>
      <c r="T7" s="34">
        <v>13712</v>
      </c>
      <c r="U7" s="34">
        <v>29008</v>
      </c>
      <c r="V7" s="115">
        <v>0</v>
      </c>
      <c r="W7" s="103">
        <v>827</v>
      </c>
      <c r="X7" s="102">
        <f t="shared" ref="X7:X27" si="0">SUM(B7,D7,F7,H7,J7,L7,N7,P7,R7,T7,V7)</f>
        <v>37185</v>
      </c>
      <c r="Y7" s="34">
        <f t="shared" ref="Y7:Y27" si="1">SUM(C7,E7,G7,I7,K7,M7,O7,Q7,S7,U7,W7)</f>
        <v>55885</v>
      </c>
      <c r="Z7" s="34">
        <f t="shared" ref="Z7:Z30" si="2">SUM(B7,F7,L7,T7)</f>
        <v>32823</v>
      </c>
      <c r="AA7" s="103">
        <f t="shared" ref="AA7:AA30" si="3">SUM(C7,G7,M7,U7)</f>
        <v>53804</v>
      </c>
    </row>
    <row r="8" spans="1:27" ht="12" customHeight="1" x14ac:dyDescent="0.2">
      <c r="A8" s="92">
        <v>2</v>
      </c>
      <c r="B8" s="34">
        <v>1918</v>
      </c>
      <c r="C8" s="34">
        <v>3709</v>
      </c>
      <c r="D8" s="34">
        <v>48</v>
      </c>
      <c r="E8" s="34">
        <v>52</v>
      </c>
      <c r="F8" s="34">
        <v>6982</v>
      </c>
      <c r="G8" s="34">
        <v>8225</v>
      </c>
      <c r="H8" s="34">
        <v>223</v>
      </c>
      <c r="I8" s="34">
        <v>291</v>
      </c>
      <c r="J8" s="34">
        <v>377</v>
      </c>
      <c r="K8" s="34">
        <v>0</v>
      </c>
      <c r="L8" s="34">
        <v>6750</v>
      </c>
      <c r="M8" s="34">
        <v>5069</v>
      </c>
      <c r="N8" s="34">
        <v>0</v>
      </c>
      <c r="O8" s="34">
        <v>27</v>
      </c>
      <c r="P8" s="34">
        <v>811</v>
      </c>
      <c r="Q8" s="34">
        <v>371</v>
      </c>
      <c r="R8" s="34">
        <v>0</v>
      </c>
      <c r="S8" s="34">
        <v>0</v>
      </c>
      <c r="T8" s="34">
        <v>1959</v>
      </c>
      <c r="U8" s="34">
        <v>4341</v>
      </c>
      <c r="V8" s="115">
        <v>0</v>
      </c>
      <c r="W8" s="103">
        <v>326</v>
      </c>
      <c r="X8" s="102">
        <f t="shared" si="0"/>
        <v>19068</v>
      </c>
      <c r="Y8" s="34">
        <f t="shared" si="1"/>
        <v>22411</v>
      </c>
      <c r="Z8" s="34">
        <f t="shared" si="2"/>
        <v>17609</v>
      </c>
      <c r="AA8" s="103">
        <f t="shared" si="3"/>
        <v>21344</v>
      </c>
    </row>
    <row r="9" spans="1:27" ht="12" customHeight="1" x14ac:dyDescent="0.2">
      <c r="A9" s="93">
        <v>3</v>
      </c>
      <c r="B9" s="35">
        <v>1580</v>
      </c>
      <c r="C9" s="35">
        <v>2644</v>
      </c>
      <c r="D9" s="35">
        <v>6</v>
      </c>
      <c r="E9" s="35">
        <v>14</v>
      </c>
      <c r="F9" s="35">
        <v>5522</v>
      </c>
      <c r="G9" s="35">
        <v>5191</v>
      </c>
      <c r="H9" s="35">
        <v>239</v>
      </c>
      <c r="I9" s="35">
        <v>24</v>
      </c>
      <c r="J9" s="35">
        <v>479</v>
      </c>
      <c r="K9" s="35">
        <v>0</v>
      </c>
      <c r="L9" s="35">
        <v>2719</v>
      </c>
      <c r="M9" s="35">
        <v>4019</v>
      </c>
      <c r="N9" s="35">
        <v>0</v>
      </c>
      <c r="O9" s="35">
        <v>0</v>
      </c>
      <c r="P9" s="35">
        <v>3181</v>
      </c>
      <c r="Q9" s="35">
        <v>282</v>
      </c>
      <c r="R9" s="35">
        <v>0</v>
      </c>
      <c r="S9" s="35">
        <v>0</v>
      </c>
      <c r="T9" s="35">
        <v>580</v>
      </c>
      <c r="U9" s="35">
        <v>4641</v>
      </c>
      <c r="V9" s="116">
        <v>0</v>
      </c>
      <c r="W9" s="105">
        <v>855</v>
      </c>
      <c r="X9" s="104">
        <f t="shared" si="0"/>
        <v>14306</v>
      </c>
      <c r="Y9" s="35">
        <f t="shared" si="1"/>
        <v>17670</v>
      </c>
      <c r="Z9" s="35">
        <f t="shared" si="2"/>
        <v>10401</v>
      </c>
      <c r="AA9" s="105">
        <f t="shared" si="3"/>
        <v>16495</v>
      </c>
    </row>
    <row r="10" spans="1:27" ht="12" customHeight="1" x14ac:dyDescent="0.2">
      <c r="A10" s="94">
        <v>4</v>
      </c>
      <c r="B10" s="36">
        <v>2157</v>
      </c>
      <c r="C10" s="36">
        <v>1457</v>
      </c>
      <c r="D10" s="36">
        <v>0</v>
      </c>
      <c r="E10" s="36">
        <v>0</v>
      </c>
      <c r="F10" s="36">
        <v>6651</v>
      </c>
      <c r="G10" s="36">
        <v>2891</v>
      </c>
      <c r="H10" s="36">
        <v>0</v>
      </c>
      <c r="I10" s="36">
        <v>0</v>
      </c>
      <c r="J10" s="36">
        <v>291</v>
      </c>
      <c r="K10" s="36">
        <v>0</v>
      </c>
      <c r="L10" s="36">
        <v>6010</v>
      </c>
      <c r="M10" s="36">
        <v>1800</v>
      </c>
      <c r="N10" s="36">
        <v>0</v>
      </c>
      <c r="O10" s="36">
        <v>0</v>
      </c>
      <c r="P10" s="36">
        <v>1981</v>
      </c>
      <c r="Q10" s="36">
        <v>189</v>
      </c>
      <c r="R10" s="36">
        <v>655</v>
      </c>
      <c r="S10" s="36">
        <v>0</v>
      </c>
      <c r="T10" s="36">
        <v>240</v>
      </c>
      <c r="U10" s="36">
        <v>2783</v>
      </c>
      <c r="V10" s="117">
        <v>0</v>
      </c>
      <c r="W10" s="107">
        <v>0</v>
      </c>
      <c r="X10" s="106">
        <f t="shared" si="0"/>
        <v>17985</v>
      </c>
      <c r="Y10" s="36">
        <f t="shared" si="1"/>
        <v>9120</v>
      </c>
      <c r="Z10" s="36">
        <f t="shared" si="2"/>
        <v>15058</v>
      </c>
      <c r="AA10" s="107">
        <f t="shared" si="3"/>
        <v>8931</v>
      </c>
    </row>
    <row r="11" spans="1:27" ht="12" customHeight="1" x14ac:dyDescent="0.2">
      <c r="A11" s="92">
        <v>5</v>
      </c>
      <c r="B11" s="34">
        <v>3378</v>
      </c>
      <c r="C11" s="34">
        <v>1480</v>
      </c>
      <c r="D11" s="34">
        <v>211</v>
      </c>
      <c r="E11" s="34">
        <v>4</v>
      </c>
      <c r="F11" s="34">
        <v>9470</v>
      </c>
      <c r="G11" s="34">
        <v>3452</v>
      </c>
      <c r="H11" s="34">
        <v>549</v>
      </c>
      <c r="I11" s="34">
        <v>146</v>
      </c>
      <c r="J11" s="34">
        <v>501</v>
      </c>
      <c r="K11" s="34">
        <v>57</v>
      </c>
      <c r="L11" s="34">
        <v>5292</v>
      </c>
      <c r="M11" s="34">
        <v>1976</v>
      </c>
      <c r="N11" s="34">
        <v>0</v>
      </c>
      <c r="O11" s="34">
        <v>96</v>
      </c>
      <c r="P11" s="34">
        <v>359</v>
      </c>
      <c r="Q11" s="34">
        <v>78</v>
      </c>
      <c r="R11" s="34">
        <v>0</v>
      </c>
      <c r="S11" s="34">
        <v>0</v>
      </c>
      <c r="T11" s="34">
        <v>327</v>
      </c>
      <c r="U11" s="34">
        <v>113</v>
      </c>
      <c r="V11" s="115">
        <v>0</v>
      </c>
      <c r="W11" s="103">
        <v>0</v>
      </c>
      <c r="X11" s="102">
        <f t="shared" si="0"/>
        <v>20087</v>
      </c>
      <c r="Y11" s="34">
        <f t="shared" si="1"/>
        <v>7402</v>
      </c>
      <c r="Z11" s="34">
        <f t="shared" si="2"/>
        <v>18467</v>
      </c>
      <c r="AA11" s="103">
        <f t="shared" si="3"/>
        <v>7021</v>
      </c>
    </row>
    <row r="12" spans="1:27" ht="12" customHeight="1" x14ac:dyDescent="0.2">
      <c r="A12" s="93">
        <v>6</v>
      </c>
      <c r="B12" s="35">
        <v>3052</v>
      </c>
      <c r="C12" s="35">
        <v>2035</v>
      </c>
      <c r="D12" s="35">
        <v>40</v>
      </c>
      <c r="E12" s="35">
        <v>13</v>
      </c>
      <c r="F12" s="35">
        <v>10019</v>
      </c>
      <c r="G12" s="35">
        <v>4243</v>
      </c>
      <c r="H12" s="35">
        <v>181</v>
      </c>
      <c r="I12" s="35">
        <v>23</v>
      </c>
      <c r="J12" s="35">
        <v>358</v>
      </c>
      <c r="K12" s="35">
        <v>0</v>
      </c>
      <c r="L12" s="35">
        <v>7194</v>
      </c>
      <c r="M12" s="35">
        <v>5085</v>
      </c>
      <c r="N12" s="35">
        <v>0</v>
      </c>
      <c r="O12" s="35">
        <v>0</v>
      </c>
      <c r="P12" s="35">
        <v>1153</v>
      </c>
      <c r="Q12" s="35">
        <v>167</v>
      </c>
      <c r="R12" s="35">
        <v>0</v>
      </c>
      <c r="S12" s="35">
        <v>0</v>
      </c>
      <c r="T12" s="35">
        <v>1517</v>
      </c>
      <c r="U12" s="35">
        <v>2491</v>
      </c>
      <c r="V12" s="116">
        <v>0</v>
      </c>
      <c r="W12" s="105">
        <v>60</v>
      </c>
      <c r="X12" s="104">
        <f t="shared" si="0"/>
        <v>23514</v>
      </c>
      <c r="Y12" s="35">
        <f t="shared" si="1"/>
        <v>14117</v>
      </c>
      <c r="Z12" s="35">
        <f t="shared" si="2"/>
        <v>21782</v>
      </c>
      <c r="AA12" s="105">
        <f t="shared" si="3"/>
        <v>13854</v>
      </c>
    </row>
    <row r="13" spans="1:27" ht="12" customHeight="1" x14ac:dyDescent="0.2">
      <c r="A13" s="94">
        <v>7</v>
      </c>
      <c r="B13" s="36">
        <v>2340</v>
      </c>
      <c r="C13" s="36">
        <v>3074</v>
      </c>
      <c r="D13" s="36">
        <v>0</v>
      </c>
      <c r="E13" s="36">
        <v>5</v>
      </c>
      <c r="F13" s="36">
        <v>6502</v>
      </c>
      <c r="G13" s="36">
        <v>5775</v>
      </c>
      <c r="H13" s="36">
        <v>0</v>
      </c>
      <c r="I13" s="36">
        <v>74</v>
      </c>
      <c r="J13" s="36">
        <v>239</v>
      </c>
      <c r="K13" s="36">
        <v>0</v>
      </c>
      <c r="L13" s="36">
        <v>5775</v>
      </c>
      <c r="M13" s="36">
        <v>5522</v>
      </c>
      <c r="N13" s="36">
        <v>0</v>
      </c>
      <c r="O13" s="36">
        <v>0</v>
      </c>
      <c r="P13" s="36">
        <v>1673</v>
      </c>
      <c r="Q13" s="36">
        <v>402</v>
      </c>
      <c r="R13" s="36">
        <v>0</v>
      </c>
      <c r="S13" s="36">
        <v>0</v>
      </c>
      <c r="T13" s="36">
        <v>1246</v>
      </c>
      <c r="U13" s="36">
        <v>5459</v>
      </c>
      <c r="V13" s="117">
        <v>0</v>
      </c>
      <c r="W13" s="107">
        <v>0</v>
      </c>
      <c r="X13" s="106">
        <f t="shared" si="0"/>
        <v>17775</v>
      </c>
      <c r="Y13" s="36">
        <f t="shared" si="1"/>
        <v>20311</v>
      </c>
      <c r="Z13" s="36">
        <f t="shared" si="2"/>
        <v>15863</v>
      </c>
      <c r="AA13" s="107">
        <f t="shared" si="3"/>
        <v>19830</v>
      </c>
    </row>
    <row r="14" spans="1:27" ht="12" customHeight="1" x14ac:dyDescent="0.2">
      <c r="A14" s="92">
        <v>8</v>
      </c>
      <c r="B14" s="34">
        <v>2747</v>
      </c>
      <c r="C14" s="34">
        <v>3081</v>
      </c>
      <c r="D14" s="34">
        <v>104</v>
      </c>
      <c r="E14" s="34">
        <v>37</v>
      </c>
      <c r="F14" s="34">
        <v>7095</v>
      </c>
      <c r="G14" s="34">
        <v>6252</v>
      </c>
      <c r="H14" s="34">
        <v>226</v>
      </c>
      <c r="I14" s="34">
        <v>88</v>
      </c>
      <c r="J14" s="34">
        <v>142</v>
      </c>
      <c r="K14" s="34">
        <v>0</v>
      </c>
      <c r="L14" s="34">
        <v>3999</v>
      </c>
      <c r="M14" s="34">
        <v>4329</v>
      </c>
      <c r="N14" s="34">
        <v>0</v>
      </c>
      <c r="O14" s="34">
        <v>0</v>
      </c>
      <c r="P14" s="34">
        <v>1705</v>
      </c>
      <c r="Q14" s="34">
        <v>69</v>
      </c>
      <c r="R14" s="34">
        <v>0</v>
      </c>
      <c r="S14" s="34">
        <v>0</v>
      </c>
      <c r="T14" s="34">
        <v>2427</v>
      </c>
      <c r="U14" s="34">
        <v>1457</v>
      </c>
      <c r="V14" s="115">
        <v>0</v>
      </c>
      <c r="W14" s="103">
        <v>0</v>
      </c>
      <c r="X14" s="102">
        <f t="shared" si="0"/>
        <v>18445</v>
      </c>
      <c r="Y14" s="34">
        <f t="shared" si="1"/>
        <v>15313</v>
      </c>
      <c r="Z14" s="34">
        <f t="shared" si="2"/>
        <v>16268</v>
      </c>
      <c r="AA14" s="103">
        <f t="shared" si="3"/>
        <v>15119</v>
      </c>
    </row>
    <row r="15" spans="1:27" ht="12" customHeight="1" x14ac:dyDescent="0.2">
      <c r="A15" s="93">
        <v>9</v>
      </c>
      <c r="B15" s="35">
        <v>2260</v>
      </c>
      <c r="C15" s="35">
        <v>5812</v>
      </c>
      <c r="D15" s="35">
        <v>30</v>
      </c>
      <c r="E15" s="35">
        <v>57</v>
      </c>
      <c r="F15" s="35">
        <v>6105</v>
      </c>
      <c r="G15" s="35">
        <v>10206</v>
      </c>
      <c r="H15" s="35">
        <v>446</v>
      </c>
      <c r="I15" s="35">
        <v>293</v>
      </c>
      <c r="J15" s="35">
        <v>219</v>
      </c>
      <c r="K15" s="35">
        <v>74</v>
      </c>
      <c r="L15" s="35">
        <v>3473</v>
      </c>
      <c r="M15" s="35">
        <v>6898</v>
      </c>
      <c r="N15" s="35">
        <v>29</v>
      </c>
      <c r="O15" s="35">
        <v>26</v>
      </c>
      <c r="P15" s="35">
        <v>228</v>
      </c>
      <c r="Q15" s="35">
        <v>63</v>
      </c>
      <c r="R15" s="35">
        <v>0</v>
      </c>
      <c r="S15" s="35">
        <v>0</v>
      </c>
      <c r="T15" s="35">
        <v>2006</v>
      </c>
      <c r="U15" s="35">
        <v>2415</v>
      </c>
      <c r="V15" s="116">
        <v>0</v>
      </c>
      <c r="W15" s="105">
        <v>823</v>
      </c>
      <c r="X15" s="104">
        <f t="shared" si="0"/>
        <v>14796</v>
      </c>
      <c r="Y15" s="35">
        <f t="shared" si="1"/>
        <v>26667</v>
      </c>
      <c r="Z15" s="35">
        <f t="shared" si="2"/>
        <v>13844</v>
      </c>
      <c r="AA15" s="105">
        <f t="shared" si="3"/>
        <v>25331</v>
      </c>
    </row>
    <row r="16" spans="1:27" ht="12" customHeight="1" x14ac:dyDescent="0.2">
      <c r="A16" s="94">
        <v>10</v>
      </c>
      <c r="B16" s="36">
        <v>2106</v>
      </c>
      <c r="C16" s="36">
        <v>7833</v>
      </c>
      <c r="D16" s="36">
        <v>8</v>
      </c>
      <c r="E16" s="36">
        <v>0</v>
      </c>
      <c r="F16" s="36">
        <v>6311</v>
      </c>
      <c r="G16" s="36">
        <v>14274</v>
      </c>
      <c r="H16" s="36">
        <v>101</v>
      </c>
      <c r="I16" s="36">
        <v>0</v>
      </c>
      <c r="J16" s="36">
        <v>176</v>
      </c>
      <c r="K16" s="36">
        <v>0</v>
      </c>
      <c r="L16" s="36">
        <v>7198</v>
      </c>
      <c r="M16" s="36">
        <v>11430</v>
      </c>
      <c r="N16" s="36">
        <v>0</v>
      </c>
      <c r="O16" s="36">
        <v>0</v>
      </c>
      <c r="P16" s="36">
        <v>582</v>
      </c>
      <c r="Q16" s="36">
        <v>201</v>
      </c>
      <c r="R16" s="36">
        <v>0</v>
      </c>
      <c r="S16" s="36">
        <v>0</v>
      </c>
      <c r="T16" s="36">
        <v>2680</v>
      </c>
      <c r="U16" s="36">
        <v>3275</v>
      </c>
      <c r="V16" s="117">
        <v>0</v>
      </c>
      <c r="W16" s="107">
        <v>1541</v>
      </c>
      <c r="X16" s="106">
        <f t="shared" si="0"/>
        <v>19162</v>
      </c>
      <c r="Y16" s="36">
        <f t="shared" si="1"/>
        <v>38554</v>
      </c>
      <c r="Z16" s="36">
        <f t="shared" si="2"/>
        <v>18295</v>
      </c>
      <c r="AA16" s="107">
        <f t="shared" si="3"/>
        <v>36812</v>
      </c>
    </row>
    <row r="17" spans="1:27" ht="12" customHeight="1" x14ac:dyDescent="0.2">
      <c r="A17" s="92">
        <v>11</v>
      </c>
      <c r="B17" s="34">
        <v>1628</v>
      </c>
      <c r="C17" s="34">
        <v>3262</v>
      </c>
      <c r="D17" s="34">
        <v>0</v>
      </c>
      <c r="E17" s="34">
        <v>8</v>
      </c>
      <c r="F17" s="34">
        <v>7010</v>
      </c>
      <c r="G17" s="34">
        <v>6945</v>
      </c>
      <c r="H17" s="34">
        <v>0</v>
      </c>
      <c r="I17" s="34">
        <v>26</v>
      </c>
      <c r="J17" s="34">
        <v>135</v>
      </c>
      <c r="K17" s="34">
        <v>68</v>
      </c>
      <c r="L17" s="34">
        <v>3665</v>
      </c>
      <c r="M17" s="34">
        <v>4083</v>
      </c>
      <c r="N17" s="34">
        <v>0</v>
      </c>
      <c r="O17" s="34">
        <v>0</v>
      </c>
      <c r="P17" s="34">
        <v>788</v>
      </c>
      <c r="Q17" s="34">
        <v>894</v>
      </c>
      <c r="R17" s="34">
        <v>0</v>
      </c>
      <c r="S17" s="34">
        <v>0</v>
      </c>
      <c r="T17" s="34">
        <v>0</v>
      </c>
      <c r="U17" s="34">
        <v>1330</v>
      </c>
      <c r="V17" s="115">
        <v>0</v>
      </c>
      <c r="W17" s="103">
        <v>0</v>
      </c>
      <c r="X17" s="102">
        <f t="shared" si="0"/>
        <v>13226</v>
      </c>
      <c r="Y17" s="34">
        <f t="shared" si="1"/>
        <v>16616</v>
      </c>
      <c r="Z17" s="34">
        <f t="shared" si="2"/>
        <v>12303</v>
      </c>
      <c r="AA17" s="103">
        <f t="shared" si="3"/>
        <v>15620</v>
      </c>
    </row>
    <row r="18" spans="1:27" ht="12" customHeight="1" x14ac:dyDescent="0.2">
      <c r="A18" s="93">
        <v>12</v>
      </c>
      <c r="B18" s="35">
        <v>1837</v>
      </c>
      <c r="C18" s="35">
        <v>1839</v>
      </c>
      <c r="D18" s="35">
        <v>74</v>
      </c>
      <c r="E18" s="35">
        <v>0</v>
      </c>
      <c r="F18" s="35">
        <v>5778</v>
      </c>
      <c r="G18" s="35">
        <v>3419</v>
      </c>
      <c r="H18" s="35">
        <v>498</v>
      </c>
      <c r="I18" s="35">
        <v>46</v>
      </c>
      <c r="J18" s="35">
        <v>203</v>
      </c>
      <c r="K18" s="35">
        <v>0</v>
      </c>
      <c r="L18" s="35">
        <v>2592</v>
      </c>
      <c r="M18" s="35">
        <v>2521</v>
      </c>
      <c r="N18" s="35">
        <v>0</v>
      </c>
      <c r="O18" s="35">
        <v>0</v>
      </c>
      <c r="P18" s="35">
        <v>241</v>
      </c>
      <c r="Q18" s="35">
        <v>231</v>
      </c>
      <c r="R18" s="35">
        <v>0</v>
      </c>
      <c r="S18" s="35">
        <v>0</v>
      </c>
      <c r="T18" s="35">
        <v>0</v>
      </c>
      <c r="U18" s="35">
        <v>1309</v>
      </c>
      <c r="V18" s="116">
        <v>0</v>
      </c>
      <c r="W18" s="105">
        <v>0</v>
      </c>
      <c r="X18" s="104">
        <f t="shared" si="0"/>
        <v>11223</v>
      </c>
      <c r="Y18" s="35">
        <f t="shared" si="1"/>
        <v>9365</v>
      </c>
      <c r="Z18" s="35">
        <f t="shared" si="2"/>
        <v>10207</v>
      </c>
      <c r="AA18" s="105">
        <f t="shared" si="3"/>
        <v>9088</v>
      </c>
    </row>
    <row r="19" spans="1:27" ht="12" customHeight="1" x14ac:dyDescent="0.2">
      <c r="A19" s="94">
        <v>13</v>
      </c>
      <c r="B19" s="36">
        <v>2291</v>
      </c>
      <c r="C19" s="36">
        <v>1760</v>
      </c>
      <c r="D19" s="36">
        <v>0</v>
      </c>
      <c r="E19" s="36">
        <v>0</v>
      </c>
      <c r="F19" s="36">
        <v>7274</v>
      </c>
      <c r="G19" s="36">
        <v>3211</v>
      </c>
      <c r="H19" s="36">
        <v>0</v>
      </c>
      <c r="I19" s="36">
        <v>0</v>
      </c>
      <c r="J19" s="36">
        <v>175</v>
      </c>
      <c r="K19" s="36">
        <v>0</v>
      </c>
      <c r="L19" s="36">
        <v>7235</v>
      </c>
      <c r="M19" s="36">
        <v>2365</v>
      </c>
      <c r="N19" s="36">
        <v>0</v>
      </c>
      <c r="O19" s="36">
        <v>0</v>
      </c>
      <c r="P19" s="36">
        <v>286</v>
      </c>
      <c r="Q19" s="36">
        <v>117</v>
      </c>
      <c r="R19" s="36">
        <v>731</v>
      </c>
      <c r="S19" s="36">
        <v>0</v>
      </c>
      <c r="T19" s="36">
        <v>0</v>
      </c>
      <c r="U19" s="36">
        <v>122</v>
      </c>
      <c r="V19" s="117">
        <v>0</v>
      </c>
      <c r="W19" s="107">
        <v>0</v>
      </c>
      <c r="X19" s="106">
        <f t="shared" si="0"/>
        <v>17992</v>
      </c>
      <c r="Y19" s="36">
        <f t="shared" si="1"/>
        <v>7575</v>
      </c>
      <c r="Z19" s="36">
        <f t="shared" si="2"/>
        <v>16800</v>
      </c>
      <c r="AA19" s="107">
        <f t="shared" si="3"/>
        <v>7458</v>
      </c>
    </row>
    <row r="20" spans="1:27" ht="12" customHeight="1" x14ac:dyDescent="0.2">
      <c r="A20" s="92">
        <v>14</v>
      </c>
      <c r="B20" s="34">
        <v>1380</v>
      </c>
      <c r="C20" s="34">
        <v>1718</v>
      </c>
      <c r="D20" s="34">
        <v>0</v>
      </c>
      <c r="E20" s="34">
        <v>0</v>
      </c>
      <c r="F20" s="34">
        <v>3902</v>
      </c>
      <c r="G20" s="34">
        <v>2908</v>
      </c>
      <c r="H20" s="34">
        <v>72</v>
      </c>
      <c r="I20" s="34">
        <v>64</v>
      </c>
      <c r="J20" s="34">
        <v>169</v>
      </c>
      <c r="K20" s="34">
        <v>0</v>
      </c>
      <c r="L20" s="34">
        <v>2451</v>
      </c>
      <c r="M20" s="34">
        <v>1813</v>
      </c>
      <c r="N20" s="34">
        <v>0</v>
      </c>
      <c r="O20" s="34">
        <v>0</v>
      </c>
      <c r="P20" s="34">
        <v>138</v>
      </c>
      <c r="Q20" s="34">
        <v>170</v>
      </c>
      <c r="R20" s="34">
        <v>613</v>
      </c>
      <c r="S20" s="34">
        <v>0</v>
      </c>
      <c r="T20" s="34">
        <v>44</v>
      </c>
      <c r="U20" s="34">
        <v>0</v>
      </c>
      <c r="V20" s="115">
        <v>0</v>
      </c>
      <c r="W20" s="103">
        <v>0</v>
      </c>
      <c r="X20" s="102">
        <f t="shared" si="0"/>
        <v>8769</v>
      </c>
      <c r="Y20" s="34">
        <f t="shared" si="1"/>
        <v>6673</v>
      </c>
      <c r="Z20" s="34">
        <f t="shared" si="2"/>
        <v>7777</v>
      </c>
      <c r="AA20" s="103">
        <f t="shared" si="3"/>
        <v>6439</v>
      </c>
    </row>
    <row r="21" spans="1:27" ht="12" customHeight="1" x14ac:dyDescent="0.2">
      <c r="A21" s="93">
        <v>15</v>
      </c>
      <c r="B21" s="35">
        <v>1201</v>
      </c>
      <c r="C21" s="35">
        <v>2232</v>
      </c>
      <c r="D21" s="35">
        <v>6</v>
      </c>
      <c r="E21" s="35">
        <v>10</v>
      </c>
      <c r="F21" s="35">
        <v>5015</v>
      </c>
      <c r="G21" s="35">
        <v>4398</v>
      </c>
      <c r="H21" s="35">
        <v>48</v>
      </c>
      <c r="I21" s="35">
        <v>127</v>
      </c>
      <c r="J21" s="35">
        <v>151</v>
      </c>
      <c r="K21" s="35">
        <v>0</v>
      </c>
      <c r="L21" s="35">
        <v>2586</v>
      </c>
      <c r="M21" s="35">
        <v>3340</v>
      </c>
      <c r="N21" s="35">
        <v>0</v>
      </c>
      <c r="O21" s="35">
        <v>0</v>
      </c>
      <c r="P21" s="35">
        <v>204</v>
      </c>
      <c r="Q21" s="35">
        <v>662</v>
      </c>
      <c r="R21" s="35">
        <v>0</v>
      </c>
      <c r="S21" s="35">
        <v>0</v>
      </c>
      <c r="T21" s="35">
        <v>0</v>
      </c>
      <c r="U21" s="35">
        <v>936</v>
      </c>
      <c r="V21" s="116">
        <v>0</v>
      </c>
      <c r="W21" s="105">
        <v>0</v>
      </c>
      <c r="X21" s="104">
        <f t="shared" si="0"/>
        <v>9211</v>
      </c>
      <c r="Y21" s="35">
        <f t="shared" si="1"/>
        <v>11705</v>
      </c>
      <c r="Z21" s="35">
        <f t="shared" si="2"/>
        <v>8802</v>
      </c>
      <c r="AA21" s="105">
        <f t="shared" si="3"/>
        <v>10906</v>
      </c>
    </row>
    <row r="22" spans="1:27" ht="12" customHeight="1" x14ac:dyDescent="0.2">
      <c r="A22" s="94">
        <v>16</v>
      </c>
      <c r="B22" s="36">
        <v>1566</v>
      </c>
      <c r="C22" s="36">
        <v>1932</v>
      </c>
      <c r="D22" s="36">
        <v>4</v>
      </c>
      <c r="E22" s="36">
        <v>5</v>
      </c>
      <c r="F22" s="36">
        <v>5707</v>
      </c>
      <c r="G22" s="36">
        <v>3178</v>
      </c>
      <c r="H22" s="36">
        <v>182</v>
      </c>
      <c r="I22" s="36">
        <v>29</v>
      </c>
      <c r="J22" s="36">
        <v>66</v>
      </c>
      <c r="K22" s="36">
        <v>0</v>
      </c>
      <c r="L22" s="36">
        <v>826</v>
      </c>
      <c r="M22" s="36">
        <v>2769</v>
      </c>
      <c r="N22" s="36">
        <v>0</v>
      </c>
      <c r="O22" s="36">
        <v>0</v>
      </c>
      <c r="P22" s="36">
        <v>227</v>
      </c>
      <c r="Q22" s="36">
        <v>0</v>
      </c>
      <c r="R22" s="36">
        <v>0</v>
      </c>
      <c r="S22" s="36">
        <v>0</v>
      </c>
      <c r="T22" s="36">
        <v>0</v>
      </c>
      <c r="U22" s="36">
        <v>0</v>
      </c>
      <c r="V22" s="117">
        <v>0</v>
      </c>
      <c r="W22" s="107">
        <v>276</v>
      </c>
      <c r="X22" s="106">
        <f t="shared" si="0"/>
        <v>8578</v>
      </c>
      <c r="Y22" s="36">
        <f t="shared" si="1"/>
        <v>8189</v>
      </c>
      <c r="Z22" s="36">
        <f t="shared" si="2"/>
        <v>8099</v>
      </c>
      <c r="AA22" s="107">
        <f t="shared" si="3"/>
        <v>7879</v>
      </c>
    </row>
    <row r="23" spans="1:27" ht="12" customHeight="1" x14ac:dyDescent="0.2">
      <c r="A23" s="92">
        <v>17</v>
      </c>
      <c r="B23" s="34">
        <v>1859</v>
      </c>
      <c r="C23" s="34">
        <v>2989</v>
      </c>
      <c r="D23" s="34">
        <v>11</v>
      </c>
      <c r="E23" s="34">
        <v>0</v>
      </c>
      <c r="F23" s="34">
        <v>6707</v>
      </c>
      <c r="G23" s="34">
        <v>5733</v>
      </c>
      <c r="H23" s="34">
        <v>221</v>
      </c>
      <c r="I23" s="34">
        <v>0</v>
      </c>
      <c r="J23" s="34">
        <v>94</v>
      </c>
      <c r="K23" s="34">
        <v>35</v>
      </c>
      <c r="L23" s="34">
        <v>4313</v>
      </c>
      <c r="M23" s="34">
        <v>4266</v>
      </c>
      <c r="N23" s="34">
        <v>0</v>
      </c>
      <c r="O23" s="34">
        <v>0</v>
      </c>
      <c r="P23" s="34">
        <v>578</v>
      </c>
      <c r="Q23" s="34">
        <v>0</v>
      </c>
      <c r="R23" s="34">
        <v>0</v>
      </c>
      <c r="S23" s="34">
        <v>0</v>
      </c>
      <c r="T23" s="34">
        <v>486</v>
      </c>
      <c r="U23" s="34">
        <v>503</v>
      </c>
      <c r="V23" s="115">
        <v>0</v>
      </c>
      <c r="W23" s="103">
        <v>0</v>
      </c>
      <c r="X23" s="102">
        <f t="shared" si="0"/>
        <v>14269</v>
      </c>
      <c r="Y23" s="34">
        <f t="shared" si="1"/>
        <v>13526</v>
      </c>
      <c r="Z23" s="34">
        <f t="shared" si="2"/>
        <v>13365</v>
      </c>
      <c r="AA23" s="103">
        <f t="shared" si="3"/>
        <v>13491</v>
      </c>
    </row>
    <row r="24" spans="1:27" ht="12" customHeight="1" x14ac:dyDescent="0.2">
      <c r="A24" s="93">
        <v>18</v>
      </c>
      <c r="B24" s="35">
        <v>1915</v>
      </c>
      <c r="C24" s="35">
        <v>2871</v>
      </c>
      <c r="D24" s="35">
        <v>123</v>
      </c>
      <c r="E24" s="35">
        <v>0</v>
      </c>
      <c r="F24" s="35">
        <v>5939</v>
      </c>
      <c r="G24" s="35">
        <v>5746</v>
      </c>
      <c r="H24" s="35">
        <v>234</v>
      </c>
      <c r="I24" s="35">
        <v>0</v>
      </c>
      <c r="J24" s="35">
        <v>207</v>
      </c>
      <c r="K24" s="35">
        <v>0</v>
      </c>
      <c r="L24" s="35">
        <v>6469</v>
      </c>
      <c r="M24" s="35">
        <v>5051</v>
      </c>
      <c r="N24" s="35">
        <v>0</v>
      </c>
      <c r="O24" s="35">
        <v>0</v>
      </c>
      <c r="P24" s="35">
        <v>400</v>
      </c>
      <c r="Q24" s="35">
        <v>116</v>
      </c>
      <c r="R24" s="35">
        <v>602</v>
      </c>
      <c r="S24" s="35">
        <v>0</v>
      </c>
      <c r="T24" s="35">
        <v>0</v>
      </c>
      <c r="U24" s="35">
        <v>461</v>
      </c>
      <c r="V24" s="116">
        <v>0</v>
      </c>
      <c r="W24" s="105">
        <v>0</v>
      </c>
      <c r="X24" s="104">
        <f t="shared" si="0"/>
        <v>15889</v>
      </c>
      <c r="Y24" s="35">
        <f t="shared" si="1"/>
        <v>14245</v>
      </c>
      <c r="Z24" s="35">
        <f t="shared" si="2"/>
        <v>14323</v>
      </c>
      <c r="AA24" s="105">
        <f t="shared" si="3"/>
        <v>14129</v>
      </c>
    </row>
    <row r="25" spans="1:27" ht="12" customHeight="1" x14ac:dyDescent="0.2">
      <c r="A25" s="94">
        <v>19</v>
      </c>
      <c r="B25" s="36">
        <v>3408</v>
      </c>
      <c r="C25" s="36">
        <v>1386</v>
      </c>
      <c r="D25" s="36">
        <v>24</v>
      </c>
      <c r="E25" s="36">
        <v>0</v>
      </c>
      <c r="F25" s="36">
        <v>9410</v>
      </c>
      <c r="G25" s="36">
        <v>4042</v>
      </c>
      <c r="H25" s="36">
        <v>180</v>
      </c>
      <c r="I25" s="36">
        <v>0</v>
      </c>
      <c r="J25" s="36">
        <v>358</v>
      </c>
      <c r="K25" s="36">
        <v>143</v>
      </c>
      <c r="L25" s="36">
        <v>2855</v>
      </c>
      <c r="M25" s="36">
        <v>2674</v>
      </c>
      <c r="N25" s="36">
        <v>0</v>
      </c>
      <c r="O25" s="36">
        <v>0</v>
      </c>
      <c r="P25" s="36">
        <v>534</v>
      </c>
      <c r="Q25" s="36">
        <v>129</v>
      </c>
      <c r="R25" s="36">
        <v>0</v>
      </c>
      <c r="S25" s="36">
        <v>0</v>
      </c>
      <c r="T25" s="36">
        <v>0</v>
      </c>
      <c r="U25" s="36">
        <v>91</v>
      </c>
      <c r="V25" s="117">
        <v>0</v>
      </c>
      <c r="W25" s="107">
        <v>0</v>
      </c>
      <c r="X25" s="106">
        <f t="shared" si="0"/>
        <v>16769</v>
      </c>
      <c r="Y25" s="36">
        <f t="shared" si="1"/>
        <v>8465</v>
      </c>
      <c r="Z25" s="36">
        <f t="shared" si="2"/>
        <v>15673</v>
      </c>
      <c r="AA25" s="107">
        <f t="shared" si="3"/>
        <v>8193</v>
      </c>
    </row>
    <row r="26" spans="1:27" ht="12" customHeight="1" x14ac:dyDescent="0.2">
      <c r="A26" s="92">
        <v>20</v>
      </c>
      <c r="B26" s="34">
        <v>2385</v>
      </c>
      <c r="C26" s="34">
        <v>2888</v>
      </c>
      <c r="D26" s="34">
        <v>0</v>
      </c>
      <c r="E26" s="34">
        <v>0</v>
      </c>
      <c r="F26" s="34">
        <v>7678</v>
      </c>
      <c r="G26" s="34">
        <v>6544</v>
      </c>
      <c r="H26" s="34">
        <v>104</v>
      </c>
      <c r="I26" s="34">
        <v>0</v>
      </c>
      <c r="J26" s="34">
        <v>273</v>
      </c>
      <c r="K26" s="34">
        <v>0</v>
      </c>
      <c r="L26" s="34">
        <v>847</v>
      </c>
      <c r="M26" s="34">
        <v>4773</v>
      </c>
      <c r="N26" s="34">
        <v>0</v>
      </c>
      <c r="O26" s="34">
        <v>0</v>
      </c>
      <c r="P26" s="34">
        <v>370</v>
      </c>
      <c r="Q26" s="34">
        <v>195</v>
      </c>
      <c r="R26" s="34">
        <v>368</v>
      </c>
      <c r="S26" s="34">
        <v>0</v>
      </c>
      <c r="T26" s="34">
        <v>47</v>
      </c>
      <c r="U26" s="34">
        <v>1024</v>
      </c>
      <c r="V26" s="115">
        <v>0</v>
      </c>
      <c r="W26" s="103">
        <v>0</v>
      </c>
      <c r="X26" s="102">
        <f t="shared" si="0"/>
        <v>12072</v>
      </c>
      <c r="Y26" s="34">
        <f t="shared" si="1"/>
        <v>15424</v>
      </c>
      <c r="Z26" s="34">
        <f t="shared" si="2"/>
        <v>10957</v>
      </c>
      <c r="AA26" s="103">
        <f t="shared" si="3"/>
        <v>15229</v>
      </c>
    </row>
    <row r="27" spans="1:27" ht="12" customHeight="1" x14ac:dyDescent="0.2">
      <c r="A27" s="93">
        <v>21</v>
      </c>
      <c r="B27" s="35">
        <v>2527</v>
      </c>
      <c r="C27" s="35">
        <v>1676</v>
      </c>
      <c r="D27" s="35">
        <v>0</v>
      </c>
      <c r="E27" s="35">
        <v>0</v>
      </c>
      <c r="F27" s="35">
        <v>9485</v>
      </c>
      <c r="G27" s="35">
        <v>2379</v>
      </c>
      <c r="H27" s="35">
        <v>135</v>
      </c>
      <c r="I27" s="35">
        <v>0</v>
      </c>
      <c r="J27" s="35">
        <v>362</v>
      </c>
      <c r="K27" s="35">
        <v>0</v>
      </c>
      <c r="L27" s="35">
        <v>4161</v>
      </c>
      <c r="M27" s="35">
        <v>1460</v>
      </c>
      <c r="N27" s="35">
        <v>0</v>
      </c>
      <c r="O27" s="35">
        <v>0</v>
      </c>
      <c r="P27" s="35">
        <v>958</v>
      </c>
      <c r="Q27" s="35">
        <v>115</v>
      </c>
      <c r="R27" s="35">
        <v>523</v>
      </c>
      <c r="S27" s="35">
        <v>0</v>
      </c>
      <c r="T27" s="35">
        <v>381</v>
      </c>
      <c r="U27" s="35">
        <v>233</v>
      </c>
      <c r="V27" s="116">
        <v>0</v>
      </c>
      <c r="W27" s="105">
        <v>0</v>
      </c>
      <c r="X27" s="104">
        <f t="shared" si="0"/>
        <v>18532</v>
      </c>
      <c r="Y27" s="35">
        <f t="shared" si="1"/>
        <v>5863</v>
      </c>
      <c r="Z27" s="35">
        <f t="shared" si="2"/>
        <v>16554</v>
      </c>
      <c r="AA27" s="105">
        <f t="shared" si="3"/>
        <v>5748</v>
      </c>
    </row>
    <row r="28" spans="1:27" ht="12" customHeight="1" thickBot="1" x14ac:dyDescent="0.25">
      <c r="A28" s="95" t="s">
        <v>17</v>
      </c>
      <c r="B28" s="28">
        <f>SUM(B7:B27)</f>
        <v>46186</v>
      </c>
      <c r="C28" s="28">
        <f t="shared" ref="C28:W28" si="4">SUM(C7:C27)</f>
        <v>61744</v>
      </c>
      <c r="D28" s="28">
        <f t="shared" si="4"/>
        <v>689</v>
      </c>
      <c r="E28" s="28">
        <f t="shared" si="4"/>
        <v>264</v>
      </c>
      <c r="F28" s="28">
        <f t="shared" si="4"/>
        <v>147486</v>
      </c>
      <c r="G28" s="28">
        <f>SUM(G7:G27)</f>
        <v>120554</v>
      </c>
      <c r="H28" s="28">
        <f t="shared" si="4"/>
        <v>3706</v>
      </c>
      <c r="I28" s="28">
        <f t="shared" si="4"/>
        <v>1351</v>
      </c>
      <c r="J28" s="28">
        <f t="shared" si="4"/>
        <v>5432</v>
      </c>
      <c r="K28" s="28">
        <f t="shared" si="4"/>
        <v>377</v>
      </c>
      <c r="L28" s="28">
        <f>SUM(L7:L27)</f>
        <v>93946</v>
      </c>
      <c r="M28" s="28">
        <f t="shared" si="4"/>
        <v>88431</v>
      </c>
      <c r="N28" s="28">
        <f t="shared" si="4"/>
        <v>29</v>
      </c>
      <c r="O28" s="28">
        <f t="shared" si="4"/>
        <v>208</v>
      </c>
      <c r="P28" s="28">
        <f t="shared" si="4"/>
        <v>19696</v>
      </c>
      <c r="Q28" s="28">
        <f t="shared" si="4"/>
        <v>5440</v>
      </c>
      <c r="R28" s="28">
        <f t="shared" si="4"/>
        <v>4031</v>
      </c>
      <c r="S28" s="28">
        <f t="shared" si="4"/>
        <v>27</v>
      </c>
      <c r="T28" s="28">
        <f t="shared" si="4"/>
        <v>27652</v>
      </c>
      <c r="U28" s="28">
        <f t="shared" si="4"/>
        <v>61992</v>
      </c>
      <c r="V28" s="28">
        <f t="shared" si="4"/>
        <v>0</v>
      </c>
      <c r="W28" s="29">
        <f t="shared" si="4"/>
        <v>4708</v>
      </c>
      <c r="X28" s="96">
        <f t="shared" ref="X28:Y30" si="5">SUM(B28,D28,F28,H28,J28,L28,N28,P28,R28,T28,V28)</f>
        <v>348853</v>
      </c>
      <c r="Y28" s="28">
        <f t="shared" si="5"/>
        <v>345096</v>
      </c>
      <c r="Z28" s="28">
        <f t="shared" si="2"/>
        <v>315270</v>
      </c>
      <c r="AA28" s="29">
        <f t="shared" si="3"/>
        <v>332721</v>
      </c>
    </row>
    <row r="29" spans="1:27" ht="12" customHeight="1" x14ac:dyDescent="0.2">
      <c r="A29" s="97" t="s">
        <v>18</v>
      </c>
      <c r="B29" s="63">
        <v>458</v>
      </c>
      <c r="C29" s="63">
        <v>0</v>
      </c>
      <c r="D29" s="63">
        <v>102</v>
      </c>
      <c r="E29" s="63">
        <v>0</v>
      </c>
      <c r="F29" s="63">
        <v>475</v>
      </c>
      <c r="G29" s="63">
        <v>0</v>
      </c>
      <c r="H29" s="63">
        <v>41</v>
      </c>
      <c r="I29" s="63">
        <v>0</v>
      </c>
      <c r="J29" s="63">
        <v>0</v>
      </c>
      <c r="K29" s="63">
        <v>0</v>
      </c>
      <c r="L29" s="63">
        <v>5142</v>
      </c>
      <c r="M29" s="63">
        <v>1017</v>
      </c>
      <c r="N29" s="63">
        <v>0</v>
      </c>
      <c r="O29" s="63">
        <v>0</v>
      </c>
      <c r="P29" s="63">
        <v>8</v>
      </c>
      <c r="Q29" s="63">
        <v>0</v>
      </c>
      <c r="R29" s="63">
        <v>797</v>
      </c>
      <c r="S29" s="63">
        <v>0</v>
      </c>
      <c r="T29" s="63">
        <v>1406</v>
      </c>
      <c r="U29" s="63">
        <v>341</v>
      </c>
      <c r="V29" s="63">
        <v>1203</v>
      </c>
      <c r="W29" s="64">
        <v>0</v>
      </c>
      <c r="X29" s="98">
        <f t="shared" si="5"/>
        <v>9632</v>
      </c>
      <c r="Y29" s="37">
        <f t="shared" si="5"/>
        <v>1358</v>
      </c>
      <c r="Z29" s="37">
        <f t="shared" si="2"/>
        <v>7481</v>
      </c>
      <c r="AA29" s="99">
        <f t="shared" si="3"/>
        <v>1358</v>
      </c>
    </row>
    <row r="30" spans="1:27" ht="12" customHeight="1" thickBot="1" x14ac:dyDescent="0.25">
      <c r="A30" s="95" t="s">
        <v>19</v>
      </c>
      <c r="B30" s="28">
        <f>SUM(B28:B29)</f>
        <v>46644</v>
      </c>
      <c r="C30" s="28">
        <f t="shared" ref="C30:W30" si="6">SUM(C28:C29)</f>
        <v>61744</v>
      </c>
      <c r="D30" s="28">
        <f t="shared" si="6"/>
        <v>791</v>
      </c>
      <c r="E30" s="28">
        <f t="shared" si="6"/>
        <v>264</v>
      </c>
      <c r="F30" s="28">
        <f t="shared" si="6"/>
        <v>147961</v>
      </c>
      <c r="G30" s="28">
        <f t="shared" si="6"/>
        <v>120554</v>
      </c>
      <c r="H30" s="28">
        <f t="shared" si="6"/>
        <v>3747</v>
      </c>
      <c r="I30" s="28">
        <f t="shared" si="6"/>
        <v>1351</v>
      </c>
      <c r="J30" s="28">
        <f t="shared" si="6"/>
        <v>5432</v>
      </c>
      <c r="K30" s="28">
        <f t="shared" si="6"/>
        <v>377</v>
      </c>
      <c r="L30" s="28">
        <f t="shared" si="6"/>
        <v>99088</v>
      </c>
      <c r="M30" s="28">
        <f t="shared" si="6"/>
        <v>89448</v>
      </c>
      <c r="N30" s="28">
        <f t="shared" si="6"/>
        <v>29</v>
      </c>
      <c r="O30" s="28">
        <f t="shared" si="6"/>
        <v>208</v>
      </c>
      <c r="P30" s="28">
        <f t="shared" si="6"/>
        <v>19704</v>
      </c>
      <c r="Q30" s="28">
        <f t="shared" si="6"/>
        <v>5440</v>
      </c>
      <c r="R30" s="28">
        <f t="shared" si="6"/>
        <v>4828</v>
      </c>
      <c r="S30" s="28">
        <f t="shared" si="6"/>
        <v>27</v>
      </c>
      <c r="T30" s="28">
        <f t="shared" si="6"/>
        <v>29058</v>
      </c>
      <c r="U30" s="28">
        <f t="shared" si="6"/>
        <v>62333</v>
      </c>
      <c r="V30" s="28">
        <f>SUM(V28:V29)</f>
        <v>1203</v>
      </c>
      <c r="W30" s="29">
        <f t="shared" si="6"/>
        <v>4708</v>
      </c>
      <c r="X30" s="96">
        <f t="shared" si="5"/>
        <v>358485</v>
      </c>
      <c r="Y30" s="28">
        <f t="shared" si="5"/>
        <v>346454</v>
      </c>
      <c r="Z30" s="28">
        <f t="shared" si="2"/>
        <v>322751</v>
      </c>
      <c r="AA30" s="29">
        <f t="shared" si="3"/>
        <v>334079</v>
      </c>
    </row>
    <row r="31" spans="1:27" ht="12" customHeight="1" x14ac:dyDescent="0.2">
      <c r="A31" s="203" t="s">
        <v>221</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286</v>
      </c>
      <c r="D32" s="100"/>
    </row>
    <row r="33" spans="1:27" ht="12" customHeight="1" x14ac:dyDescent="0.2">
      <c r="Q33" s="108"/>
    </row>
    <row r="34" spans="1:27" ht="21.75" customHeight="1" thickBot="1" x14ac:dyDescent="0.35">
      <c r="A34" s="53" t="s">
        <v>137</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3158</v>
      </c>
      <c r="C38" s="34">
        <v>4060</v>
      </c>
      <c r="D38" s="34">
        <v>6</v>
      </c>
      <c r="E38" s="34">
        <v>0</v>
      </c>
      <c r="F38" s="34">
        <v>9132</v>
      </c>
      <c r="G38" s="34">
        <v>7705</v>
      </c>
      <c r="H38" s="34">
        <v>141</v>
      </c>
      <c r="I38" s="34">
        <v>106</v>
      </c>
      <c r="J38" s="34">
        <v>506</v>
      </c>
      <c r="K38" s="34">
        <v>0</v>
      </c>
      <c r="L38" s="34">
        <v>8933</v>
      </c>
      <c r="M38" s="34">
        <v>6098</v>
      </c>
      <c r="N38" s="34">
        <v>0</v>
      </c>
      <c r="O38" s="34">
        <v>96</v>
      </c>
      <c r="P38" s="34">
        <v>3626</v>
      </c>
      <c r="Q38" s="34">
        <v>457</v>
      </c>
      <c r="R38" s="34">
        <v>539</v>
      </c>
      <c r="S38" s="34">
        <v>27</v>
      </c>
      <c r="T38" s="33">
        <v>3308</v>
      </c>
      <c r="U38" s="33">
        <v>19623</v>
      </c>
      <c r="V38" s="33">
        <v>0</v>
      </c>
      <c r="W38" s="59">
        <v>1135</v>
      </c>
      <c r="X38" s="102">
        <f t="shared" ref="X38:Y55" si="7">SUM(B38,D38,F38,H38,J38,L38,N38,P38,R38,T38,V38)</f>
        <v>29349</v>
      </c>
      <c r="Y38" s="34">
        <f t="shared" si="7"/>
        <v>39307</v>
      </c>
      <c r="Z38" s="34">
        <f t="shared" ref="Z38:AA55" si="8">SUM(B38,F38,L38,T38)</f>
        <v>24531</v>
      </c>
      <c r="AA38" s="103">
        <f t="shared" si="8"/>
        <v>37486</v>
      </c>
    </row>
    <row r="39" spans="1:27" ht="12" customHeight="1" x14ac:dyDescent="0.2">
      <c r="A39" s="92">
        <v>2</v>
      </c>
      <c r="B39" s="34">
        <v>686</v>
      </c>
      <c r="C39" s="34">
        <v>3121</v>
      </c>
      <c r="D39" s="34">
        <v>48</v>
      </c>
      <c r="E39" s="34">
        <v>13</v>
      </c>
      <c r="F39" s="34">
        <v>3341</v>
      </c>
      <c r="G39" s="34">
        <v>5962</v>
      </c>
      <c r="H39" s="34">
        <v>194</v>
      </c>
      <c r="I39" s="34">
        <v>50</v>
      </c>
      <c r="J39" s="34">
        <v>242</v>
      </c>
      <c r="K39" s="34">
        <v>0</v>
      </c>
      <c r="L39" s="34">
        <v>2978</v>
      </c>
      <c r="M39" s="34">
        <v>4131</v>
      </c>
      <c r="N39" s="34">
        <v>0</v>
      </c>
      <c r="O39" s="34">
        <v>0</v>
      </c>
      <c r="P39" s="34">
        <v>1102</v>
      </c>
      <c r="Q39" s="34">
        <v>894</v>
      </c>
      <c r="R39" s="34">
        <v>0</v>
      </c>
      <c r="S39" s="34">
        <v>0</v>
      </c>
      <c r="T39" s="33">
        <v>1458</v>
      </c>
      <c r="U39" s="33">
        <v>3729</v>
      </c>
      <c r="V39" s="33">
        <v>0</v>
      </c>
      <c r="W39" s="59">
        <v>394</v>
      </c>
      <c r="X39" s="102">
        <f t="shared" si="7"/>
        <v>10049</v>
      </c>
      <c r="Y39" s="34">
        <f t="shared" si="7"/>
        <v>18294</v>
      </c>
      <c r="Z39" s="34">
        <f t="shared" si="8"/>
        <v>8463</v>
      </c>
      <c r="AA39" s="103">
        <f t="shared" si="8"/>
        <v>16943</v>
      </c>
    </row>
    <row r="40" spans="1:27" ht="12" customHeight="1" x14ac:dyDescent="0.2">
      <c r="A40" s="93">
        <v>3</v>
      </c>
      <c r="B40" s="35">
        <v>2574</v>
      </c>
      <c r="C40" s="35">
        <v>3754</v>
      </c>
      <c r="D40" s="35">
        <v>40</v>
      </c>
      <c r="E40" s="35">
        <v>59</v>
      </c>
      <c r="F40" s="35">
        <v>9845</v>
      </c>
      <c r="G40" s="35">
        <v>7620</v>
      </c>
      <c r="H40" s="35">
        <v>112</v>
      </c>
      <c r="I40" s="35">
        <v>144</v>
      </c>
      <c r="J40" s="35">
        <v>680</v>
      </c>
      <c r="K40" s="35">
        <v>0</v>
      </c>
      <c r="L40" s="35">
        <v>9351</v>
      </c>
      <c r="M40" s="35">
        <v>5335</v>
      </c>
      <c r="N40" s="35">
        <v>0</v>
      </c>
      <c r="O40" s="35">
        <v>59</v>
      </c>
      <c r="P40" s="35">
        <v>3268</v>
      </c>
      <c r="Q40" s="35">
        <v>206</v>
      </c>
      <c r="R40" s="35">
        <v>0</v>
      </c>
      <c r="S40" s="35">
        <v>0</v>
      </c>
      <c r="T40" s="63">
        <v>10506</v>
      </c>
      <c r="U40" s="63">
        <v>14762</v>
      </c>
      <c r="V40" s="63">
        <v>0</v>
      </c>
      <c r="W40" s="64">
        <v>153</v>
      </c>
      <c r="X40" s="104">
        <f t="shared" si="7"/>
        <v>36376</v>
      </c>
      <c r="Y40" s="35">
        <f t="shared" si="7"/>
        <v>32092</v>
      </c>
      <c r="Z40" s="35">
        <f t="shared" si="8"/>
        <v>32276</v>
      </c>
      <c r="AA40" s="105">
        <f t="shared" si="8"/>
        <v>31471</v>
      </c>
    </row>
    <row r="41" spans="1:27" ht="12" customHeight="1" x14ac:dyDescent="0.2">
      <c r="A41" s="94">
        <v>4</v>
      </c>
      <c r="B41" s="36">
        <v>5794</v>
      </c>
      <c r="C41" s="36">
        <v>3121</v>
      </c>
      <c r="D41" s="36">
        <v>235</v>
      </c>
      <c r="E41" s="36">
        <v>4</v>
      </c>
      <c r="F41" s="36">
        <v>19306</v>
      </c>
      <c r="G41" s="36">
        <v>7292</v>
      </c>
      <c r="H41" s="36">
        <v>800</v>
      </c>
      <c r="I41" s="36">
        <v>40</v>
      </c>
      <c r="J41" s="36">
        <v>830</v>
      </c>
      <c r="K41" s="36">
        <v>57</v>
      </c>
      <c r="L41" s="36">
        <v>9763</v>
      </c>
      <c r="M41" s="36">
        <v>4270</v>
      </c>
      <c r="N41" s="36">
        <v>0</v>
      </c>
      <c r="O41" s="36">
        <v>0</v>
      </c>
      <c r="P41" s="36">
        <v>1895</v>
      </c>
      <c r="Q41" s="36">
        <v>189</v>
      </c>
      <c r="R41" s="36">
        <v>655</v>
      </c>
      <c r="S41" s="36">
        <v>0</v>
      </c>
      <c r="T41" s="74">
        <v>736</v>
      </c>
      <c r="U41" s="74">
        <v>84</v>
      </c>
      <c r="V41" s="74">
        <v>0</v>
      </c>
      <c r="W41" s="75">
        <v>0</v>
      </c>
      <c r="X41" s="106">
        <f t="shared" si="7"/>
        <v>40014</v>
      </c>
      <c r="Y41" s="36">
        <f t="shared" si="7"/>
        <v>15057</v>
      </c>
      <c r="Z41" s="36">
        <f t="shared" si="8"/>
        <v>35599</v>
      </c>
      <c r="AA41" s="107">
        <f t="shared" si="8"/>
        <v>14767</v>
      </c>
    </row>
    <row r="42" spans="1:27" ht="12" customHeight="1" x14ac:dyDescent="0.2">
      <c r="A42" s="92">
        <v>5</v>
      </c>
      <c r="B42" s="34">
        <v>2605</v>
      </c>
      <c r="C42" s="34">
        <v>3256</v>
      </c>
      <c r="D42" s="34">
        <v>0</v>
      </c>
      <c r="E42" s="34">
        <v>61</v>
      </c>
      <c r="F42" s="34">
        <v>6419</v>
      </c>
      <c r="G42" s="34">
        <v>7112</v>
      </c>
      <c r="H42" s="34">
        <v>0</v>
      </c>
      <c r="I42" s="34">
        <v>162</v>
      </c>
      <c r="J42" s="34">
        <v>299</v>
      </c>
      <c r="K42" s="34">
        <v>0</v>
      </c>
      <c r="L42" s="34">
        <v>5309</v>
      </c>
      <c r="M42" s="34">
        <v>7039</v>
      </c>
      <c r="N42" s="34">
        <v>0</v>
      </c>
      <c r="O42" s="34">
        <v>27</v>
      </c>
      <c r="P42" s="34">
        <v>1376</v>
      </c>
      <c r="Q42" s="34">
        <v>399</v>
      </c>
      <c r="R42" s="34">
        <v>0</v>
      </c>
      <c r="S42" s="34">
        <v>0</v>
      </c>
      <c r="T42" s="33">
        <v>662</v>
      </c>
      <c r="U42" s="33">
        <v>5843</v>
      </c>
      <c r="V42" s="33">
        <v>0</v>
      </c>
      <c r="W42" s="59">
        <v>60</v>
      </c>
      <c r="X42" s="102">
        <f t="shared" si="7"/>
        <v>16670</v>
      </c>
      <c r="Y42" s="34">
        <f t="shared" si="7"/>
        <v>23959</v>
      </c>
      <c r="Z42" s="34">
        <f t="shared" si="8"/>
        <v>14995</v>
      </c>
      <c r="AA42" s="103">
        <f t="shared" si="8"/>
        <v>23250</v>
      </c>
    </row>
    <row r="43" spans="1:27" ht="12" customHeight="1" x14ac:dyDescent="0.2">
      <c r="A43" s="93">
        <v>6</v>
      </c>
      <c r="B43" s="35">
        <v>2543</v>
      </c>
      <c r="C43" s="35">
        <v>3894</v>
      </c>
      <c r="D43" s="35">
        <v>104</v>
      </c>
      <c r="E43" s="35">
        <v>42</v>
      </c>
      <c r="F43" s="35">
        <v>6517</v>
      </c>
      <c r="G43" s="35">
        <v>8096</v>
      </c>
      <c r="H43" s="35">
        <v>50</v>
      </c>
      <c r="I43" s="35">
        <v>162</v>
      </c>
      <c r="J43" s="35">
        <v>125</v>
      </c>
      <c r="K43" s="35">
        <v>0</v>
      </c>
      <c r="L43" s="35">
        <v>7770</v>
      </c>
      <c r="M43" s="35">
        <v>6104</v>
      </c>
      <c r="N43" s="35">
        <v>0</v>
      </c>
      <c r="O43" s="35">
        <v>0</v>
      </c>
      <c r="P43" s="35">
        <v>1590</v>
      </c>
      <c r="Q43" s="35">
        <v>402</v>
      </c>
      <c r="R43" s="35">
        <v>0</v>
      </c>
      <c r="S43" s="35">
        <v>0</v>
      </c>
      <c r="T43" s="63">
        <v>2414</v>
      </c>
      <c r="U43" s="63">
        <v>2671</v>
      </c>
      <c r="V43" s="63">
        <v>0</v>
      </c>
      <c r="W43" s="64">
        <v>0</v>
      </c>
      <c r="X43" s="104">
        <f t="shared" si="7"/>
        <v>21113</v>
      </c>
      <c r="Y43" s="35">
        <f t="shared" si="7"/>
        <v>21371</v>
      </c>
      <c r="Z43" s="35">
        <f t="shared" si="8"/>
        <v>19244</v>
      </c>
      <c r="AA43" s="105">
        <f t="shared" si="8"/>
        <v>20765</v>
      </c>
    </row>
    <row r="44" spans="1:27" ht="12" customHeight="1" x14ac:dyDescent="0.2">
      <c r="A44" s="94">
        <v>7</v>
      </c>
      <c r="B44" s="36">
        <v>3416</v>
      </c>
      <c r="C44" s="36">
        <v>4238</v>
      </c>
      <c r="D44" s="36">
        <v>0</v>
      </c>
      <c r="E44" s="36">
        <v>8</v>
      </c>
      <c r="F44" s="36">
        <v>11504</v>
      </c>
      <c r="G44" s="36">
        <v>8411</v>
      </c>
      <c r="H44" s="36">
        <v>176</v>
      </c>
      <c r="I44" s="36">
        <v>26</v>
      </c>
      <c r="J44" s="36">
        <v>403</v>
      </c>
      <c r="K44" s="36">
        <v>68</v>
      </c>
      <c r="L44" s="36">
        <v>6260</v>
      </c>
      <c r="M44" s="36">
        <v>4292</v>
      </c>
      <c r="N44" s="36">
        <v>0</v>
      </c>
      <c r="O44" s="36">
        <v>0</v>
      </c>
      <c r="P44" s="36">
        <v>1304</v>
      </c>
      <c r="Q44" s="36">
        <v>986</v>
      </c>
      <c r="R44" s="36">
        <v>0</v>
      </c>
      <c r="S44" s="36">
        <v>0</v>
      </c>
      <c r="T44" s="74">
        <v>794</v>
      </c>
      <c r="U44" s="74">
        <v>2333</v>
      </c>
      <c r="V44" s="74">
        <v>0</v>
      </c>
      <c r="W44" s="75">
        <v>0</v>
      </c>
      <c r="X44" s="106">
        <f t="shared" si="7"/>
        <v>23857</v>
      </c>
      <c r="Y44" s="36">
        <f t="shared" si="7"/>
        <v>20362</v>
      </c>
      <c r="Z44" s="36">
        <f t="shared" si="8"/>
        <v>21974</v>
      </c>
      <c r="AA44" s="107">
        <f t="shared" si="8"/>
        <v>19274</v>
      </c>
    </row>
    <row r="45" spans="1:27" ht="12" customHeight="1" x14ac:dyDescent="0.2">
      <c r="A45" s="92">
        <v>8</v>
      </c>
      <c r="B45" s="34">
        <v>6725</v>
      </c>
      <c r="C45" s="34">
        <v>3451</v>
      </c>
      <c r="D45" s="34">
        <v>0</v>
      </c>
      <c r="E45" s="34">
        <v>0</v>
      </c>
      <c r="F45" s="34">
        <v>17906</v>
      </c>
      <c r="G45" s="34">
        <v>7034</v>
      </c>
      <c r="H45" s="34">
        <v>335</v>
      </c>
      <c r="I45" s="34">
        <v>0</v>
      </c>
      <c r="J45" s="34">
        <v>688</v>
      </c>
      <c r="K45" s="34">
        <v>143</v>
      </c>
      <c r="L45" s="34">
        <v>6099</v>
      </c>
      <c r="M45" s="34">
        <v>4120</v>
      </c>
      <c r="N45" s="34">
        <v>0</v>
      </c>
      <c r="O45" s="34">
        <v>0</v>
      </c>
      <c r="P45" s="34">
        <v>1357</v>
      </c>
      <c r="Q45" s="34">
        <v>244</v>
      </c>
      <c r="R45" s="34">
        <v>523</v>
      </c>
      <c r="S45" s="34">
        <v>0</v>
      </c>
      <c r="T45" s="33">
        <v>428</v>
      </c>
      <c r="U45" s="33">
        <v>652</v>
      </c>
      <c r="V45" s="33">
        <v>0</v>
      </c>
      <c r="W45" s="59">
        <v>0</v>
      </c>
      <c r="X45" s="102">
        <f t="shared" si="7"/>
        <v>34061</v>
      </c>
      <c r="Y45" s="34">
        <f t="shared" si="7"/>
        <v>15644</v>
      </c>
      <c r="Z45" s="34">
        <f t="shared" si="8"/>
        <v>31158</v>
      </c>
      <c r="AA45" s="103">
        <f t="shared" si="8"/>
        <v>15257</v>
      </c>
    </row>
    <row r="46" spans="1:27" ht="12" customHeight="1" x14ac:dyDescent="0.2">
      <c r="A46" s="93">
        <v>9</v>
      </c>
      <c r="B46" s="35">
        <v>2843</v>
      </c>
      <c r="C46" s="35">
        <v>4117</v>
      </c>
      <c r="D46" s="35">
        <v>0</v>
      </c>
      <c r="E46" s="35">
        <v>0</v>
      </c>
      <c r="F46" s="35">
        <v>12147</v>
      </c>
      <c r="G46" s="35">
        <v>8951</v>
      </c>
      <c r="H46" s="35">
        <v>0</v>
      </c>
      <c r="I46" s="35">
        <v>0</v>
      </c>
      <c r="J46" s="35">
        <v>375</v>
      </c>
      <c r="K46" s="35">
        <v>0</v>
      </c>
      <c r="L46" s="35">
        <v>7773</v>
      </c>
      <c r="M46" s="35">
        <v>7428</v>
      </c>
      <c r="N46" s="35">
        <v>0</v>
      </c>
      <c r="O46" s="35">
        <v>0</v>
      </c>
      <c r="P46" s="35">
        <v>677</v>
      </c>
      <c r="Q46" s="35">
        <v>312</v>
      </c>
      <c r="R46" s="35">
        <v>1099</v>
      </c>
      <c r="S46" s="35">
        <v>0</v>
      </c>
      <c r="T46" s="63">
        <v>0</v>
      </c>
      <c r="U46" s="63">
        <v>1043</v>
      </c>
      <c r="V46" s="63">
        <v>0</v>
      </c>
      <c r="W46" s="64">
        <v>0</v>
      </c>
      <c r="X46" s="104">
        <f t="shared" si="7"/>
        <v>24914</v>
      </c>
      <c r="Y46" s="35">
        <f t="shared" si="7"/>
        <v>21851</v>
      </c>
      <c r="Z46" s="35">
        <f t="shared" si="8"/>
        <v>22763</v>
      </c>
      <c r="AA46" s="105">
        <f t="shared" si="8"/>
        <v>21539</v>
      </c>
    </row>
    <row r="47" spans="1:27" ht="12" customHeight="1" x14ac:dyDescent="0.2">
      <c r="A47" s="94">
        <v>10</v>
      </c>
      <c r="B47" s="36">
        <v>3330</v>
      </c>
      <c r="C47" s="36">
        <v>3374</v>
      </c>
      <c r="D47" s="36">
        <v>123</v>
      </c>
      <c r="E47" s="36">
        <v>0</v>
      </c>
      <c r="F47" s="36">
        <v>10885</v>
      </c>
      <c r="G47" s="36">
        <v>6393</v>
      </c>
      <c r="H47" s="36">
        <v>234</v>
      </c>
      <c r="I47" s="36">
        <v>0</v>
      </c>
      <c r="J47" s="36">
        <v>241</v>
      </c>
      <c r="K47" s="36">
        <v>0</v>
      </c>
      <c r="L47" s="36">
        <v>6877</v>
      </c>
      <c r="M47" s="36">
        <v>6035</v>
      </c>
      <c r="N47" s="36">
        <v>0</v>
      </c>
      <c r="O47" s="36">
        <v>0</v>
      </c>
      <c r="P47" s="36">
        <v>1148</v>
      </c>
      <c r="Q47" s="36">
        <v>255</v>
      </c>
      <c r="R47" s="36">
        <v>602</v>
      </c>
      <c r="S47" s="36">
        <v>0</v>
      </c>
      <c r="T47" s="74">
        <v>0</v>
      </c>
      <c r="U47" s="74">
        <v>865</v>
      </c>
      <c r="V47" s="74">
        <v>0</v>
      </c>
      <c r="W47" s="75">
        <v>0</v>
      </c>
      <c r="X47" s="106">
        <f t="shared" si="7"/>
        <v>23440</v>
      </c>
      <c r="Y47" s="36">
        <f t="shared" si="7"/>
        <v>16922</v>
      </c>
      <c r="Z47" s="36">
        <f t="shared" si="8"/>
        <v>21092</v>
      </c>
      <c r="AA47" s="107">
        <f t="shared" si="8"/>
        <v>16667</v>
      </c>
    </row>
    <row r="48" spans="1:27" ht="12" customHeight="1" x14ac:dyDescent="0.2">
      <c r="A48" s="92">
        <v>11</v>
      </c>
      <c r="B48" s="34">
        <v>2908</v>
      </c>
      <c r="C48" s="34">
        <v>4338</v>
      </c>
      <c r="D48" s="34">
        <v>89</v>
      </c>
      <c r="E48" s="34">
        <v>0</v>
      </c>
      <c r="F48" s="34">
        <v>10579</v>
      </c>
      <c r="G48" s="34">
        <v>8501</v>
      </c>
      <c r="H48" s="34">
        <v>811</v>
      </c>
      <c r="I48" s="34">
        <v>46</v>
      </c>
      <c r="J48" s="34">
        <v>204</v>
      </c>
      <c r="K48" s="34">
        <v>35</v>
      </c>
      <c r="L48" s="34">
        <v>3798</v>
      </c>
      <c r="M48" s="34">
        <v>5935</v>
      </c>
      <c r="N48" s="34">
        <v>0</v>
      </c>
      <c r="O48" s="34">
        <v>0</v>
      </c>
      <c r="P48" s="34">
        <v>313</v>
      </c>
      <c r="Q48" s="34">
        <v>57</v>
      </c>
      <c r="R48" s="34">
        <v>0</v>
      </c>
      <c r="S48" s="34">
        <v>0</v>
      </c>
      <c r="T48" s="33">
        <v>486</v>
      </c>
      <c r="U48" s="33">
        <v>340</v>
      </c>
      <c r="V48" s="33">
        <v>0</v>
      </c>
      <c r="W48" s="59">
        <v>0</v>
      </c>
      <c r="X48" s="102">
        <f t="shared" si="7"/>
        <v>19188</v>
      </c>
      <c r="Y48" s="34">
        <f t="shared" si="7"/>
        <v>19252</v>
      </c>
      <c r="Z48" s="34">
        <f t="shared" si="8"/>
        <v>17771</v>
      </c>
      <c r="AA48" s="103">
        <f t="shared" si="8"/>
        <v>19114</v>
      </c>
    </row>
    <row r="49" spans="1:27" ht="12" customHeight="1" x14ac:dyDescent="0.2">
      <c r="A49" s="93">
        <v>12</v>
      </c>
      <c r="B49" s="35">
        <v>3134</v>
      </c>
      <c r="C49" s="35">
        <v>4830</v>
      </c>
      <c r="D49" s="35">
        <v>6</v>
      </c>
      <c r="E49" s="35">
        <v>15</v>
      </c>
      <c r="F49" s="35">
        <v>9390</v>
      </c>
      <c r="G49" s="35">
        <v>8197</v>
      </c>
      <c r="H49" s="35">
        <v>138</v>
      </c>
      <c r="I49" s="35">
        <v>156</v>
      </c>
      <c r="J49" s="35">
        <v>201</v>
      </c>
      <c r="K49" s="35">
        <v>0</v>
      </c>
      <c r="L49" s="35">
        <v>3515</v>
      </c>
      <c r="M49" s="35">
        <v>6450</v>
      </c>
      <c r="N49" s="35">
        <v>0</v>
      </c>
      <c r="O49" s="35">
        <v>0</v>
      </c>
      <c r="P49" s="35">
        <v>643</v>
      </c>
      <c r="Q49" s="35">
        <v>662</v>
      </c>
      <c r="R49" s="35">
        <v>0</v>
      </c>
      <c r="S49" s="35">
        <v>0</v>
      </c>
      <c r="T49" s="63">
        <v>0</v>
      </c>
      <c r="U49" s="63">
        <v>936</v>
      </c>
      <c r="V49" s="63">
        <v>0</v>
      </c>
      <c r="W49" s="64">
        <v>380</v>
      </c>
      <c r="X49" s="104">
        <f t="shared" si="7"/>
        <v>17027</v>
      </c>
      <c r="Y49" s="35">
        <f t="shared" si="7"/>
        <v>21626</v>
      </c>
      <c r="Z49" s="35">
        <f t="shared" si="8"/>
        <v>16039</v>
      </c>
      <c r="AA49" s="105">
        <f t="shared" si="8"/>
        <v>20413</v>
      </c>
    </row>
    <row r="50" spans="1:27" ht="12" customHeight="1" x14ac:dyDescent="0.2">
      <c r="A50" s="94">
        <v>13</v>
      </c>
      <c r="B50" s="36">
        <v>1862</v>
      </c>
      <c r="C50" s="36">
        <v>7437</v>
      </c>
      <c r="D50" s="36">
        <v>8</v>
      </c>
      <c r="E50" s="36">
        <v>43</v>
      </c>
      <c r="F50" s="36">
        <v>6128</v>
      </c>
      <c r="G50" s="36">
        <v>14074</v>
      </c>
      <c r="H50" s="36">
        <v>148</v>
      </c>
      <c r="I50" s="36">
        <v>134</v>
      </c>
      <c r="J50" s="36">
        <v>219</v>
      </c>
      <c r="K50" s="36">
        <v>24</v>
      </c>
      <c r="L50" s="36">
        <v>6709</v>
      </c>
      <c r="M50" s="36">
        <v>11527</v>
      </c>
      <c r="N50" s="36">
        <v>0</v>
      </c>
      <c r="O50" s="36">
        <v>0</v>
      </c>
      <c r="P50" s="36">
        <v>468</v>
      </c>
      <c r="Q50" s="36">
        <v>201</v>
      </c>
      <c r="R50" s="36">
        <v>0</v>
      </c>
      <c r="S50" s="36">
        <v>0</v>
      </c>
      <c r="T50" s="74">
        <v>2680</v>
      </c>
      <c r="U50" s="74">
        <v>3596</v>
      </c>
      <c r="V50" s="74">
        <v>0</v>
      </c>
      <c r="W50" s="75">
        <v>1437</v>
      </c>
      <c r="X50" s="106">
        <f t="shared" si="7"/>
        <v>18222</v>
      </c>
      <c r="Y50" s="36">
        <f t="shared" si="7"/>
        <v>38473</v>
      </c>
      <c r="Z50" s="36">
        <f t="shared" si="8"/>
        <v>17379</v>
      </c>
      <c r="AA50" s="107">
        <f t="shared" si="8"/>
        <v>36634</v>
      </c>
    </row>
    <row r="51" spans="1:27" ht="12" customHeight="1" x14ac:dyDescent="0.2">
      <c r="A51" s="92">
        <v>14</v>
      </c>
      <c r="B51" s="34">
        <v>2422</v>
      </c>
      <c r="C51" s="34">
        <v>5684</v>
      </c>
      <c r="D51" s="34">
        <v>30</v>
      </c>
      <c r="E51" s="34">
        <v>5</v>
      </c>
      <c r="F51" s="34">
        <v>6768</v>
      </c>
      <c r="G51" s="34">
        <v>10181</v>
      </c>
      <c r="H51" s="34">
        <v>495</v>
      </c>
      <c r="I51" s="34">
        <v>136</v>
      </c>
      <c r="J51" s="34">
        <v>137</v>
      </c>
      <c r="K51" s="34">
        <v>50</v>
      </c>
      <c r="L51" s="34">
        <v>3983</v>
      </c>
      <c r="M51" s="34">
        <v>6531</v>
      </c>
      <c r="N51" s="34">
        <v>29</v>
      </c>
      <c r="O51" s="34">
        <v>0</v>
      </c>
      <c r="P51" s="34">
        <v>605</v>
      </c>
      <c r="Q51" s="34">
        <v>0</v>
      </c>
      <c r="R51" s="34">
        <v>0</v>
      </c>
      <c r="S51" s="34">
        <v>0</v>
      </c>
      <c r="T51" s="33">
        <v>3853</v>
      </c>
      <c r="U51" s="33">
        <v>3638</v>
      </c>
      <c r="V51" s="33">
        <v>0</v>
      </c>
      <c r="W51" s="59">
        <v>990</v>
      </c>
      <c r="X51" s="102">
        <f t="shared" si="7"/>
        <v>18322</v>
      </c>
      <c r="Y51" s="34">
        <f t="shared" si="7"/>
        <v>27215</v>
      </c>
      <c r="Z51" s="34">
        <f t="shared" si="8"/>
        <v>17026</v>
      </c>
      <c r="AA51" s="103">
        <f t="shared" si="8"/>
        <v>26034</v>
      </c>
    </row>
    <row r="52" spans="1:27" ht="12" customHeight="1" x14ac:dyDescent="0.2">
      <c r="A52" s="93">
        <v>15</v>
      </c>
      <c r="B52" s="35">
        <v>2186</v>
      </c>
      <c r="C52" s="35">
        <v>3069</v>
      </c>
      <c r="D52" s="35">
        <v>0</v>
      </c>
      <c r="E52" s="35">
        <v>14</v>
      </c>
      <c r="F52" s="35">
        <v>7619</v>
      </c>
      <c r="G52" s="35">
        <v>5025</v>
      </c>
      <c r="H52" s="35">
        <v>72</v>
      </c>
      <c r="I52" s="35">
        <v>189</v>
      </c>
      <c r="J52" s="35">
        <v>282</v>
      </c>
      <c r="K52" s="35">
        <v>0</v>
      </c>
      <c r="L52" s="35">
        <v>4828</v>
      </c>
      <c r="M52" s="35">
        <v>3136</v>
      </c>
      <c r="N52" s="35">
        <v>0</v>
      </c>
      <c r="O52" s="35">
        <v>26</v>
      </c>
      <c r="P52" s="35">
        <v>324</v>
      </c>
      <c r="Q52" s="35">
        <v>176</v>
      </c>
      <c r="R52" s="35">
        <v>613</v>
      </c>
      <c r="S52" s="35">
        <v>0</v>
      </c>
      <c r="T52" s="63">
        <v>327</v>
      </c>
      <c r="U52" s="63">
        <v>1877</v>
      </c>
      <c r="V52" s="63">
        <v>0</v>
      </c>
      <c r="W52" s="64">
        <v>159</v>
      </c>
      <c r="X52" s="104">
        <f t="shared" si="7"/>
        <v>16251</v>
      </c>
      <c r="Y52" s="35">
        <f t="shared" si="7"/>
        <v>13671</v>
      </c>
      <c r="Z52" s="35">
        <f t="shared" si="8"/>
        <v>14960</v>
      </c>
      <c r="AA52" s="105">
        <f t="shared" si="8"/>
        <v>13107</v>
      </c>
    </row>
    <row r="53" spans="1:27" ht="12" customHeight="1" thickBot="1" x14ac:dyDescent="0.25">
      <c r="A53" s="95" t="s">
        <v>17</v>
      </c>
      <c r="B53" s="28">
        <f t="shared" ref="B53:W53" si="9">SUM(B38:B52)</f>
        <v>46186</v>
      </c>
      <c r="C53" s="28">
        <f t="shared" si="9"/>
        <v>61744</v>
      </c>
      <c r="D53" s="28">
        <f t="shared" si="9"/>
        <v>689</v>
      </c>
      <c r="E53" s="28">
        <f t="shared" si="9"/>
        <v>264</v>
      </c>
      <c r="F53" s="28">
        <f t="shared" si="9"/>
        <v>147486</v>
      </c>
      <c r="G53" s="28">
        <f t="shared" si="9"/>
        <v>120554</v>
      </c>
      <c r="H53" s="28">
        <f t="shared" si="9"/>
        <v>3706</v>
      </c>
      <c r="I53" s="28">
        <f t="shared" si="9"/>
        <v>1351</v>
      </c>
      <c r="J53" s="28">
        <f t="shared" si="9"/>
        <v>5432</v>
      </c>
      <c r="K53" s="28">
        <f t="shared" si="9"/>
        <v>377</v>
      </c>
      <c r="L53" s="28">
        <f t="shared" si="9"/>
        <v>93946</v>
      </c>
      <c r="M53" s="28">
        <f t="shared" si="9"/>
        <v>88431</v>
      </c>
      <c r="N53" s="28">
        <f t="shared" si="9"/>
        <v>29</v>
      </c>
      <c r="O53" s="28">
        <f t="shared" si="9"/>
        <v>208</v>
      </c>
      <c r="P53" s="28">
        <f t="shared" si="9"/>
        <v>19696</v>
      </c>
      <c r="Q53" s="28">
        <f t="shared" si="9"/>
        <v>5440</v>
      </c>
      <c r="R53" s="28">
        <f t="shared" si="9"/>
        <v>4031</v>
      </c>
      <c r="S53" s="28">
        <f t="shared" si="9"/>
        <v>27</v>
      </c>
      <c r="T53" s="28">
        <f t="shared" si="9"/>
        <v>27652</v>
      </c>
      <c r="U53" s="28">
        <f t="shared" si="9"/>
        <v>61992</v>
      </c>
      <c r="V53" s="28">
        <f t="shared" si="9"/>
        <v>0</v>
      </c>
      <c r="W53" s="29">
        <f t="shared" si="9"/>
        <v>4708</v>
      </c>
      <c r="X53" s="96">
        <f t="shared" si="7"/>
        <v>348853</v>
      </c>
      <c r="Y53" s="28">
        <f t="shared" si="7"/>
        <v>345096</v>
      </c>
      <c r="Z53" s="28">
        <f t="shared" si="8"/>
        <v>315270</v>
      </c>
      <c r="AA53" s="29">
        <f t="shared" si="8"/>
        <v>332721</v>
      </c>
    </row>
    <row r="54" spans="1:27" ht="12" customHeight="1" x14ac:dyDescent="0.2">
      <c r="A54" s="97" t="s">
        <v>18</v>
      </c>
      <c r="B54" s="37">
        <v>458</v>
      </c>
      <c r="C54" s="37">
        <v>0</v>
      </c>
      <c r="D54" s="37">
        <v>102</v>
      </c>
      <c r="E54" s="37">
        <v>0</v>
      </c>
      <c r="F54" s="37">
        <v>475</v>
      </c>
      <c r="G54" s="37">
        <v>0</v>
      </c>
      <c r="H54" s="37">
        <v>41</v>
      </c>
      <c r="I54" s="37">
        <v>0</v>
      </c>
      <c r="J54" s="37">
        <v>0</v>
      </c>
      <c r="K54" s="37">
        <v>0</v>
      </c>
      <c r="L54" s="37">
        <v>5142</v>
      </c>
      <c r="M54" s="37">
        <v>1017</v>
      </c>
      <c r="N54" s="37">
        <v>0</v>
      </c>
      <c r="O54" s="37">
        <v>0</v>
      </c>
      <c r="P54" s="37">
        <v>8</v>
      </c>
      <c r="Q54" s="37">
        <v>0</v>
      </c>
      <c r="R54" s="37">
        <v>797</v>
      </c>
      <c r="S54" s="37">
        <v>0</v>
      </c>
      <c r="T54" s="63">
        <v>1406</v>
      </c>
      <c r="U54" s="63">
        <v>341</v>
      </c>
      <c r="V54" s="63">
        <v>1203</v>
      </c>
      <c r="W54" s="64">
        <v>0</v>
      </c>
      <c r="X54" s="98">
        <f t="shared" si="7"/>
        <v>9632</v>
      </c>
      <c r="Y54" s="37">
        <f t="shared" si="7"/>
        <v>1358</v>
      </c>
      <c r="Z54" s="37">
        <f t="shared" si="8"/>
        <v>7481</v>
      </c>
      <c r="AA54" s="99">
        <f t="shared" si="8"/>
        <v>1358</v>
      </c>
    </row>
    <row r="55" spans="1:27" ht="12" customHeight="1" thickBot="1" x14ac:dyDescent="0.25">
      <c r="A55" s="95" t="s">
        <v>19</v>
      </c>
      <c r="B55" s="28">
        <f t="shared" ref="B55:W55" si="10">SUM(B53:B54)</f>
        <v>46644</v>
      </c>
      <c r="C55" s="28">
        <f t="shared" si="10"/>
        <v>61744</v>
      </c>
      <c r="D55" s="28">
        <f t="shared" si="10"/>
        <v>791</v>
      </c>
      <c r="E55" s="28">
        <f t="shared" si="10"/>
        <v>264</v>
      </c>
      <c r="F55" s="28">
        <f t="shared" si="10"/>
        <v>147961</v>
      </c>
      <c r="G55" s="28">
        <f t="shared" si="10"/>
        <v>120554</v>
      </c>
      <c r="H55" s="28">
        <f t="shared" si="10"/>
        <v>3747</v>
      </c>
      <c r="I55" s="28">
        <f t="shared" si="10"/>
        <v>1351</v>
      </c>
      <c r="J55" s="28">
        <f t="shared" si="10"/>
        <v>5432</v>
      </c>
      <c r="K55" s="28">
        <f t="shared" si="10"/>
        <v>377</v>
      </c>
      <c r="L55" s="28">
        <f t="shared" si="10"/>
        <v>99088</v>
      </c>
      <c r="M55" s="28">
        <f t="shared" si="10"/>
        <v>89448</v>
      </c>
      <c r="N55" s="28">
        <f t="shared" si="10"/>
        <v>29</v>
      </c>
      <c r="O55" s="28">
        <f t="shared" si="10"/>
        <v>208</v>
      </c>
      <c r="P55" s="28">
        <f t="shared" si="10"/>
        <v>19704</v>
      </c>
      <c r="Q55" s="28">
        <f t="shared" si="10"/>
        <v>5440</v>
      </c>
      <c r="R55" s="28">
        <f t="shared" si="10"/>
        <v>4828</v>
      </c>
      <c r="S55" s="28">
        <f t="shared" si="10"/>
        <v>27</v>
      </c>
      <c r="T55" s="28">
        <f t="shared" si="10"/>
        <v>29058</v>
      </c>
      <c r="U55" s="28">
        <f t="shared" si="10"/>
        <v>62333</v>
      </c>
      <c r="V55" s="28">
        <f t="shared" si="10"/>
        <v>1203</v>
      </c>
      <c r="W55" s="29">
        <f t="shared" si="10"/>
        <v>4708</v>
      </c>
      <c r="X55" s="96">
        <f t="shared" si="7"/>
        <v>358485</v>
      </c>
      <c r="Y55" s="28">
        <f t="shared" si="7"/>
        <v>346454</v>
      </c>
      <c r="Z55" s="28">
        <f t="shared" si="8"/>
        <v>322751</v>
      </c>
      <c r="AA55" s="29">
        <f t="shared" si="8"/>
        <v>334079</v>
      </c>
    </row>
    <row r="56" spans="1:27" ht="12" customHeight="1" x14ac:dyDescent="0.2">
      <c r="A56" s="203" t="s">
        <v>222</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286</v>
      </c>
    </row>
    <row r="58" spans="1:27" ht="12" customHeight="1" x14ac:dyDescent="0.2">
      <c r="B58" s="108" t="str">
        <f t="shared" ref="B58:W58" si="11">IF(B53-B28=0," ",B53-B28)</f>
        <v xml:space="preserve"> </v>
      </c>
      <c r="C58" s="108" t="str">
        <f t="shared" si="11"/>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IF(X53-X28=0," ",X53-X28)</f>
        <v xml:space="preserve"> </v>
      </c>
      <c r="Y58" s="108" t="str">
        <f>IF(Y53-Y28=0," ",Y53-Y28)</f>
        <v xml:space="preserve"> </v>
      </c>
      <c r="Z58" s="108" t="str">
        <f>IF(Z53-Z28=0," ",Z53-Z28)</f>
        <v xml:space="preserve"> </v>
      </c>
      <c r="AA58" s="108" t="str">
        <f>IF(AA53-AA28=0," ",AA53-AA28)</f>
        <v xml:space="preserve"> </v>
      </c>
    </row>
    <row r="59" spans="1:27" ht="18.75" customHeight="1" thickBot="1" x14ac:dyDescent="0.35">
      <c r="A59" s="53" t="s">
        <v>138</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10372</v>
      </c>
      <c r="C63" s="34">
        <f t="shared" ref="C63:AA63" si="12">SUM(C15:C16,C20:C23)</f>
        <v>22516</v>
      </c>
      <c r="D63" s="34">
        <f t="shared" si="12"/>
        <v>59</v>
      </c>
      <c r="E63" s="34">
        <f t="shared" si="12"/>
        <v>72</v>
      </c>
      <c r="F63" s="34">
        <f t="shared" si="12"/>
        <v>33747</v>
      </c>
      <c r="G63" s="34">
        <f t="shared" si="12"/>
        <v>40697</v>
      </c>
      <c r="H63" s="34">
        <f t="shared" si="12"/>
        <v>1070</v>
      </c>
      <c r="I63" s="34">
        <f t="shared" si="12"/>
        <v>513</v>
      </c>
      <c r="J63" s="34">
        <f t="shared" si="12"/>
        <v>875</v>
      </c>
      <c r="K63" s="34">
        <f t="shared" si="12"/>
        <v>109</v>
      </c>
      <c r="L63" s="34">
        <f t="shared" si="12"/>
        <v>20847</v>
      </c>
      <c r="M63" s="34">
        <f t="shared" si="12"/>
        <v>30516</v>
      </c>
      <c r="N63" s="34">
        <f t="shared" si="12"/>
        <v>29</v>
      </c>
      <c r="O63" s="34">
        <f t="shared" si="12"/>
        <v>26</v>
      </c>
      <c r="P63" s="34">
        <f t="shared" si="12"/>
        <v>1957</v>
      </c>
      <c r="Q63" s="34">
        <f t="shared" si="12"/>
        <v>1096</v>
      </c>
      <c r="R63" s="34">
        <f t="shared" si="12"/>
        <v>613</v>
      </c>
      <c r="S63" s="34">
        <f t="shared" si="12"/>
        <v>0</v>
      </c>
      <c r="T63" s="33">
        <f t="shared" si="12"/>
        <v>5216</v>
      </c>
      <c r="U63" s="33">
        <f t="shared" si="12"/>
        <v>7129</v>
      </c>
      <c r="V63" s="33">
        <f t="shared" si="12"/>
        <v>0</v>
      </c>
      <c r="W63" s="59">
        <f t="shared" si="12"/>
        <v>2640</v>
      </c>
      <c r="X63" s="102">
        <f t="shared" si="12"/>
        <v>74785</v>
      </c>
      <c r="Y63" s="34">
        <f t="shared" si="12"/>
        <v>105314</v>
      </c>
      <c r="Z63" s="34">
        <f t="shared" si="12"/>
        <v>70182</v>
      </c>
      <c r="AA63" s="103">
        <f t="shared" si="12"/>
        <v>100858</v>
      </c>
    </row>
    <row r="64" spans="1:27" ht="12" customHeight="1" x14ac:dyDescent="0.2">
      <c r="A64" s="92" t="s">
        <v>26</v>
      </c>
      <c r="B64" s="34">
        <f>SUM(B7:B9,B12:B14,B17:B18,B24)</f>
        <v>19668</v>
      </c>
      <c r="C64" s="34">
        <f t="shared" ref="C64:AA64" si="13">SUM(C7:C9,C12:C14,C17:C18,C24)</f>
        <v>28581</v>
      </c>
      <c r="D64" s="34">
        <f t="shared" si="13"/>
        <v>395</v>
      </c>
      <c r="E64" s="34">
        <f t="shared" si="13"/>
        <v>188</v>
      </c>
      <c r="F64" s="34">
        <f t="shared" si="13"/>
        <v>63771</v>
      </c>
      <c r="G64" s="34">
        <f t="shared" si="13"/>
        <v>57338</v>
      </c>
      <c r="H64" s="34">
        <f t="shared" si="13"/>
        <v>1668</v>
      </c>
      <c r="I64" s="34">
        <f t="shared" si="13"/>
        <v>692</v>
      </c>
      <c r="J64" s="34">
        <f t="shared" si="13"/>
        <v>2597</v>
      </c>
      <c r="K64" s="34">
        <f t="shared" si="13"/>
        <v>68</v>
      </c>
      <c r="L64" s="34">
        <f t="shared" si="13"/>
        <v>46699</v>
      </c>
      <c r="M64" s="34">
        <f t="shared" si="13"/>
        <v>42867</v>
      </c>
      <c r="N64" s="34">
        <f t="shared" si="13"/>
        <v>0</v>
      </c>
      <c r="O64" s="34">
        <f t="shared" si="13"/>
        <v>86</v>
      </c>
      <c r="P64" s="34">
        <f t="shared" si="13"/>
        <v>13251</v>
      </c>
      <c r="Q64" s="34">
        <f t="shared" si="13"/>
        <v>3521</v>
      </c>
      <c r="R64" s="34">
        <f t="shared" si="13"/>
        <v>1141</v>
      </c>
      <c r="S64" s="34">
        <f t="shared" si="13"/>
        <v>27</v>
      </c>
      <c r="T64" s="33">
        <f t="shared" si="13"/>
        <v>21441</v>
      </c>
      <c r="U64" s="33">
        <f t="shared" si="13"/>
        <v>50497</v>
      </c>
      <c r="V64" s="33">
        <f t="shared" si="13"/>
        <v>0</v>
      </c>
      <c r="W64" s="59">
        <f t="shared" si="13"/>
        <v>2068</v>
      </c>
      <c r="X64" s="102">
        <f t="shared" si="13"/>
        <v>170631</v>
      </c>
      <c r="Y64" s="34">
        <f t="shared" si="13"/>
        <v>185933</v>
      </c>
      <c r="Z64" s="34">
        <f t="shared" si="13"/>
        <v>151579</v>
      </c>
      <c r="AA64" s="103">
        <f t="shared" si="13"/>
        <v>179283</v>
      </c>
    </row>
    <row r="65" spans="1:27" ht="12" customHeight="1" x14ac:dyDescent="0.2">
      <c r="A65" s="93" t="s">
        <v>27</v>
      </c>
      <c r="B65" s="35">
        <f>SUM(B10:B11,B19,B25:B27)</f>
        <v>16146</v>
      </c>
      <c r="C65" s="35">
        <f t="shared" ref="C65:AA65" si="14">SUM(C10:C11,C19,C25:C27)</f>
        <v>10647</v>
      </c>
      <c r="D65" s="35">
        <f t="shared" si="14"/>
        <v>235</v>
      </c>
      <c r="E65" s="35">
        <f t="shared" si="14"/>
        <v>4</v>
      </c>
      <c r="F65" s="35">
        <f t="shared" si="14"/>
        <v>49968</v>
      </c>
      <c r="G65" s="35">
        <f t="shared" si="14"/>
        <v>22519</v>
      </c>
      <c r="H65" s="35">
        <f t="shared" si="14"/>
        <v>968</v>
      </c>
      <c r="I65" s="35">
        <f t="shared" si="14"/>
        <v>146</v>
      </c>
      <c r="J65" s="35">
        <f t="shared" si="14"/>
        <v>1960</v>
      </c>
      <c r="K65" s="35">
        <f t="shared" si="14"/>
        <v>200</v>
      </c>
      <c r="L65" s="35">
        <f t="shared" si="14"/>
        <v>26400</v>
      </c>
      <c r="M65" s="35">
        <f t="shared" si="14"/>
        <v>15048</v>
      </c>
      <c r="N65" s="35">
        <f t="shared" si="14"/>
        <v>0</v>
      </c>
      <c r="O65" s="35">
        <f t="shared" si="14"/>
        <v>96</v>
      </c>
      <c r="P65" s="35">
        <f t="shared" si="14"/>
        <v>4488</v>
      </c>
      <c r="Q65" s="35">
        <f t="shared" si="14"/>
        <v>823</v>
      </c>
      <c r="R65" s="35">
        <f t="shared" si="14"/>
        <v>2277</v>
      </c>
      <c r="S65" s="35">
        <f t="shared" si="14"/>
        <v>0</v>
      </c>
      <c r="T65" s="63">
        <f t="shared" si="14"/>
        <v>995</v>
      </c>
      <c r="U65" s="63">
        <f t="shared" si="14"/>
        <v>4366</v>
      </c>
      <c r="V65" s="63">
        <f t="shared" si="14"/>
        <v>0</v>
      </c>
      <c r="W65" s="64">
        <f t="shared" si="14"/>
        <v>0</v>
      </c>
      <c r="X65" s="104">
        <f t="shared" si="14"/>
        <v>103437</v>
      </c>
      <c r="Y65" s="35">
        <f t="shared" si="14"/>
        <v>53849</v>
      </c>
      <c r="Z65" s="35">
        <f t="shared" si="14"/>
        <v>93509</v>
      </c>
      <c r="AA65" s="105">
        <f t="shared" si="14"/>
        <v>52580</v>
      </c>
    </row>
    <row r="66" spans="1:27" ht="12" customHeight="1" thickBot="1" x14ac:dyDescent="0.25">
      <c r="A66" s="95" t="s">
        <v>17</v>
      </c>
      <c r="B66" s="28">
        <f>SUM(B63:B65)</f>
        <v>46186</v>
      </c>
      <c r="C66" s="28">
        <f t="shared" ref="C66:AA66" si="15">SUM(C63:C65)</f>
        <v>61744</v>
      </c>
      <c r="D66" s="28">
        <f t="shared" si="15"/>
        <v>689</v>
      </c>
      <c r="E66" s="28">
        <f t="shared" si="15"/>
        <v>264</v>
      </c>
      <c r="F66" s="28">
        <f t="shared" si="15"/>
        <v>147486</v>
      </c>
      <c r="G66" s="28">
        <f t="shared" si="15"/>
        <v>120554</v>
      </c>
      <c r="H66" s="28">
        <f t="shared" si="15"/>
        <v>3706</v>
      </c>
      <c r="I66" s="28">
        <f t="shared" si="15"/>
        <v>1351</v>
      </c>
      <c r="J66" s="28">
        <f t="shared" si="15"/>
        <v>5432</v>
      </c>
      <c r="K66" s="28">
        <f t="shared" si="15"/>
        <v>377</v>
      </c>
      <c r="L66" s="28">
        <f t="shared" si="15"/>
        <v>93946</v>
      </c>
      <c r="M66" s="28">
        <f t="shared" si="15"/>
        <v>88431</v>
      </c>
      <c r="N66" s="28">
        <f t="shared" si="15"/>
        <v>29</v>
      </c>
      <c r="O66" s="28">
        <f t="shared" si="15"/>
        <v>208</v>
      </c>
      <c r="P66" s="28">
        <f t="shared" si="15"/>
        <v>19696</v>
      </c>
      <c r="Q66" s="28">
        <f t="shared" si="15"/>
        <v>5440</v>
      </c>
      <c r="R66" s="28">
        <f t="shared" si="15"/>
        <v>4031</v>
      </c>
      <c r="S66" s="28">
        <f t="shared" si="15"/>
        <v>27</v>
      </c>
      <c r="T66" s="28">
        <f t="shared" si="15"/>
        <v>27652</v>
      </c>
      <c r="U66" s="28">
        <f t="shared" si="15"/>
        <v>61992</v>
      </c>
      <c r="V66" s="28">
        <f t="shared" si="15"/>
        <v>0</v>
      </c>
      <c r="W66" s="29">
        <f t="shared" si="15"/>
        <v>4708</v>
      </c>
      <c r="X66" s="96">
        <f t="shared" si="15"/>
        <v>348853</v>
      </c>
      <c r="Y66" s="28">
        <f t="shared" si="15"/>
        <v>345096</v>
      </c>
      <c r="Z66" s="28">
        <f t="shared" si="15"/>
        <v>315270</v>
      </c>
      <c r="AA66" s="29">
        <f t="shared" si="15"/>
        <v>332721</v>
      </c>
    </row>
    <row r="67" spans="1:27" ht="12" customHeight="1" x14ac:dyDescent="0.2">
      <c r="A67" s="97" t="s">
        <v>18</v>
      </c>
      <c r="B67" s="37">
        <f>B29</f>
        <v>458</v>
      </c>
      <c r="C67" s="37">
        <f t="shared" ref="C67:AA67" si="16">C29</f>
        <v>0</v>
      </c>
      <c r="D67" s="37">
        <f t="shared" si="16"/>
        <v>102</v>
      </c>
      <c r="E67" s="37">
        <f t="shared" si="16"/>
        <v>0</v>
      </c>
      <c r="F67" s="37">
        <f t="shared" si="16"/>
        <v>475</v>
      </c>
      <c r="G67" s="37">
        <f t="shared" si="16"/>
        <v>0</v>
      </c>
      <c r="H67" s="37">
        <f t="shared" si="16"/>
        <v>41</v>
      </c>
      <c r="I67" s="37">
        <f t="shared" si="16"/>
        <v>0</v>
      </c>
      <c r="J67" s="37">
        <f t="shared" si="16"/>
        <v>0</v>
      </c>
      <c r="K67" s="37">
        <f t="shared" si="16"/>
        <v>0</v>
      </c>
      <c r="L67" s="37">
        <f t="shared" si="16"/>
        <v>5142</v>
      </c>
      <c r="M67" s="37">
        <f t="shared" si="16"/>
        <v>1017</v>
      </c>
      <c r="N67" s="37">
        <f t="shared" si="16"/>
        <v>0</v>
      </c>
      <c r="O67" s="37">
        <f t="shared" si="16"/>
        <v>0</v>
      </c>
      <c r="P67" s="37">
        <f t="shared" si="16"/>
        <v>8</v>
      </c>
      <c r="Q67" s="37">
        <f t="shared" si="16"/>
        <v>0</v>
      </c>
      <c r="R67" s="37">
        <f t="shared" si="16"/>
        <v>797</v>
      </c>
      <c r="S67" s="37">
        <f t="shared" si="16"/>
        <v>0</v>
      </c>
      <c r="T67" s="63">
        <f t="shared" si="16"/>
        <v>1406</v>
      </c>
      <c r="U67" s="63">
        <f t="shared" si="16"/>
        <v>341</v>
      </c>
      <c r="V67" s="63">
        <f t="shared" si="16"/>
        <v>1203</v>
      </c>
      <c r="W67" s="64">
        <f t="shared" si="16"/>
        <v>0</v>
      </c>
      <c r="X67" s="98">
        <f t="shared" si="16"/>
        <v>9632</v>
      </c>
      <c r="Y67" s="37">
        <f t="shared" si="16"/>
        <v>1358</v>
      </c>
      <c r="Z67" s="37">
        <f t="shared" si="16"/>
        <v>7481</v>
      </c>
      <c r="AA67" s="99">
        <f t="shared" si="16"/>
        <v>1358</v>
      </c>
    </row>
    <row r="68" spans="1:27" ht="12" customHeight="1" thickBot="1" x14ac:dyDescent="0.25">
      <c r="A68" s="95" t="s">
        <v>19</v>
      </c>
      <c r="B68" s="28">
        <f t="shared" ref="B68:W68" si="17">SUM(B66:B67)</f>
        <v>46644</v>
      </c>
      <c r="C68" s="28">
        <f t="shared" si="17"/>
        <v>61744</v>
      </c>
      <c r="D68" s="28">
        <f t="shared" si="17"/>
        <v>791</v>
      </c>
      <c r="E68" s="28">
        <f t="shared" si="17"/>
        <v>264</v>
      </c>
      <c r="F68" s="28">
        <f t="shared" si="17"/>
        <v>147961</v>
      </c>
      <c r="G68" s="28">
        <f t="shared" si="17"/>
        <v>120554</v>
      </c>
      <c r="H68" s="28">
        <f t="shared" si="17"/>
        <v>3747</v>
      </c>
      <c r="I68" s="28">
        <f t="shared" si="17"/>
        <v>1351</v>
      </c>
      <c r="J68" s="28">
        <f t="shared" si="17"/>
        <v>5432</v>
      </c>
      <c r="K68" s="28">
        <f t="shared" si="17"/>
        <v>377</v>
      </c>
      <c r="L68" s="28">
        <f t="shared" si="17"/>
        <v>99088</v>
      </c>
      <c r="M68" s="28">
        <f t="shared" si="17"/>
        <v>89448</v>
      </c>
      <c r="N68" s="28">
        <f t="shared" si="17"/>
        <v>29</v>
      </c>
      <c r="O68" s="28">
        <f t="shared" si="17"/>
        <v>208</v>
      </c>
      <c r="P68" s="28">
        <f t="shared" si="17"/>
        <v>19704</v>
      </c>
      <c r="Q68" s="28">
        <f t="shared" si="17"/>
        <v>5440</v>
      </c>
      <c r="R68" s="28">
        <f t="shared" si="17"/>
        <v>4828</v>
      </c>
      <c r="S68" s="28">
        <f t="shared" si="17"/>
        <v>27</v>
      </c>
      <c r="T68" s="28">
        <f t="shared" si="17"/>
        <v>29058</v>
      </c>
      <c r="U68" s="28">
        <f t="shared" si="17"/>
        <v>62333</v>
      </c>
      <c r="V68" s="28">
        <f t="shared" si="17"/>
        <v>1203</v>
      </c>
      <c r="W68" s="29">
        <f t="shared" si="17"/>
        <v>4708</v>
      </c>
      <c r="X68" s="96">
        <f>SUM(B68,D68,F68,H68,J68,L68,N68,P68,R68,T68,V68)</f>
        <v>358485</v>
      </c>
      <c r="Y68" s="28">
        <f>SUM(C68,E68,G68,I68,K68,M68,O68,Q68,S68,U68,W68)</f>
        <v>346454</v>
      </c>
      <c r="Z68" s="28">
        <f>SUM(B68,F68,L68,T68)</f>
        <v>322751</v>
      </c>
      <c r="AA68" s="29">
        <f>SUM(C68,G68,M68,U68)</f>
        <v>334079</v>
      </c>
    </row>
    <row r="69" spans="1:27" ht="12" customHeight="1" x14ac:dyDescent="0.2">
      <c r="A69" s="79" t="s">
        <v>223</v>
      </c>
    </row>
    <row r="70" spans="1:27" ht="12" customHeight="1" x14ac:dyDescent="0.2">
      <c r="A70" s="77" t="s">
        <v>286</v>
      </c>
    </row>
  </sheetData>
  <mergeCells count="49">
    <mergeCell ref="A4:A6"/>
    <mergeCell ref="P36:Q36"/>
    <mergeCell ref="R36:S36"/>
    <mergeCell ref="T36:U36"/>
    <mergeCell ref="A35:A37"/>
    <mergeCell ref="B35:W35"/>
    <mergeCell ref="B36:C36"/>
    <mergeCell ref="T5:U5"/>
    <mergeCell ref="R5:S5"/>
    <mergeCell ref="J5:K5"/>
    <mergeCell ref="L5:M5"/>
    <mergeCell ref="N5:O5"/>
    <mergeCell ref="P5:Q5"/>
    <mergeCell ref="D36:E36"/>
    <mergeCell ref="F36:G36"/>
    <mergeCell ref="J36:K36"/>
    <mergeCell ref="L36:M36"/>
    <mergeCell ref="N36:O36"/>
    <mergeCell ref="V61:W61"/>
    <mergeCell ref="H36:I36"/>
    <mergeCell ref="V36:W36"/>
    <mergeCell ref="T61:U61"/>
    <mergeCell ref="X4:AA4"/>
    <mergeCell ref="X35:AA35"/>
    <mergeCell ref="X36:Y36"/>
    <mergeCell ref="Z36:AA36"/>
    <mergeCell ref="Z5:AA5"/>
    <mergeCell ref="X5:Y5"/>
    <mergeCell ref="B5:C5"/>
    <mergeCell ref="D5:E5"/>
    <mergeCell ref="F5:G5"/>
    <mergeCell ref="H5:I5"/>
    <mergeCell ref="V5:W5"/>
    <mergeCell ref="B1:Y1"/>
    <mergeCell ref="A60:A62"/>
    <mergeCell ref="B60:W60"/>
    <mergeCell ref="X60:AA60"/>
    <mergeCell ref="B61:C61"/>
    <mergeCell ref="D61:E61"/>
    <mergeCell ref="F61:G61"/>
    <mergeCell ref="H61:I61"/>
    <mergeCell ref="J61:K61"/>
    <mergeCell ref="L61:M61"/>
    <mergeCell ref="X61:Y61"/>
    <mergeCell ref="Z61:AA61"/>
    <mergeCell ref="N61:O61"/>
    <mergeCell ref="P61:Q61"/>
    <mergeCell ref="R61:S61"/>
    <mergeCell ref="B4:W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AA70"/>
  <sheetViews>
    <sheetView showGridLines="0" zoomScaleNormal="100" workbookViewId="0">
      <pane ySplit="1" topLeftCell="A20"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9.5" customHeight="1" thickBot="1" x14ac:dyDescent="0.35">
      <c r="A3" s="53" t="s">
        <v>139</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v>
      </c>
      <c r="C7" s="34">
        <v>48</v>
      </c>
      <c r="D7" s="34">
        <v>0</v>
      </c>
      <c r="E7" s="34">
        <v>1</v>
      </c>
      <c r="F7" s="34">
        <v>24</v>
      </c>
      <c r="G7" s="34">
        <v>41</v>
      </c>
      <c r="H7" s="34">
        <v>1</v>
      </c>
      <c r="I7" s="34">
        <v>2</v>
      </c>
      <c r="J7" s="34">
        <v>7</v>
      </c>
      <c r="K7" s="34">
        <v>0</v>
      </c>
      <c r="L7" s="34">
        <v>12</v>
      </c>
      <c r="M7" s="34">
        <v>35</v>
      </c>
      <c r="N7" s="34">
        <v>0</v>
      </c>
      <c r="O7" s="34">
        <v>1</v>
      </c>
      <c r="P7" s="34">
        <v>18</v>
      </c>
      <c r="Q7" s="34">
        <v>3</v>
      </c>
      <c r="R7" s="34">
        <v>1</v>
      </c>
      <c r="S7" s="34">
        <v>1</v>
      </c>
      <c r="T7" s="34">
        <v>13</v>
      </c>
      <c r="U7" s="34">
        <v>57</v>
      </c>
      <c r="V7" s="115">
        <v>0</v>
      </c>
      <c r="W7" s="103">
        <v>3</v>
      </c>
      <c r="X7" s="102">
        <f>SUM(B7,D7,F7,H7,J7,L7,N7,P7,R7,T7,V7)</f>
        <v>88</v>
      </c>
      <c r="Y7" s="34">
        <f>SUM(C7,E7,G7,I7,K7,M7,O7,Q7,S7,U7,W7)</f>
        <v>192</v>
      </c>
      <c r="Z7" s="34">
        <f>SUM(B7,F7,L7,T7)</f>
        <v>61</v>
      </c>
      <c r="AA7" s="103">
        <f>SUM(C7,G7,M7,U7)</f>
        <v>181</v>
      </c>
    </row>
    <row r="8" spans="1:27" ht="12" customHeight="1" x14ac:dyDescent="0.2">
      <c r="A8" s="92">
        <v>2</v>
      </c>
      <c r="B8" s="34">
        <v>9</v>
      </c>
      <c r="C8" s="34">
        <v>35</v>
      </c>
      <c r="D8" s="34">
        <v>1</v>
      </c>
      <c r="E8" s="34">
        <v>4</v>
      </c>
      <c r="F8" s="34">
        <v>22</v>
      </c>
      <c r="G8" s="34">
        <v>32</v>
      </c>
      <c r="H8" s="34">
        <v>2</v>
      </c>
      <c r="I8" s="34">
        <v>6</v>
      </c>
      <c r="J8" s="34">
        <v>5</v>
      </c>
      <c r="K8" s="34">
        <v>0</v>
      </c>
      <c r="L8" s="34">
        <v>12</v>
      </c>
      <c r="M8" s="34">
        <v>26</v>
      </c>
      <c r="N8" s="34">
        <v>0</v>
      </c>
      <c r="O8" s="34">
        <v>1</v>
      </c>
      <c r="P8" s="34">
        <v>6</v>
      </c>
      <c r="Q8" s="34">
        <v>3</v>
      </c>
      <c r="R8" s="34">
        <v>0</v>
      </c>
      <c r="S8" s="34">
        <v>0</v>
      </c>
      <c r="T8" s="34">
        <v>5</v>
      </c>
      <c r="U8" s="34">
        <v>22</v>
      </c>
      <c r="V8" s="115">
        <v>0</v>
      </c>
      <c r="W8" s="103">
        <v>1</v>
      </c>
      <c r="X8" s="102">
        <f t="shared" ref="X8:X27" si="0">SUM(B8,D8,F8,H8,J8,L8,N8,P8,R8,T8,V8)</f>
        <v>62</v>
      </c>
      <c r="Y8" s="34">
        <f t="shared" ref="Y8:Y27" si="1">SUM(C8,E8,G8,I8,K8,M8,O8,Q8,S8,U8,W8)</f>
        <v>130</v>
      </c>
      <c r="Z8" s="34">
        <f t="shared" ref="Z8:Z30" si="2">SUM(B8,F8,L8,T8)</f>
        <v>48</v>
      </c>
      <c r="AA8" s="103">
        <f t="shared" ref="AA8:AA30" si="3">SUM(C8,G8,M8,U8)</f>
        <v>115</v>
      </c>
    </row>
    <row r="9" spans="1:27" ht="12" customHeight="1" x14ac:dyDescent="0.2">
      <c r="A9" s="93">
        <v>3</v>
      </c>
      <c r="B9" s="35">
        <v>7</v>
      </c>
      <c r="C9" s="35">
        <v>20</v>
      </c>
      <c r="D9" s="35">
        <v>1</v>
      </c>
      <c r="E9" s="35">
        <v>1</v>
      </c>
      <c r="F9" s="35">
        <v>16</v>
      </c>
      <c r="G9" s="35">
        <v>18</v>
      </c>
      <c r="H9" s="35">
        <v>3</v>
      </c>
      <c r="I9" s="35">
        <v>1</v>
      </c>
      <c r="J9" s="35">
        <v>5</v>
      </c>
      <c r="K9" s="35">
        <v>0</v>
      </c>
      <c r="L9" s="35">
        <v>4</v>
      </c>
      <c r="M9" s="35">
        <v>12</v>
      </c>
      <c r="N9" s="35">
        <v>0</v>
      </c>
      <c r="O9" s="35">
        <v>0</v>
      </c>
      <c r="P9" s="35">
        <v>19</v>
      </c>
      <c r="Q9" s="35">
        <v>1</v>
      </c>
      <c r="R9" s="35">
        <v>0</v>
      </c>
      <c r="S9" s="35">
        <v>0</v>
      </c>
      <c r="T9" s="35">
        <v>4</v>
      </c>
      <c r="U9" s="35">
        <v>16</v>
      </c>
      <c r="V9" s="116">
        <v>0</v>
      </c>
      <c r="W9" s="105">
        <v>2</v>
      </c>
      <c r="X9" s="104">
        <f t="shared" si="0"/>
        <v>59</v>
      </c>
      <c r="Y9" s="35">
        <f t="shared" si="1"/>
        <v>71</v>
      </c>
      <c r="Z9" s="35">
        <f t="shared" si="2"/>
        <v>31</v>
      </c>
      <c r="AA9" s="105">
        <f t="shared" si="3"/>
        <v>66</v>
      </c>
    </row>
    <row r="10" spans="1:27" ht="12" customHeight="1" x14ac:dyDescent="0.2">
      <c r="A10" s="94">
        <v>4</v>
      </c>
      <c r="B10" s="36">
        <v>10</v>
      </c>
      <c r="C10" s="36">
        <v>13</v>
      </c>
      <c r="D10" s="36">
        <v>0</v>
      </c>
      <c r="E10" s="36">
        <v>0</v>
      </c>
      <c r="F10" s="36">
        <v>19</v>
      </c>
      <c r="G10" s="36">
        <v>12</v>
      </c>
      <c r="H10" s="36">
        <v>0</v>
      </c>
      <c r="I10" s="36">
        <v>0</v>
      </c>
      <c r="J10" s="36">
        <v>3</v>
      </c>
      <c r="K10" s="36">
        <v>0</v>
      </c>
      <c r="L10" s="36">
        <v>10</v>
      </c>
      <c r="M10" s="36">
        <v>7</v>
      </c>
      <c r="N10" s="36">
        <v>0</v>
      </c>
      <c r="O10" s="36">
        <v>0</v>
      </c>
      <c r="P10" s="36">
        <v>12</v>
      </c>
      <c r="Q10" s="36">
        <v>1</v>
      </c>
      <c r="R10" s="36">
        <v>1</v>
      </c>
      <c r="S10" s="36">
        <v>0</v>
      </c>
      <c r="T10" s="36">
        <v>1</v>
      </c>
      <c r="U10" s="36">
        <v>5</v>
      </c>
      <c r="V10" s="117">
        <v>0</v>
      </c>
      <c r="W10" s="107">
        <v>0</v>
      </c>
      <c r="X10" s="106">
        <f t="shared" si="0"/>
        <v>56</v>
      </c>
      <c r="Y10" s="36">
        <f t="shared" si="1"/>
        <v>38</v>
      </c>
      <c r="Z10" s="36">
        <f t="shared" si="2"/>
        <v>40</v>
      </c>
      <c r="AA10" s="107">
        <f t="shared" si="3"/>
        <v>37</v>
      </c>
    </row>
    <row r="11" spans="1:27" ht="12" customHeight="1" x14ac:dyDescent="0.2">
      <c r="A11" s="92">
        <v>5</v>
      </c>
      <c r="B11" s="34">
        <v>14</v>
      </c>
      <c r="C11" s="34">
        <v>13</v>
      </c>
      <c r="D11" s="34">
        <v>3</v>
      </c>
      <c r="E11" s="34">
        <v>1</v>
      </c>
      <c r="F11" s="34">
        <v>25</v>
      </c>
      <c r="G11" s="34">
        <v>13</v>
      </c>
      <c r="H11" s="34">
        <v>4</v>
      </c>
      <c r="I11" s="34">
        <v>2</v>
      </c>
      <c r="J11" s="34">
        <v>5</v>
      </c>
      <c r="K11" s="34">
        <v>1</v>
      </c>
      <c r="L11" s="34">
        <v>8</v>
      </c>
      <c r="M11" s="34">
        <v>9</v>
      </c>
      <c r="N11" s="34">
        <v>0</v>
      </c>
      <c r="O11" s="34">
        <v>1</v>
      </c>
      <c r="P11" s="34">
        <v>3</v>
      </c>
      <c r="Q11" s="34">
        <v>1</v>
      </c>
      <c r="R11" s="34">
        <v>0</v>
      </c>
      <c r="S11" s="34">
        <v>0</v>
      </c>
      <c r="T11" s="34">
        <v>1</v>
      </c>
      <c r="U11" s="34">
        <v>1</v>
      </c>
      <c r="V11" s="115">
        <v>0</v>
      </c>
      <c r="W11" s="103">
        <v>0</v>
      </c>
      <c r="X11" s="102">
        <f t="shared" si="0"/>
        <v>63</v>
      </c>
      <c r="Y11" s="34">
        <f t="shared" si="1"/>
        <v>42</v>
      </c>
      <c r="Z11" s="34">
        <f t="shared" si="2"/>
        <v>48</v>
      </c>
      <c r="AA11" s="103">
        <f t="shared" si="3"/>
        <v>36</v>
      </c>
    </row>
    <row r="12" spans="1:27" ht="12" customHeight="1" x14ac:dyDescent="0.2">
      <c r="A12" s="93">
        <v>6</v>
      </c>
      <c r="B12" s="35">
        <v>14</v>
      </c>
      <c r="C12" s="35">
        <v>17</v>
      </c>
      <c r="D12" s="35">
        <v>1</v>
      </c>
      <c r="E12" s="35">
        <v>1</v>
      </c>
      <c r="F12" s="35">
        <v>27</v>
      </c>
      <c r="G12" s="35">
        <v>14</v>
      </c>
      <c r="H12" s="35">
        <v>3</v>
      </c>
      <c r="I12" s="35">
        <v>1</v>
      </c>
      <c r="J12" s="35">
        <v>5</v>
      </c>
      <c r="K12" s="35">
        <v>0</v>
      </c>
      <c r="L12" s="35">
        <v>9</v>
      </c>
      <c r="M12" s="35">
        <v>15</v>
      </c>
      <c r="N12" s="35">
        <v>0</v>
      </c>
      <c r="O12" s="35">
        <v>0</v>
      </c>
      <c r="P12" s="35">
        <v>7</v>
      </c>
      <c r="Q12" s="35">
        <v>1</v>
      </c>
      <c r="R12" s="35">
        <v>0</v>
      </c>
      <c r="S12" s="35">
        <v>0</v>
      </c>
      <c r="T12" s="35">
        <v>5</v>
      </c>
      <c r="U12" s="35">
        <v>8</v>
      </c>
      <c r="V12" s="116">
        <v>0</v>
      </c>
      <c r="W12" s="105">
        <v>1</v>
      </c>
      <c r="X12" s="104">
        <f t="shared" si="0"/>
        <v>71</v>
      </c>
      <c r="Y12" s="35">
        <f t="shared" si="1"/>
        <v>58</v>
      </c>
      <c r="Z12" s="35">
        <f t="shared" si="2"/>
        <v>55</v>
      </c>
      <c r="AA12" s="105">
        <f t="shared" si="3"/>
        <v>54</v>
      </c>
    </row>
    <row r="13" spans="1:27" ht="12" customHeight="1" x14ac:dyDescent="0.2">
      <c r="A13" s="94">
        <v>7</v>
      </c>
      <c r="B13" s="36">
        <v>10</v>
      </c>
      <c r="C13" s="36">
        <v>21</v>
      </c>
      <c r="D13" s="36">
        <v>0</v>
      </c>
      <c r="E13" s="36">
        <v>1</v>
      </c>
      <c r="F13" s="36">
        <v>24</v>
      </c>
      <c r="G13" s="36">
        <v>21</v>
      </c>
      <c r="H13" s="36">
        <v>0</v>
      </c>
      <c r="I13" s="36">
        <v>3</v>
      </c>
      <c r="J13" s="36">
        <v>4</v>
      </c>
      <c r="K13" s="36">
        <v>0</v>
      </c>
      <c r="L13" s="36">
        <v>7</v>
      </c>
      <c r="M13" s="36">
        <v>18</v>
      </c>
      <c r="N13" s="36">
        <v>0</v>
      </c>
      <c r="O13" s="36">
        <v>0</v>
      </c>
      <c r="P13" s="36">
        <v>6</v>
      </c>
      <c r="Q13" s="36">
        <v>2</v>
      </c>
      <c r="R13" s="36">
        <v>0</v>
      </c>
      <c r="S13" s="36">
        <v>0</v>
      </c>
      <c r="T13" s="36">
        <v>3</v>
      </c>
      <c r="U13" s="36">
        <v>10</v>
      </c>
      <c r="V13" s="117">
        <v>0</v>
      </c>
      <c r="W13" s="107">
        <v>0</v>
      </c>
      <c r="X13" s="106">
        <f t="shared" si="0"/>
        <v>54</v>
      </c>
      <c r="Y13" s="36">
        <f t="shared" si="1"/>
        <v>76</v>
      </c>
      <c r="Z13" s="36">
        <f t="shared" si="2"/>
        <v>44</v>
      </c>
      <c r="AA13" s="107">
        <f t="shared" si="3"/>
        <v>70</v>
      </c>
    </row>
    <row r="14" spans="1:27" ht="12" customHeight="1" x14ac:dyDescent="0.2">
      <c r="A14" s="92">
        <v>8</v>
      </c>
      <c r="B14" s="34">
        <v>10</v>
      </c>
      <c r="C14" s="34">
        <v>22</v>
      </c>
      <c r="D14" s="34">
        <v>2</v>
      </c>
      <c r="E14" s="34">
        <v>1</v>
      </c>
      <c r="F14" s="34">
        <v>20</v>
      </c>
      <c r="G14" s="34">
        <v>18</v>
      </c>
      <c r="H14" s="34">
        <v>4</v>
      </c>
      <c r="I14" s="34">
        <v>2</v>
      </c>
      <c r="J14" s="34">
        <v>5</v>
      </c>
      <c r="K14" s="34">
        <v>0</v>
      </c>
      <c r="L14" s="34">
        <v>5</v>
      </c>
      <c r="M14" s="34">
        <v>13</v>
      </c>
      <c r="N14" s="34">
        <v>0</v>
      </c>
      <c r="O14" s="34">
        <v>0</v>
      </c>
      <c r="P14" s="34">
        <v>8</v>
      </c>
      <c r="Q14" s="34">
        <v>1</v>
      </c>
      <c r="R14" s="34">
        <v>0</v>
      </c>
      <c r="S14" s="34">
        <v>0</v>
      </c>
      <c r="T14" s="34">
        <v>6</v>
      </c>
      <c r="U14" s="34">
        <v>3</v>
      </c>
      <c r="V14" s="115">
        <v>0</v>
      </c>
      <c r="W14" s="103">
        <v>0</v>
      </c>
      <c r="X14" s="102">
        <f t="shared" si="0"/>
        <v>60</v>
      </c>
      <c r="Y14" s="34">
        <f t="shared" si="1"/>
        <v>60</v>
      </c>
      <c r="Z14" s="34">
        <f t="shared" si="2"/>
        <v>41</v>
      </c>
      <c r="AA14" s="103">
        <f t="shared" si="3"/>
        <v>56</v>
      </c>
    </row>
    <row r="15" spans="1:27" ht="12" customHeight="1" x14ac:dyDescent="0.2">
      <c r="A15" s="93">
        <v>9</v>
      </c>
      <c r="B15" s="35">
        <v>14</v>
      </c>
      <c r="C15" s="35">
        <v>49</v>
      </c>
      <c r="D15" s="35">
        <v>3</v>
      </c>
      <c r="E15" s="35">
        <v>3</v>
      </c>
      <c r="F15" s="35">
        <v>22</v>
      </c>
      <c r="G15" s="35">
        <v>45</v>
      </c>
      <c r="H15" s="35">
        <v>7</v>
      </c>
      <c r="I15" s="35">
        <v>7</v>
      </c>
      <c r="J15" s="35">
        <v>5</v>
      </c>
      <c r="K15" s="35">
        <v>2</v>
      </c>
      <c r="L15" s="35">
        <v>6</v>
      </c>
      <c r="M15" s="35">
        <v>33</v>
      </c>
      <c r="N15" s="35">
        <v>1</v>
      </c>
      <c r="O15" s="35">
        <v>1</v>
      </c>
      <c r="P15" s="35">
        <v>2</v>
      </c>
      <c r="Q15" s="35">
        <v>1</v>
      </c>
      <c r="R15" s="35">
        <v>0</v>
      </c>
      <c r="S15" s="35">
        <v>0</v>
      </c>
      <c r="T15" s="35">
        <v>4</v>
      </c>
      <c r="U15" s="35">
        <v>16</v>
      </c>
      <c r="V15" s="116">
        <v>0</v>
      </c>
      <c r="W15" s="105">
        <v>4</v>
      </c>
      <c r="X15" s="104">
        <f t="shared" si="0"/>
        <v>64</v>
      </c>
      <c r="Y15" s="35">
        <f t="shared" si="1"/>
        <v>161</v>
      </c>
      <c r="Z15" s="35">
        <f t="shared" si="2"/>
        <v>46</v>
      </c>
      <c r="AA15" s="105">
        <f t="shared" si="3"/>
        <v>143</v>
      </c>
    </row>
    <row r="16" spans="1:27" ht="12" customHeight="1" x14ac:dyDescent="0.2">
      <c r="A16" s="94">
        <v>10</v>
      </c>
      <c r="B16" s="36">
        <v>12</v>
      </c>
      <c r="C16" s="36">
        <v>54</v>
      </c>
      <c r="D16" s="36">
        <v>1</v>
      </c>
      <c r="E16" s="36">
        <v>0</v>
      </c>
      <c r="F16" s="36">
        <v>24</v>
      </c>
      <c r="G16" s="36">
        <v>51</v>
      </c>
      <c r="H16" s="36">
        <v>2</v>
      </c>
      <c r="I16" s="36">
        <v>0</v>
      </c>
      <c r="J16" s="36">
        <v>5</v>
      </c>
      <c r="K16" s="36">
        <v>0</v>
      </c>
      <c r="L16" s="36">
        <v>9</v>
      </c>
      <c r="M16" s="36">
        <v>43</v>
      </c>
      <c r="N16" s="36">
        <v>0</v>
      </c>
      <c r="O16" s="36">
        <v>0</v>
      </c>
      <c r="P16" s="36">
        <v>4</v>
      </c>
      <c r="Q16" s="36">
        <v>2</v>
      </c>
      <c r="R16" s="36">
        <v>0</v>
      </c>
      <c r="S16" s="36">
        <v>0</v>
      </c>
      <c r="T16" s="36">
        <v>3</v>
      </c>
      <c r="U16" s="36">
        <v>16</v>
      </c>
      <c r="V16" s="117">
        <v>0</v>
      </c>
      <c r="W16" s="107">
        <v>6</v>
      </c>
      <c r="X16" s="106">
        <f t="shared" si="0"/>
        <v>60</v>
      </c>
      <c r="Y16" s="36">
        <f t="shared" si="1"/>
        <v>172</v>
      </c>
      <c r="Z16" s="36">
        <f t="shared" si="2"/>
        <v>48</v>
      </c>
      <c r="AA16" s="107">
        <f t="shared" si="3"/>
        <v>164</v>
      </c>
    </row>
    <row r="17" spans="1:27" ht="12" customHeight="1" x14ac:dyDescent="0.2">
      <c r="A17" s="92">
        <v>11</v>
      </c>
      <c r="B17" s="34">
        <v>8</v>
      </c>
      <c r="C17" s="34">
        <v>24</v>
      </c>
      <c r="D17" s="34">
        <v>0</v>
      </c>
      <c r="E17" s="34">
        <v>1</v>
      </c>
      <c r="F17" s="34">
        <v>23</v>
      </c>
      <c r="G17" s="34">
        <v>23</v>
      </c>
      <c r="H17" s="34">
        <v>0</v>
      </c>
      <c r="I17" s="34">
        <v>1</v>
      </c>
      <c r="J17" s="34">
        <v>3</v>
      </c>
      <c r="K17" s="34">
        <v>2</v>
      </c>
      <c r="L17" s="34">
        <v>6</v>
      </c>
      <c r="M17" s="34">
        <v>19</v>
      </c>
      <c r="N17" s="34">
        <v>0</v>
      </c>
      <c r="O17" s="34">
        <v>0</v>
      </c>
      <c r="P17" s="34">
        <v>3</v>
      </c>
      <c r="Q17" s="34">
        <v>2</v>
      </c>
      <c r="R17" s="34">
        <v>0</v>
      </c>
      <c r="S17" s="34">
        <v>0</v>
      </c>
      <c r="T17" s="34">
        <v>0</v>
      </c>
      <c r="U17" s="34">
        <v>8</v>
      </c>
      <c r="V17" s="115">
        <v>0</v>
      </c>
      <c r="W17" s="103">
        <v>0</v>
      </c>
      <c r="X17" s="102">
        <f t="shared" si="0"/>
        <v>43</v>
      </c>
      <c r="Y17" s="34">
        <f t="shared" si="1"/>
        <v>80</v>
      </c>
      <c r="Z17" s="34">
        <f t="shared" si="2"/>
        <v>37</v>
      </c>
      <c r="AA17" s="103">
        <f t="shared" si="3"/>
        <v>74</v>
      </c>
    </row>
    <row r="18" spans="1:27" ht="12" customHeight="1" x14ac:dyDescent="0.2">
      <c r="A18" s="93">
        <v>12</v>
      </c>
      <c r="B18" s="35">
        <v>9</v>
      </c>
      <c r="C18" s="35">
        <v>16</v>
      </c>
      <c r="D18" s="35">
        <v>2</v>
      </c>
      <c r="E18" s="35">
        <v>0</v>
      </c>
      <c r="F18" s="35">
        <v>20</v>
      </c>
      <c r="G18" s="35">
        <v>14</v>
      </c>
      <c r="H18" s="35">
        <v>3</v>
      </c>
      <c r="I18" s="35">
        <v>1</v>
      </c>
      <c r="J18" s="35">
        <v>3</v>
      </c>
      <c r="K18" s="35">
        <v>0</v>
      </c>
      <c r="L18" s="35">
        <v>3</v>
      </c>
      <c r="M18" s="35">
        <v>12</v>
      </c>
      <c r="N18" s="35">
        <v>0</v>
      </c>
      <c r="O18" s="35">
        <v>0</v>
      </c>
      <c r="P18" s="35">
        <v>2</v>
      </c>
      <c r="Q18" s="35">
        <v>3</v>
      </c>
      <c r="R18" s="35">
        <v>0</v>
      </c>
      <c r="S18" s="35">
        <v>0</v>
      </c>
      <c r="T18" s="35">
        <v>0</v>
      </c>
      <c r="U18" s="35">
        <v>4</v>
      </c>
      <c r="V18" s="116">
        <v>0</v>
      </c>
      <c r="W18" s="105">
        <v>0</v>
      </c>
      <c r="X18" s="104">
        <f t="shared" si="0"/>
        <v>42</v>
      </c>
      <c r="Y18" s="35">
        <f t="shared" si="1"/>
        <v>50</v>
      </c>
      <c r="Z18" s="35">
        <f t="shared" si="2"/>
        <v>32</v>
      </c>
      <c r="AA18" s="105">
        <f t="shared" si="3"/>
        <v>46</v>
      </c>
    </row>
    <row r="19" spans="1:27" ht="12" customHeight="1" x14ac:dyDescent="0.2">
      <c r="A19" s="94">
        <v>13</v>
      </c>
      <c r="B19" s="36">
        <v>8</v>
      </c>
      <c r="C19" s="36">
        <v>12</v>
      </c>
      <c r="D19" s="36">
        <v>0</v>
      </c>
      <c r="E19" s="36">
        <v>0</v>
      </c>
      <c r="F19" s="36">
        <v>22</v>
      </c>
      <c r="G19" s="36">
        <v>9</v>
      </c>
      <c r="H19" s="36">
        <v>0</v>
      </c>
      <c r="I19" s="36">
        <v>0</v>
      </c>
      <c r="J19" s="36">
        <v>3</v>
      </c>
      <c r="K19" s="36">
        <v>0</v>
      </c>
      <c r="L19" s="36">
        <v>10</v>
      </c>
      <c r="M19" s="36">
        <v>6</v>
      </c>
      <c r="N19" s="36">
        <v>0</v>
      </c>
      <c r="O19" s="36">
        <v>0</v>
      </c>
      <c r="P19" s="36">
        <v>2</v>
      </c>
      <c r="Q19" s="36">
        <v>1</v>
      </c>
      <c r="R19" s="36">
        <v>2</v>
      </c>
      <c r="S19" s="36">
        <v>0</v>
      </c>
      <c r="T19" s="36">
        <v>0</v>
      </c>
      <c r="U19" s="36">
        <v>1</v>
      </c>
      <c r="V19" s="117">
        <v>0</v>
      </c>
      <c r="W19" s="107">
        <v>0</v>
      </c>
      <c r="X19" s="106">
        <f t="shared" si="0"/>
        <v>47</v>
      </c>
      <c r="Y19" s="36">
        <f t="shared" si="1"/>
        <v>29</v>
      </c>
      <c r="Z19" s="36">
        <f t="shared" si="2"/>
        <v>40</v>
      </c>
      <c r="AA19" s="107">
        <f t="shared" si="3"/>
        <v>28</v>
      </c>
    </row>
    <row r="20" spans="1:27" ht="12" customHeight="1" x14ac:dyDescent="0.2">
      <c r="A20" s="92">
        <v>14</v>
      </c>
      <c r="B20" s="34">
        <v>7</v>
      </c>
      <c r="C20" s="34">
        <v>16</v>
      </c>
      <c r="D20" s="34">
        <v>0</v>
      </c>
      <c r="E20" s="34">
        <v>0</v>
      </c>
      <c r="F20" s="34">
        <v>22</v>
      </c>
      <c r="G20" s="34">
        <v>14</v>
      </c>
      <c r="H20" s="34">
        <v>1</v>
      </c>
      <c r="I20" s="34">
        <v>3</v>
      </c>
      <c r="J20" s="34">
        <v>3</v>
      </c>
      <c r="K20" s="34">
        <v>0</v>
      </c>
      <c r="L20" s="34">
        <v>6</v>
      </c>
      <c r="M20" s="34">
        <v>8</v>
      </c>
      <c r="N20" s="34">
        <v>0</v>
      </c>
      <c r="O20" s="34">
        <v>0</v>
      </c>
      <c r="P20" s="34">
        <v>2</v>
      </c>
      <c r="Q20" s="34">
        <v>2</v>
      </c>
      <c r="R20" s="34">
        <v>1</v>
      </c>
      <c r="S20" s="34">
        <v>0</v>
      </c>
      <c r="T20" s="34">
        <v>1</v>
      </c>
      <c r="U20" s="34">
        <v>0</v>
      </c>
      <c r="V20" s="115">
        <v>0</v>
      </c>
      <c r="W20" s="103">
        <v>0</v>
      </c>
      <c r="X20" s="102">
        <f t="shared" si="0"/>
        <v>43</v>
      </c>
      <c r="Y20" s="34">
        <f t="shared" si="1"/>
        <v>43</v>
      </c>
      <c r="Z20" s="34">
        <f t="shared" si="2"/>
        <v>36</v>
      </c>
      <c r="AA20" s="103">
        <f t="shared" si="3"/>
        <v>38</v>
      </c>
    </row>
    <row r="21" spans="1:27" ht="12" customHeight="1" x14ac:dyDescent="0.2">
      <c r="A21" s="93">
        <v>15</v>
      </c>
      <c r="B21" s="35">
        <v>7</v>
      </c>
      <c r="C21" s="35">
        <v>21</v>
      </c>
      <c r="D21" s="35">
        <v>1</v>
      </c>
      <c r="E21" s="35">
        <v>2</v>
      </c>
      <c r="F21" s="35">
        <v>21</v>
      </c>
      <c r="G21" s="35">
        <v>20</v>
      </c>
      <c r="H21" s="35">
        <v>1</v>
      </c>
      <c r="I21" s="35">
        <v>3</v>
      </c>
      <c r="J21" s="35">
        <v>2</v>
      </c>
      <c r="K21" s="35">
        <v>0</v>
      </c>
      <c r="L21" s="35">
        <v>7</v>
      </c>
      <c r="M21" s="35">
        <v>16</v>
      </c>
      <c r="N21" s="35">
        <v>0</v>
      </c>
      <c r="O21" s="35">
        <v>0</v>
      </c>
      <c r="P21" s="35">
        <v>2</v>
      </c>
      <c r="Q21" s="35">
        <v>1</v>
      </c>
      <c r="R21" s="35">
        <v>0</v>
      </c>
      <c r="S21" s="35">
        <v>0</v>
      </c>
      <c r="T21" s="35">
        <v>0</v>
      </c>
      <c r="U21" s="35">
        <v>4</v>
      </c>
      <c r="V21" s="116">
        <v>0</v>
      </c>
      <c r="W21" s="105">
        <v>0</v>
      </c>
      <c r="X21" s="104">
        <f t="shared" si="0"/>
        <v>41</v>
      </c>
      <c r="Y21" s="35">
        <f t="shared" si="1"/>
        <v>67</v>
      </c>
      <c r="Z21" s="35">
        <f t="shared" si="2"/>
        <v>35</v>
      </c>
      <c r="AA21" s="105">
        <f t="shared" si="3"/>
        <v>61</v>
      </c>
    </row>
    <row r="22" spans="1:27" ht="12" customHeight="1" x14ac:dyDescent="0.2">
      <c r="A22" s="94">
        <v>16</v>
      </c>
      <c r="B22" s="36">
        <v>8</v>
      </c>
      <c r="C22" s="36">
        <v>14</v>
      </c>
      <c r="D22" s="36">
        <v>1</v>
      </c>
      <c r="E22" s="36">
        <v>1</v>
      </c>
      <c r="F22" s="36">
        <v>21</v>
      </c>
      <c r="G22" s="36">
        <v>11</v>
      </c>
      <c r="H22" s="36">
        <v>3</v>
      </c>
      <c r="I22" s="36">
        <v>2</v>
      </c>
      <c r="J22" s="36">
        <v>2</v>
      </c>
      <c r="K22" s="36">
        <v>0</v>
      </c>
      <c r="L22" s="36">
        <v>2</v>
      </c>
      <c r="M22" s="36">
        <v>11</v>
      </c>
      <c r="N22" s="36">
        <v>0</v>
      </c>
      <c r="O22" s="36">
        <v>0</v>
      </c>
      <c r="P22" s="36">
        <v>2</v>
      </c>
      <c r="Q22" s="36">
        <v>0</v>
      </c>
      <c r="R22" s="36">
        <v>0</v>
      </c>
      <c r="S22" s="36">
        <v>0</v>
      </c>
      <c r="T22" s="36">
        <v>0</v>
      </c>
      <c r="U22" s="36">
        <v>0</v>
      </c>
      <c r="V22" s="117">
        <v>0</v>
      </c>
      <c r="W22" s="107">
        <v>1</v>
      </c>
      <c r="X22" s="106">
        <f t="shared" si="0"/>
        <v>39</v>
      </c>
      <c r="Y22" s="36">
        <f t="shared" si="1"/>
        <v>40</v>
      </c>
      <c r="Z22" s="36">
        <f t="shared" si="2"/>
        <v>31</v>
      </c>
      <c r="AA22" s="107">
        <f t="shared" si="3"/>
        <v>36</v>
      </c>
    </row>
    <row r="23" spans="1:27" ht="12" customHeight="1" x14ac:dyDescent="0.2">
      <c r="A23" s="92">
        <v>17</v>
      </c>
      <c r="B23" s="34">
        <v>8</v>
      </c>
      <c r="C23" s="34">
        <v>24</v>
      </c>
      <c r="D23" s="34">
        <v>1</v>
      </c>
      <c r="E23" s="34">
        <v>0</v>
      </c>
      <c r="F23" s="34">
        <v>23</v>
      </c>
      <c r="G23" s="34">
        <v>20</v>
      </c>
      <c r="H23" s="34">
        <v>3</v>
      </c>
      <c r="I23" s="34">
        <v>0</v>
      </c>
      <c r="J23" s="34">
        <v>3</v>
      </c>
      <c r="K23" s="34">
        <v>1</v>
      </c>
      <c r="L23" s="34">
        <v>7</v>
      </c>
      <c r="M23" s="34">
        <v>15</v>
      </c>
      <c r="N23" s="34">
        <v>0</v>
      </c>
      <c r="O23" s="34">
        <v>0</v>
      </c>
      <c r="P23" s="34">
        <v>2</v>
      </c>
      <c r="Q23" s="34">
        <v>0</v>
      </c>
      <c r="R23" s="34">
        <v>0</v>
      </c>
      <c r="S23" s="34">
        <v>0</v>
      </c>
      <c r="T23" s="34">
        <v>1</v>
      </c>
      <c r="U23" s="34">
        <v>5</v>
      </c>
      <c r="V23" s="115">
        <v>0</v>
      </c>
      <c r="W23" s="103">
        <v>0</v>
      </c>
      <c r="X23" s="102">
        <f t="shared" si="0"/>
        <v>48</v>
      </c>
      <c r="Y23" s="34">
        <f t="shared" si="1"/>
        <v>65</v>
      </c>
      <c r="Z23" s="34">
        <f t="shared" si="2"/>
        <v>39</v>
      </c>
      <c r="AA23" s="103">
        <f t="shared" si="3"/>
        <v>64</v>
      </c>
    </row>
    <row r="24" spans="1:27" ht="12" customHeight="1" x14ac:dyDescent="0.2">
      <c r="A24" s="93">
        <v>18</v>
      </c>
      <c r="B24" s="35">
        <v>10</v>
      </c>
      <c r="C24" s="35">
        <v>23</v>
      </c>
      <c r="D24" s="35">
        <v>3</v>
      </c>
      <c r="E24" s="35">
        <v>0</v>
      </c>
      <c r="F24" s="35">
        <v>20</v>
      </c>
      <c r="G24" s="35">
        <v>19</v>
      </c>
      <c r="H24" s="35">
        <v>3</v>
      </c>
      <c r="I24" s="35">
        <v>0</v>
      </c>
      <c r="J24" s="35">
        <v>4</v>
      </c>
      <c r="K24" s="35">
        <v>0</v>
      </c>
      <c r="L24" s="35">
        <v>8</v>
      </c>
      <c r="M24" s="35">
        <v>14</v>
      </c>
      <c r="N24" s="35">
        <v>0</v>
      </c>
      <c r="O24" s="35">
        <v>0</v>
      </c>
      <c r="P24" s="35">
        <v>3</v>
      </c>
      <c r="Q24" s="35">
        <v>2</v>
      </c>
      <c r="R24" s="35">
        <v>2</v>
      </c>
      <c r="S24" s="35">
        <v>0</v>
      </c>
      <c r="T24" s="35">
        <v>0</v>
      </c>
      <c r="U24" s="35">
        <v>5</v>
      </c>
      <c r="V24" s="116">
        <v>0</v>
      </c>
      <c r="W24" s="105">
        <v>0</v>
      </c>
      <c r="X24" s="104">
        <f t="shared" si="0"/>
        <v>53</v>
      </c>
      <c r="Y24" s="35">
        <f t="shared" si="1"/>
        <v>63</v>
      </c>
      <c r="Z24" s="35">
        <f t="shared" si="2"/>
        <v>38</v>
      </c>
      <c r="AA24" s="105">
        <f t="shared" si="3"/>
        <v>61</v>
      </c>
    </row>
    <row r="25" spans="1:27" ht="12" customHeight="1" x14ac:dyDescent="0.2">
      <c r="A25" s="94">
        <v>19</v>
      </c>
      <c r="B25" s="36">
        <v>12</v>
      </c>
      <c r="C25" s="36">
        <v>9</v>
      </c>
      <c r="D25" s="36">
        <v>1</v>
      </c>
      <c r="E25" s="36">
        <v>0</v>
      </c>
      <c r="F25" s="36">
        <v>23</v>
      </c>
      <c r="G25" s="36">
        <v>9</v>
      </c>
      <c r="H25" s="36">
        <v>2</v>
      </c>
      <c r="I25" s="36">
        <v>0</v>
      </c>
      <c r="J25" s="36">
        <v>3</v>
      </c>
      <c r="K25" s="36">
        <v>1</v>
      </c>
      <c r="L25" s="36">
        <v>4</v>
      </c>
      <c r="M25" s="36">
        <v>7</v>
      </c>
      <c r="N25" s="36">
        <v>0</v>
      </c>
      <c r="O25" s="36">
        <v>0</v>
      </c>
      <c r="P25" s="36">
        <v>4</v>
      </c>
      <c r="Q25" s="36">
        <v>1</v>
      </c>
      <c r="R25" s="36">
        <v>0</v>
      </c>
      <c r="S25" s="36">
        <v>0</v>
      </c>
      <c r="T25" s="36">
        <v>0</v>
      </c>
      <c r="U25" s="36">
        <v>2</v>
      </c>
      <c r="V25" s="117">
        <v>0</v>
      </c>
      <c r="W25" s="107">
        <v>0</v>
      </c>
      <c r="X25" s="106">
        <f t="shared" si="0"/>
        <v>49</v>
      </c>
      <c r="Y25" s="36">
        <f t="shared" si="1"/>
        <v>29</v>
      </c>
      <c r="Z25" s="36">
        <f t="shared" si="2"/>
        <v>39</v>
      </c>
      <c r="AA25" s="107">
        <f t="shared" si="3"/>
        <v>27</v>
      </c>
    </row>
    <row r="26" spans="1:27" ht="12" customHeight="1" x14ac:dyDescent="0.2">
      <c r="A26" s="92">
        <v>20</v>
      </c>
      <c r="B26" s="34">
        <v>11</v>
      </c>
      <c r="C26" s="34">
        <v>16</v>
      </c>
      <c r="D26" s="34">
        <v>0</v>
      </c>
      <c r="E26" s="34">
        <v>0</v>
      </c>
      <c r="F26" s="34">
        <v>22</v>
      </c>
      <c r="G26" s="34">
        <v>16</v>
      </c>
      <c r="H26" s="34">
        <v>1</v>
      </c>
      <c r="I26" s="34">
        <v>0</v>
      </c>
      <c r="J26" s="34">
        <v>4</v>
      </c>
      <c r="K26" s="34">
        <v>0</v>
      </c>
      <c r="L26" s="34">
        <v>2</v>
      </c>
      <c r="M26" s="34">
        <v>11</v>
      </c>
      <c r="N26" s="34">
        <v>0</v>
      </c>
      <c r="O26" s="34">
        <v>0</v>
      </c>
      <c r="P26" s="34">
        <v>2</v>
      </c>
      <c r="Q26" s="34">
        <v>2</v>
      </c>
      <c r="R26" s="34">
        <v>0</v>
      </c>
      <c r="S26" s="34">
        <v>0</v>
      </c>
      <c r="T26" s="34">
        <v>1</v>
      </c>
      <c r="U26" s="34">
        <v>5</v>
      </c>
      <c r="V26" s="115">
        <v>0</v>
      </c>
      <c r="W26" s="103">
        <v>0</v>
      </c>
      <c r="X26" s="102">
        <f t="shared" si="0"/>
        <v>43</v>
      </c>
      <c r="Y26" s="34">
        <f t="shared" si="1"/>
        <v>50</v>
      </c>
      <c r="Z26" s="34">
        <f t="shared" si="2"/>
        <v>36</v>
      </c>
      <c r="AA26" s="103">
        <f t="shared" si="3"/>
        <v>48</v>
      </c>
    </row>
    <row r="27" spans="1:27" ht="12" customHeight="1" x14ac:dyDescent="0.2">
      <c r="A27" s="93">
        <v>21</v>
      </c>
      <c r="B27" s="35">
        <v>10</v>
      </c>
      <c r="C27" s="35">
        <v>8</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35">
        <v>1</v>
      </c>
      <c r="U27" s="35">
        <v>2</v>
      </c>
      <c r="V27" s="116">
        <v>0</v>
      </c>
      <c r="W27" s="105">
        <v>0</v>
      </c>
      <c r="X27" s="104">
        <f t="shared" si="0"/>
        <v>43</v>
      </c>
      <c r="Y27" s="35">
        <f t="shared" si="1"/>
        <v>22</v>
      </c>
      <c r="Z27" s="35">
        <f t="shared" si="2"/>
        <v>31</v>
      </c>
      <c r="AA27" s="105">
        <f t="shared" si="3"/>
        <v>21</v>
      </c>
    </row>
    <row r="28" spans="1:27" ht="12" customHeight="1" thickBot="1" x14ac:dyDescent="0.25">
      <c r="A28" s="95" t="s">
        <v>17</v>
      </c>
      <c r="B28" s="28">
        <f t="shared" ref="B28:W28" si="4">SUM(B7:B27)</f>
        <v>210</v>
      </c>
      <c r="C28" s="28">
        <f t="shared" si="4"/>
        <v>475</v>
      </c>
      <c r="D28" s="28">
        <f t="shared" si="4"/>
        <v>21</v>
      </c>
      <c r="E28" s="28">
        <f t="shared" si="4"/>
        <v>17</v>
      </c>
      <c r="F28" s="28">
        <f t="shared" si="4"/>
        <v>454</v>
      </c>
      <c r="G28" s="28">
        <f t="shared" si="4"/>
        <v>426</v>
      </c>
      <c r="H28" s="28">
        <f t="shared" si="4"/>
        <v>44</v>
      </c>
      <c r="I28" s="28">
        <f t="shared" si="4"/>
        <v>34</v>
      </c>
      <c r="J28" s="28">
        <f t="shared" si="4"/>
        <v>83</v>
      </c>
      <c r="K28" s="28">
        <f t="shared" si="4"/>
        <v>7</v>
      </c>
      <c r="L28" s="28">
        <f t="shared" si="4"/>
        <v>143</v>
      </c>
      <c r="M28" s="28">
        <f t="shared" si="4"/>
        <v>335</v>
      </c>
      <c r="N28" s="28">
        <f t="shared" si="4"/>
        <v>1</v>
      </c>
      <c r="O28" s="28">
        <f t="shared" si="4"/>
        <v>4</v>
      </c>
      <c r="P28" s="28">
        <f t="shared" si="4"/>
        <v>115</v>
      </c>
      <c r="Q28" s="28">
        <f t="shared" si="4"/>
        <v>31</v>
      </c>
      <c r="R28" s="28">
        <f t="shared" si="4"/>
        <v>8</v>
      </c>
      <c r="S28" s="28">
        <f t="shared" si="4"/>
        <v>1</v>
      </c>
      <c r="T28" s="28">
        <f t="shared" si="4"/>
        <v>49</v>
      </c>
      <c r="U28" s="28">
        <f t="shared" si="4"/>
        <v>190</v>
      </c>
      <c r="V28" s="28">
        <f t="shared" si="4"/>
        <v>0</v>
      </c>
      <c r="W28" s="29">
        <f t="shared" si="4"/>
        <v>18</v>
      </c>
      <c r="X28" s="96">
        <f t="shared" ref="X28:Y30" si="5">SUM(B28,D28,F28,H28,J28,L28,N28,P28,R28,T28,V28)</f>
        <v>1128</v>
      </c>
      <c r="Y28" s="28">
        <f t="shared" si="5"/>
        <v>1538</v>
      </c>
      <c r="Z28" s="28">
        <f t="shared" si="2"/>
        <v>856</v>
      </c>
      <c r="AA28" s="29">
        <f t="shared" si="3"/>
        <v>1426</v>
      </c>
    </row>
    <row r="29" spans="1:27" ht="12" customHeight="1" x14ac:dyDescent="0.2">
      <c r="A29" s="97" t="s">
        <v>18</v>
      </c>
      <c r="B29" s="63">
        <v>2</v>
      </c>
      <c r="C29" s="63">
        <v>0</v>
      </c>
      <c r="D29" s="63">
        <v>1</v>
      </c>
      <c r="E29" s="63">
        <v>0</v>
      </c>
      <c r="F29" s="63">
        <v>1</v>
      </c>
      <c r="G29" s="63">
        <v>0</v>
      </c>
      <c r="H29" s="63">
        <v>1</v>
      </c>
      <c r="I29" s="63">
        <v>0</v>
      </c>
      <c r="J29" s="63">
        <v>0</v>
      </c>
      <c r="K29" s="63">
        <v>0</v>
      </c>
      <c r="L29" s="63">
        <v>4</v>
      </c>
      <c r="M29" s="63">
        <v>1</v>
      </c>
      <c r="N29" s="63">
        <v>0</v>
      </c>
      <c r="O29" s="63">
        <v>0</v>
      </c>
      <c r="P29" s="63">
        <v>1</v>
      </c>
      <c r="Q29" s="63">
        <v>0</v>
      </c>
      <c r="R29" s="63">
        <v>2</v>
      </c>
      <c r="S29" s="63">
        <v>0</v>
      </c>
      <c r="T29" s="63">
        <v>4</v>
      </c>
      <c r="U29" s="63">
        <v>1</v>
      </c>
      <c r="V29" s="63">
        <v>4</v>
      </c>
      <c r="W29" s="64">
        <v>0</v>
      </c>
      <c r="X29" s="98">
        <f t="shared" si="5"/>
        <v>20</v>
      </c>
      <c r="Y29" s="37">
        <f t="shared" si="5"/>
        <v>2</v>
      </c>
      <c r="Z29" s="37">
        <f t="shared" si="2"/>
        <v>11</v>
      </c>
      <c r="AA29" s="99">
        <f t="shared" si="3"/>
        <v>2</v>
      </c>
    </row>
    <row r="30" spans="1:27" ht="12" customHeight="1" thickBot="1" x14ac:dyDescent="0.25">
      <c r="A30" s="95" t="s">
        <v>19</v>
      </c>
      <c r="B30" s="28">
        <f>SUM(B28:B29)</f>
        <v>212</v>
      </c>
      <c r="C30" s="28">
        <f t="shared" ref="C30:W30" si="6">SUM(C28:C29)</f>
        <v>475</v>
      </c>
      <c r="D30" s="28">
        <f t="shared" si="6"/>
        <v>22</v>
      </c>
      <c r="E30" s="28">
        <f t="shared" si="6"/>
        <v>17</v>
      </c>
      <c r="F30" s="28">
        <f t="shared" si="6"/>
        <v>455</v>
      </c>
      <c r="G30" s="28">
        <f t="shared" si="6"/>
        <v>426</v>
      </c>
      <c r="H30" s="28">
        <f t="shared" si="6"/>
        <v>45</v>
      </c>
      <c r="I30" s="28">
        <f t="shared" si="6"/>
        <v>34</v>
      </c>
      <c r="J30" s="28">
        <f t="shared" si="6"/>
        <v>83</v>
      </c>
      <c r="K30" s="28">
        <f t="shared" si="6"/>
        <v>7</v>
      </c>
      <c r="L30" s="28">
        <f t="shared" si="6"/>
        <v>147</v>
      </c>
      <c r="M30" s="28">
        <f t="shared" si="6"/>
        <v>336</v>
      </c>
      <c r="N30" s="28">
        <f t="shared" si="6"/>
        <v>1</v>
      </c>
      <c r="O30" s="28">
        <f t="shared" si="6"/>
        <v>4</v>
      </c>
      <c r="P30" s="28">
        <f t="shared" si="6"/>
        <v>116</v>
      </c>
      <c r="Q30" s="28">
        <f t="shared" si="6"/>
        <v>31</v>
      </c>
      <c r="R30" s="28">
        <f t="shared" si="6"/>
        <v>10</v>
      </c>
      <c r="S30" s="28">
        <f t="shared" si="6"/>
        <v>1</v>
      </c>
      <c r="T30" s="28">
        <f t="shared" si="6"/>
        <v>53</v>
      </c>
      <c r="U30" s="28">
        <f t="shared" si="6"/>
        <v>191</v>
      </c>
      <c r="V30" s="28">
        <f>SUM(V28:V29)</f>
        <v>4</v>
      </c>
      <c r="W30" s="29">
        <f t="shared" si="6"/>
        <v>18</v>
      </c>
      <c r="X30" s="96">
        <f t="shared" si="5"/>
        <v>1148</v>
      </c>
      <c r="Y30" s="28">
        <f t="shared" si="5"/>
        <v>1540</v>
      </c>
      <c r="Z30" s="28">
        <f t="shared" si="2"/>
        <v>867</v>
      </c>
      <c r="AA30" s="29">
        <f t="shared" si="3"/>
        <v>1428</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286</v>
      </c>
      <c r="D32" s="100"/>
    </row>
    <row r="34" spans="1:27" ht="18.75" customHeight="1" thickBot="1" x14ac:dyDescent="0.35">
      <c r="A34" s="53" t="s">
        <v>140</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15</v>
      </c>
      <c r="C38" s="34">
        <v>31</v>
      </c>
      <c r="D38" s="34">
        <v>1</v>
      </c>
      <c r="E38" s="34">
        <v>0</v>
      </c>
      <c r="F38" s="34">
        <v>27</v>
      </c>
      <c r="G38" s="34">
        <v>26</v>
      </c>
      <c r="H38" s="34">
        <v>2</v>
      </c>
      <c r="I38" s="34">
        <v>1</v>
      </c>
      <c r="J38" s="34">
        <v>6</v>
      </c>
      <c r="K38" s="34">
        <v>0</v>
      </c>
      <c r="L38" s="34">
        <v>13</v>
      </c>
      <c r="M38" s="34">
        <v>20</v>
      </c>
      <c r="N38" s="34">
        <v>0</v>
      </c>
      <c r="O38" s="34">
        <v>1</v>
      </c>
      <c r="P38" s="34">
        <v>23</v>
      </c>
      <c r="Q38" s="34">
        <v>3</v>
      </c>
      <c r="R38" s="34">
        <v>1</v>
      </c>
      <c r="S38" s="34">
        <v>1</v>
      </c>
      <c r="T38" s="33">
        <v>10</v>
      </c>
      <c r="U38" s="33">
        <v>44</v>
      </c>
      <c r="V38" s="33" t="s">
        <v>23</v>
      </c>
      <c r="W38" s="59">
        <v>3</v>
      </c>
      <c r="X38" s="102">
        <f t="shared" ref="X38:Y55" si="7">SUM(B38,D38,F38,H38,J38,L38,N38,P38,R38,T38,V38)</f>
        <v>98</v>
      </c>
      <c r="Y38" s="34">
        <f t="shared" si="7"/>
        <v>130</v>
      </c>
      <c r="Z38" s="34">
        <f t="shared" ref="Z38:AA55" si="8">SUM(B38,F38,L38,T38)</f>
        <v>65</v>
      </c>
      <c r="AA38" s="103">
        <f t="shared" si="8"/>
        <v>121</v>
      </c>
    </row>
    <row r="39" spans="1:27" ht="12" customHeight="1" x14ac:dyDescent="0.2">
      <c r="A39" s="92">
        <v>2</v>
      </c>
      <c r="B39" s="34">
        <v>4</v>
      </c>
      <c r="C39" s="34">
        <v>29</v>
      </c>
      <c r="D39" s="34">
        <v>1</v>
      </c>
      <c r="E39" s="34">
        <v>1</v>
      </c>
      <c r="F39" s="34">
        <v>10</v>
      </c>
      <c r="G39" s="34">
        <v>25</v>
      </c>
      <c r="H39" s="34">
        <v>2</v>
      </c>
      <c r="I39" s="34">
        <v>1</v>
      </c>
      <c r="J39" s="34">
        <v>4</v>
      </c>
      <c r="K39" s="34">
        <v>0</v>
      </c>
      <c r="L39" s="34">
        <v>5</v>
      </c>
      <c r="M39" s="34">
        <v>21</v>
      </c>
      <c r="N39" s="34">
        <v>0</v>
      </c>
      <c r="O39" s="34">
        <v>0</v>
      </c>
      <c r="P39" s="34">
        <v>6</v>
      </c>
      <c r="Q39" s="34">
        <v>3</v>
      </c>
      <c r="R39" s="34">
        <v>0</v>
      </c>
      <c r="S39" s="34">
        <v>0</v>
      </c>
      <c r="T39" s="33">
        <v>3</v>
      </c>
      <c r="U39" s="33">
        <v>16</v>
      </c>
      <c r="V39" s="33" t="s">
        <v>23</v>
      </c>
      <c r="W39" s="59">
        <v>1</v>
      </c>
      <c r="X39" s="102">
        <f t="shared" si="7"/>
        <v>35</v>
      </c>
      <c r="Y39" s="34">
        <f t="shared" si="7"/>
        <v>97</v>
      </c>
      <c r="Z39" s="34">
        <f t="shared" si="8"/>
        <v>22</v>
      </c>
      <c r="AA39" s="103">
        <f t="shared" si="8"/>
        <v>91</v>
      </c>
    </row>
    <row r="40" spans="1:27" ht="12" customHeight="1" x14ac:dyDescent="0.2">
      <c r="A40" s="93">
        <v>3</v>
      </c>
      <c r="B40" s="35">
        <v>11</v>
      </c>
      <c r="C40" s="35">
        <v>28</v>
      </c>
      <c r="D40" s="35">
        <v>1</v>
      </c>
      <c r="E40" s="35">
        <v>1</v>
      </c>
      <c r="F40" s="35">
        <v>28</v>
      </c>
      <c r="G40" s="35">
        <v>26</v>
      </c>
      <c r="H40" s="35">
        <v>2</v>
      </c>
      <c r="I40" s="35">
        <v>3</v>
      </c>
      <c r="J40" s="35">
        <v>8</v>
      </c>
      <c r="K40" s="35">
        <v>0</v>
      </c>
      <c r="L40" s="35">
        <v>13</v>
      </c>
      <c r="M40" s="35">
        <v>22</v>
      </c>
      <c r="N40" s="35">
        <v>0</v>
      </c>
      <c r="O40" s="35">
        <v>1</v>
      </c>
      <c r="P40" s="35">
        <v>20</v>
      </c>
      <c r="Q40" s="35">
        <v>1</v>
      </c>
      <c r="R40" s="35">
        <v>0</v>
      </c>
      <c r="S40" s="35">
        <v>0</v>
      </c>
      <c r="T40" s="63">
        <v>9</v>
      </c>
      <c r="U40" s="63">
        <v>28</v>
      </c>
      <c r="V40" s="63" t="s">
        <v>23</v>
      </c>
      <c r="W40" s="64">
        <v>1</v>
      </c>
      <c r="X40" s="104">
        <f t="shared" si="7"/>
        <v>92</v>
      </c>
      <c r="Y40" s="35">
        <f t="shared" si="7"/>
        <v>111</v>
      </c>
      <c r="Z40" s="35">
        <f t="shared" si="8"/>
        <v>61</v>
      </c>
      <c r="AA40" s="105">
        <f t="shared" si="8"/>
        <v>104</v>
      </c>
    </row>
    <row r="41" spans="1:27" ht="12" customHeight="1" x14ac:dyDescent="0.2">
      <c r="A41" s="94">
        <v>4</v>
      </c>
      <c r="B41" s="36">
        <v>23</v>
      </c>
      <c r="C41" s="36">
        <v>26</v>
      </c>
      <c r="D41" s="36">
        <v>4</v>
      </c>
      <c r="E41" s="36">
        <v>1</v>
      </c>
      <c r="F41" s="36">
        <v>53</v>
      </c>
      <c r="G41" s="36">
        <v>26</v>
      </c>
      <c r="H41" s="36">
        <v>7</v>
      </c>
      <c r="I41" s="36">
        <v>1</v>
      </c>
      <c r="J41" s="36">
        <v>9</v>
      </c>
      <c r="K41" s="36">
        <v>1</v>
      </c>
      <c r="L41" s="36">
        <v>16</v>
      </c>
      <c r="M41" s="36">
        <v>18</v>
      </c>
      <c r="N41" s="36">
        <v>0</v>
      </c>
      <c r="O41" s="36">
        <v>0</v>
      </c>
      <c r="P41" s="36">
        <v>11</v>
      </c>
      <c r="Q41" s="36">
        <v>1</v>
      </c>
      <c r="R41" s="36">
        <v>1</v>
      </c>
      <c r="S41" s="36">
        <v>0</v>
      </c>
      <c r="T41" s="74">
        <v>2</v>
      </c>
      <c r="U41" s="74">
        <v>1</v>
      </c>
      <c r="V41" s="74" t="s">
        <v>23</v>
      </c>
      <c r="W41" s="75" t="s">
        <v>23</v>
      </c>
      <c r="X41" s="106">
        <f t="shared" si="7"/>
        <v>126</v>
      </c>
      <c r="Y41" s="36">
        <f t="shared" si="7"/>
        <v>75</v>
      </c>
      <c r="Z41" s="36">
        <f t="shared" si="8"/>
        <v>94</v>
      </c>
      <c r="AA41" s="107">
        <f t="shared" si="8"/>
        <v>71</v>
      </c>
    </row>
    <row r="42" spans="1:27" ht="12" customHeight="1" x14ac:dyDescent="0.2">
      <c r="A42" s="92">
        <v>5</v>
      </c>
      <c r="B42" s="34">
        <v>11</v>
      </c>
      <c r="C42" s="34">
        <v>27</v>
      </c>
      <c r="D42" s="34">
        <v>0</v>
      </c>
      <c r="E42" s="34">
        <v>4</v>
      </c>
      <c r="F42" s="34">
        <v>19</v>
      </c>
      <c r="G42" s="34">
        <v>22</v>
      </c>
      <c r="H42" s="34">
        <v>0</v>
      </c>
      <c r="I42" s="34">
        <v>4</v>
      </c>
      <c r="J42" s="34">
        <v>5</v>
      </c>
      <c r="K42" s="34">
        <v>0</v>
      </c>
      <c r="L42" s="34">
        <v>9</v>
      </c>
      <c r="M42" s="34">
        <v>19</v>
      </c>
      <c r="N42" s="34">
        <v>0</v>
      </c>
      <c r="O42" s="34">
        <v>1</v>
      </c>
      <c r="P42" s="34">
        <v>8</v>
      </c>
      <c r="Q42" s="34">
        <v>3</v>
      </c>
      <c r="R42" s="34">
        <v>0</v>
      </c>
      <c r="S42" s="34">
        <v>0</v>
      </c>
      <c r="T42" s="33">
        <v>2</v>
      </c>
      <c r="U42" s="33">
        <v>17</v>
      </c>
      <c r="V42" s="33" t="s">
        <v>23</v>
      </c>
      <c r="W42" s="59">
        <v>1</v>
      </c>
      <c r="X42" s="102">
        <f t="shared" si="7"/>
        <v>54</v>
      </c>
      <c r="Y42" s="34">
        <f t="shared" si="7"/>
        <v>98</v>
      </c>
      <c r="Z42" s="34">
        <f t="shared" si="8"/>
        <v>41</v>
      </c>
      <c r="AA42" s="103">
        <f t="shared" si="8"/>
        <v>85</v>
      </c>
    </row>
    <row r="43" spans="1:27" ht="12" customHeight="1" x14ac:dyDescent="0.2">
      <c r="A43" s="93">
        <v>6</v>
      </c>
      <c r="B43" s="35">
        <v>10</v>
      </c>
      <c r="C43" s="35">
        <v>27</v>
      </c>
      <c r="D43" s="35">
        <v>2</v>
      </c>
      <c r="E43" s="35">
        <v>2</v>
      </c>
      <c r="F43" s="35">
        <v>20</v>
      </c>
      <c r="G43" s="35">
        <v>26</v>
      </c>
      <c r="H43" s="35">
        <v>2</v>
      </c>
      <c r="I43" s="35">
        <v>5</v>
      </c>
      <c r="J43" s="35">
        <v>4</v>
      </c>
      <c r="K43" s="35">
        <v>0</v>
      </c>
      <c r="L43" s="35">
        <v>9</v>
      </c>
      <c r="M43" s="35">
        <v>22</v>
      </c>
      <c r="N43" s="35">
        <v>0</v>
      </c>
      <c r="O43" s="35">
        <v>0</v>
      </c>
      <c r="P43" s="35">
        <v>6</v>
      </c>
      <c r="Q43" s="35">
        <v>2</v>
      </c>
      <c r="R43" s="35">
        <v>0</v>
      </c>
      <c r="S43" s="35">
        <v>0</v>
      </c>
      <c r="T43" s="63">
        <v>4</v>
      </c>
      <c r="U43" s="63">
        <v>5</v>
      </c>
      <c r="V43" s="63" t="s">
        <v>23</v>
      </c>
      <c r="W43" s="64" t="s">
        <v>23</v>
      </c>
      <c r="X43" s="104">
        <f t="shared" si="7"/>
        <v>57</v>
      </c>
      <c r="Y43" s="35">
        <f t="shared" si="7"/>
        <v>89</v>
      </c>
      <c r="Z43" s="35">
        <f t="shared" si="8"/>
        <v>43</v>
      </c>
      <c r="AA43" s="105">
        <f t="shared" si="8"/>
        <v>80</v>
      </c>
    </row>
    <row r="44" spans="1:27" ht="12" customHeight="1" x14ac:dyDescent="0.2">
      <c r="A44" s="94">
        <v>7</v>
      </c>
      <c r="B44" s="36">
        <v>16</v>
      </c>
      <c r="C44" s="36">
        <v>34</v>
      </c>
      <c r="D44" s="36">
        <v>0</v>
      </c>
      <c r="E44" s="36">
        <v>1</v>
      </c>
      <c r="F44" s="36">
        <v>35</v>
      </c>
      <c r="G44" s="36">
        <v>31</v>
      </c>
      <c r="H44" s="36">
        <v>2</v>
      </c>
      <c r="I44" s="36">
        <v>1</v>
      </c>
      <c r="J44" s="36">
        <v>5</v>
      </c>
      <c r="K44" s="36">
        <v>2</v>
      </c>
      <c r="L44" s="36">
        <v>9</v>
      </c>
      <c r="M44" s="36">
        <v>21</v>
      </c>
      <c r="N44" s="36">
        <v>0</v>
      </c>
      <c r="O44" s="36">
        <v>0</v>
      </c>
      <c r="P44" s="36">
        <v>6</v>
      </c>
      <c r="Q44" s="36">
        <v>3</v>
      </c>
      <c r="R44" s="36">
        <v>0</v>
      </c>
      <c r="S44" s="36">
        <v>0</v>
      </c>
      <c r="T44" s="74">
        <v>3</v>
      </c>
      <c r="U44" s="74">
        <v>9</v>
      </c>
      <c r="V44" s="74" t="s">
        <v>23</v>
      </c>
      <c r="W44" s="75" t="s">
        <v>23</v>
      </c>
      <c r="X44" s="106">
        <f t="shared" si="7"/>
        <v>76</v>
      </c>
      <c r="Y44" s="36">
        <f t="shared" si="7"/>
        <v>102</v>
      </c>
      <c r="Z44" s="36">
        <f t="shared" si="8"/>
        <v>63</v>
      </c>
      <c r="AA44" s="107">
        <f t="shared" si="8"/>
        <v>95</v>
      </c>
    </row>
    <row r="45" spans="1:27" ht="12" customHeight="1" x14ac:dyDescent="0.2">
      <c r="A45" s="92">
        <v>8</v>
      </c>
      <c r="B45" s="34">
        <v>26</v>
      </c>
      <c r="C45" s="34">
        <v>19</v>
      </c>
      <c r="D45" s="34">
        <v>0</v>
      </c>
      <c r="E45" s="34">
        <v>0</v>
      </c>
      <c r="F45" s="34">
        <v>30</v>
      </c>
      <c r="G45" s="34">
        <v>17</v>
      </c>
      <c r="H45" s="34">
        <v>3</v>
      </c>
      <c r="I45" s="34">
        <v>0</v>
      </c>
      <c r="J45" s="34">
        <v>8</v>
      </c>
      <c r="K45" s="34">
        <v>1</v>
      </c>
      <c r="L45" s="34">
        <v>10</v>
      </c>
      <c r="M45" s="34">
        <v>12</v>
      </c>
      <c r="N45" s="34">
        <v>0</v>
      </c>
      <c r="O45" s="34">
        <v>0</v>
      </c>
      <c r="P45" s="34">
        <v>9</v>
      </c>
      <c r="Q45" s="34">
        <v>2</v>
      </c>
      <c r="R45" s="34">
        <v>1</v>
      </c>
      <c r="S45" s="34">
        <v>0</v>
      </c>
      <c r="T45" s="33">
        <v>2</v>
      </c>
      <c r="U45" s="33">
        <v>5</v>
      </c>
      <c r="V45" s="33" t="s">
        <v>23</v>
      </c>
      <c r="W45" s="59" t="s">
        <v>23</v>
      </c>
      <c r="X45" s="102">
        <f t="shared" si="7"/>
        <v>89</v>
      </c>
      <c r="Y45" s="34">
        <f t="shared" si="7"/>
        <v>56</v>
      </c>
      <c r="Z45" s="34">
        <f t="shared" si="8"/>
        <v>68</v>
      </c>
      <c r="AA45" s="103">
        <f t="shared" si="8"/>
        <v>53</v>
      </c>
    </row>
    <row r="46" spans="1:27" ht="12" customHeight="1" x14ac:dyDescent="0.2">
      <c r="A46" s="93">
        <v>9</v>
      </c>
      <c r="B46" s="35">
        <v>12</v>
      </c>
      <c r="C46" s="35">
        <v>24</v>
      </c>
      <c r="D46" s="35">
        <v>0</v>
      </c>
      <c r="E46" s="35">
        <v>0</v>
      </c>
      <c r="F46" s="35">
        <v>40</v>
      </c>
      <c r="G46" s="35">
        <v>23</v>
      </c>
      <c r="H46" s="35">
        <v>0</v>
      </c>
      <c r="I46" s="35">
        <v>0</v>
      </c>
      <c r="J46" s="35">
        <v>6</v>
      </c>
      <c r="K46" s="35">
        <v>0</v>
      </c>
      <c r="L46" s="35">
        <v>10</v>
      </c>
      <c r="M46" s="35">
        <v>17</v>
      </c>
      <c r="N46" s="35">
        <v>0</v>
      </c>
      <c r="O46" s="35">
        <v>0</v>
      </c>
      <c r="P46" s="35">
        <v>4</v>
      </c>
      <c r="Q46" s="35">
        <v>3</v>
      </c>
      <c r="R46" s="35">
        <v>2</v>
      </c>
      <c r="S46" s="35">
        <v>0</v>
      </c>
      <c r="T46" s="63" t="s">
        <v>23</v>
      </c>
      <c r="U46" s="63">
        <v>6</v>
      </c>
      <c r="V46" s="63" t="s">
        <v>23</v>
      </c>
      <c r="W46" s="64" t="s">
        <v>23</v>
      </c>
      <c r="X46" s="104">
        <f t="shared" si="7"/>
        <v>74</v>
      </c>
      <c r="Y46" s="35">
        <f t="shared" si="7"/>
        <v>73</v>
      </c>
      <c r="Z46" s="35">
        <f t="shared" si="8"/>
        <v>62</v>
      </c>
      <c r="AA46" s="105">
        <f t="shared" si="8"/>
        <v>70</v>
      </c>
    </row>
    <row r="47" spans="1:27" ht="12" customHeight="1" x14ac:dyDescent="0.2">
      <c r="A47" s="94">
        <v>10</v>
      </c>
      <c r="B47" s="36">
        <v>16</v>
      </c>
      <c r="C47" s="36">
        <v>29</v>
      </c>
      <c r="D47" s="36">
        <v>3</v>
      </c>
      <c r="E47" s="36">
        <v>0</v>
      </c>
      <c r="F47" s="36">
        <v>37</v>
      </c>
      <c r="G47" s="36">
        <v>23</v>
      </c>
      <c r="H47" s="36">
        <v>3</v>
      </c>
      <c r="I47" s="36">
        <v>0</v>
      </c>
      <c r="J47" s="36">
        <v>5</v>
      </c>
      <c r="K47" s="36">
        <v>0</v>
      </c>
      <c r="L47" s="36">
        <v>9</v>
      </c>
      <c r="M47" s="36">
        <v>19</v>
      </c>
      <c r="N47" s="36">
        <v>0</v>
      </c>
      <c r="O47" s="36">
        <v>0</v>
      </c>
      <c r="P47" s="36">
        <v>6</v>
      </c>
      <c r="Q47" s="36">
        <v>4</v>
      </c>
      <c r="R47" s="36">
        <v>2</v>
      </c>
      <c r="S47" s="36">
        <v>0</v>
      </c>
      <c r="T47" s="74" t="s">
        <v>23</v>
      </c>
      <c r="U47" s="74">
        <v>7</v>
      </c>
      <c r="V47" s="74" t="s">
        <v>23</v>
      </c>
      <c r="W47" s="75" t="s">
        <v>23</v>
      </c>
      <c r="X47" s="106">
        <f t="shared" si="7"/>
        <v>81</v>
      </c>
      <c r="Y47" s="36">
        <f t="shared" si="7"/>
        <v>82</v>
      </c>
      <c r="Z47" s="36">
        <f t="shared" si="8"/>
        <v>62</v>
      </c>
      <c r="AA47" s="107">
        <f t="shared" si="8"/>
        <v>78</v>
      </c>
    </row>
    <row r="48" spans="1:27" ht="12" customHeight="1" x14ac:dyDescent="0.2">
      <c r="A48" s="92">
        <v>11</v>
      </c>
      <c r="B48" s="34">
        <v>14</v>
      </c>
      <c r="C48" s="34">
        <v>35</v>
      </c>
      <c r="D48" s="34">
        <v>4</v>
      </c>
      <c r="E48" s="34">
        <v>0</v>
      </c>
      <c r="F48" s="34">
        <v>40</v>
      </c>
      <c r="G48" s="34">
        <v>30</v>
      </c>
      <c r="H48" s="34">
        <v>7</v>
      </c>
      <c r="I48" s="34">
        <v>1</v>
      </c>
      <c r="J48" s="34">
        <v>7</v>
      </c>
      <c r="K48" s="34">
        <v>1</v>
      </c>
      <c r="L48" s="34">
        <v>7</v>
      </c>
      <c r="M48" s="34">
        <v>24</v>
      </c>
      <c r="N48" s="34">
        <v>0</v>
      </c>
      <c r="O48" s="34">
        <v>0</v>
      </c>
      <c r="P48" s="34">
        <v>3</v>
      </c>
      <c r="Q48" s="34">
        <v>1</v>
      </c>
      <c r="R48" s="34">
        <v>0</v>
      </c>
      <c r="S48" s="34">
        <v>0</v>
      </c>
      <c r="T48" s="33">
        <v>1</v>
      </c>
      <c r="U48" s="33">
        <v>5</v>
      </c>
      <c r="V48" s="33" t="s">
        <v>23</v>
      </c>
      <c r="W48" s="59" t="s">
        <v>23</v>
      </c>
      <c r="X48" s="102">
        <f t="shared" si="7"/>
        <v>83</v>
      </c>
      <c r="Y48" s="34">
        <f t="shared" si="7"/>
        <v>97</v>
      </c>
      <c r="Z48" s="34">
        <f t="shared" si="8"/>
        <v>62</v>
      </c>
      <c r="AA48" s="103">
        <f t="shared" si="8"/>
        <v>94</v>
      </c>
    </row>
    <row r="49" spans="1:27" ht="12" customHeight="1" x14ac:dyDescent="0.2">
      <c r="A49" s="93">
        <v>12</v>
      </c>
      <c r="B49" s="35">
        <v>17</v>
      </c>
      <c r="C49" s="35">
        <v>39</v>
      </c>
      <c r="D49" s="35">
        <v>1</v>
      </c>
      <c r="E49" s="35">
        <v>3</v>
      </c>
      <c r="F49" s="35">
        <v>37</v>
      </c>
      <c r="G49" s="35">
        <v>35</v>
      </c>
      <c r="H49" s="35">
        <v>3</v>
      </c>
      <c r="I49" s="35">
        <v>5</v>
      </c>
      <c r="J49" s="35">
        <v>4</v>
      </c>
      <c r="K49" s="35">
        <v>0</v>
      </c>
      <c r="L49" s="35">
        <v>9</v>
      </c>
      <c r="M49" s="35">
        <v>29</v>
      </c>
      <c r="N49" s="35">
        <v>0</v>
      </c>
      <c r="O49" s="35">
        <v>0</v>
      </c>
      <c r="P49" s="35">
        <v>4</v>
      </c>
      <c r="Q49" s="35">
        <v>1</v>
      </c>
      <c r="R49" s="35">
        <v>0</v>
      </c>
      <c r="S49" s="35">
        <v>0</v>
      </c>
      <c r="T49" s="63" t="s">
        <v>23</v>
      </c>
      <c r="U49" s="63">
        <v>4</v>
      </c>
      <c r="V49" s="63" t="s">
        <v>23</v>
      </c>
      <c r="W49" s="64">
        <v>2</v>
      </c>
      <c r="X49" s="104">
        <f t="shared" si="7"/>
        <v>75</v>
      </c>
      <c r="Y49" s="35">
        <f t="shared" si="7"/>
        <v>118</v>
      </c>
      <c r="Z49" s="35">
        <f t="shared" si="8"/>
        <v>63</v>
      </c>
      <c r="AA49" s="105">
        <f t="shared" si="8"/>
        <v>107</v>
      </c>
    </row>
    <row r="50" spans="1:27" ht="12" customHeight="1" x14ac:dyDescent="0.2">
      <c r="A50" s="94">
        <v>13</v>
      </c>
      <c r="B50" s="36">
        <v>9</v>
      </c>
      <c r="C50" s="36">
        <v>55</v>
      </c>
      <c r="D50" s="36">
        <v>1</v>
      </c>
      <c r="E50" s="36">
        <v>1</v>
      </c>
      <c r="F50" s="36">
        <v>24</v>
      </c>
      <c r="G50" s="36">
        <v>52</v>
      </c>
      <c r="H50" s="36">
        <v>3</v>
      </c>
      <c r="I50" s="36">
        <v>3</v>
      </c>
      <c r="J50" s="36">
        <v>5</v>
      </c>
      <c r="K50" s="36">
        <v>1</v>
      </c>
      <c r="L50" s="36">
        <v>8</v>
      </c>
      <c r="M50" s="36">
        <v>42</v>
      </c>
      <c r="N50" s="36">
        <v>0</v>
      </c>
      <c r="O50" s="36">
        <v>0</v>
      </c>
      <c r="P50" s="36">
        <v>4</v>
      </c>
      <c r="Q50" s="36">
        <v>2</v>
      </c>
      <c r="R50" s="36">
        <v>0</v>
      </c>
      <c r="S50" s="36">
        <v>0</v>
      </c>
      <c r="T50" s="74">
        <v>3</v>
      </c>
      <c r="U50" s="74">
        <v>18</v>
      </c>
      <c r="V50" s="74" t="s">
        <v>23</v>
      </c>
      <c r="W50" s="75">
        <v>5</v>
      </c>
      <c r="X50" s="106">
        <f t="shared" si="7"/>
        <v>57</v>
      </c>
      <c r="Y50" s="36">
        <f t="shared" si="7"/>
        <v>179</v>
      </c>
      <c r="Z50" s="36">
        <f t="shared" si="8"/>
        <v>44</v>
      </c>
      <c r="AA50" s="107">
        <f t="shared" si="8"/>
        <v>167</v>
      </c>
    </row>
    <row r="51" spans="1:27" ht="12" customHeight="1" x14ac:dyDescent="0.2">
      <c r="A51" s="92">
        <v>14</v>
      </c>
      <c r="B51" s="34">
        <v>16</v>
      </c>
      <c r="C51" s="34">
        <v>46</v>
      </c>
      <c r="D51" s="34">
        <v>3</v>
      </c>
      <c r="E51" s="34">
        <v>1</v>
      </c>
      <c r="F51" s="34">
        <v>21</v>
      </c>
      <c r="G51" s="34">
        <v>40</v>
      </c>
      <c r="H51" s="34">
        <v>7</v>
      </c>
      <c r="I51" s="34">
        <v>4</v>
      </c>
      <c r="J51" s="34">
        <v>3</v>
      </c>
      <c r="K51" s="34">
        <v>1</v>
      </c>
      <c r="L51" s="34">
        <v>7</v>
      </c>
      <c r="M51" s="34">
        <v>35</v>
      </c>
      <c r="N51" s="34">
        <v>1</v>
      </c>
      <c r="O51" s="34">
        <v>0</v>
      </c>
      <c r="P51" s="34">
        <v>3</v>
      </c>
      <c r="Q51" s="34">
        <v>0</v>
      </c>
      <c r="R51" s="34">
        <v>0</v>
      </c>
      <c r="S51" s="34">
        <v>0</v>
      </c>
      <c r="T51" s="33">
        <v>8</v>
      </c>
      <c r="U51" s="33">
        <v>19</v>
      </c>
      <c r="V51" s="33" t="s">
        <v>23</v>
      </c>
      <c r="W51" s="59">
        <v>4</v>
      </c>
      <c r="X51" s="102">
        <f t="shared" si="7"/>
        <v>69</v>
      </c>
      <c r="Y51" s="34">
        <f t="shared" si="7"/>
        <v>150</v>
      </c>
      <c r="Z51" s="34">
        <f t="shared" si="8"/>
        <v>52</v>
      </c>
      <c r="AA51" s="103">
        <f t="shared" si="8"/>
        <v>140</v>
      </c>
    </row>
    <row r="52" spans="1:27" ht="12" customHeight="1" x14ac:dyDescent="0.2">
      <c r="A52" s="93">
        <v>15</v>
      </c>
      <c r="B52" s="35">
        <v>10</v>
      </c>
      <c r="C52" s="35">
        <v>26</v>
      </c>
      <c r="D52" s="35">
        <v>0</v>
      </c>
      <c r="E52" s="35">
        <v>2</v>
      </c>
      <c r="F52" s="35">
        <v>33</v>
      </c>
      <c r="G52" s="35">
        <v>24</v>
      </c>
      <c r="H52" s="35">
        <v>1</v>
      </c>
      <c r="I52" s="35">
        <v>5</v>
      </c>
      <c r="J52" s="35">
        <v>4</v>
      </c>
      <c r="K52" s="35">
        <v>0</v>
      </c>
      <c r="L52" s="35">
        <v>9</v>
      </c>
      <c r="M52" s="35">
        <v>14</v>
      </c>
      <c r="N52" s="35">
        <v>0</v>
      </c>
      <c r="O52" s="35">
        <v>1</v>
      </c>
      <c r="P52" s="35">
        <v>2</v>
      </c>
      <c r="Q52" s="35">
        <v>2</v>
      </c>
      <c r="R52" s="35">
        <v>1</v>
      </c>
      <c r="S52" s="35">
        <v>0</v>
      </c>
      <c r="T52" s="63">
        <v>2</v>
      </c>
      <c r="U52" s="63">
        <v>6</v>
      </c>
      <c r="V52" s="63" t="s">
        <v>23</v>
      </c>
      <c r="W52" s="64">
        <v>1</v>
      </c>
      <c r="X52" s="104">
        <f t="shared" si="7"/>
        <v>62</v>
      </c>
      <c r="Y52" s="35">
        <f t="shared" si="7"/>
        <v>81</v>
      </c>
      <c r="Z52" s="35">
        <f t="shared" si="8"/>
        <v>54</v>
      </c>
      <c r="AA52" s="105">
        <f t="shared" si="8"/>
        <v>70</v>
      </c>
    </row>
    <row r="53" spans="1:27" ht="12" customHeight="1" thickBot="1" x14ac:dyDescent="0.25">
      <c r="A53" s="95" t="s">
        <v>17</v>
      </c>
      <c r="B53" s="28">
        <f t="shared" ref="B53:W53" si="9">SUM(B38:B52)</f>
        <v>210</v>
      </c>
      <c r="C53" s="28">
        <f t="shared" si="9"/>
        <v>475</v>
      </c>
      <c r="D53" s="28">
        <f t="shared" si="9"/>
        <v>21</v>
      </c>
      <c r="E53" s="28">
        <f t="shared" si="9"/>
        <v>17</v>
      </c>
      <c r="F53" s="28">
        <f t="shared" si="9"/>
        <v>454</v>
      </c>
      <c r="G53" s="28">
        <f t="shared" si="9"/>
        <v>426</v>
      </c>
      <c r="H53" s="28">
        <f t="shared" si="9"/>
        <v>44</v>
      </c>
      <c r="I53" s="28">
        <f t="shared" si="9"/>
        <v>34</v>
      </c>
      <c r="J53" s="28">
        <f t="shared" si="9"/>
        <v>83</v>
      </c>
      <c r="K53" s="28">
        <f t="shared" si="9"/>
        <v>7</v>
      </c>
      <c r="L53" s="28">
        <f t="shared" si="9"/>
        <v>143</v>
      </c>
      <c r="M53" s="28">
        <f t="shared" si="9"/>
        <v>335</v>
      </c>
      <c r="N53" s="28">
        <f t="shared" si="9"/>
        <v>1</v>
      </c>
      <c r="O53" s="28">
        <f t="shared" si="9"/>
        <v>4</v>
      </c>
      <c r="P53" s="28">
        <f t="shared" si="9"/>
        <v>115</v>
      </c>
      <c r="Q53" s="28">
        <f t="shared" si="9"/>
        <v>31</v>
      </c>
      <c r="R53" s="28">
        <f t="shared" si="9"/>
        <v>8</v>
      </c>
      <c r="S53" s="28">
        <f t="shared" si="9"/>
        <v>1</v>
      </c>
      <c r="T53" s="28">
        <f t="shared" si="9"/>
        <v>49</v>
      </c>
      <c r="U53" s="28">
        <f t="shared" si="9"/>
        <v>190</v>
      </c>
      <c r="V53" s="28">
        <f t="shared" si="9"/>
        <v>0</v>
      </c>
      <c r="W53" s="29">
        <f t="shared" si="9"/>
        <v>18</v>
      </c>
      <c r="X53" s="96">
        <f t="shared" si="7"/>
        <v>1128</v>
      </c>
      <c r="Y53" s="28">
        <f t="shared" si="7"/>
        <v>1538</v>
      </c>
      <c r="Z53" s="28">
        <f t="shared" si="8"/>
        <v>856</v>
      </c>
      <c r="AA53" s="29">
        <f t="shared" si="8"/>
        <v>1426</v>
      </c>
    </row>
    <row r="54" spans="1:27" ht="12" customHeight="1" x14ac:dyDescent="0.2">
      <c r="A54" s="97" t="s">
        <v>18</v>
      </c>
      <c r="B54" s="37">
        <v>2</v>
      </c>
      <c r="C54" s="37">
        <v>0</v>
      </c>
      <c r="D54" s="37">
        <v>1</v>
      </c>
      <c r="E54" s="37">
        <v>0</v>
      </c>
      <c r="F54" s="37">
        <v>1</v>
      </c>
      <c r="G54" s="37">
        <v>0</v>
      </c>
      <c r="H54" s="37">
        <v>1</v>
      </c>
      <c r="I54" s="37">
        <v>0</v>
      </c>
      <c r="J54" s="37">
        <v>0</v>
      </c>
      <c r="K54" s="37">
        <v>0</v>
      </c>
      <c r="L54" s="37">
        <v>4</v>
      </c>
      <c r="M54" s="37">
        <v>1</v>
      </c>
      <c r="N54" s="37">
        <v>0</v>
      </c>
      <c r="O54" s="37">
        <v>0</v>
      </c>
      <c r="P54" s="37">
        <v>1</v>
      </c>
      <c r="Q54" s="37">
        <v>0</v>
      </c>
      <c r="R54" s="37">
        <v>2</v>
      </c>
      <c r="S54" s="37">
        <v>0</v>
      </c>
      <c r="T54" s="63">
        <v>4</v>
      </c>
      <c r="U54" s="63">
        <v>1</v>
      </c>
      <c r="V54" s="63">
        <v>4</v>
      </c>
      <c r="W54" s="64">
        <v>0</v>
      </c>
      <c r="X54" s="98">
        <f t="shared" si="7"/>
        <v>20</v>
      </c>
      <c r="Y54" s="37">
        <f t="shared" si="7"/>
        <v>2</v>
      </c>
      <c r="Z54" s="37">
        <f t="shared" si="8"/>
        <v>11</v>
      </c>
      <c r="AA54" s="99">
        <f t="shared" si="8"/>
        <v>2</v>
      </c>
    </row>
    <row r="55" spans="1:27" ht="12" customHeight="1" thickBot="1" x14ac:dyDescent="0.25">
      <c r="A55" s="95" t="s">
        <v>19</v>
      </c>
      <c r="B55" s="28">
        <f>SUM(B53:B54)</f>
        <v>212</v>
      </c>
      <c r="C55" s="28">
        <f t="shared" ref="C55:W55" si="10">SUM(C53:C54)</f>
        <v>475</v>
      </c>
      <c r="D55" s="28">
        <f t="shared" si="10"/>
        <v>22</v>
      </c>
      <c r="E55" s="28">
        <f t="shared" si="10"/>
        <v>17</v>
      </c>
      <c r="F55" s="28">
        <f t="shared" si="10"/>
        <v>455</v>
      </c>
      <c r="G55" s="28">
        <f t="shared" si="10"/>
        <v>426</v>
      </c>
      <c r="H55" s="28">
        <f t="shared" si="10"/>
        <v>45</v>
      </c>
      <c r="I55" s="28">
        <f t="shared" si="10"/>
        <v>34</v>
      </c>
      <c r="J55" s="28">
        <f t="shared" si="10"/>
        <v>83</v>
      </c>
      <c r="K55" s="28">
        <f t="shared" si="10"/>
        <v>7</v>
      </c>
      <c r="L55" s="28">
        <f t="shared" si="10"/>
        <v>147</v>
      </c>
      <c r="M55" s="28">
        <f t="shared" si="10"/>
        <v>336</v>
      </c>
      <c r="N55" s="28">
        <f t="shared" si="10"/>
        <v>1</v>
      </c>
      <c r="O55" s="28">
        <f t="shared" si="10"/>
        <v>4</v>
      </c>
      <c r="P55" s="28">
        <f t="shared" si="10"/>
        <v>116</v>
      </c>
      <c r="Q55" s="28">
        <f t="shared" si="10"/>
        <v>31</v>
      </c>
      <c r="R55" s="28">
        <f t="shared" si="10"/>
        <v>10</v>
      </c>
      <c r="S55" s="28">
        <f t="shared" si="10"/>
        <v>1</v>
      </c>
      <c r="T55" s="28">
        <f t="shared" si="10"/>
        <v>53</v>
      </c>
      <c r="U55" s="28">
        <f t="shared" si="10"/>
        <v>191</v>
      </c>
      <c r="V55" s="28">
        <f t="shared" si="10"/>
        <v>4</v>
      </c>
      <c r="W55" s="29">
        <f t="shared" si="10"/>
        <v>18</v>
      </c>
      <c r="X55" s="96">
        <f t="shared" si="7"/>
        <v>1148</v>
      </c>
      <c r="Y55" s="28">
        <f t="shared" si="7"/>
        <v>1540</v>
      </c>
      <c r="Z55" s="28">
        <f t="shared" si="8"/>
        <v>867</v>
      </c>
      <c r="AA55" s="29">
        <f t="shared" si="8"/>
        <v>1428</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286</v>
      </c>
    </row>
    <row r="58" spans="1:27" ht="12" customHeight="1" x14ac:dyDescent="0.2">
      <c r="B58" s="108" t="str">
        <f>IF(B53-B28=0," ",B53-B28)</f>
        <v xml:space="preserve"> </v>
      </c>
      <c r="C58" s="108" t="str">
        <f t="shared" ref="C58:AA58" si="11">IF(C53-C28=0," ",C53-C28)</f>
        <v xml:space="preserve"> </v>
      </c>
      <c r="D58" s="108" t="str">
        <f t="shared" si="11"/>
        <v xml:space="preserve"> </v>
      </c>
      <c r="E58" s="108" t="str">
        <f t="shared" si="11"/>
        <v xml:space="preserve"> </v>
      </c>
      <c r="F58" s="108" t="str">
        <f t="shared" si="11"/>
        <v xml:space="preserve"> </v>
      </c>
      <c r="G58" s="108" t="str">
        <f t="shared" si="11"/>
        <v xml:space="preserve"> </v>
      </c>
      <c r="H58" s="108" t="str">
        <f t="shared" si="11"/>
        <v xml:space="preserve"> </v>
      </c>
      <c r="I58" s="108" t="str">
        <f t="shared" si="11"/>
        <v xml:space="preserve"> </v>
      </c>
      <c r="J58" s="108" t="str">
        <f t="shared" si="11"/>
        <v xml:space="preserve"> </v>
      </c>
      <c r="K58" s="108" t="str">
        <f t="shared" si="11"/>
        <v xml:space="preserve"> </v>
      </c>
      <c r="L58" s="108" t="str">
        <f t="shared" si="11"/>
        <v xml:space="preserve"> </v>
      </c>
      <c r="M58" s="108" t="str">
        <f t="shared" si="11"/>
        <v xml:space="preserve"> </v>
      </c>
      <c r="N58" s="108" t="str">
        <f t="shared" si="11"/>
        <v xml:space="preserve"> </v>
      </c>
      <c r="O58" s="108" t="str">
        <f t="shared" si="11"/>
        <v xml:space="preserve"> </v>
      </c>
      <c r="P58" s="108" t="str">
        <f t="shared" si="11"/>
        <v xml:space="preserve"> </v>
      </c>
      <c r="Q58" s="108" t="str">
        <f t="shared" si="11"/>
        <v xml:space="preserve"> </v>
      </c>
      <c r="R58" s="108" t="str">
        <f t="shared" si="11"/>
        <v xml:space="preserve"> </v>
      </c>
      <c r="S58" s="108" t="str">
        <f t="shared" si="11"/>
        <v xml:space="preserve"> </v>
      </c>
      <c r="T58" s="108" t="str">
        <f t="shared" si="11"/>
        <v xml:space="preserve"> </v>
      </c>
      <c r="U58" s="108" t="str">
        <f t="shared" si="11"/>
        <v xml:space="preserve"> </v>
      </c>
      <c r="V58" s="108" t="str">
        <f t="shared" si="11"/>
        <v xml:space="preserve"> </v>
      </c>
      <c r="W58" s="108" t="str">
        <f t="shared" si="11"/>
        <v xml:space="preserve"> </v>
      </c>
      <c r="X58" s="108" t="str">
        <f t="shared" si="11"/>
        <v xml:space="preserve"> </v>
      </c>
      <c r="Y58" s="108" t="str">
        <f t="shared" si="11"/>
        <v xml:space="preserve"> </v>
      </c>
      <c r="Z58" s="108" t="str">
        <f t="shared" si="11"/>
        <v xml:space="preserve"> </v>
      </c>
      <c r="AA58" s="108" t="str">
        <f t="shared" si="11"/>
        <v xml:space="preserve"> </v>
      </c>
    </row>
    <row r="59" spans="1:27" ht="17.25" customHeight="1" thickBot="1" x14ac:dyDescent="0.35">
      <c r="A59" s="53" t="s">
        <v>141</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56</v>
      </c>
      <c r="C63" s="34">
        <f t="shared" ref="C63:AA63" si="12">SUM(C15:C16,C20:C23)</f>
        <v>178</v>
      </c>
      <c r="D63" s="34">
        <f t="shared" si="12"/>
        <v>7</v>
      </c>
      <c r="E63" s="34">
        <f t="shared" si="12"/>
        <v>6</v>
      </c>
      <c r="F63" s="34">
        <f t="shared" si="12"/>
        <v>133</v>
      </c>
      <c r="G63" s="34">
        <f t="shared" si="12"/>
        <v>161</v>
      </c>
      <c r="H63" s="34">
        <f t="shared" si="12"/>
        <v>17</v>
      </c>
      <c r="I63" s="34">
        <f t="shared" si="12"/>
        <v>15</v>
      </c>
      <c r="J63" s="34">
        <f t="shared" si="12"/>
        <v>20</v>
      </c>
      <c r="K63" s="34">
        <f t="shared" si="12"/>
        <v>3</v>
      </c>
      <c r="L63" s="34">
        <f t="shared" si="12"/>
        <v>37</v>
      </c>
      <c r="M63" s="34">
        <f t="shared" si="12"/>
        <v>126</v>
      </c>
      <c r="N63" s="34">
        <f t="shared" si="12"/>
        <v>1</v>
      </c>
      <c r="O63" s="34">
        <f t="shared" si="12"/>
        <v>1</v>
      </c>
      <c r="P63" s="34">
        <f t="shared" si="12"/>
        <v>14</v>
      </c>
      <c r="Q63" s="34">
        <f t="shared" si="12"/>
        <v>6</v>
      </c>
      <c r="R63" s="34">
        <f t="shared" si="12"/>
        <v>1</v>
      </c>
      <c r="S63" s="34">
        <f t="shared" si="12"/>
        <v>0</v>
      </c>
      <c r="T63" s="33">
        <f t="shared" si="12"/>
        <v>9</v>
      </c>
      <c r="U63" s="33">
        <f t="shared" si="12"/>
        <v>41</v>
      </c>
      <c r="V63" s="33">
        <f t="shared" si="12"/>
        <v>0</v>
      </c>
      <c r="W63" s="59">
        <f t="shared" si="12"/>
        <v>11</v>
      </c>
      <c r="X63" s="102">
        <f t="shared" si="12"/>
        <v>295</v>
      </c>
      <c r="Y63" s="34">
        <f t="shared" si="12"/>
        <v>548</v>
      </c>
      <c r="Z63" s="34">
        <f t="shared" si="12"/>
        <v>235</v>
      </c>
      <c r="AA63" s="103">
        <f t="shared" si="12"/>
        <v>506</v>
      </c>
    </row>
    <row r="64" spans="1:27" ht="12" customHeight="1" x14ac:dyDescent="0.2">
      <c r="A64" s="92" t="s">
        <v>26</v>
      </c>
      <c r="B64" s="34">
        <f>SUM(B7:B9,B12:B14,B17:B18,B24)</f>
        <v>89</v>
      </c>
      <c r="C64" s="34">
        <f t="shared" ref="C64:AA64" si="13">SUM(C7:C9,C12:C14,C17:C18,C24)</f>
        <v>226</v>
      </c>
      <c r="D64" s="34">
        <f t="shared" si="13"/>
        <v>10</v>
      </c>
      <c r="E64" s="34">
        <f t="shared" si="13"/>
        <v>10</v>
      </c>
      <c r="F64" s="34">
        <f t="shared" si="13"/>
        <v>196</v>
      </c>
      <c r="G64" s="34">
        <f t="shared" si="13"/>
        <v>200</v>
      </c>
      <c r="H64" s="34">
        <f t="shared" si="13"/>
        <v>19</v>
      </c>
      <c r="I64" s="34">
        <f t="shared" si="13"/>
        <v>17</v>
      </c>
      <c r="J64" s="34">
        <f t="shared" si="13"/>
        <v>41</v>
      </c>
      <c r="K64" s="34">
        <f t="shared" si="13"/>
        <v>2</v>
      </c>
      <c r="L64" s="34">
        <f t="shared" si="13"/>
        <v>66</v>
      </c>
      <c r="M64" s="34">
        <f t="shared" si="13"/>
        <v>164</v>
      </c>
      <c r="N64" s="34">
        <f t="shared" si="13"/>
        <v>0</v>
      </c>
      <c r="O64" s="34">
        <f t="shared" si="13"/>
        <v>2</v>
      </c>
      <c r="P64" s="34">
        <f t="shared" si="13"/>
        <v>72</v>
      </c>
      <c r="Q64" s="34">
        <f t="shared" si="13"/>
        <v>18</v>
      </c>
      <c r="R64" s="34">
        <f t="shared" si="13"/>
        <v>3</v>
      </c>
      <c r="S64" s="34">
        <f t="shared" si="13"/>
        <v>1</v>
      </c>
      <c r="T64" s="33">
        <f t="shared" si="13"/>
        <v>36</v>
      </c>
      <c r="U64" s="33">
        <f t="shared" si="13"/>
        <v>133</v>
      </c>
      <c r="V64" s="33">
        <f t="shared" si="13"/>
        <v>0</v>
      </c>
      <c r="W64" s="59">
        <f t="shared" si="13"/>
        <v>7</v>
      </c>
      <c r="X64" s="102">
        <f t="shared" si="13"/>
        <v>532</v>
      </c>
      <c r="Y64" s="34">
        <f t="shared" si="13"/>
        <v>780</v>
      </c>
      <c r="Z64" s="34">
        <f t="shared" si="13"/>
        <v>387</v>
      </c>
      <c r="AA64" s="103">
        <f t="shared" si="13"/>
        <v>723</v>
      </c>
    </row>
    <row r="65" spans="1:27" ht="12" customHeight="1" x14ac:dyDescent="0.2">
      <c r="A65" s="93" t="s">
        <v>27</v>
      </c>
      <c r="B65" s="35">
        <f>SUM(B10:B11,B19,B25:B27)</f>
        <v>65</v>
      </c>
      <c r="C65" s="35">
        <f t="shared" ref="C65:AA65" si="14">SUM(C10:C11,C19,C25:C27)</f>
        <v>71</v>
      </c>
      <c r="D65" s="35">
        <f t="shared" si="14"/>
        <v>4</v>
      </c>
      <c r="E65" s="35">
        <f t="shared" si="14"/>
        <v>1</v>
      </c>
      <c r="F65" s="35">
        <f t="shared" si="14"/>
        <v>125</v>
      </c>
      <c r="G65" s="35">
        <f t="shared" si="14"/>
        <v>65</v>
      </c>
      <c r="H65" s="35">
        <f t="shared" si="14"/>
        <v>8</v>
      </c>
      <c r="I65" s="35">
        <f t="shared" si="14"/>
        <v>2</v>
      </c>
      <c r="J65" s="35">
        <f t="shared" si="14"/>
        <v>22</v>
      </c>
      <c r="K65" s="35">
        <f t="shared" si="14"/>
        <v>2</v>
      </c>
      <c r="L65" s="35">
        <f t="shared" si="14"/>
        <v>40</v>
      </c>
      <c r="M65" s="35">
        <f t="shared" si="14"/>
        <v>45</v>
      </c>
      <c r="N65" s="35">
        <f t="shared" si="14"/>
        <v>0</v>
      </c>
      <c r="O65" s="35">
        <f t="shared" si="14"/>
        <v>1</v>
      </c>
      <c r="P65" s="35">
        <f t="shared" si="14"/>
        <v>29</v>
      </c>
      <c r="Q65" s="35">
        <f t="shared" si="14"/>
        <v>7</v>
      </c>
      <c r="R65" s="35">
        <f t="shared" si="14"/>
        <v>4</v>
      </c>
      <c r="S65" s="35">
        <f t="shared" si="14"/>
        <v>0</v>
      </c>
      <c r="T65" s="63">
        <f t="shared" si="14"/>
        <v>4</v>
      </c>
      <c r="U65" s="63">
        <f t="shared" si="14"/>
        <v>16</v>
      </c>
      <c r="V65" s="63">
        <f t="shared" si="14"/>
        <v>0</v>
      </c>
      <c r="W65" s="64">
        <f t="shared" si="14"/>
        <v>0</v>
      </c>
      <c r="X65" s="104">
        <f t="shared" si="14"/>
        <v>301</v>
      </c>
      <c r="Y65" s="35">
        <f t="shared" si="14"/>
        <v>210</v>
      </c>
      <c r="Z65" s="35">
        <f t="shared" si="14"/>
        <v>234</v>
      </c>
      <c r="AA65" s="105">
        <f t="shared" si="14"/>
        <v>197</v>
      </c>
    </row>
    <row r="66" spans="1:27" ht="12" customHeight="1" thickBot="1" x14ac:dyDescent="0.25">
      <c r="A66" s="95" t="s">
        <v>17</v>
      </c>
      <c r="B66" s="28">
        <f>SUM(B63:B65)</f>
        <v>210</v>
      </c>
      <c r="C66" s="28">
        <f t="shared" ref="C66:AA66" si="15">SUM(C63:C65)</f>
        <v>475</v>
      </c>
      <c r="D66" s="28">
        <f t="shared" si="15"/>
        <v>21</v>
      </c>
      <c r="E66" s="28">
        <f t="shared" si="15"/>
        <v>17</v>
      </c>
      <c r="F66" s="28">
        <f t="shared" si="15"/>
        <v>454</v>
      </c>
      <c r="G66" s="28">
        <f t="shared" si="15"/>
        <v>426</v>
      </c>
      <c r="H66" s="28">
        <f t="shared" si="15"/>
        <v>44</v>
      </c>
      <c r="I66" s="28">
        <f t="shared" si="15"/>
        <v>34</v>
      </c>
      <c r="J66" s="28">
        <f t="shared" si="15"/>
        <v>83</v>
      </c>
      <c r="K66" s="28">
        <f t="shared" si="15"/>
        <v>7</v>
      </c>
      <c r="L66" s="28">
        <f t="shared" si="15"/>
        <v>143</v>
      </c>
      <c r="M66" s="28">
        <f t="shared" si="15"/>
        <v>335</v>
      </c>
      <c r="N66" s="28">
        <f t="shared" si="15"/>
        <v>1</v>
      </c>
      <c r="O66" s="28">
        <f t="shared" si="15"/>
        <v>4</v>
      </c>
      <c r="P66" s="28">
        <f t="shared" si="15"/>
        <v>115</v>
      </c>
      <c r="Q66" s="28">
        <f t="shared" si="15"/>
        <v>31</v>
      </c>
      <c r="R66" s="28">
        <f t="shared" si="15"/>
        <v>8</v>
      </c>
      <c r="S66" s="28">
        <f t="shared" si="15"/>
        <v>1</v>
      </c>
      <c r="T66" s="28">
        <f t="shared" si="15"/>
        <v>49</v>
      </c>
      <c r="U66" s="28">
        <f t="shared" si="15"/>
        <v>190</v>
      </c>
      <c r="V66" s="28">
        <f t="shared" si="15"/>
        <v>0</v>
      </c>
      <c r="W66" s="29">
        <f t="shared" si="15"/>
        <v>18</v>
      </c>
      <c r="X66" s="96">
        <f t="shared" si="15"/>
        <v>1128</v>
      </c>
      <c r="Y66" s="28">
        <f t="shared" si="15"/>
        <v>1538</v>
      </c>
      <c r="Z66" s="28">
        <f t="shared" si="15"/>
        <v>856</v>
      </c>
      <c r="AA66" s="29">
        <f t="shared" si="15"/>
        <v>1426</v>
      </c>
    </row>
    <row r="67" spans="1:27" ht="12" customHeight="1" x14ac:dyDescent="0.2">
      <c r="A67" s="97" t="s">
        <v>18</v>
      </c>
      <c r="B67" s="37">
        <f>B29</f>
        <v>2</v>
      </c>
      <c r="C67" s="37">
        <f t="shared" ref="C67:AA67" si="16">C29</f>
        <v>0</v>
      </c>
      <c r="D67" s="37">
        <f t="shared" si="16"/>
        <v>1</v>
      </c>
      <c r="E67" s="37">
        <f t="shared" si="16"/>
        <v>0</v>
      </c>
      <c r="F67" s="37">
        <f t="shared" si="16"/>
        <v>1</v>
      </c>
      <c r="G67" s="37">
        <f t="shared" si="16"/>
        <v>0</v>
      </c>
      <c r="H67" s="37">
        <f t="shared" si="16"/>
        <v>1</v>
      </c>
      <c r="I67" s="37">
        <f t="shared" si="16"/>
        <v>0</v>
      </c>
      <c r="J67" s="37">
        <f t="shared" si="16"/>
        <v>0</v>
      </c>
      <c r="K67" s="37">
        <f t="shared" si="16"/>
        <v>0</v>
      </c>
      <c r="L67" s="37">
        <f t="shared" si="16"/>
        <v>4</v>
      </c>
      <c r="M67" s="37">
        <f t="shared" si="16"/>
        <v>1</v>
      </c>
      <c r="N67" s="37">
        <f t="shared" si="16"/>
        <v>0</v>
      </c>
      <c r="O67" s="37">
        <f t="shared" si="16"/>
        <v>0</v>
      </c>
      <c r="P67" s="37">
        <f t="shared" si="16"/>
        <v>1</v>
      </c>
      <c r="Q67" s="37">
        <f t="shared" si="16"/>
        <v>0</v>
      </c>
      <c r="R67" s="37">
        <f t="shared" si="16"/>
        <v>2</v>
      </c>
      <c r="S67" s="37">
        <f t="shared" si="16"/>
        <v>0</v>
      </c>
      <c r="T67" s="63">
        <f t="shared" si="16"/>
        <v>4</v>
      </c>
      <c r="U67" s="63">
        <f t="shared" si="16"/>
        <v>1</v>
      </c>
      <c r="V67" s="63">
        <f t="shared" si="16"/>
        <v>4</v>
      </c>
      <c r="W67" s="64">
        <f t="shared" si="16"/>
        <v>0</v>
      </c>
      <c r="X67" s="98">
        <f t="shared" si="16"/>
        <v>20</v>
      </c>
      <c r="Y67" s="37">
        <f t="shared" si="16"/>
        <v>2</v>
      </c>
      <c r="Z67" s="37">
        <f t="shared" si="16"/>
        <v>11</v>
      </c>
      <c r="AA67" s="99">
        <f t="shared" si="16"/>
        <v>2</v>
      </c>
    </row>
    <row r="68" spans="1:27" ht="12" customHeight="1" thickBot="1" x14ac:dyDescent="0.25">
      <c r="A68" s="95" t="s">
        <v>19</v>
      </c>
      <c r="B68" s="28">
        <f t="shared" ref="B68:W68" si="17">SUM(B66:B67)</f>
        <v>212</v>
      </c>
      <c r="C68" s="28">
        <f t="shared" si="17"/>
        <v>475</v>
      </c>
      <c r="D68" s="28">
        <f t="shared" si="17"/>
        <v>22</v>
      </c>
      <c r="E68" s="28">
        <f t="shared" si="17"/>
        <v>17</v>
      </c>
      <c r="F68" s="28">
        <f t="shared" si="17"/>
        <v>455</v>
      </c>
      <c r="G68" s="28">
        <f t="shared" si="17"/>
        <v>426</v>
      </c>
      <c r="H68" s="28">
        <f t="shared" si="17"/>
        <v>45</v>
      </c>
      <c r="I68" s="28">
        <f t="shared" si="17"/>
        <v>34</v>
      </c>
      <c r="J68" s="28">
        <f t="shared" si="17"/>
        <v>83</v>
      </c>
      <c r="K68" s="28">
        <f t="shared" si="17"/>
        <v>7</v>
      </c>
      <c r="L68" s="28">
        <f t="shared" si="17"/>
        <v>147</v>
      </c>
      <c r="M68" s="28">
        <f t="shared" si="17"/>
        <v>336</v>
      </c>
      <c r="N68" s="28">
        <f t="shared" si="17"/>
        <v>1</v>
      </c>
      <c r="O68" s="28">
        <f t="shared" si="17"/>
        <v>4</v>
      </c>
      <c r="P68" s="28">
        <f t="shared" si="17"/>
        <v>116</v>
      </c>
      <c r="Q68" s="28">
        <f t="shared" si="17"/>
        <v>31</v>
      </c>
      <c r="R68" s="28">
        <f t="shared" si="17"/>
        <v>10</v>
      </c>
      <c r="S68" s="28">
        <f t="shared" si="17"/>
        <v>1</v>
      </c>
      <c r="T68" s="28">
        <f t="shared" si="17"/>
        <v>53</v>
      </c>
      <c r="U68" s="28">
        <f t="shared" si="17"/>
        <v>191</v>
      </c>
      <c r="V68" s="28">
        <f t="shared" si="17"/>
        <v>4</v>
      </c>
      <c r="W68" s="29">
        <f t="shared" si="17"/>
        <v>18</v>
      </c>
      <c r="X68" s="96">
        <f>SUM(B68,D68,F68,H68,J68,L68,N68,P68,R68,T68,V68)</f>
        <v>1148</v>
      </c>
      <c r="Y68" s="28">
        <f>SUM(C68,E68,G68,I68,K68,M68,O68,Q68,S68,U68,W68)</f>
        <v>1540</v>
      </c>
      <c r="Z68" s="28">
        <f>SUM(B68,F68,L68,T68)</f>
        <v>867</v>
      </c>
      <c r="AA68" s="29">
        <f>SUM(C68,G68,M68,U68)</f>
        <v>1428</v>
      </c>
    </row>
    <row r="69" spans="1:27" ht="12" customHeight="1" x14ac:dyDescent="0.2">
      <c r="A69" s="79" t="s">
        <v>28</v>
      </c>
    </row>
    <row r="70" spans="1:27" ht="12" customHeight="1" x14ac:dyDescent="0.2">
      <c r="A70" s="77" t="s">
        <v>286</v>
      </c>
    </row>
  </sheetData>
  <mergeCells count="49">
    <mergeCell ref="D36:E36"/>
    <mergeCell ref="F36:G36"/>
    <mergeCell ref="H36:I36"/>
    <mergeCell ref="J36:K36"/>
    <mergeCell ref="L36:M36"/>
    <mergeCell ref="A4:A6"/>
    <mergeCell ref="B5:C5"/>
    <mergeCell ref="D5:E5"/>
    <mergeCell ref="F5:G5"/>
    <mergeCell ref="B4:W4"/>
    <mergeCell ref="R5:S5"/>
    <mergeCell ref="T5:U5"/>
    <mergeCell ref="N5:O5"/>
    <mergeCell ref="J5:K5"/>
    <mergeCell ref="L5:M5"/>
    <mergeCell ref="H5:I5"/>
    <mergeCell ref="P5:Q5"/>
    <mergeCell ref="A60:A62"/>
    <mergeCell ref="B60:W60"/>
    <mergeCell ref="N36:O36"/>
    <mergeCell ref="X60:AA60"/>
    <mergeCell ref="B61:C61"/>
    <mergeCell ref="D61:E61"/>
    <mergeCell ref="F61:G61"/>
    <mergeCell ref="H61:I61"/>
    <mergeCell ref="P61:Q61"/>
    <mergeCell ref="J61:K61"/>
    <mergeCell ref="L61:M61"/>
    <mergeCell ref="V36:W36"/>
    <mergeCell ref="P36:Q36"/>
    <mergeCell ref="A35:A37"/>
    <mergeCell ref="B35:W35"/>
    <mergeCell ref="B36:C36"/>
    <mergeCell ref="B1:Y1"/>
    <mergeCell ref="X61:Y61"/>
    <mergeCell ref="Z61:AA61"/>
    <mergeCell ref="N61:O61"/>
    <mergeCell ref="R36:S36"/>
    <mergeCell ref="T36:U36"/>
    <mergeCell ref="R61:S61"/>
    <mergeCell ref="T61:U61"/>
    <mergeCell ref="V61:W61"/>
    <mergeCell ref="X35:AA35"/>
    <mergeCell ref="X36:Y36"/>
    <mergeCell ref="Z36:AA36"/>
    <mergeCell ref="V5:W5"/>
    <mergeCell ref="X5:Y5"/>
    <mergeCell ref="Z5:AA5"/>
    <mergeCell ref="X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32"/>
  <sheetViews>
    <sheetView showGridLines="0" zoomScaleNormal="100" workbookViewId="0">
      <selection activeCell="B36" sqref="B36:S50"/>
    </sheetView>
  </sheetViews>
  <sheetFormatPr baseColWidth="10" defaultColWidth="8.6640625" defaultRowHeight="10.199999999999999" x14ac:dyDescent="0.2"/>
  <cols>
    <col min="1" max="1" width="14.6640625" style="54" customWidth="1"/>
    <col min="2" max="16384" width="8.6640625" style="54"/>
  </cols>
  <sheetData>
    <row r="1" spans="1:27" s="52" customFormat="1" ht="59.25" customHeight="1" thickBot="1" x14ac:dyDescent="0.3">
      <c r="A1" s="51"/>
      <c r="B1" s="395" t="s">
        <v>42</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row>
    <row r="3" spans="1:27" ht="16.2" thickBot="1" x14ac:dyDescent="0.35">
      <c r="A3" s="53" t="s">
        <v>31</v>
      </c>
    </row>
    <row r="4" spans="1:27"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0"/>
      <c r="C7" s="30"/>
      <c r="D7" s="30"/>
      <c r="E7" s="30"/>
      <c r="F7" s="30"/>
      <c r="G7" s="30"/>
      <c r="H7" s="30"/>
      <c r="I7" s="30"/>
      <c r="J7" s="30"/>
      <c r="K7" s="30"/>
      <c r="L7" s="30"/>
      <c r="M7" s="30"/>
      <c r="N7" s="30"/>
      <c r="O7" s="30"/>
      <c r="P7" s="30"/>
      <c r="Q7" s="30"/>
      <c r="R7" s="30"/>
      <c r="S7" s="30"/>
      <c r="T7" s="30"/>
      <c r="U7" s="30"/>
      <c r="V7" s="30"/>
      <c r="W7" s="146"/>
      <c r="X7" s="147">
        <f t="shared" ref="X7:X30" si="0">SUM(B7,D7,F7,H7,J7,L7,N7,P7,R7,T7,V7)</f>
        <v>0</v>
      </c>
      <c r="Y7" s="146">
        <f t="shared" ref="Y7:Y30" si="1">SUM(C7,E7,G7,I7,K7,M7,O7,Q7,S7,U7,W7)</f>
        <v>0</v>
      </c>
      <c r="Z7" s="147">
        <f t="shared" ref="Z7:Z30" si="2">SUM(B7,F7,L7,T7)</f>
        <v>0</v>
      </c>
      <c r="AA7" s="146">
        <f t="shared" ref="AA7:AA30" si="3">SUM(C7,G7,M7,U7)</f>
        <v>0</v>
      </c>
    </row>
    <row r="8" spans="1:27" x14ac:dyDescent="0.2">
      <c r="A8" s="92">
        <v>2</v>
      </c>
      <c r="B8" s="30"/>
      <c r="C8" s="30"/>
      <c r="D8" s="30"/>
      <c r="E8" s="30"/>
      <c r="F8" s="30"/>
      <c r="G8" s="30"/>
      <c r="H8" s="30"/>
      <c r="I8" s="30"/>
      <c r="J8" s="30"/>
      <c r="K8" s="30"/>
      <c r="L8" s="30"/>
      <c r="M8" s="30"/>
      <c r="N8" s="30"/>
      <c r="O8" s="30"/>
      <c r="P8" s="30"/>
      <c r="Q8" s="30"/>
      <c r="R8" s="30"/>
      <c r="S8" s="30"/>
      <c r="T8" s="30"/>
      <c r="U8" s="30"/>
      <c r="V8" s="148"/>
      <c r="W8" s="146"/>
      <c r="X8" s="147">
        <f t="shared" si="0"/>
        <v>0</v>
      </c>
      <c r="Y8" s="146">
        <f t="shared" si="1"/>
        <v>0</v>
      </c>
      <c r="Z8" s="147">
        <f t="shared" si="2"/>
        <v>0</v>
      </c>
      <c r="AA8" s="146">
        <f t="shared" si="3"/>
        <v>0</v>
      </c>
    </row>
    <row r="9" spans="1:27" x14ac:dyDescent="0.2">
      <c r="A9" s="93">
        <v>3</v>
      </c>
      <c r="B9" s="31"/>
      <c r="C9" s="31"/>
      <c r="D9" s="31"/>
      <c r="E9" s="31"/>
      <c r="F9" s="31"/>
      <c r="G9" s="31"/>
      <c r="H9" s="31"/>
      <c r="I9" s="31"/>
      <c r="J9" s="31"/>
      <c r="K9" s="31"/>
      <c r="L9" s="31"/>
      <c r="M9" s="31"/>
      <c r="N9" s="31"/>
      <c r="O9" s="31"/>
      <c r="P9" s="31"/>
      <c r="Q9" s="31"/>
      <c r="R9" s="31"/>
      <c r="S9" s="31"/>
      <c r="T9" s="31"/>
      <c r="U9" s="31"/>
      <c r="V9" s="149"/>
      <c r="W9" s="150"/>
      <c r="X9" s="151">
        <f t="shared" si="0"/>
        <v>0</v>
      </c>
      <c r="Y9" s="150">
        <f t="shared" si="1"/>
        <v>0</v>
      </c>
      <c r="Z9" s="151">
        <f t="shared" si="2"/>
        <v>0</v>
      </c>
      <c r="AA9" s="150">
        <f t="shared" si="3"/>
        <v>0</v>
      </c>
    </row>
    <row r="10" spans="1:27" x14ac:dyDescent="0.2">
      <c r="A10" s="94">
        <v>4</v>
      </c>
      <c r="B10" s="32"/>
      <c r="C10" s="32"/>
      <c r="D10" s="32"/>
      <c r="E10" s="32"/>
      <c r="F10" s="32"/>
      <c r="G10" s="32"/>
      <c r="H10" s="32"/>
      <c r="I10" s="32"/>
      <c r="J10" s="32"/>
      <c r="K10" s="32"/>
      <c r="L10" s="32"/>
      <c r="M10" s="32"/>
      <c r="N10" s="32"/>
      <c r="O10" s="32"/>
      <c r="P10" s="32"/>
      <c r="Q10" s="32"/>
      <c r="R10" s="32"/>
      <c r="S10" s="32"/>
      <c r="T10" s="32"/>
      <c r="U10" s="32"/>
      <c r="V10" s="152"/>
      <c r="W10" s="153"/>
      <c r="X10" s="154">
        <f t="shared" si="0"/>
        <v>0</v>
      </c>
      <c r="Y10" s="153">
        <f t="shared" si="1"/>
        <v>0</v>
      </c>
      <c r="Z10" s="154">
        <f t="shared" si="2"/>
        <v>0</v>
      </c>
      <c r="AA10" s="153">
        <f t="shared" si="3"/>
        <v>0</v>
      </c>
    </row>
    <row r="11" spans="1:27" x14ac:dyDescent="0.2">
      <c r="A11" s="92">
        <v>5</v>
      </c>
      <c r="B11" s="30"/>
      <c r="C11" s="30"/>
      <c r="D11" s="30"/>
      <c r="E11" s="30"/>
      <c r="F11" s="30"/>
      <c r="G11" s="30"/>
      <c r="H11" s="30"/>
      <c r="I11" s="30"/>
      <c r="J11" s="30"/>
      <c r="K11" s="30"/>
      <c r="L11" s="30"/>
      <c r="M11" s="30"/>
      <c r="N11" s="30"/>
      <c r="O11" s="30"/>
      <c r="P11" s="30"/>
      <c r="Q11" s="30"/>
      <c r="R11" s="30"/>
      <c r="S11" s="30"/>
      <c r="T11" s="30"/>
      <c r="U11" s="30"/>
      <c r="V11" s="148"/>
      <c r="W11" s="146"/>
      <c r="X11" s="147">
        <f t="shared" si="0"/>
        <v>0</v>
      </c>
      <c r="Y11" s="146">
        <f t="shared" si="1"/>
        <v>0</v>
      </c>
      <c r="Z11" s="147">
        <f t="shared" si="2"/>
        <v>0</v>
      </c>
      <c r="AA11" s="146">
        <f t="shared" si="3"/>
        <v>0</v>
      </c>
    </row>
    <row r="12" spans="1:27" x14ac:dyDescent="0.2">
      <c r="A12" s="93">
        <v>6</v>
      </c>
      <c r="B12" s="31"/>
      <c r="C12" s="31"/>
      <c r="D12" s="31"/>
      <c r="E12" s="31"/>
      <c r="F12" s="31"/>
      <c r="G12" s="31"/>
      <c r="H12" s="31"/>
      <c r="I12" s="31"/>
      <c r="J12" s="31"/>
      <c r="K12" s="31"/>
      <c r="L12" s="31"/>
      <c r="M12" s="31"/>
      <c r="N12" s="31"/>
      <c r="O12" s="31"/>
      <c r="P12" s="31"/>
      <c r="Q12" s="31"/>
      <c r="R12" s="31"/>
      <c r="S12" s="31"/>
      <c r="T12" s="31"/>
      <c r="U12" s="31"/>
      <c r="V12" s="149"/>
      <c r="W12" s="150"/>
      <c r="X12" s="151">
        <f t="shared" si="0"/>
        <v>0</v>
      </c>
      <c r="Y12" s="150">
        <f t="shared" si="1"/>
        <v>0</v>
      </c>
      <c r="Z12" s="151">
        <f t="shared" si="2"/>
        <v>0</v>
      </c>
      <c r="AA12" s="150">
        <f t="shared" si="3"/>
        <v>0</v>
      </c>
    </row>
    <row r="13" spans="1:27" x14ac:dyDescent="0.2">
      <c r="A13" s="94">
        <v>7</v>
      </c>
      <c r="B13" s="32"/>
      <c r="C13" s="32"/>
      <c r="D13" s="32"/>
      <c r="E13" s="32"/>
      <c r="F13" s="32"/>
      <c r="G13" s="32"/>
      <c r="H13" s="32"/>
      <c r="I13" s="32"/>
      <c r="J13" s="32"/>
      <c r="K13" s="32"/>
      <c r="L13" s="32"/>
      <c r="M13" s="32"/>
      <c r="N13" s="32"/>
      <c r="O13" s="32"/>
      <c r="P13" s="32"/>
      <c r="Q13" s="32"/>
      <c r="R13" s="32"/>
      <c r="S13" s="32"/>
      <c r="T13" s="32"/>
      <c r="U13" s="32"/>
      <c r="V13" s="152"/>
      <c r="W13" s="153"/>
      <c r="X13" s="154">
        <f t="shared" si="0"/>
        <v>0</v>
      </c>
      <c r="Y13" s="153">
        <f t="shared" si="1"/>
        <v>0</v>
      </c>
      <c r="Z13" s="154">
        <f t="shared" si="2"/>
        <v>0</v>
      </c>
      <c r="AA13" s="153">
        <f t="shared" si="3"/>
        <v>0</v>
      </c>
    </row>
    <row r="14" spans="1:27" x14ac:dyDescent="0.2">
      <c r="A14" s="92">
        <v>8</v>
      </c>
      <c r="B14" s="30"/>
      <c r="C14" s="30"/>
      <c r="D14" s="30"/>
      <c r="E14" s="30"/>
      <c r="F14" s="30"/>
      <c r="G14" s="30"/>
      <c r="H14" s="30"/>
      <c r="I14" s="30"/>
      <c r="J14" s="30"/>
      <c r="K14" s="30"/>
      <c r="L14" s="30"/>
      <c r="M14" s="30"/>
      <c r="N14" s="30"/>
      <c r="O14" s="30"/>
      <c r="P14" s="30"/>
      <c r="Q14" s="30"/>
      <c r="R14" s="30"/>
      <c r="S14" s="30"/>
      <c r="T14" s="30"/>
      <c r="U14" s="30"/>
      <c r="V14" s="148"/>
      <c r="W14" s="146"/>
      <c r="X14" s="147">
        <f t="shared" si="0"/>
        <v>0</v>
      </c>
      <c r="Y14" s="146">
        <f t="shared" si="1"/>
        <v>0</v>
      </c>
      <c r="Z14" s="147">
        <f t="shared" si="2"/>
        <v>0</v>
      </c>
      <c r="AA14" s="146">
        <f t="shared" si="3"/>
        <v>0</v>
      </c>
    </row>
    <row r="15" spans="1:27" x14ac:dyDescent="0.2">
      <c r="A15" s="93">
        <v>9</v>
      </c>
      <c r="B15" s="31"/>
      <c r="C15" s="31"/>
      <c r="D15" s="31"/>
      <c r="E15" s="31"/>
      <c r="F15" s="31"/>
      <c r="G15" s="31"/>
      <c r="H15" s="31"/>
      <c r="I15" s="31"/>
      <c r="J15" s="31"/>
      <c r="K15" s="31"/>
      <c r="L15" s="31"/>
      <c r="M15" s="31"/>
      <c r="N15" s="31"/>
      <c r="O15" s="31"/>
      <c r="P15" s="31"/>
      <c r="Q15" s="31"/>
      <c r="R15" s="31"/>
      <c r="S15" s="31"/>
      <c r="T15" s="31"/>
      <c r="U15" s="31"/>
      <c r="V15" s="149"/>
      <c r="W15" s="150"/>
      <c r="X15" s="151">
        <f t="shared" si="0"/>
        <v>0</v>
      </c>
      <c r="Y15" s="150">
        <f t="shared" si="1"/>
        <v>0</v>
      </c>
      <c r="Z15" s="151">
        <f t="shared" si="2"/>
        <v>0</v>
      </c>
      <c r="AA15" s="150">
        <f t="shared" si="3"/>
        <v>0</v>
      </c>
    </row>
    <row r="16" spans="1:27" x14ac:dyDescent="0.2">
      <c r="A16" s="94">
        <v>10</v>
      </c>
      <c r="B16" s="32"/>
      <c r="C16" s="32"/>
      <c r="D16" s="32"/>
      <c r="E16" s="32"/>
      <c r="F16" s="32"/>
      <c r="G16" s="32"/>
      <c r="H16" s="32"/>
      <c r="I16" s="32"/>
      <c r="J16" s="32"/>
      <c r="K16" s="32"/>
      <c r="L16" s="32"/>
      <c r="M16" s="32"/>
      <c r="N16" s="32"/>
      <c r="O16" s="32"/>
      <c r="P16" s="32"/>
      <c r="Q16" s="32"/>
      <c r="R16" s="32"/>
      <c r="S16" s="32"/>
      <c r="T16" s="32"/>
      <c r="U16" s="32"/>
      <c r="V16" s="152"/>
      <c r="W16" s="153"/>
      <c r="X16" s="154">
        <f t="shared" si="0"/>
        <v>0</v>
      </c>
      <c r="Y16" s="153">
        <f t="shared" si="1"/>
        <v>0</v>
      </c>
      <c r="Z16" s="154">
        <f t="shared" si="2"/>
        <v>0</v>
      </c>
      <c r="AA16" s="153">
        <f t="shared" si="3"/>
        <v>0</v>
      </c>
    </row>
    <row r="17" spans="1:27" x14ac:dyDescent="0.2">
      <c r="A17" s="92">
        <v>11</v>
      </c>
      <c r="B17" s="30"/>
      <c r="C17" s="30"/>
      <c r="D17" s="30"/>
      <c r="E17" s="30"/>
      <c r="F17" s="30"/>
      <c r="G17" s="30"/>
      <c r="H17" s="30"/>
      <c r="I17" s="30"/>
      <c r="J17" s="30"/>
      <c r="K17" s="30"/>
      <c r="L17" s="30"/>
      <c r="M17" s="30"/>
      <c r="N17" s="30"/>
      <c r="O17" s="30"/>
      <c r="P17" s="30"/>
      <c r="Q17" s="30"/>
      <c r="R17" s="30"/>
      <c r="S17" s="30"/>
      <c r="T17" s="30"/>
      <c r="U17" s="30"/>
      <c r="V17" s="148"/>
      <c r="W17" s="146"/>
      <c r="X17" s="147">
        <f t="shared" si="0"/>
        <v>0</v>
      </c>
      <c r="Y17" s="146">
        <f t="shared" si="1"/>
        <v>0</v>
      </c>
      <c r="Z17" s="147">
        <f t="shared" si="2"/>
        <v>0</v>
      </c>
      <c r="AA17" s="146">
        <f t="shared" si="3"/>
        <v>0</v>
      </c>
    </row>
    <row r="18" spans="1:27" x14ac:dyDescent="0.2">
      <c r="A18" s="93">
        <v>12</v>
      </c>
      <c r="B18" s="31"/>
      <c r="C18" s="31"/>
      <c r="D18" s="31"/>
      <c r="E18" s="31"/>
      <c r="F18" s="31"/>
      <c r="G18" s="31"/>
      <c r="H18" s="31"/>
      <c r="I18" s="31"/>
      <c r="J18" s="31"/>
      <c r="K18" s="31"/>
      <c r="L18" s="31"/>
      <c r="M18" s="31"/>
      <c r="N18" s="31"/>
      <c r="O18" s="31"/>
      <c r="P18" s="31"/>
      <c r="Q18" s="31"/>
      <c r="R18" s="31"/>
      <c r="S18" s="31"/>
      <c r="T18" s="31"/>
      <c r="U18" s="31"/>
      <c r="V18" s="149"/>
      <c r="W18" s="150"/>
      <c r="X18" s="151">
        <f t="shared" si="0"/>
        <v>0</v>
      </c>
      <c r="Y18" s="150">
        <f t="shared" si="1"/>
        <v>0</v>
      </c>
      <c r="Z18" s="151">
        <f t="shared" si="2"/>
        <v>0</v>
      </c>
      <c r="AA18" s="150">
        <f t="shared" si="3"/>
        <v>0</v>
      </c>
    </row>
    <row r="19" spans="1:27" x14ac:dyDescent="0.2">
      <c r="A19" s="94">
        <v>13</v>
      </c>
      <c r="B19" s="32"/>
      <c r="C19" s="32"/>
      <c r="D19" s="32"/>
      <c r="E19" s="32"/>
      <c r="F19" s="32"/>
      <c r="G19" s="32"/>
      <c r="H19" s="32"/>
      <c r="I19" s="32"/>
      <c r="J19" s="32"/>
      <c r="K19" s="32"/>
      <c r="L19" s="32"/>
      <c r="M19" s="32"/>
      <c r="N19" s="32"/>
      <c r="O19" s="32"/>
      <c r="P19" s="32"/>
      <c r="Q19" s="32"/>
      <c r="R19" s="32"/>
      <c r="S19" s="32"/>
      <c r="T19" s="32"/>
      <c r="U19" s="32"/>
      <c r="V19" s="152"/>
      <c r="W19" s="153"/>
      <c r="X19" s="154">
        <f t="shared" si="0"/>
        <v>0</v>
      </c>
      <c r="Y19" s="153">
        <f t="shared" si="1"/>
        <v>0</v>
      </c>
      <c r="Z19" s="154">
        <f t="shared" si="2"/>
        <v>0</v>
      </c>
      <c r="AA19" s="153">
        <f t="shared" si="3"/>
        <v>0</v>
      </c>
    </row>
    <row r="20" spans="1:27" x14ac:dyDescent="0.2">
      <c r="A20" s="92">
        <v>14</v>
      </c>
      <c r="B20" s="30"/>
      <c r="C20" s="30"/>
      <c r="D20" s="30"/>
      <c r="E20" s="30"/>
      <c r="F20" s="30"/>
      <c r="G20" s="30"/>
      <c r="H20" s="30"/>
      <c r="I20" s="30"/>
      <c r="J20" s="30"/>
      <c r="K20" s="30"/>
      <c r="L20" s="30"/>
      <c r="M20" s="30"/>
      <c r="N20" s="30"/>
      <c r="O20" s="30"/>
      <c r="P20" s="30"/>
      <c r="Q20" s="30"/>
      <c r="R20" s="30"/>
      <c r="S20" s="30"/>
      <c r="T20" s="30"/>
      <c r="U20" s="30"/>
      <c r="V20" s="148"/>
      <c r="W20" s="146"/>
      <c r="X20" s="147">
        <f t="shared" si="0"/>
        <v>0</v>
      </c>
      <c r="Y20" s="146">
        <f t="shared" si="1"/>
        <v>0</v>
      </c>
      <c r="Z20" s="147">
        <f t="shared" si="2"/>
        <v>0</v>
      </c>
      <c r="AA20" s="146">
        <f t="shared" si="3"/>
        <v>0</v>
      </c>
    </row>
    <row r="21" spans="1:27" x14ac:dyDescent="0.2">
      <c r="A21" s="93">
        <v>15</v>
      </c>
      <c r="B21" s="31"/>
      <c r="C21" s="31"/>
      <c r="D21" s="31"/>
      <c r="E21" s="31"/>
      <c r="F21" s="31"/>
      <c r="G21" s="31"/>
      <c r="H21" s="31"/>
      <c r="I21" s="31"/>
      <c r="J21" s="31"/>
      <c r="K21" s="31"/>
      <c r="L21" s="31"/>
      <c r="M21" s="31"/>
      <c r="N21" s="31"/>
      <c r="O21" s="31"/>
      <c r="P21" s="31"/>
      <c r="Q21" s="31"/>
      <c r="R21" s="31"/>
      <c r="S21" s="31"/>
      <c r="T21" s="31"/>
      <c r="U21" s="31"/>
      <c r="V21" s="149"/>
      <c r="W21" s="150"/>
      <c r="X21" s="151">
        <f t="shared" si="0"/>
        <v>0</v>
      </c>
      <c r="Y21" s="150">
        <f t="shared" si="1"/>
        <v>0</v>
      </c>
      <c r="Z21" s="151">
        <f t="shared" si="2"/>
        <v>0</v>
      </c>
      <c r="AA21" s="150">
        <f t="shared" si="3"/>
        <v>0</v>
      </c>
    </row>
    <row r="22" spans="1:27" x14ac:dyDescent="0.2">
      <c r="A22" s="94">
        <v>16</v>
      </c>
      <c r="B22" s="32"/>
      <c r="C22" s="32"/>
      <c r="D22" s="32"/>
      <c r="E22" s="32"/>
      <c r="F22" s="32"/>
      <c r="G22" s="32"/>
      <c r="H22" s="32"/>
      <c r="I22" s="32"/>
      <c r="J22" s="32"/>
      <c r="K22" s="32"/>
      <c r="L22" s="32"/>
      <c r="M22" s="32"/>
      <c r="N22" s="32"/>
      <c r="O22" s="32"/>
      <c r="P22" s="32"/>
      <c r="Q22" s="32"/>
      <c r="R22" s="32"/>
      <c r="S22" s="32"/>
      <c r="T22" s="32"/>
      <c r="U22" s="32"/>
      <c r="V22" s="152"/>
      <c r="W22" s="153"/>
      <c r="X22" s="154">
        <f t="shared" si="0"/>
        <v>0</v>
      </c>
      <c r="Y22" s="153">
        <f t="shared" si="1"/>
        <v>0</v>
      </c>
      <c r="Z22" s="154">
        <f t="shared" si="2"/>
        <v>0</v>
      </c>
      <c r="AA22" s="153">
        <f t="shared" si="3"/>
        <v>0</v>
      </c>
    </row>
    <row r="23" spans="1:27" x14ac:dyDescent="0.2">
      <c r="A23" s="92">
        <v>17</v>
      </c>
      <c r="B23" s="30"/>
      <c r="C23" s="30"/>
      <c r="D23" s="30"/>
      <c r="E23" s="30"/>
      <c r="F23" s="30"/>
      <c r="G23" s="30"/>
      <c r="H23" s="30"/>
      <c r="I23" s="30"/>
      <c r="J23" s="30"/>
      <c r="K23" s="30"/>
      <c r="L23" s="30"/>
      <c r="M23" s="30"/>
      <c r="N23" s="30"/>
      <c r="O23" s="30"/>
      <c r="P23" s="30"/>
      <c r="Q23" s="30"/>
      <c r="R23" s="30"/>
      <c r="S23" s="30"/>
      <c r="T23" s="30"/>
      <c r="U23" s="30"/>
      <c r="V23" s="148"/>
      <c r="W23" s="146"/>
      <c r="X23" s="147">
        <f t="shared" si="0"/>
        <v>0</v>
      </c>
      <c r="Y23" s="146">
        <f t="shared" si="1"/>
        <v>0</v>
      </c>
      <c r="Z23" s="147">
        <f t="shared" si="2"/>
        <v>0</v>
      </c>
      <c r="AA23" s="146">
        <f t="shared" si="3"/>
        <v>0</v>
      </c>
    </row>
    <row r="24" spans="1:27" x14ac:dyDescent="0.2">
      <c r="A24" s="93">
        <v>18</v>
      </c>
      <c r="B24" s="31"/>
      <c r="C24" s="31"/>
      <c r="D24" s="31"/>
      <c r="E24" s="31"/>
      <c r="F24" s="31"/>
      <c r="G24" s="31"/>
      <c r="H24" s="31"/>
      <c r="I24" s="31"/>
      <c r="J24" s="31"/>
      <c r="K24" s="31"/>
      <c r="L24" s="31"/>
      <c r="M24" s="31"/>
      <c r="N24" s="31"/>
      <c r="O24" s="31"/>
      <c r="P24" s="31"/>
      <c r="Q24" s="31"/>
      <c r="R24" s="31"/>
      <c r="S24" s="31"/>
      <c r="T24" s="31"/>
      <c r="U24" s="31"/>
      <c r="V24" s="149"/>
      <c r="W24" s="150"/>
      <c r="X24" s="151">
        <f t="shared" si="0"/>
        <v>0</v>
      </c>
      <c r="Y24" s="150">
        <f t="shared" si="1"/>
        <v>0</v>
      </c>
      <c r="Z24" s="151">
        <f t="shared" si="2"/>
        <v>0</v>
      </c>
      <c r="AA24" s="150">
        <f t="shared" si="3"/>
        <v>0</v>
      </c>
    </row>
    <row r="25" spans="1:27" x14ac:dyDescent="0.2">
      <c r="A25" s="94">
        <v>19</v>
      </c>
      <c r="B25" s="32"/>
      <c r="C25" s="32"/>
      <c r="D25" s="32"/>
      <c r="E25" s="32"/>
      <c r="F25" s="32"/>
      <c r="G25" s="32"/>
      <c r="H25" s="32"/>
      <c r="I25" s="32"/>
      <c r="J25" s="32"/>
      <c r="K25" s="32"/>
      <c r="L25" s="32"/>
      <c r="M25" s="32"/>
      <c r="N25" s="32"/>
      <c r="O25" s="32"/>
      <c r="P25" s="32"/>
      <c r="Q25" s="32"/>
      <c r="R25" s="32"/>
      <c r="S25" s="32"/>
      <c r="T25" s="32"/>
      <c r="U25" s="32"/>
      <c r="V25" s="152"/>
      <c r="W25" s="153"/>
      <c r="X25" s="154">
        <f t="shared" si="0"/>
        <v>0</v>
      </c>
      <c r="Y25" s="153">
        <f t="shared" si="1"/>
        <v>0</v>
      </c>
      <c r="Z25" s="154">
        <f t="shared" si="2"/>
        <v>0</v>
      </c>
      <c r="AA25" s="153">
        <f t="shared" si="3"/>
        <v>0</v>
      </c>
    </row>
    <row r="26" spans="1:27" x14ac:dyDescent="0.2">
      <c r="A26" s="92">
        <v>20</v>
      </c>
      <c r="B26" s="30"/>
      <c r="C26" s="30"/>
      <c r="D26" s="30"/>
      <c r="E26" s="30"/>
      <c r="F26" s="30"/>
      <c r="G26" s="30"/>
      <c r="H26" s="30"/>
      <c r="I26" s="30"/>
      <c r="J26" s="30"/>
      <c r="K26" s="30"/>
      <c r="L26" s="30"/>
      <c r="M26" s="30"/>
      <c r="N26" s="30"/>
      <c r="O26" s="30"/>
      <c r="P26" s="30"/>
      <c r="Q26" s="30"/>
      <c r="R26" s="30"/>
      <c r="S26" s="30"/>
      <c r="T26" s="30"/>
      <c r="U26" s="30"/>
      <c r="V26" s="148"/>
      <c r="W26" s="146"/>
      <c r="X26" s="147">
        <f t="shared" si="0"/>
        <v>0</v>
      </c>
      <c r="Y26" s="146">
        <f t="shared" si="1"/>
        <v>0</v>
      </c>
      <c r="Z26" s="147">
        <f t="shared" si="2"/>
        <v>0</v>
      </c>
      <c r="AA26" s="146">
        <f t="shared" si="3"/>
        <v>0</v>
      </c>
    </row>
    <row r="27" spans="1:27" x14ac:dyDescent="0.2">
      <c r="A27" s="93">
        <v>21</v>
      </c>
      <c r="B27" s="31"/>
      <c r="C27" s="31"/>
      <c r="D27" s="31"/>
      <c r="E27" s="31"/>
      <c r="F27" s="31"/>
      <c r="G27" s="31"/>
      <c r="H27" s="31"/>
      <c r="I27" s="31"/>
      <c r="J27" s="31"/>
      <c r="K27" s="31"/>
      <c r="L27" s="31"/>
      <c r="M27" s="31"/>
      <c r="N27" s="31"/>
      <c r="O27" s="31"/>
      <c r="P27" s="31"/>
      <c r="Q27" s="31"/>
      <c r="R27" s="31"/>
      <c r="S27" s="31"/>
      <c r="T27" s="31"/>
      <c r="U27" s="31"/>
      <c r="V27" s="149"/>
      <c r="W27" s="150"/>
      <c r="X27" s="151">
        <f t="shared" si="0"/>
        <v>0</v>
      </c>
      <c r="Y27" s="150">
        <f t="shared" si="1"/>
        <v>0</v>
      </c>
      <c r="Z27" s="151">
        <f t="shared" si="2"/>
        <v>0</v>
      </c>
      <c r="AA27" s="150">
        <f t="shared" si="3"/>
        <v>0</v>
      </c>
    </row>
    <row r="28" spans="1:27" ht="10.8" thickBot="1" x14ac:dyDescent="0.25">
      <c r="A28" s="95" t="s">
        <v>17</v>
      </c>
      <c r="B28" s="26">
        <f t="shared" ref="B28:W28" si="4">SUM(B7:B27)</f>
        <v>0</v>
      </c>
      <c r="C28" s="26">
        <f t="shared" si="4"/>
        <v>0</v>
      </c>
      <c r="D28" s="26">
        <f t="shared" si="4"/>
        <v>0</v>
      </c>
      <c r="E28" s="26">
        <f t="shared" si="4"/>
        <v>0</v>
      </c>
      <c r="F28" s="26">
        <f t="shared" si="4"/>
        <v>0</v>
      </c>
      <c r="G28" s="26">
        <f t="shared" si="4"/>
        <v>0</v>
      </c>
      <c r="H28" s="26">
        <f t="shared" si="4"/>
        <v>0</v>
      </c>
      <c r="I28" s="26">
        <f t="shared" si="4"/>
        <v>0</v>
      </c>
      <c r="J28" s="26">
        <f t="shared" si="4"/>
        <v>0</v>
      </c>
      <c r="K28" s="26">
        <f t="shared" si="4"/>
        <v>0</v>
      </c>
      <c r="L28" s="26">
        <f t="shared" si="4"/>
        <v>0</v>
      </c>
      <c r="M28" s="26">
        <f t="shared" si="4"/>
        <v>0</v>
      </c>
      <c r="N28" s="26">
        <f t="shared" si="4"/>
        <v>0</v>
      </c>
      <c r="O28" s="26">
        <f t="shared" si="4"/>
        <v>0</v>
      </c>
      <c r="P28" s="26">
        <f t="shared" si="4"/>
        <v>0</v>
      </c>
      <c r="Q28" s="26">
        <f t="shared" si="4"/>
        <v>0</v>
      </c>
      <c r="R28" s="26">
        <f t="shared" si="4"/>
        <v>0</v>
      </c>
      <c r="S28" s="26">
        <f t="shared" si="4"/>
        <v>0</v>
      </c>
      <c r="T28" s="26">
        <f t="shared" si="4"/>
        <v>0</v>
      </c>
      <c r="U28" s="26">
        <f t="shared" si="4"/>
        <v>0</v>
      </c>
      <c r="V28" s="26">
        <f t="shared" si="4"/>
        <v>0</v>
      </c>
      <c r="W28" s="27">
        <f t="shared" si="4"/>
        <v>0</v>
      </c>
      <c r="X28" s="155">
        <f t="shared" si="0"/>
        <v>0</v>
      </c>
      <c r="Y28" s="27">
        <f t="shared" si="1"/>
        <v>0</v>
      </c>
      <c r="Z28" s="155">
        <f t="shared" si="2"/>
        <v>0</v>
      </c>
      <c r="AA28" s="27">
        <f t="shared" si="3"/>
        <v>0</v>
      </c>
    </row>
    <row r="29" spans="1:27" x14ac:dyDescent="0.2">
      <c r="A29" s="97" t="s">
        <v>18</v>
      </c>
      <c r="B29" s="156"/>
      <c r="C29" s="156"/>
      <c r="D29" s="156"/>
      <c r="E29" s="156"/>
      <c r="F29" s="156"/>
      <c r="G29" s="156"/>
      <c r="H29" s="156"/>
      <c r="I29" s="156"/>
      <c r="J29" s="156"/>
      <c r="K29" s="156"/>
      <c r="L29" s="156"/>
      <c r="M29" s="156"/>
      <c r="N29" s="156"/>
      <c r="O29" s="156"/>
      <c r="P29" s="156"/>
      <c r="Q29" s="156"/>
      <c r="R29" s="156"/>
      <c r="S29" s="156"/>
      <c r="T29" s="156"/>
      <c r="U29" s="156"/>
      <c r="V29" s="156"/>
      <c r="W29" s="157"/>
      <c r="X29" s="158">
        <f t="shared" si="0"/>
        <v>0</v>
      </c>
      <c r="Y29" s="159">
        <f t="shared" si="1"/>
        <v>0</v>
      </c>
      <c r="Z29" s="158">
        <f t="shared" si="2"/>
        <v>0</v>
      </c>
      <c r="AA29" s="159">
        <f t="shared" si="3"/>
        <v>0</v>
      </c>
    </row>
    <row r="30" spans="1:27" ht="10.8" thickBot="1" x14ac:dyDescent="0.25">
      <c r="A30" s="95" t="s">
        <v>19</v>
      </c>
      <c r="B30" s="26">
        <f t="shared" ref="B30:W30" si="5">SUM(B28:B29)</f>
        <v>0</v>
      </c>
      <c r="C30" s="26">
        <f t="shared" si="5"/>
        <v>0</v>
      </c>
      <c r="D30" s="26">
        <f t="shared" si="5"/>
        <v>0</v>
      </c>
      <c r="E30" s="26">
        <f t="shared" si="5"/>
        <v>0</v>
      </c>
      <c r="F30" s="26">
        <f t="shared" si="5"/>
        <v>0</v>
      </c>
      <c r="G30" s="26">
        <f t="shared" si="5"/>
        <v>0</v>
      </c>
      <c r="H30" s="26">
        <f t="shared" si="5"/>
        <v>0</v>
      </c>
      <c r="I30" s="26">
        <f t="shared" si="5"/>
        <v>0</v>
      </c>
      <c r="J30" s="26">
        <f t="shared" si="5"/>
        <v>0</v>
      </c>
      <c r="K30" s="26">
        <f t="shared" si="5"/>
        <v>0</v>
      </c>
      <c r="L30" s="26">
        <f t="shared" si="5"/>
        <v>0</v>
      </c>
      <c r="M30" s="26">
        <f t="shared" si="5"/>
        <v>0</v>
      </c>
      <c r="N30" s="26">
        <f t="shared" si="5"/>
        <v>0</v>
      </c>
      <c r="O30" s="26">
        <f t="shared" si="5"/>
        <v>0</v>
      </c>
      <c r="P30" s="26">
        <f t="shared" si="5"/>
        <v>0</v>
      </c>
      <c r="Q30" s="26">
        <f t="shared" si="5"/>
        <v>0</v>
      </c>
      <c r="R30" s="26">
        <f t="shared" si="5"/>
        <v>0</v>
      </c>
      <c r="S30" s="26">
        <f t="shared" si="5"/>
        <v>0</v>
      </c>
      <c r="T30" s="26">
        <f t="shared" si="5"/>
        <v>0</v>
      </c>
      <c r="U30" s="26">
        <f t="shared" si="5"/>
        <v>0</v>
      </c>
      <c r="V30" s="26">
        <f t="shared" si="5"/>
        <v>0</v>
      </c>
      <c r="W30" s="27">
        <f t="shared" si="5"/>
        <v>0</v>
      </c>
      <c r="X30" s="155">
        <f t="shared" si="0"/>
        <v>0</v>
      </c>
      <c r="Y30" s="27">
        <f t="shared" si="1"/>
        <v>0</v>
      </c>
      <c r="Z30" s="155">
        <f t="shared" si="2"/>
        <v>0</v>
      </c>
      <c r="AA30" s="27">
        <f t="shared" si="3"/>
        <v>0</v>
      </c>
    </row>
    <row r="31" spans="1:27" x14ac:dyDescent="0.2">
      <c r="A31" s="54" t="s">
        <v>41</v>
      </c>
      <c r="D31" s="100"/>
    </row>
    <row r="32" spans="1:27" x14ac:dyDescent="0.2">
      <c r="A32" s="77" t="s">
        <v>274</v>
      </c>
    </row>
  </sheetData>
  <mergeCells count="18">
    <mergeCell ref="B1:AA1"/>
    <mergeCell ref="X5:Y5"/>
    <mergeCell ref="A4:A6"/>
    <mergeCell ref="B5:C5"/>
    <mergeCell ref="D5:E5"/>
    <mergeCell ref="F5:G5"/>
    <mergeCell ref="Z5:AA5"/>
    <mergeCell ref="H5:I5"/>
    <mergeCell ref="J5:K5"/>
    <mergeCell ref="L5:M5"/>
    <mergeCell ref="V5:W5"/>
    <mergeCell ref="Z4:AA4"/>
    <mergeCell ref="R5:S5"/>
    <mergeCell ref="N5:O5"/>
    <mergeCell ref="P5:Q5"/>
    <mergeCell ref="B4:W4"/>
    <mergeCell ref="X4:Y4"/>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AA70"/>
  <sheetViews>
    <sheetView showGridLines="0" zoomScaleNormal="100" workbookViewId="0">
      <pane ySplit="1" topLeftCell="A41"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395" t="s">
        <v>54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 customHeight="1" thickBot="1" x14ac:dyDescent="0.35">
      <c r="A3" s="53" t="s">
        <v>142</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123</v>
      </c>
      <c r="C7" s="34">
        <v>315</v>
      </c>
      <c r="D7" s="34">
        <v>0</v>
      </c>
      <c r="E7" s="34">
        <v>0</v>
      </c>
      <c r="F7" s="34">
        <v>401</v>
      </c>
      <c r="G7" s="34">
        <v>466</v>
      </c>
      <c r="H7" s="34">
        <v>0</v>
      </c>
      <c r="I7" s="34">
        <v>0</v>
      </c>
      <c r="J7" s="34">
        <v>35</v>
      </c>
      <c r="K7" s="34">
        <v>0</v>
      </c>
      <c r="L7" s="34">
        <v>354</v>
      </c>
      <c r="M7" s="34">
        <v>308</v>
      </c>
      <c r="N7" s="34">
        <v>0</v>
      </c>
      <c r="O7" s="34">
        <v>0</v>
      </c>
      <c r="P7" s="34">
        <v>91</v>
      </c>
      <c r="Q7" s="34">
        <v>34</v>
      </c>
      <c r="R7" s="34">
        <v>36</v>
      </c>
      <c r="S7" s="34">
        <v>2</v>
      </c>
      <c r="T7" s="34">
        <v>0</v>
      </c>
      <c r="U7" s="34">
        <v>0</v>
      </c>
      <c r="V7" s="115">
        <v>0</v>
      </c>
      <c r="W7" s="103">
        <v>0</v>
      </c>
      <c r="X7" s="102">
        <f t="shared" ref="X7:X30" si="0">SUM(B7,D7,F7,H7,J7,L7,N7,P7,R7,T7,V7)</f>
        <v>1040</v>
      </c>
      <c r="Y7" s="34">
        <f t="shared" ref="Y7:Y30" si="1">SUM(C7,E7,G7,I7,K7,M7,O7,Q7,S7,U7,W7)</f>
        <v>1125</v>
      </c>
      <c r="Z7" s="34">
        <f t="shared" ref="Z7:Z30" si="2">SUM(B7,F7,L7,T7)</f>
        <v>878</v>
      </c>
      <c r="AA7" s="103">
        <f t="shared" ref="AA7:AA30" si="3">SUM(C7,G7,M7,U7)</f>
        <v>1089</v>
      </c>
    </row>
    <row r="8" spans="1:27" ht="12" customHeight="1" x14ac:dyDescent="0.2">
      <c r="A8" s="92">
        <v>2</v>
      </c>
      <c r="B8" s="34">
        <v>105</v>
      </c>
      <c r="C8" s="34">
        <v>187</v>
      </c>
      <c r="D8" s="34">
        <v>0</v>
      </c>
      <c r="E8" s="34">
        <v>0</v>
      </c>
      <c r="F8" s="34">
        <v>334</v>
      </c>
      <c r="G8" s="34">
        <v>345</v>
      </c>
      <c r="H8" s="34">
        <v>0</v>
      </c>
      <c r="I8" s="34">
        <v>0</v>
      </c>
      <c r="J8" s="34">
        <v>28</v>
      </c>
      <c r="K8" s="34">
        <v>0</v>
      </c>
      <c r="L8" s="34">
        <v>312</v>
      </c>
      <c r="M8" s="34">
        <v>219</v>
      </c>
      <c r="N8" s="34">
        <v>0</v>
      </c>
      <c r="O8" s="34">
        <v>0</v>
      </c>
      <c r="P8" s="34">
        <v>24</v>
      </c>
      <c r="Q8" s="34">
        <v>17</v>
      </c>
      <c r="R8" s="34">
        <v>0</v>
      </c>
      <c r="S8" s="34">
        <v>0</v>
      </c>
      <c r="T8" s="34">
        <v>0</v>
      </c>
      <c r="U8" s="34">
        <v>0</v>
      </c>
      <c r="V8" s="115">
        <v>0</v>
      </c>
      <c r="W8" s="103">
        <v>0</v>
      </c>
      <c r="X8" s="102">
        <f t="shared" si="0"/>
        <v>803</v>
      </c>
      <c r="Y8" s="34">
        <f t="shared" si="1"/>
        <v>768</v>
      </c>
      <c r="Z8" s="34">
        <f t="shared" si="2"/>
        <v>751</v>
      </c>
      <c r="AA8" s="103">
        <f t="shared" si="3"/>
        <v>751</v>
      </c>
    </row>
    <row r="9" spans="1:27" ht="12" customHeight="1" x14ac:dyDescent="0.2">
      <c r="A9" s="93">
        <v>3</v>
      </c>
      <c r="B9" s="35">
        <v>68</v>
      </c>
      <c r="C9" s="35">
        <v>122</v>
      </c>
      <c r="D9" s="35">
        <v>0</v>
      </c>
      <c r="E9" s="35">
        <v>0</v>
      </c>
      <c r="F9" s="35">
        <v>263</v>
      </c>
      <c r="G9" s="35">
        <v>211</v>
      </c>
      <c r="H9" s="35">
        <v>0</v>
      </c>
      <c r="I9" s="35">
        <v>0</v>
      </c>
      <c r="J9" s="35">
        <v>39</v>
      </c>
      <c r="K9" s="35">
        <v>0</v>
      </c>
      <c r="L9" s="35">
        <v>123</v>
      </c>
      <c r="M9" s="35">
        <v>150</v>
      </c>
      <c r="N9" s="35">
        <v>0</v>
      </c>
      <c r="O9" s="35">
        <v>0</v>
      </c>
      <c r="P9" s="35">
        <v>73</v>
      </c>
      <c r="Q9" s="35">
        <v>13</v>
      </c>
      <c r="R9" s="35">
        <v>0</v>
      </c>
      <c r="S9" s="35">
        <v>0</v>
      </c>
      <c r="T9" s="35">
        <v>0</v>
      </c>
      <c r="U9" s="35">
        <v>0</v>
      </c>
      <c r="V9" s="116">
        <v>0</v>
      </c>
      <c r="W9" s="105">
        <v>0</v>
      </c>
      <c r="X9" s="104">
        <f t="shared" si="0"/>
        <v>566</v>
      </c>
      <c r="Y9" s="35">
        <f t="shared" si="1"/>
        <v>496</v>
      </c>
      <c r="Z9" s="35">
        <f t="shared" si="2"/>
        <v>454</v>
      </c>
      <c r="AA9" s="105">
        <f t="shared" si="3"/>
        <v>483</v>
      </c>
    </row>
    <row r="10" spans="1:27" ht="12" customHeight="1" x14ac:dyDescent="0.2">
      <c r="A10" s="94">
        <v>4</v>
      </c>
      <c r="B10" s="36">
        <v>91</v>
      </c>
      <c r="C10" s="36">
        <v>60</v>
      </c>
      <c r="D10" s="36">
        <v>0</v>
      </c>
      <c r="E10" s="36">
        <v>0</v>
      </c>
      <c r="F10" s="36">
        <v>286</v>
      </c>
      <c r="G10" s="36">
        <v>105</v>
      </c>
      <c r="H10" s="36">
        <v>0</v>
      </c>
      <c r="I10" s="36">
        <v>0</v>
      </c>
      <c r="J10" s="36">
        <v>22</v>
      </c>
      <c r="K10" s="36">
        <v>0</v>
      </c>
      <c r="L10" s="36">
        <v>254</v>
      </c>
      <c r="M10" s="36">
        <v>72</v>
      </c>
      <c r="N10" s="36">
        <v>0</v>
      </c>
      <c r="O10" s="36">
        <v>0</v>
      </c>
      <c r="P10" s="36">
        <v>39</v>
      </c>
      <c r="Q10" s="36">
        <v>6</v>
      </c>
      <c r="R10" s="36">
        <v>38</v>
      </c>
      <c r="S10" s="36">
        <v>0</v>
      </c>
      <c r="T10" s="36">
        <v>0</v>
      </c>
      <c r="U10" s="36">
        <v>0</v>
      </c>
      <c r="V10" s="117">
        <v>0</v>
      </c>
      <c r="W10" s="107">
        <v>0</v>
      </c>
      <c r="X10" s="106">
        <f t="shared" si="0"/>
        <v>730</v>
      </c>
      <c r="Y10" s="36">
        <f t="shared" si="1"/>
        <v>243</v>
      </c>
      <c r="Z10" s="36">
        <f t="shared" si="2"/>
        <v>631</v>
      </c>
      <c r="AA10" s="107">
        <f t="shared" si="3"/>
        <v>237</v>
      </c>
    </row>
    <row r="11" spans="1:27" ht="12" customHeight="1" x14ac:dyDescent="0.2">
      <c r="A11" s="92">
        <v>5</v>
      </c>
      <c r="B11" s="34">
        <v>141</v>
      </c>
      <c r="C11" s="34">
        <v>64</v>
      </c>
      <c r="D11" s="34">
        <v>0</v>
      </c>
      <c r="E11" s="34">
        <v>0</v>
      </c>
      <c r="F11" s="34">
        <v>383</v>
      </c>
      <c r="G11" s="34">
        <v>124</v>
      </c>
      <c r="H11" s="34">
        <v>0</v>
      </c>
      <c r="I11" s="34">
        <v>0</v>
      </c>
      <c r="J11" s="34">
        <v>37</v>
      </c>
      <c r="K11" s="34">
        <v>4</v>
      </c>
      <c r="L11" s="34">
        <v>224</v>
      </c>
      <c r="M11" s="34">
        <v>69</v>
      </c>
      <c r="N11" s="34">
        <v>0</v>
      </c>
      <c r="O11" s="34">
        <v>0</v>
      </c>
      <c r="P11" s="34">
        <v>3</v>
      </c>
      <c r="Q11" s="34">
        <v>3</v>
      </c>
      <c r="R11" s="34">
        <v>0</v>
      </c>
      <c r="S11" s="34">
        <v>0</v>
      </c>
      <c r="T11" s="34">
        <v>0</v>
      </c>
      <c r="U11" s="34">
        <v>0</v>
      </c>
      <c r="V11" s="115">
        <v>0</v>
      </c>
      <c r="W11" s="103">
        <v>0</v>
      </c>
      <c r="X11" s="102">
        <f t="shared" si="0"/>
        <v>788</v>
      </c>
      <c r="Y11" s="34">
        <f t="shared" si="1"/>
        <v>264</v>
      </c>
      <c r="Z11" s="34">
        <f t="shared" si="2"/>
        <v>748</v>
      </c>
      <c r="AA11" s="103">
        <f t="shared" si="3"/>
        <v>257</v>
      </c>
    </row>
    <row r="12" spans="1:27" ht="12" customHeight="1" x14ac:dyDescent="0.2">
      <c r="A12" s="93">
        <v>6</v>
      </c>
      <c r="B12" s="35">
        <v>128</v>
      </c>
      <c r="C12" s="35">
        <v>93</v>
      </c>
      <c r="D12" s="35">
        <v>0</v>
      </c>
      <c r="E12" s="35">
        <v>0</v>
      </c>
      <c r="F12" s="35">
        <v>454</v>
      </c>
      <c r="G12" s="35">
        <v>161</v>
      </c>
      <c r="H12" s="35">
        <v>0</v>
      </c>
      <c r="I12" s="35">
        <v>0</v>
      </c>
      <c r="J12" s="35">
        <v>25</v>
      </c>
      <c r="K12" s="35">
        <v>0</v>
      </c>
      <c r="L12" s="35">
        <v>287</v>
      </c>
      <c r="M12" s="35">
        <v>168</v>
      </c>
      <c r="N12" s="35">
        <v>0</v>
      </c>
      <c r="O12" s="35">
        <v>0</v>
      </c>
      <c r="P12" s="35">
        <v>36</v>
      </c>
      <c r="Q12" s="35">
        <v>9</v>
      </c>
      <c r="R12" s="35">
        <v>0</v>
      </c>
      <c r="S12" s="35">
        <v>0</v>
      </c>
      <c r="T12" s="35">
        <v>0</v>
      </c>
      <c r="U12" s="35">
        <v>0</v>
      </c>
      <c r="V12" s="116">
        <v>0</v>
      </c>
      <c r="W12" s="105">
        <v>0</v>
      </c>
      <c r="X12" s="104">
        <f t="shared" si="0"/>
        <v>930</v>
      </c>
      <c r="Y12" s="35">
        <f t="shared" si="1"/>
        <v>431</v>
      </c>
      <c r="Z12" s="35">
        <f t="shared" si="2"/>
        <v>869</v>
      </c>
      <c r="AA12" s="105">
        <f t="shared" si="3"/>
        <v>422</v>
      </c>
    </row>
    <row r="13" spans="1:27" ht="12" customHeight="1" x14ac:dyDescent="0.2">
      <c r="A13" s="94">
        <v>7</v>
      </c>
      <c r="B13" s="36">
        <v>118</v>
      </c>
      <c r="C13" s="36">
        <v>153</v>
      </c>
      <c r="D13" s="36">
        <v>0</v>
      </c>
      <c r="E13" s="36">
        <v>0</v>
      </c>
      <c r="F13" s="36">
        <v>356</v>
      </c>
      <c r="G13" s="36">
        <v>241</v>
      </c>
      <c r="H13" s="36">
        <v>0</v>
      </c>
      <c r="I13" s="36">
        <v>0</v>
      </c>
      <c r="J13" s="36">
        <v>23</v>
      </c>
      <c r="K13" s="36">
        <v>0</v>
      </c>
      <c r="L13" s="36">
        <v>262</v>
      </c>
      <c r="M13" s="36">
        <v>209</v>
      </c>
      <c r="N13" s="36">
        <v>0</v>
      </c>
      <c r="O13" s="36">
        <v>0</v>
      </c>
      <c r="P13" s="36">
        <v>44</v>
      </c>
      <c r="Q13" s="36">
        <v>16</v>
      </c>
      <c r="R13" s="36">
        <v>0</v>
      </c>
      <c r="S13" s="36">
        <v>0</v>
      </c>
      <c r="T13" s="36">
        <v>0</v>
      </c>
      <c r="U13" s="36">
        <v>0</v>
      </c>
      <c r="V13" s="117">
        <v>0</v>
      </c>
      <c r="W13" s="107">
        <v>0</v>
      </c>
      <c r="X13" s="106">
        <f t="shared" si="0"/>
        <v>803</v>
      </c>
      <c r="Y13" s="36">
        <f t="shared" si="1"/>
        <v>619</v>
      </c>
      <c r="Z13" s="36">
        <f t="shared" si="2"/>
        <v>736</v>
      </c>
      <c r="AA13" s="107">
        <f t="shared" si="3"/>
        <v>603</v>
      </c>
    </row>
    <row r="14" spans="1:27" ht="12" customHeight="1" x14ac:dyDescent="0.2">
      <c r="A14" s="92">
        <v>8</v>
      </c>
      <c r="B14" s="34">
        <v>125</v>
      </c>
      <c r="C14" s="34">
        <v>135</v>
      </c>
      <c r="D14" s="34">
        <v>0</v>
      </c>
      <c r="E14" s="34">
        <v>0</v>
      </c>
      <c r="F14" s="34">
        <v>317</v>
      </c>
      <c r="G14" s="34">
        <v>226</v>
      </c>
      <c r="H14" s="34">
        <v>0</v>
      </c>
      <c r="I14" s="34">
        <v>0</v>
      </c>
      <c r="J14" s="34">
        <v>14</v>
      </c>
      <c r="K14" s="34">
        <v>0</v>
      </c>
      <c r="L14" s="34">
        <v>174</v>
      </c>
      <c r="M14" s="34">
        <v>143</v>
      </c>
      <c r="N14" s="34">
        <v>0</v>
      </c>
      <c r="O14" s="34">
        <v>0</v>
      </c>
      <c r="P14" s="34">
        <v>53</v>
      </c>
      <c r="Q14" s="34">
        <v>3</v>
      </c>
      <c r="R14" s="34">
        <v>0</v>
      </c>
      <c r="S14" s="34">
        <v>0</v>
      </c>
      <c r="T14" s="34">
        <v>0</v>
      </c>
      <c r="U14" s="34">
        <v>0</v>
      </c>
      <c r="V14" s="115">
        <v>0</v>
      </c>
      <c r="W14" s="103">
        <v>0</v>
      </c>
      <c r="X14" s="102">
        <f t="shared" si="0"/>
        <v>683</v>
      </c>
      <c r="Y14" s="34">
        <f t="shared" si="1"/>
        <v>507</v>
      </c>
      <c r="Z14" s="34">
        <f t="shared" si="2"/>
        <v>616</v>
      </c>
      <c r="AA14" s="103">
        <f t="shared" si="3"/>
        <v>504</v>
      </c>
    </row>
    <row r="15" spans="1:27" ht="12" customHeight="1" x14ac:dyDescent="0.2">
      <c r="A15" s="93">
        <v>9</v>
      </c>
      <c r="B15" s="35">
        <v>108</v>
      </c>
      <c r="C15" s="35">
        <v>325</v>
      </c>
      <c r="D15" s="35">
        <v>0</v>
      </c>
      <c r="E15" s="35">
        <v>0</v>
      </c>
      <c r="F15" s="35">
        <v>340</v>
      </c>
      <c r="G15" s="35">
        <v>471</v>
      </c>
      <c r="H15" s="35">
        <v>0</v>
      </c>
      <c r="I15" s="35">
        <v>0</v>
      </c>
      <c r="J15" s="35">
        <v>27</v>
      </c>
      <c r="K15" s="35">
        <v>5</v>
      </c>
      <c r="L15" s="35">
        <v>181</v>
      </c>
      <c r="M15" s="35">
        <v>295</v>
      </c>
      <c r="N15" s="35">
        <v>0</v>
      </c>
      <c r="O15" s="35">
        <v>0</v>
      </c>
      <c r="P15" s="35">
        <v>5</v>
      </c>
      <c r="Q15" s="35">
        <v>3</v>
      </c>
      <c r="R15" s="35">
        <v>0</v>
      </c>
      <c r="S15" s="35">
        <v>0</v>
      </c>
      <c r="T15" s="35">
        <v>0</v>
      </c>
      <c r="U15" s="35">
        <v>0</v>
      </c>
      <c r="V15" s="116">
        <v>0</v>
      </c>
      <c r="W15" s="105">
        <v>0</v>
      </c>
      <c r="X15" s="104">
        <f t="shared" si="0"/>
        <v>661</v>
      </c>
      <c r="Y15" s="35">
        <f t="shared" si="1"/>
        <v>1099</v>
      </c>
      <c r="Z15" s="35">
        <f t="shared" si="2"/>
        <v>629</v>
      </c>
      <c r="AA15" s="105">
        <f t="shared" si="3"/>
        <v>1091</v>
      </c>
    </row>
    <row r="16" spans="1:27" ht="12" customHeight="1" x14ac:dyDescent="0.2">
      <c r="A16" s="94">
        <v>10</v>
      </c>
      <c r="B16" s="36">
        <v>111</v>
      </c>
      <c r="C16" s="36">
        <v>396</v>
      </c>
      <c r="D16" s="36">
        <v>0</v>
      </c>
      <c r="E16" s="36">
        <v>0</v>
      </c>
      <c r="F16" s="36">
        <v>354</v>
      </c>
      <c r="G16" s="36">
        <v>598</v>
      </c>
      <c r="H16" s="36">
        <v>0</v>
      </c>
      <c r="I16" s="36">
        <v>0</v>
      </c>
      <c r="J16" s="36">
        <v>20</v>
      </c>
      <c r="K16" s="36">
        <v>0</v>
      </c>
      <c r="L16" s="36">
        <v>341</v>
      </c>
      <c r="M16" s="36">
        <v>461</v>
      </c>
      <c r="N16" s="36">
        <v>0</v>
      </c>
      <c r="O16" s="36">
        <v>0</v>
      </c>
      <c r="P16" s="36">
        <v>13</v>
      </c>
      <c r="Q16" s="36">
        <v>9</v>
      </c>
      <c r="R16" s="36">
        <v>0</v>
      </c>
      <c r="S16" s="36">
        <v>0</v>
      </c>
      <c r="T16" s="36">
        <v>0</v>
      </c>
      <c r="U16" s="36">
        <v>0</v>
      </c>
      <c r="V16" s="117">
        <v>0</v>
      </c>
      <c r="W16" s="107">
        <v>0</v>
      </c>
      <c r="X16" s="106">
        <f t="shared" si="0"/>
        <v>839</v>
      </c>
      <c r="Y16" s="36">
        <f t="shared" si="1"/>
        <v>1464</v>
      </c>
      <c r="Z16" s="36">
        <f t="shared" si="2"/>
        <v>806</v>
      </c>
      <c r="AA16" s="107">
        <f t="shared" si="3"/>
        <v>1455</v>
      </c>
    </row>
    <row r="17" spans="1:27" ht="12" customHeight="1" x14ac:dyDescent="0.2">
      <c r="A17" s="92">
        <v>11</v>
      </c>
      <c r="B17" s="34">
        <v>78</v>
      </c>
      <c r="C17" s="34">
        <v>144</v>
      </c>
      <c r="D17" s="34">
        <v>0</v>
      </c>
      <c r="E17" s="34">
        <v>0</v>
      </c>
      <c r="F17" s="34">
        <v>304</v>
      </c>
      <c r="G17" s="34">
        <v>268</v>
      </c>
      <c r="H17" s="34">
        <v>0</v>
      </c>
      <c r="I17" s="34">
        <v>0</v>
      </c>
      <c r="J17" s="34">
        <v>11</v>
      </c>
      <c r="K17" s="34">
        <v>5</v>
      </c>
      <c r="L17" s="34">
        <v>146</v>
      </c>
      <c r="M17" s="34">
        <v>156</v>
      </c>
      <c r="N17" s="34">
        <v>0</v>
      </c>
      <c r="O17" s="34">
        <v>0</v>
      </c>
      <c r="P17" s="34">
        <v>26</v>
      </c>
      <c r="Q17" s="34">
        <v>28</v>
      </c>
      <c r="R17" s="34">
        <v>0</v>
      </c>
      <c r="S17" s="34">
        <v>0</v>
      </c>
      <c r="T17" s="34">
        <v>0</v>
      </c>
      <c r="U17" s="34">
        <v>0</v>
      </c>
      <c r="V17" s="115">
        <v>0</v>
      </c>
      <c r="W17" s="103">
        <v>0</v>
      </c>
      <c r="X17" s="102">
        <f t="shared" si="0"/>
        <v>565</v>
      </c>
      <c r="Y17" s="34">
        <f t="shared" si="1"/>
        <v>601</v>
      </c>
      <c r="Z17" s="34">
        <f t="shared" si="2"/>
        <v>528</v>
      </c>
      <c r="AA17" s="103">
        <f t="shared" si="3"/>
        <v>568</v>
      </c>
    </row>
    <row r="18" spans="1:27" ht="12" customHeight="1" x14ac:dyDescent="0.2">
      <c r="A18" s="93">
        <v>12</v>
      </c>
      <c r="B18" s="35">
        <v>89</v>
      </c>
      <c r="C18" s="35">
        <v>91</v>
      </c>
      <c r="D18" s="35">
        <v>0</v>
      </c>
      <c r="E18" s="35">
        <v>0</v>
      </c>
      <c r="F18" s="35">
        <v>291</v>
      </c>
      <c r="G18" s="35">
        <v>138</v>
      </c>
      <c r="H18" s="35">
        <v>0</v>
      </c>
      <c r="I18" s="35">
        <v>0</v>
      </c>
      <c r="J18" s="35">
        <v>13</v>
      </c>
      <c r="K18" s="35">
        <v>0</v>
      </c>
      <c r="L18" s="35">
        <v>105</v>
      </c>
      <c r="M18" s="35">
        <v>93</v>
      </c>
      <c r="N18" s="35">
        <v>0</v>
      </c>
      <c r="O18" s="35">
        <v>0</v>
      </c>
      <c r="P18" s="35">
        <v>0</v>
      </c>
      <c r="Q18" s="35">
        <v>9</v>
      </c>
      <c r="R18" s="35">
        <v>0</v>
      </c>
      <c r="S18" s="35">
        <v>0</v>
      </c>
      <c r="T18" s="35">
        <v>0</v>
      </c>
      <c r="U18" s="35">
        <v>0</v>
      </c>
      <c r="V18" s="116">
        <v>0</v>
      </c>
      <c r="W18" s="105">
        <v>0</v>
      </c>
      <c r="X18" s="104">
        <f t="shared" si="0"/>
        <v>498</v>
      </c>
      <c r="Y18" s="35">
        <f t="shared" si="1"/>
        <v>331</v>
      </c>
      <c r="Z18" s="35">
        <f t="shared" si="2"/>
        <v>485</v>
      </c>
      <c r="AA18" s="105">
        <f t="shared" si="3"/>
        <v>322</v>
      </c>
    </row>
    <row r="19" spans="1:27" ht="12" customHeight="1" x14ac:dyDescent="0.2">
      <c r="A19" s="94">
        <v>13</v>
      </c>
      <c r="B19" s="36">
        <v>104</v>
      </c>
      <c r="C19" s="36">
        <v>73</v>
      </c>
      <c r="D19" s="36">
        <v>0</v>
      </c>
      <c r="E19" s="36">
        <v>0</v>
      </c>
      <c r="F19" s="36">
        <v>312</v>
      </c>
      <c r="G19" s="36">
        <v>113</v>
      </c>
      <c r="H19" s="36">
        <v>0</v>
      </c>
      <c r="I19" s="36">
        <v>0</v>
      </c>
      <c r="J19" s="36">
        <v>12</v>
      </c>
      <c r="K19" s="36">
        <v>0</v>
      </c>
      <c r="L19" s="36">
        <v>276</v>
      </c>
      <c r="M19" s="36">
        <v>86</v>
      </c>
      <c r="N19" s="36">
        <v>0</v>
      </c>
      <c r="O19" s="36">
        <v>0</v>
      </c>
      <c r="P19" s="36">
        <v>8</v>
      </c>
      <c r="Q19" s="36">
        <v>4</v>
      </c>
      <c r="R19" s="36">
        <v>49</v>
      </c>
      <c r="S19" s="36">
        <v>0</v>
      </c>
      <c r="T19" s="36">
        <v>0</v>
      </c>
      <c r="U19" s="36">
        <v>0</v>
      </c>
      <c r="V19" s="117">
        <v>0</v>
      </c>
      <c r="W19" s="107">
        <v>0</v>
      </c>
      <c r="X19" s="106">
        <f t="shared" si="0"/>
        <v>761</v>
      </c>
      <c r="Y19" s="36">
        <f t="shared" si="1"/>
        <v>276</v>
      </c>
      <c r="Z19" s="36">
        <f t="shared" si="2"/>
        <v>692</v>
      </c>
      <c r="AA19" s="107">
        <f t="shared" si="3"/>
        <v>272</v>
      </c>
    </row>
    <row r="20" spans="1:27" ht="12" customHeight="1" x14ac:dyDescent="0.2">
      <c r="A20" s="92">
        <v>14</v>
      </c>
      <c r="B20" s="34">
        <v>66</v>
      </c>
      <c r="C20" s="34">
        <v>89</v>
      </c>
      <c r="D20" s="34">
        <v>0</v>
      </c>
      <c r="E20" s="34">
        <v>0</v>
      </c>
      <c r="F20" s="34">
        <v>204</v>
      </c>
      <c r="G20" s="34">
        <v>131</v>
      </c>
      <c r="H20" s="34">
        <v>0</v>
      </c>
      <c r="I20" s="34">
        <v>0</v>
      </c>
      <c r="J20" s="34">
        <v>16</v>
      </c>
      <c r="K20" s="34">
        <v>0</v>
      </c>
      <c r="L20" s="34">
        <v>105</v>
      </c>
      <c r="M20" s="34">
        <v>78</v>
      </c>
      <c r="N20" s="34">
        <v>0</v>
      </c>
      <c r="O20" s="34">
        <v>0</v>
      </c>
      <c r="P20" s="34">
        <v>0</v>
      </c>
      <c r="Q20" s="34">
        <v>9</v>
      </c>
      <c r="R20" s="34">
        <v>27</v>
      </c>
      <c r="S20" s="34">
        <v>0</v>
      </c>
      <c r="T20" s="34">
        <v>0</v>
      </c>
      <c r="U20" s="34">
        <v>0</v>
      </c>
      <c r="V20" s="115">
        <v>0</v>
      </c>
      <c r="W20" s="103">
        <v>0</v>
      </c>
      <c r="X20" s="102">
        <f t="shared" si="0"/>
        <v>418</v>
      </c>
      <c r="Y20" s="34">
        <f t="shared" si="1"/>
        <v>307</v>
      </c>
      <c r="Z20" s="34">
        <f t="shared" si="2"/>
        <v>375</v>
      </c>
      <c r="AA20" s="103">
        <f t="shared" si="3"/>
        <v>298</v>
      </c>
    </row>
    <row r="21" spans="1:27" ht="12" customHeight="1" x14ac:dyDescent="0.2">
      <c r="A21" s="93">
        <v>15</v>
      </c>
      <c r="B21" s="35">
        <v>60</v>
      </c>
      <c r="C21" s="35">
        <v>111</v>
      </c>
      <c r="D21" s="35">
        <v>0</v>
      </c>
      <c r="E21" s="35">
        <v>0</v>
      </c>
      <c r="F21" s="35">
        <v>283</v>
      </c>
      <c r="G21" s="35">
        <v>187</v>
      </c>
      <c r="H21" s="35">
        <v>0</v>
      </c>
      <c r="I21" s="35">
        <v>0</v>
      </c>
      <c r="J21" s="35">
        <v>12</v>
      </c>
      <c r="K21" s="35">
        <v>0</v>
      </c>
      <c r="L21" s="35">
        <v>121</v>
      </c>
      <c r="M21" s="35">
        <v>129</v>
      </c>
      <c r="N21" s="35">
        <v>0</v>
      </c>
      <c r="O21" s="35">
        <v>0</v>
      </c>
      <c r="P21" s="35">
        <v>6</v>
      </c>
      <c r="Q21" s="35">
        <v>25</v>
      </c>
      <c r="R21" s="35">
        <v>0</v>
      </c>
      <c r="S21" s="35">
        <v>0</v>
      </c>
      <c r="T21" s="35">
        <v>0</v>
      </c>
      <c r="U21" s="35">
        <v>0</v>
      </c>
      <c r="V21" s="116">
        <v>0</v>
      </c>
      <c r="W21" s="105">
        <v>0</v>
      </c>
      <c r="X21" s="104">
        <f t="shared" si="0"/>
        <v>482</v>
      </c>
      <c r="Y21" s="35">
        <f t="shared" si="1"/>
        <v>452</v>
      </c>
      <c r="Z21" s="35">
        <f t="shared" si="2"/>
        <v>464</v>
      </c>
      <c r="AA21" s="105">
        <f t="shared" si="3"/>
        <v>427</v>
      </c>
    </row>
    <row r="22" spans="1:27" ht="12" customHeight="1" x14ac:dyDescent="0.2">
      <c r="A22" s="94">
        <v>16</v>
      </c>
      <c r="B22" s="36">
        <v>78</v>
      </c>
      <c r="C22" s="36">
        <v>90</v>
      </c>
      <c r="D22" s="36">
        <v>0</v>
      </c>
      <c r="E22" s="36">
        <v>0</v>
      </c>
      <c r="F22" s="36">
        <v>256</v>
      </c>
      <c r="G22" s="36">
        <v>117</v>
      </c>
      <c r="H22" s="36">
        <v>0</v>
      </c>
      <c r="I22" s="36">
        <v>0</v>
      </c>
      <c r="J22" s="36">
        <v>8</v>
      </c>
      <c r="K22" s="36">
        <v>0</v>
      </c>
      <c r="L22" s="36">
        <v>33</v>
      </c>
      <c r="M22" s="36">
        <v>109</v>
      </c>
      <c r="N22" s="36">
        <v>0</v>
      </c>
      <c r="O22" s="36">
        <v>0</v>
      </c>
      <c r="P22" s="36">
        <v>0</v>
      </c>
      <c r="Q22" s="36">
        <v>0</v>
      </c>
      <c r="R22" s="36">
        <v>0</v>
      </c>
      <c r="S22" s="36">
        <v>0</v>
      </c>
      <c r="T22" s="36">
        <v>0</v>
      </c>
      <c r="U22" s="36">
        <v>0</v>
      </c>
      <c r="V22" s="117">
        <v>0</v>
      </c>
      <c r="W22" s="107">
        <v>0</v>
      </c>
      <c r="X22" s="106">
        <f t="shared" si="0"/>
        <v>375</v>
      </c>
      <c r="Y22" s="36">
        <f t="shared" si="1"/>
        <v>316</v>
      </c>
      <c r="Z22" s="36">
        <f t="shared" si="2"/>
        <v>367</v>
      </c>
      <c r="AA22" s="107">
        <f t="shared" si="3"/>
        <v>316</v>
      </c>
    </row>
    <row r="23" spans="1:27" ht="12" customHeight="1" x14ac:dyDescent="0.2">
      <c r="A23" s="92">
        <v>17</v>
      </c>
      <c r="B23" s="34">
        <v>93</v>
      </c>
      <c r="C23" s="34">
        <v>150</v>
      </c>
      <c r="D23" s="34">
        <v>0</v>
      </c>
      <c r="E23" s="34">
        <v>0</v>
      </c>
      <c r="F23" s="34">
        <v>320</v>
      </c>
      <c r="G23" s="34">
        <v>240</v>
      </c>
      <c r="H23" s="34">
        <v>0</v>
      </c>
      <c r="I23" s="34">
        <v>0</v>
      </c>
      <c r="J23" s="34">
        <v>11</v>
      </c>
      <c r="K23" s="34">
        <v>3</v>
      </c>
      <c r="L23" s="34">
        <v>189</v>
      </c>
      <c r="M23" s="34">
        <v>164</v>
      </c>
      <c r="N23" s="34">
        <v>0</v>
      </c>
      <c r="O23" s="34">
        <v>0</v>
      </c>
      <c r="P23" s="34">
        <v>17</v>
      </c>
      <c r="Q23" s="34">
        <v>0</v>
      </c>
      <c r="R23" s="34">
        <v>0</v>
      </c>
      <c r="S23" s="34">
        <v>0</v>
      </c>
      <c r="T23" s="34">
        <v>0</v>
      </c>
      <c r="U23" s="34">
        <v>0</v>
      </c>
      <c r="V23" s="115">
        <v>0</v>
      </c>
      <c r="W23" s="103">
        <v>0</v>
      </c>
      <c r="X23" s="102">
        <f t="shared" si="0"/>
        <v>630</v>
      </c>
      <c r="Y23" s="34">
        <f t="shared" si="1"/>
        <v>557</v>
      </c>
      <c r="Z23" s="34">
        <f t="shared" si="2"/>
        <v>602</v>
      </c>
      <c r="AA23" s="103">
        <f t="shared" si="3"/>
        <v>554</v>
      </c>
    </row>
    <row r="24" spans="1:27" ht="12" customHeight="1" x14ac:dyDescent="0.2">
      <c r="A24" s="93">
        <v>18</v>
      </c>
      <c r="B24" s="35">
        <v>100</v>
      </c>
      <c r="C24" s="35">
        <v>129</v>
      </c>
      <c r="D24" s="35">
        <v>0</v>
      </c>
      <c r="E24" s="35">
        <v>0</v>
      </c>
      <c r="F24" s="35">
        <v>301</v>
      </c>
      <c r="G24" s="35">
        <v>210</v>
      </c>
      <c r="H24" s="35">
        <v>0</v>
      </c>
      <c r="I24" s="35">
        <v>0</v>
      </c>
      <c r="J24" s="35">
        <v>17</v>
      </c>
      <c r="K24" s="35">
        <v>0</v>
      </c>
      <c r="L24" s="35">
        <v>240</v>
      </c>
      <c r="M24" s="35">
        <v>167</v>
      </c>
      <c r="N24" s="35">
        <v>0</v>
      </c>
      <c r="O24" s="35">
        <v>0</v>
      </c>
      <c r="P24" s="35">
        <v>0</v>
      </c>
      <c r="Q24" s="35">
        <v>6</v>
      </c>
      <c r="R24" s="35">
        <v>45</v>
      </c>
      <c r="S24" s="35">
        <v>0</v>
      </c>
      <c r="T24" s="35">
        <v>0</v>
      </c>
      <c r="U24" s="35">
        <v>0</v>
      </c>
      <c r="V24" s="116">
        <v>0</v>
      </c>
      <c r="W24" s="105">
        <v>0</v>
      </c>
      <c r="X24" s="104">
        <f t="shared" si="0"/>
        <v>703</v>
      </c>
      <c r="Y24" s="35">
        <f t="shared" si="1"/>
        <v>512</v>
      </c>
      <c r="Z24" s="35">
        <f t="shared" si="2"/>
        <v>641</v>
      </c>
      <c r="AA24" s="105">
        <f t="shared" si="3"/>
        <v>506</v>
      </c>
    </row>
    <row r="25" spans="1:27" ht="12" customHeight="1" x14ac:dyDescent="0.2">
      <c r="A25" s="94">
        <v>19</v>
      </c>
      <c r="B25" s="36">
        <v>143</v>
      </c>
      <c r="C25" s="36">
        <v>55</v>
      </c>
      <c r="D25" s="36">
        <v>0</v>
      </c>
      <c r="E25" s="36">
        <v>0</v>
      </c>
      <c r="F25" s="36">
        <v>376</v>
      </c>
      <c r="G25" s="36">
        <v>130</v>
      </c>
      <c r="H25" s="36">
        <v>0</v>
      </c>
      <c r="I25" s="36">
        <v>0</v>
      </c>
      <c r="J25" s="36">
        <v>28</v>
      </c>
      <c r="K25" s="36">
        <v>6</v>
      </c>
      <c r="L25" s="36">
        <v>108</v>
      </c>
      <c r="M25" s="36">
        <v>81</v>
      </c>
      <c r="N25" s="36">
        <v>0</v>
      </c>
      <c r="O25" s="36">
        <v>0</v>
      </c>
      <c r="P25" s="36">
        <v>6</v>
      </c>
      <c r="Q25" s="36">
        <v>4</v>
      </c>
      <c r="R25" s="36">
        <v>0</v>
      </c>
      <c r="S25" s="36">
        <v>0</v>
      </c>
      <c r="T25" s="36">
        <v>0</v>
      </c>
      <c r="U25" s="36">
        <v>0</v>
      </c>
      <c r="V25" s="117">
        <v>0</v>
      </c>
      <c r="W25" s="107">
        <v>0</v>
      </c>
      <c r="X25" s="106">
        <f t="shared" si="0"/>
        <v>661</v>
      </c>
      <c r="Y25" s="36">
        <f t="shared" si="1"/>
        <v>276</v>
      </c>
      <c r="Z25" s="36">
        <f t="shared" si="2"/>
        <v>627</v>
      </c>
      <c r="AA25" s="107">
        <f t="shared" si="3"/>
        <v>266</v>
      </c>
    </row>
    <row r="26" spans="1:27" ht="12" customHeight="1" x14ac:dyDescent="0.2">
      <c r="A26" s="92">
        <v>20</v>
      </c>
      <c r="B26" s="34">
        <v>122</v>
      </c>
      <c r="C26" s="34">
        <v>115</v>
      </c>
      <c r="D26" s="34">
        <v>0</v>
      </c>
      <c r="E26" s="34">
        <v>0</v>
      </c>
      <c r="F26" s="34">
        <v>356</v>
      </c>
      <c r="G26" s="34">
        <v>224</v>
      </c>
      <c r="H26" s="34">
        <v>0</v>
      </c>
      <c r="I26" s="34">
        <v>0</v>
      </c>
      <c r="J26" s="34">
        <v>22</v>
      </c>
      <c r="K26" s="34">
        <v>0</v>
      </c>
      <c r="L26" s="34">
        <v>33</v>
      </c>
      <c r="M26" s="34">
        <v>167</v>
      </c>
      <c r="N26" s="34">
        <v>0</v>
      </c>
      <c r="O26" s="34">
        <v>0</v>
      </c>
      <c r="P26" s="34">
        <v>6</v>
      </c>
      <c r="Q26" s="34">
        <v>8</v>
      </c>
      <c r="R26" s="34">
        <v>22</v>
      </c>
      <c r="S26" s="34">
        <v>0</v>
      </c>
      <c r="T26" s="34">
        <v>0</v>
      </c>
      <c r="U26" s="34">
        <v>0</v>
      </c>
      <c r="V26" s="115">
        <v>0</v>
      </c>
      <c r="W26" s="103">
        <v>0</v>
      </c>
      <c r="X26" s="102">
        <f t="shared" si="0"/>
        <v>561</v>
      </c>
      <c r="Y26" s="34">
        <f t="shared" si="1"/>
        <v>514</v>
      </c>
      <c r="Z26" s="34">
        <f t="shared" si="2"/>
        <v>511</v>
      </c>
      <c r="AA26" s="103">
        <f t="shared" si="3"/>
        <v>506</v>
      </c>
    </row>
    <row r="27" spans="1:27" ht="12" customHeight="1" x14ac:dyDescent="0.2">
      <c r="A27" s="93">
        <v>21</v>
      </c>
      <c r="B27" s="35">
        <v>91</v>
      </c>
      <c r="C27" s="35">
        <v>70</v>
      </c>
      <c r="D27" s="35">
        <v>0</v>
      </c>
      <c r="E27" s="35">
        <v>0</v>
      </c>
      <c r="F27" s="35">
        <v>333</v>
      </c>
      <c r="G27" s="35">
        <v>77</v>
      </c>
      <c r="H27" s="35">
        <v>0</v>
      </c>
      <c r="I27" s="35">
        <v>0</v>
      </c>
      <c r="J27" s="35">
        <v>24</v>
      </c>
      <c r="K27" s="35">
        <v>0</v>
      </c>
      <c r="L27" s="35">
        <v>150</v>
      </c>
      <c r="M27" s="35">
        <v>45</v>
      </c>
      <c r="N27" s="35">
        <v>0</v>
      </c>
      <c r="O27" s="35">
        <v>0</v>
      </c>
      <c r="P27" s="35">
        <v>28</v>
      </c>
      <c r="Q27" s="35">
        <v>5</v>
      </c>
      <c r="R27" s="35">
        <v>17</v>
      </c>
      <c r="S27" s="35">
        <v>0</v>
      </c>
      <c r="T27" s="35">
        <v>0</v>
      </c>
      <c r="U27" s="35">
        <v>0</v>
      </c>
      <c r="V27" s="116">
        <v>0</v>
      </c>
      <c r="W27" s="105">
        <v>0</v>
      </c>
      <c r="X27" s="104">
        <f t="shared" si="0"/>
        <v>643</v>
      </c>
      <c r="Y27" s="35">
        <f t="shared" si="1"/>
        <v>197</v>
      </c>
      <c r="Z27" s="35">
        <f t="shared" si="2"/>
        <v>574</v>
      </c>
      <c r="AA27" s="105">
        <f t="shared" si="3"/>
        <v>192</v>
      </c>
    </row>
    <row r="28" spans="1:27" ht="12" customHeight="1" thickBot="1" x14ac:dyDescent="0.25">
      <c r="A28" s="95" t="s">
        <v>17</v>
      </c>
      <c r="B28" s="28">
        <f t="shared" ref="B28:W28" si="4">SUM(B7:B27)</f>
        <v>2142</v>
      </c>
      <c r="C28" s="28">
        <f t="shared" si="4"/>
        <v>2967</v>
      </c>
      <c r="D28" s="28">
        <f t="shared" si="4"/>
        <v>0</v>
      </c>
      <c r="E28" s="28">
        <f t="shared" si="4"/>
        <v>0</v>
      </c>
      <c r="F28" s="28">
        <f t="shared" si="4"/>
        <v>6824</v>
      </c>
      <c r="G28" s="28">
        <f t="shared" si="4"/>
        <v>4783</v>
      </c>
      <c r="H28" s="28">
        <f t="shared" si="4"/>
        <v>0</v>
      </c>
      <c r="I28" s="28">
        <f t="shared" si="4"/>
        <v>0</v>
      </c>
      <c r="J28" s="28">
        <f t="shared" si="4"/>
        <v>444</v>
      </c>
      <c r="K28" s="28">
        <f t="shared" si="4"/>
        <v>23</v>
      </c>
      <c r="L28" s="28">
        <f t="shared" si="4"/>
        <v>4018</v>
      </c>
      <c r="M28" s="28">
        <f t="shared" si="4"/>
        <v>3369</v>
      </c>
      <c r="N28" s="28">
        <f t="shared" si="4"/>
        <v>0</v>
      </c>
      <c r="O28" s="28">
        <f t="shared" si="4"/>
        <v>0</v>
      </c>
      <c r="P28" s="28">
        <f t="shared" si="4"/>
        <v>478</v>
      </c>
      <c r="Q28" s="28">
        <f t="shared" si="4"/>
        <v>211</v>
      </c>
      <c r="R28" s="28">
        <f t="shared" si="4"/>
        <v>234</v>
      </c>
      <c r="S28" s="28">
        <f t="shared" si="4"/>
        <v>2</v>
      </c>
      <c r="T28" s="28">
        <f t="shared" si="4"/>
        <v>0</v>
      </c>
      <c r="U28" s="28">
        <f t="shared" si="4"/>
        <v>0</v>
      </c>
      <c r="V28" s="28">
        <f t="shared" si="4"/>
        <v>0</v>
      </c>
      <c r="W28" s="29">
        <f t="shared" si="4"/>
        <v>0</v>
      </c>
      <c r="X28" s="96">
        <f t="shared" si="0"/>
        <v>14140</v>
      </c>
      <c r="Y28" s="28">
        <f t="shared" si="1"/>
        <v>11355</v>
      </c>
      <c r="Z28" s="28">
        <f t="shared" si="2"/>
        <v>12984</v>
      </c>
      <c r="AA28" s="29">
        <f t="shared" si="3"/>
        <v>11119</v>
      </c>
    </row>
    <row r="29" spans="1:27" ht="12" customHeight="1" x14ac:dyDescent="0.2">
      <c r="A29" s="97" t="s">
        <v>18</v>
      </c>
      <c r="B29" s="63">
        <v>25</v>
      </c>
      <c r="C29" s="63">
        <v>0</v>
      </c>
      <c r="D29" s="63">
        <v>0</v>
      </c>
      <c r="E29" s="63">
        <v>0</v>
      </c>
      <c r="F29" s="63">
        <v>17</v>
      </c>
      <c r="G29" s="63">
        <v>0</v>
      </c>
      <c r="H29" s="63">
        <v>0</v>
      </c>
      <c r="I29" s="63">
        <v>0</v>
      </c>
      <c r="J29" s="63">
        <v>0</v>
      </c>
      <c r="K29" s="63">
        <v>0</v>
      </c>
      <c r="L29" s="63">
        <v>167</v>
      </c>
      <c r="M29" s="63">
        <v>32</v>
      </c>
      <c r="N29" s="63">
        <v>0</v>
      </c>
      <c r="O29" s="63">
        <v>0</v>
      </c>
      <c r="P29" s="63">
        <v>3</v>
      </c>
      <c r="Q29" s="63">
        <v>0</v>
      </c>
      <c r="R29" s="63">
        <v>122</v>
      </c>
      <c r="S29" s="63">
        <v>0</v>
      </c>
      <c r="T29" s="63">
        <v>0</v>
      </c>
      <c r="U29" s="63">
        <v>0</v>
      </c>
      <c r="V29" s="63">
        <v>0</v>
      </c>
      <c r="W29" s="64">
        <v>0</v>
      </c>
      <c r="X29" s="98">
        <f t="shared" si="0"/>
        <v>334</v>
      </c>
      <c r="Y29" s="37">
        <f t="shared" si="1"/>
        <v>32</v>
      </c>
      <c r="Z29" s="37">
        <f t="shared" si="2"/>
        <v>209</v>
      </c>
      <c r="AA29" s="99">
        <f t="shared" si="3"/>
        <v>32</v>
      </c>
    </row>
    <row r="30" spans="1:27" ht="12" customHeight="1" thickBot="1" x14ac:dyDescent="0.25">
      <c r="A30" s="95" t="s">
        <v>19</v>
      </c>
      <c r="B30" s="28">
        <f t="shared" ref="B30:W30" si="5">SUM(B28:B29)</f>
        <v>2167</v>
      </c>
      <c r="C30" s="28">
        <f t="shared" si="5"/>
        <v>2967</v>
      </c>
      <c r="D30" s="28">
        <f t="shared" si="5"/>
        <v>0</v>
      </c>
      <c r="E30" s="28">
        <f t="shared" si="5"/>
        <v>0</v>
      </c>
      <c r="F30" s="28">
        <f t="shared" si="5"/>
        <v>6841</v>
      </c>
      <c r="G30" s="28">
        <f t="shared" si="5"/>
        <v>4783</v>
      </c>
      <c r="H30" s="28">
        <f t="shared" si="5"/>
        <v>0</v>
      </c>
      <c r="I30" s="28">
        <f t="shared" si="5"/>
        <v>0</v>
      </c>
      <c r="J30" s="28">
        <f t="shared" si="5"/>
        <v>444</v>
      </c>
      <c r="K30" s="28">
        <f t="shared" si="5"/>
        <v>23</v>
      </c>
      <c r="L30" s="28">
        <f t="shared" si="5"/>
        <v>4185</v>
      </c>
      <c r="M30" s="28">
        <f t="shared" si="5"/>
        <v>3401</v>
      </c>
      <c r="N30" s="28">
        <f t="shared" si="5"/>
        <v>0</v>
      </c>
      <c r="O30" s="28">
        <f t="shared" si="5"/>
        <v>0</v>
      </c>
      <c r="P30" s="28">
        <f t="shared" si="5"/>
        <v>481</v>
      </c>
      <c r="Q30" s="28">
        <f t="shared" si="5"/>
        <v>211</v>
      </c>
      <c r="R30" s="28">
        <f t="shared" si="5"/>
        <v>356</v>
      </c>
      <c r="S30" s="28">
        <f t="shared" si="5"/>
        <v>2</v>
      </c>
      <c r="T30" s="28">
        <f t="shared" si="5"/>
        <v>0</v>
      </c>
      <c r="U30" s="28">
        <f t="shared" si="5"/>
        <v>0</v>
      </c>
      <c r="V30" s="28">
        <f t="shared" si="5"/>
        <v>0</v>
      </c>
      <c r="W30" s="29">
        <f t="shared" si="5"/>
        <v>0</v>
      </c>
      <c r="X30" s="96">
        <f t="shared" si="0"/>
        <v>14474</v>
      </c>
      <c r="Y30" s="28">
        <f t="shared" si="1"/>
        <v>11387</v>
      </c>
      <c r="Z30" s="28">
        <f t="shared" si="2"/>
        <v>13193</v>
      </c>
      <c r="AA30" s="29">
        <f t="shared" si="3"/>
        <v>11151</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286</v>
      </c>
      <c r="D32" s="100"/>
    </row>
    <row r="34" spans="1:27" ht="15.75" customHeight="1" thickBot="1" x14ac:dyDescent="0.35">
      <c r="A34" s="53" t="s">
        <v>143</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138</v>
      </c>
      <c r="C38" s="34">
        <v>196</v>
      </c>
      <c r="D38" s="34">
        <v>0</v>
      </c>
      <c r="E38" s="34">
        <v>0</v>
      </c>
      <c r="F38" s="34">
        <v>434</v>
      </c>
      <c r="G38" s="34">
        <v>294</v>
      </c>
      <c r="H38" s="34">
        <v>0</v>
      </c>
      <c r="I38" s="34">
        <v>0</v>
      </c>
      <c r="J38" s="34">
        <v>36</v>
      </c>
      <c r="K38" s="34">
        <v>0</v>
      </c>
      <c r="L38" s="34">
        <v>422</v>
      </c>
      <c r="M38" s="34">
        <v>225</v>
      </c>
      <c r="N38" s="34">
        <v>0</v>
      </c>
      <c r="O38" s="34">
        <v>0</v>
      </c>
      <c r="P38" s="34">
        <v>70</v>
      </c>
      <c r="Q38" s="34">
        <v>21</v>
      </c>
      <c r="R38" s="34">
        <v>36</v>
      </c>
      <c r="S38" s="34">
        <v>2</v>
      </c>
      <c r="T38" s="34">
        <v>0</v>
      </c>
      <c r="U38" s="34">
        <v>0</v>
      </c>
      <c r="V38" s="115">
        <v>0</v>
      </c>
      <c r="W38" s="103">
        <v>0</v>
      </c>
      <c r="X38" s="102">
        <f t="shared" ref="X38:X55" si="6">SUM(B38,D38,F38,H38,J38,L38,N38,P38,R38,T38,V38)</f>
        <v>1136</v>
      </c>
      <c r="Y38" s="34">
        <f t="shared" ref="Y38:Y55" si="7">SUM(C38,E38,G38,I38,K38,M38,O38,Q38,S38,U38,W38)</f>
        <v>738</v>
      </c>
      <c r="Z38" s="34">
        <f t="shared" ref="Z38:Z55" si="8">SUM(B38,F38,L38,T38)</f>
        <v>994</v>
      </c>
      <c r="AA38" s="103">
        <f t="shared" ref="AA38:AA55" si="9">SUM(C38,G38,M38,U38)</f>
        <v>715</v>
      </c>
    </row>
    <row r="39" spans="1:27" ht="12" customHeight="1" x14ac:dyDescent="0.2">
      <c r="A39" s="92">
        <v>2</v>
      </c>
      <c r="B39" s="34">
        <v>50</v>
      </c>
      <c r="C39" s="34">
        <v>163</v>
      </c>
      <c r="D39" s="34">
        <v>0</v>
      </c>
      <c r="E39" s="34">
        <v>0</v>
      </c>
      <c r="F39" s="34">
        <v>150</v>
      </c>
      <c r="G39" s="34">
        <v>259</v>
      </c>
      <c r="H39" s="34">
        <v>0</v>
      </c>
      <c r="I39" s="34">
        <v>0</v>
      </c>
      <c r="J39" s="34">
        <v>16</v>
      </c>
      <c r="K39" s="34">
        <v>0</v>
      </c>
      <c r="L39" s="34">
        <v>142</v>
      </c>
      <c r="M39" s="34">
        <v>173</v>
      </c>
      <c r="N39" s="34">
        <v>0</v>
      </c>
      <c r="O39" s="34">
        <v>0</v>
      </c>
      <c r="P39" s="34">
        <v>46</v>
      </c>
      <c r="Q39" s="34">
        <v>32</v>
      </c>
      <c r="R39" s="34">
        <v>0</v>
      </c>
      <c r="S39" s="34">
        <v>0</v>
      </c>
      <c r="T39" s="34">
        <v>0</v>
      </c>
      <c r="U39" s="34">
        <v>0</v>
      </c>
      <c r="V39" s="115">
        <v>0</v>
      </c>
      <c r="W39" s="103">
        <v>0</v>
      </c>
      <c r="X39" s="102">
        <f t="shared" si="6"/>
        <v>404</v>
      </c>
      <c r="Y39" s="34">
        <f t="shared" si="7"/>
        <v>627</v>
      </c>
      <c r="Z39" s="34">
        <f t="shared" si="8"/>
        <v>342</v>
      </c>
      <c r="AA39" s="103">
        <f t="shared" si="9"/>
        <v>595</v>
      </c>
    </row>
    <row r="40" spans="1:27" ht="12" customHeight="1" x14ac:dyDescent="0.2">
      <c r="A40" s="93">
        <v>3</v>
      </c>
      <c r="B40" s="35">
        <v>109</v>
      </c>
      <c r="C40" s="35">
        <v>181</v>
      </c>
      <c r="D40" s="35">
        <v>0</v>
      </c>
      <c r="E40" s="35">
        <v>0</v>
      </c>
      <c r="F40" s="35">
        <v>445</v>
      </c>
      <c r="G40" s="35">
        <v>312</v>
      </c>
      <c r="H40" s="35">
        <v>0</v>
      </c>
      <c r="I40" s="35">
        <v>0</v>
      </c>
      <c r="J40" s="35">
        <v>56</v>
      </c>
      <c r="K40" s="35">
        <v>0</v>
      </c>
      <c r="L40" s="35">
        <v>388</v>
      </c>
      <c r="M40" s="35">
        <v>217</v>
      </c>
      <c r="N40" s="35">
        <v>0</v>
      </c>
      <c r="O40" s="35">
        <v>0</v>
      </c>
      <c r="P40" s="35">
        <v>86</v>
      </c>
      <c r="Q40" s="35">
        <v>6</v>
      </c>
      <c r="R40" s="35">
        <v>0</v>
      </c>
      <c r="S40" s="35">
        <v>0</v>
      </c>
      <c r="T40" s="35">
        <v>0</v>
      </c>
      <c r="U40" s="35">
        <v>0</v>
      </c>
      <c r="V40" s="116">
        <v>0</v>
      </c>
      <c r="W40" s="105">
        <v>0</v>
      </c>
      <c r="X40" s="104">
        <f t="shared" si="6"/>
        <v>1084</v>
      </c>
      <c r="Y40" s="35">
        <f t="shared" si="7"/>
        <v>716</v>
      </c>
      <c r="Z40" s="35">
        <f t="shared" si="8"/>
        <v>942</v>
      </c>
      <c r="AA40" s="105">
        <f t="shared" si="9"/>
        <v>710</v>
      </c>
    </row>
    <row r="41" spans="1:27" ht="12" customHeight="1" x14ac:dyDescent="0.2">
      <c r="A41" s="94">
        <v>4</v>
      </c>
      <c r="B41" s="36">
        <v>239</v>
      </c>
      <c r="C41" s="36">
        <v>127</v>
      </c>
      <c r="D41" s="36">
        <v>0</v>
      </c>
      <c r="E41" s="36">
        <v>0</v>
      </c>
      <c r="F41" s="36">
        <v>799</v>
      </c>
      <c r="G41" s="36">
        <v>261</v>
      </c>
      <c r="H41" s="36">
        <v>0</v>
      </c>
      <c r="I41" s="36">
        <v>0</v>
      </c>
      <c r="J41" s="36">
        <v>61</v>
      </c>
      <c r="K41" s="36">
        <v>4</v>
      </c>
      <c r="L41" s="36">
        <v>391</v>
      </c>
      <c r="M41" s="36">
        <v>155</v>
      </c>
      <c r="N41" s="36">
        <v>0</v>
      </c>
      <c r="O41" s="36">
        <v>0</v>
      </c>
      <c r="P41" s="36">
        <v>29</v>
      </c>
      <c r="Q41" s="36">
        <v>6</v>
      </c>
      <c r="R41" s="36">
        <v>38</v>
      </c>
      <c r="S41" s="36">
        <v>0</v>
      </c>
      <c r="T41" s="36">
        <v>0</v>
      </c>
      <c r="U41" s="36">
        <v>0</v>
      </c>
      <c r="V41" s="117">
        <v>0</v>
      </c>
      <c r="W41" s="107">
        <v>0</v>
      </c>
      <c r="X41" s="106">
        <f t="shared" si="6"/>
        <v>1557</v>
      </c>
      <c r="Y41" s="36">
        <f t="shared" si="7"/>
        <v>553</v>
      </c>
      <c r="Z41" s="36">
        <f t="shared" si="8"/>
        <v>1429</v>
      </c>
      <c r="AA41" s="107">
        <f t="shared" si="9"/>
        <v>543</v>
      </c>
    </row>
    <row r="42" spans="1:27" ht="12" customHeight="1" x14ac:dyDescent="0.2">
      <c r="A42" s="92">
        <v>5</v>
      </c>
      <c r="B42" s="34">
        <v>120</v>
      </c>
      <c r="C42" s="34">
        <v>158</v>
      </c>
      <c r="D42" s="34">
        <v>0</v>
      </c>
      <c r="E42" s="34">
        <v>0</v>
      </c>
      <c r="F42" s="34">
        <v>313</v>
      </c>
      <c r="G42" s="34">
        <v>261</v>
      </c>
      <c r="H42" s="34">
        <v>0</v>
      </c>
      <c r="I42" s="34">
        <v>0</v>
      </c>
      <c r="J42" s="34">
        <v>26</v>
      </c>
      <c r="K42" s="34">
        <v>0</v>
      </c>
      <c r="L42" s="34">
        <v>246</v>
      </c>
      <c r="M42" s="34">
        <v>244</v>
      </c>
      <c r="N42" s="34">
        <v>0</v>
      </c>
      <c r="O42" s="34">
        <v>0</v>
      </c>
      <c r="P42" s="34">
        <v>37</v>
      </c>
      <c r="Q42" s="34">
        <v>20</v>
      </c>
      <c r="R42" s="34">
        <v>0</v>
      </c>
      <c r="S42" s="34">
        <v>0</v>
      </c>
      <c r="T42" s="34">
        <v>0</v>
      </c>
      <c r="U42" s="34">
        <v>0</v>
      </c>
      <c r="V42" s="115">
        <v>0</v>
      </c>
      <c r="W42" s="103">
        <v>0</v>
      </c>
      <c r="X42" s="102">
        <f t="shared" si="6"/>
        <v>742</v>
      </c>
      <c r="Y42" s="34">
        <f t="shared" si="7"/>
        <v>683</v>
      </c>
      <c r="Z42" s="34">
        <f t="shared" si="8"/>
        <v>679</v>
      </c>
      <c r="AA42" s="103">
        <f t="shared" si="9"/>
        <v>663</v>
      </c>
    </row>
    <row r="43" spans="1:27" ht="12" customHeight="1" x14ac:dyDescent="0.2">
      <c r="A43" s="93">
        <v>6</v>
      </c>
      <c r="B43" s="35">
        <v>125</v>
      </c>
      <c r="C43" s="35">
        <v>175</v>
      </c>
      <c r="D43" s="35">
        <v>0</v>
      </c>
      <c r="E43" s="35">
        <v>0</v>
      </c>
      <c r="F43" s="35">
        <v>309</v>
      </c>
      <c r="G43" s="35">
        <v>315</v>
      </c>
      <c r="H43" s="35">
        <v>0</v>
      </c>
      <c r="I43" s="35">
        <v>0</v>
      </c>
      <c r="J43" s="35">
        <v>15</v>
      </c>
      <c r="K43" s="35">
        <v>0</v>
      </c>
      <c r="L43" s="35">
        <v>342</v>
      </c>
      <c r="M43" s="35">
        <v>219</v>
      </c>
      <c r="N43" s="35">
        <v>0</v>
      </c>
      <c r="O43" s="35">
        <v>0</v>
      </c>
      <c r="P43" s="35">
        <v>47</v>
      </c>
      <c r="Q43" s="35">
        <v>16</v>
      </c>
      <c r="R43" s="35">
        <v>0</v>
      </c>
      <c r="S43" s="35">
        <v>0</v>
      </c>
      <c r="T43" s="35">
        <v>0</v>
      </c>
      <c r="U43" s="35">
        <v>0</v>
      </c>
      <c r="V43" s="116">
        <v>0</v>
      </c>
      <c r="W43" s="105">
        <v>0</v>
      </c>
      <c r="X43" s="104">
        <f t="shared" si="6"/>
        <v>838</v>
      </c>
      <c r="Y43" s="35">
        <f t="shared" si="7"/>
        <v>725</v>
      </c>
      <c r="Z43" s="35">
        <f t="shared" si="8"/>
        <v>776</v>
      </c>
      <c r="AA43" s="105">
        <f t="shared" si="9"/>
        <v>709</v>
      </c>
    </row>
    <row r="44" spans="1:27" ht="12" customHeight="1" x14ac:dyDescent="0.2">
      <c r="A44" s="94">
        <v>7</v>
      </c>
      <c r="B44" s="36">
        <v>165</v>
      </c>
      <c r="C44" s="36">
        <v>200</v>
      </c>
      <c r="D44" s="36">
        <v>0</v>
      </c>
      <c r="E44" s="36">
        <v>0</v>
      </c>
      <c r="F44" s="36">
        <v>500</v>
      </c>
      <c r="G44" s="36">
        <v>339</v>
      </c>
      <c r="H44" s="36">
        <v>0</v>
      </c>
      <c r="I44" s="36">
        <v>0</v>
      </c>
      <c r="J44" s="36">
        <v>28</v>
      </c>
      <c r="K44" s="36">
        <v>5</v>
      </c>
      <c r="L44" s="36">
        <v>258</v>
      </c>
      <c r="M44" s="36">
        <v>167</v>
      </c>
      <c r="N44" s="36">
        <v>0</v>
      </c>
      <c r="O44" s="36">
        <v>0</v>
      </c>
      <c r="P44" s="36">
        <v>38</v>
      </c>
      <c r="Q44" s="36">
        <v>31</v>
      </c>
      <c r="R44" s="36">
        <v>0</v>
      </c>
      <c r="S44" s="36">
        <v>0</v>
      </c>
      <c r="T44" s="36">
        <v>0</v>
      </c>
      <c r="U44" s="36">
        <v>0</v>
      </c>
      <c r="V44" s="117">
        <v>0</v>
      </c>
      <c r="W44" s="107">
        <v>0</v>
      </c>
      <c r="X44" s="106">
        <f t="shared" si="6"/>
        <v>989</v>
      </c>
      <c r="Y44" s="36">
        <f t="shared" si="7"/>
        <v>742</v>
      </c>
      <c r="Z44" s="36">
        <f t="shared" si="8"/>
        <v>923</v>
      </c>
      <c r="AA44" s="107">
        <f t="shared" si="9"/>
        <v>706</v>
      </c>
    </row>
    <row r="45" spans="1:27" ht="12" customHeight="1" x14ac:dyDescent="0.2">
      <c r="A45" s="92">
        <v>8</v>
      </c>
      <c r="B45" s="34">
        <v>280</v>
      </c>
      <c r="C45" s="34">
        <v>139</v>
      </c>
      <c r="D45" s="34">
        <v>0</v>
      </c>
      <c r="E45" s="34">
        <v>0</v>
      </c>
      <c r="F45" s="34">
        <v>677</v>
      </c>
      <c r="G45" s="34">
        <v>220</v>
      </c>
      <c r="H45" s="34">
        <v>0</v>
      </c>
      <c r="I45" s="34">
        <v>0</v>
      </c>
      <c r="J45" s="34">
        <v>47</v>
      </c>
      <c r="K45" s="34">
        <v>6</v>
      </c>
      <c r="L45" s="34">
        <v>228</v>
      </c>
      <c r="M45" s="34">
        <v>131</v>
      </c>
      <c r="N45" s="34">
        <v>0</v>
      </c>
      <c r="O45" s="34">
        <v>0</v>
      </c>
      <c r="P45" s="34">
        <v>34</v>
      </c>
      <c r="Q45" s="34">
        <v>9</v>
      </c>
      <c r="R45" s="34">
        <v>17</v>
      </c>
      <c r="S45" s="34">
        <v>0</v>
      </c>
      <c r="T45" s="34">
        <v>0</v>
      </c>
      <c r="U45" s="34">
        <v>0</v>
      </c>
      <c r="V45" s="115">
        <v>0</v>
      </c>
      <c r="W45" s="103">
        <v>0</v>
      </c>
      <c r="X45" s="102">
        <f t="shared" si="6"/>
        <v>1283</v>
      </c>
      <c r="Y45" s="34">
        <f t="shared" si="7"/>
        <v>505</v>
      </c>
      <c r="Z45" s="34">
        <f t="shared" si="8"/>
        <v>1185</v>
      </c>
      <c r="AA45" s="103">
        <f t="shared" si="9"/>
        <v>490</v>
      </c>
    </row>
    <row r="46" spans="1:27" ht="12" customHeight="1" x14ac:dyDescent="0.2">
      <c r="A46" s="93">
        <v>9</v>
      </c>
      <c r="B46" s="35">
        <v>133</v>
      </c>
      <c r="C46" s="35">
        <v>167</v>
      </c>
      <c r="D46" s="35">
        <v>0</v>
      </c>
      <c r="E46" s="35">
        <v>0</v>
      </c>
      <c r="F46" s="35">
        <v>556</v>
      </c>
      <c r="G46" s="35">
        <v>318</v>
      </c>
      <c r="H46" s="35">
        <v>0</v>
      </c>
      <c r="I46" s="35">
        <v>0</v>
      </c>
      <c r="J46" s="35">
        <v>30</v>
      </c>
      <c r="K46" s="35">
        <v>0</v>
      </c>
      <c r="L46" s="35">
        <v>303</v>
      </c>
      <c r="M46" s="35">
        <v>253</v>
      </c>
      <c r="N46" s="35">
        <v>0</v>
      </c>
      <c r="O46" s="35">
        <v>0</v>
      </c>
      <c r="P46" s="35">
        <v>14</v>
      </c>
      <c r="Q46" s="35">
        <v>12</v>
      </c>
      <c r="R46" s="35">
        <v>71</v>
      </c>
      <c r="S46" s="35">
        <v>0</v>
      </c>
      <c r="T46" s="35">
        <v>0</v>
      </c>
      <c r="U46" s="35">
        <v>0</v>
      </c>
      <c r="V46" s="116">
        <v>0</v>
      </c>
      <c r="W46" s="105">
        <v>0</v>
      </c>
      <c r="X46" s="104">
        <f t="shared" si="6"/>
        <v>1107</v>
      </c>
      <c r="Y46" s="35">
        <f t="shared" si="7"/>
        <v>750</v>
      </c>
      <c r="Z46" s="35">
        <f t="shared" si="8"/>
        <v>992</v>
      </c>
      <c r="AA46" s="105">
        <f t="shared" si="9"/>
        <v>738</v>
      </c>
    </row>
    <row r="47" spans="1:27" ht="12" customHeight="1" x14ac:dyDescent="0.2">
      <c r="A47" s="94">
        <v>10</v>
      </c>
      <c r="B47" s="36">
        <v>166</v>
      </c>
      <c r="C47" s="36">
        <v>153</v>
      </c>
      <c r="D47" s="36">
        <v>0</v>
      </c>
      <c r="E47" s="36">
        <v>0</v>
      </c>
      <c r="F47" s="36">
        <v>525</v>
      </c>
      <c r="G47" s="36">
        <v>241</v>
      </c>
      <c r="H47" s="36">
        <v>0</v>
      </c>
      <c r="I47" s="36">
        <v>0</v>
      </c>
      <c r="J47" s="36">
        <v>20</v>
      </c>
      <c r="K47" s="36">
        <v>0</v>
      </c>
      <c r="L47" s="36">
        <v>243</v>
      </c>
      <c r="M47" s="36">
        <v>217</v>
      </c>
      <c r="N47" s="36">
        <v>0</v>
      </c>
      <c r="O47" s="36">
        <v>0</v>
      </c>
      <c r="P47" s="36">
        <v>18</v>
      </c>
      <c r="Q47" s="36">
        <v>12</v>
      </c>
      <c r="R47" s="36">
        <v>45</v>
      </c>
      <c r="S47" s="36">
        <v>0</v>
      </c>
      <c r="T47" s="36">
        <v>0</v>
      </c>
      <c r="U47" s="36">
        <v>0</v>
      </c>
      <c r="V47" s="117">
        <v>0</v>
      </c>
      <c r="W47" s="107">
        <v>0</v>
      </c>
      <c r="X47" s="106">
        <f t="shared" si="6"/>
        <v>1017</v>
      </c>
      <c r="Y47" s="36">
        <f t="shared" si="7"/>
        <v>623</v>
      </c>
      <c r="Z47" s="36">
        <f t="shared" si="8"/>
        <v>934</v>
      </c>
      <c r="AA47" s="107">
        <f t="shared" si="9"/>
        <v>611</v>
      </c>
    </row>
    <row r="48" spans="1:27" ht="12" customHeight="1" x14ac:dyDescent="0.2">
      <c r="A48" s="92">
        <v>11</v>
      </c>
      <c r="B48" s="34">
        <v>149</v>
      </c>
      <c r="C48" s="34">
        <v>209</v>
      </c>
      <c r="D48" s="34">
        <v>0</v>
      </c>
      <c r="E48" s="34">
        <v>0</v>
      </c>
      <c r="F48" s="34">
        <v>536</v>
      </c>
      <c r="G48" s="34">
        <v>340</v>
      </c>
      <c r="H48" s="34">
        <v>0</v>
      </c>
      <c r="I48" s="34">
        <v>0</v>
      </c>
      <c r="J48" s="34">
        <v>25</v>
      </c>
      <c r="K48" s="34">
        <v>3</v>
      </c>
      <c r="L48" s="34">
        <v>172</v>
      </c>
      <c r="M48" s="34">
        <v>226</v>
      </c>
      <c r="N48" s="34">
        <v>0</v>
      </c>
      <c r="O48" s="34">
        <v>0</v>
      </c>
      <c r="P48" s="34">
        <v>8</v>
      </c>
      <c r="Q48" s="34">
        <v>3</v>
      </c>
      <c r="R48" s="34">
        <v>0</v>
      </c>
      <c r="S48" s="34">
        <v>0</v>
      </c>
      <c r="T48" s="34">
        <v>0</v>
      </c>
      <c r="U48" s="34">
        <v>0</v>
      </c>
      <c r="V48" s="115">
        <v>0</v>
      </c>
      <c r="W48" s="103">
        <v>0</v>
      </c>
      <c r="X48" s="102">
        <f t="shared" si="6"/>
        <v>890</v>
      </c>
      <c r="Y48" s="34">
        <f t="shared" si="7"/>
        <v>781</v>
      </c>
      <c r="Z48" s="34">
        <f t="shared" si="8"/>
        <v>857</v>
      </c>
      <c r="AA48" s="103">
        <f t="shared" si="9"/>
        <v>775</v>
      </c>
    </row>
    <row r="49" spans="1:27" ht="12" customHeight="1" x14ac:dyDescent="0.2">
      <c r="A49" s="93">
        <v>12</v>
      </c>
      <c r="B49" s="35">
        <v>166</v>
      </c>
      <c r="C49" s="35">
        <v>240</v>
      </c>
      <c r="D49" s="35">
        <v>0</v>
      </c>
      <c r="E49" s="35">
        <v>0</v>
      </c>
      <c r="F49" s="35">
        <v>492</v>
      </c>
      <c r="G49" s="35">
        <v>342</v>
      </c>
      <c r="H49" s="35">
        <v>0</v>
      </c>
      <c r="I49" s="35">
        <v>0</v>
      </c>
      <c r="J49" s="35">
        <v>18</v>
      </c>
      <c r="K49" s="35">
        <v>0</v>
      </c>
      <c r="L49" s="35">
        <v>168</v>
      </c>
      <c r="M49" s="35">
        <v>252</v>
      </c>
      <c r="N49" s="35">
        <v>0</v>
      </c>
      <c r="O49" s="35">
        <v>0</v>
      </c>
      <c r="P49" s="35">
        <v>15</v>
      </c>
      <c r="Q49" s="35">
        <v>25</v>
      </c>
      <c r="R49" s="35">
        <v>0</v>
      </c>
      <c r="S49" s="35">
        <v>0</v>
      </c>
      <c r="T49" s="35">
        <v>0</v>
      </c>
      <c r="U49" s="35">
        <v>0</v>
      </c>
      <c r="V49" s="116">
        <v>0</v>
      </c>
      <c r="W49" s="105">
        <v>0</v>
      </c>
      <c r="X49" s="104">
        <f t="shared" si="6"/>
        <v>859</v>
      </c>
      <c r="Y49" s="35">
        <f t="shared" si="7"/>
        <v>859</v>
      </c>
      <c r="Z49" s="35">
        <f t="shared" si="8"/>
        <v>826</v>
      </c>
      <c r="AA49" s="105">
        <f t="shared" si="9"/>
        <v>834</v>
      </c>
    </row>
    <row r="50" spans="1:27" ht="12" customHeight="1" x14ac:dyDescent="0.2">
      <c r="A50" s="94">
        <v>13</v>
      </c>
      <c r="B50" s="36">
        <v>89</v>
      </c>
      <c r="C50" s="36">
        <v>383</v>
      </c>
      <c r="D50" s="36">
        <v>0</v>
      </c>
      <c r="E50" s="36">
        <v>0</v>
      </c>
      <c r="F50" s="36">
        <v>331</v>
      </c>
      <c r="G50" s="36">
        <v>609</v>
      </c>
      <c r="H50" s="36">
        <v>0</v>
      </c>
      <c r="I50" s="36">
        <v>0</v>
      </c>
      <c r="J50" s="36">
        <v>24</v>
      </c>
      <c r="K50" s="36">
        <v>2</v>
      </c>
      <c r="L50" s="36">
        <v>309</v>
      </c>
      <c r="M50" s="36">
        <v>473</v>
      </c>
      <c r="N50" s="36">
        <v>0</v>
      </c>
      <c r="O50" s="36">
        <v>0</v>
      </c>
      <c r="P50" s="36">
        <v>9</v>
      </c>
      <c r="Q50" s="36">
        <v>9</v>
      </c>
      <c r="R50" s="36">
        <v>0</v>
      </c>
      <c r="S50" s="36">
        <v>0</v>
      </c>
      <c r="T50" s="36">
        <v>0</v>
      </c>
      <c r="U50" s="36">
        <v>0</v>
      </c>
      <c r="V50" s="117">
        <v>0</v>
      </c>
      <c r="W50" s="107">
        <v>0</v>
      </c>
      <c r="X50" s="106">
        <f t="shared" si="6"/>
        <v>762</v>
      </c>
      <c r="Y50" s="36">
        <f t="shared" si="7"/>
        <v>1476</v>
      </c>
      <c r="Z50" s="36">
        <f t="shared" si="8"/>
        <v>729</v>
      </c>
      <c r="AA50" s="107">
        <f t="shared" si="9"/>
        <v>1465</v>
      </c>
    </row>
    <row r="51" spans="1:27" ht="12" customHeight="1" x14ac:dyDescent="0.2">
      <c r="A51" s="92">
        <v>14</v>
      </c>
      <c r="B51" s="34">
        <v>109</v>
      </c>
      <c r="C51" s="34">
        <v>310</v>
      </c>
      <c r="D51" s="34">
        <v>0</v>
      </c>
      <c r="E51" s="34">
        <v>0</v>
      </c>
      <c r="F51" s="34">
        <v>357</v>
      </c>
      <c r="G51" s="34">
        <v>442</v>
      </c>
      <c r="H51" s="34">
        <v>0</v>
      </c>
      <c r="I51" s="34">
        <v>0</v>
      </c>
      <c r="J51" s="34">
        <v>18</v>
      </c>
      <c r="K51" s="34">
        <v>3</v>
      </c>
      <c r="L51" s="34">
        <v>181</v>
      </c>
      <c r="M51" s="34">
        <v>289</v>
      </c>
      <c r="N51" s="34">
        <v>0</v>
      </c>
      <c r="O51" s="34">
        <v>0</v>
      </c>
      <c r="P51" s="34">
        <v>21</v>
      </c>
      <c r="Q51" s="34">
        <v>0</v>
      </c>
      <c r="R51" s="34">
        <v>0</v>
      </c>
      <c r="S51" s="34">
        <v>0</v>
      </c>
      <c r="T51" s="34">
        <v>0</v>
      </c>
      <c r="U51" s="34">
        <v>0</v>
      </c>
      <c r="V51" s="115">
        <v>0</v>
      </c>
      <c r="W51" s="103">
        <v>0</v>
      </c>
      <c r="X51" s="102">
        <f t="shared" si="6"/>
        <v>686</v>
      </c>
      <c r="Y51" s="34">
        <f t="shared" si="7"/>
        <v>1044</v>
      </c>
      <c r="Z51" s="34">
        <f t="shared" si="8"/>
        <v>647</v>
      </c>
      <c r="AA51" s="103">
        <f t="shared" si="9"/>
        <v>1041</v>
      </c>
    </row>
    <row r="52" spans="1:27" ht="12" customHeight="1" x14ac:dyDescent="0.2">
      <c r="A52" s="93">
        <v>15</v>
      </c>
      <c r="B52" s="35">
        <v>104</v>
      </c>
      <c r="C52" s="35">
        <v>166</v>
      </c>
      <c r="D52" s="35">
        <v>0</v>
      </c>
      <c r="E52" s="35">
        <v>0</v>
      </c>
      <c r="F52" s="35">
        <v>400</v>
      </c>
      <c r="G52" s="35">
        <v>230</v>
      </c>
      <c r="H52" s="35">
        <v>0</v>
      </c>
      <c r="I52" s="35">
        <v>0</v>
      </c>
      <c r="J52" s="35">
        <v>24</v>
      </c>
      <c r="K52" s="35">
        <v>0</v>
      </c>
      <c r="L52" s="35">
        <v>225</v>
      </c>
      <c r="M52" s="35">
        <v>128</v>
      </c>
      <c r="N52" s="35">
        <v>0</v>
      </c>
      <c r="O52" s="35">
        <v>0</v>
      </c>
      <c r="P52" s="35">
        <v>6</v>
      </c>
      <c r="Q52" s="35">
        <v>9</v>
      </c>
      <c r="R52" s="35">
        <v>27</v>
      </c>
      <c r="S52" s="35">
        <v>0</v>
      </c>
      <c r="T52" s="35">
        <v>0</v>
      </c>
      <c r="U52" s="35">
        <v>0</v>
      </c>
      <c r="V52" s="116">
        <v>0</v>
      </c>
      <c r="W52" s="105">
        <v>0</v>
      </c>
      <c r="X52" s="104">
        <f t="shared" si="6"/>
        <v>786</v>
      </c>
      <c r="Y52" s="35">
        <f t="shared" si="7"/>
        <v>533</v>
      </c>
      <c r="Z52" s="35">
        <f t="shared" si="8"/>
        <v>729</v>
      </c>
      <c r="AA52" s="105">
        <f t="shared" si="9"/>
        <v>524</v>
      </c>
    </row>
    <row r="53" spans="1:27" ht="12" customHeight="1" thickBot="1" x14ac:dyDescent="0.25">
      <c r="A53" s="95" t="s">
        <v>17</v>
      </c>
      <c r="B53" s="28">
        <f t="shared" ref="B53:W53" si="10">SUM(B38:B52)</f>
        <v>2142</v>
      </c>
      <c r="C53" s="28">
        <f t="shared" si="10"/>
        <v>2967</v>
      </c>
      <c r="D53" s="28">
        <f t="shared" si="10"/>
        <v>0</v>
      </c>
      <c r="E53" s="28">
        <f t="shared" si="10"/>
        <v>0</v>
      </c>
      <c r="F53" s="28">
        <f t="shared" si="10"/>
        <v>6824</v>
      </c>
      <c r="G53" s="28">
        <f t="shared" si="10"/>
        <v>4783</v>
      </c>
      <c r="H53" s="28">
        <f t="shared" si="10"/>
        <v>0</v>
      </c>
      <c r="I53" s="28">
        <f t="shared" si="10"/>
        <v>0</v>
      </c>
      <c r="J53" s="28">
        <f t="shared" si="10"/>
        <v>444</v>
      </c>
      <c r="K53" s="28">
        <f t="shared" si="10"/>
        <v>23</v>
      </c>
      <c r="L53" s="28">
        <f t="shared" si="10"/>
        <v>4018</v>
      </c>
      <c r="M53" s="28">
        <f t="shared" si="10"/>
        <v>3369</v>
      </c>
      <c r="N53" s="28">
        <f t="shared" si="10"/>
        <v>0</v>
      </c>
      <c r="O53" s="28">
        <f t="shared" si="10"/>
        <v>0</v>
      </c>
      <c r="P53" s="28">
        <f t="shared" si="10"/>
        <v>478</v>
      </c>
      <c r="Q53" s="28">
        <f t="shared" si="10"/>
        <v>211</v>
      </c>
      <c r="R53" s="28">
        <f t="shared" si="10"/>
        <v>234</v>
      </c>
      <c r="S53" s="28">
        <f t="shared" si="10"/>
        <v>2</v>
      </c>
      <c r="T53" s="28">
        <f t="shared" si="10"/>
        <v>0</v>
      </c>
      <c r="U53" s="28">
        <f t="shared" si="10"/>
        <v>0</v>
      </c>
      <c r="V53" s="28">
        <f t="shared" si="10"/>
        <v>0</v>
      </c>
      <c r="W53" s="29">
        <f t="shared" si="10"/>
        <v>0</v>
      </c>
      <c r="X53" s="96">
        <f t="shared" si="6"/>
        <v>14140</v>
      </c>
      <c r="Y53" s="28">
        <f t="shared" si="7"/>
        <v>11355</v>
      </c>
      <c r="Z53" s="28">
        <f t="shared" si="8"/>
        <v>12984</v>
      </c>
      <c r="AA53" s="29">
        <f t="shared" si="9"/>
        <v>11119</v>
      </c>
    </row>
    <row r="54" spans="1:27" ht="12" customHeight="1" x14ac:dyDescent="0.2">
      <c r="A54" s="97" t="s">
        <v>18</v>
      </c>
      <c r="B54" s="63">
        <v>25</v>
      </c>
      <c r="C54" s="63">
        <v>0</v>
      </c>
      <c r="D54" s="63">
        <v>0</v>
      </c>
      <c r="E54" s="63">
        <v>0</v>
      </c>
      <c r="F54" s="63">
        <v>17</v>
      </c>
      <c r="G54" s="63">
        <v>0</v>
      </c>
      <c r="H54" s="63">
        <v>0</v>
      </c>
      <c r="I54" s="63">
        <v>0</v>
      </c>
      <c r="J54" s="63">
        <v>0</v>
      </c>
      <c r="K54" s="63">
        <v>0</v>
      </c>
      <c r="L54" s="63">
        <v>167</v>
      </c>
      <c r="M54" s="63">
        <v>32</v>
      </c>
      <c r="N54" s="63">
        <v>0</v>
      </c>
      <c r="O54" s="63">
        <v>0</v>
      </c>
      <c r="P54" s="63">
        <v>3</v>
      </c>
      <c r="Q54" s="63">
        <v>0</v>
      </c>
      <c r="R54" s="63">
        <v>122</v>
      </c>
      <c r="S54" s="63">
        <v>0</v>
      </c>
      <c r="T54" s="63">
        <v>0</v>
      </c>
      <c r="U54" s="63">
        <v>0</v>
      </c>
      <c r="V54" s="63">
        <v>0</v>
      </c>
      <c r="W54" s="64">
        <v>0</v>
      </c>
      <c r="X54" s="98">
        <f t="shared" si="6"/>
        <v>334</v>
      </c>
      <c r="Y54" s="37">
        <f t="shared" si="7"/>
        <v>32</v>
      </c>
      <c r="Z54" s="37">
        <f t="shared" si="8"/>
        <v>209</v>
      </c>
      <c r="AA54" s="99">
        <f t="shared" si="9"/>
        <v>32</v>
      </c>
    </row>
    <row r="55" spans="1:27" ht="12" customHeight="1" thickBot="1" x14ac:dyDescent="0.25">
      <c r="A55" s="95" t="s">
        <v>19</v>
      </c>
      <c r="B55" s="28">
        <f t="shared" ref="B55:W55" si="11">SUM(B53:B54)</f>
        <v>2167</v>
      </c>
      <c r="C55" s="28">
        <f t="shared" si="11"/>
        <v>2967</v>
      </c>
      <c r="D55" s="28">
        <f t="shared" si="11"/>
        <v>0</v>
      </c>
      <c r="E55" s="28">
        <f t="shared" si="11"/>
        <v>0</v>
      </c>
      <c r="F55" s="28">
        <f t="shared" si="11"/>
        <v>6841</v>
      </c>
      <c r="G55" s="28">
        <f t="shared" si="11"/>
        <v>4783</v>
      </c>
      <c r="H55" s="28">
        <f t="shared" si="11"/>
        <v>0</v>
      </c>
      <c r="I55" s="28">
        <f t="shared" si="11"/>
        <v>0</v>
      </c>
      <c r="J55" s="28">
        <f t="shared" si="11"/>
        <v>444</v>
      </c>
      <c r="K55" s="28">
        <f t="shared" si="11"/>
        <v>23</v>
      </c>
      <c r="L55" s="28">
        <f t="shared" si="11"/>
        <v>4185</v>
      </c>
      <c r="M55" s="28">
        <f t="shared" si="11"/>
        <v>3401</v>
      </c>
      <c r="N55" s="28">
        <f t="shared" si="11"/>
        <v>0</v>
      </c>
      <c r="O55" s="28">
        <f t="shared" si="11"/>
        <v>0</v>
      </c>
      <c r="P55" s="28">
        <f t="shared" si="11"/>
        <v>481</v>
      </c>
      <c r="Q55" s="28">
        <f t="shared" si="11"/>
        <v>211</v>
      </c>
      <c r="R55" s="28">
        <f t="shared" si="11"/>
        <v>356</v>
      </c>
      <c r="S55" s="28">
        <f t="shared" si="11"/>
        <v>2</v>
      </c>
      <c r="T55" s="28">
        <f t="shared" si="11"/>
        <v>0</v>
      </c>
      <c r="U55" s="28">
        <f t="shared" si="11"/>
        <v>0</v>
      </c>
      <c r="V55" s="28">
        <f t="shared" si="11"/>
        <v>0</v>
      </c>
      <c r="W55" s="29">
        <f t="shared" si="11"/>
        <v>0</v>
      </c>
      <c r="X55" s="96">
        <f t="shared" si="6"/>
        <v>14474</v>
      </c>
      <c r="Y55" s="28">
        <f t="shared" si="7"/>
        <v>11387</v>
      </c>
      <c r="Z55" s="28">
        <f t="shared" si="8"/>
        <v>13193</v>
      </c>
      <c r="AA55" s="29">
        <f t="shared" si="9"/>
        <v>11151</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286</v>
      </c>
      <c r="D57" s="100"/>
    </row>
    <row r="58" spans="1:27" ht="12" customHeight="1" x14ac:dyDescent="0.2">
      <c r="B58" s="108" t="str">
        <f t="shared" ref="B58:AA58" si="12">IF(B53-B28=0," ",B53-B28)</f>
        <v xml:space="preserve"> </v>
      </c>
      <c r="C58" s="108" t="str">
        <f t="shared" si="12"/>
        <v xml:space="preserve"> </v>
      </c>
      <c r="D58" s="108" t="str">
        <f t="shared" si="12"/>
        <v xml:space="preserve"> </v>
      </c>
      <c r="E58" s="108" t="str">
        <f t="shared" si="12"/>
        <v xml:space="preserve"> </v>
      </c>
      <c r="F58" s="108" t="str">
        <f t="shared" si="12"/>
        <v xml:space="preserve"> </v>
      </c>
      <c r="G58" s="108" t="str">
        <f t="shared" si="12"/>
        <v xml:space="preserve"> </v>
      </c>
      <c r="H58" s="108" t="str">
        <f t="shared" si="12"/>
        <v xml:space="preserve"> </v>
      </c>
      <c r="I58" s="108" t="str">
        <f t="shared" si="12"/>
        <v xml:space="preserve"> </v>
      </c>
      <c r="J58" s="108" t="str">
        <f t="shared" si="12"/>
        <v xml:space="preserve"> </v>
      </c>
      <c r="K58" s="108" t="str">
        <f t="shared" si="12"/>
        <v xml:space="preserve"> </v>
      </c>
      <c r="L58" s="108" t="str">
        <f t="shared" si="12"/>
        <v xml:space="preserve"> </v>
      </c>
      <c r="M58" s="108" t="str">
        <f t="shared" si="12"/>
        <v xml:space="preserve"> </v>
      </c>
      <c r="N58" s="108" t="str">
        <f t="shared" si="12"/>
        <v xml:space="preserve"> </v>
      </c>
      <c r="O58" s="108" t="str">
        <f t="shared" si="12"/>
        <v xml:space="preserve"> </v>
      </c>
      <c r="P58" s="108" t="str">
        <f t="shared" si="12"/>
        <v xml:space="preserve"> </v>
      </c>
      <c r="Q58" s="108" t="str">
        <f t="shared" si="12"/>
        <v xml:space="preserve"> </v>
      </c>
      <c r="R58" s="108" t="str">
        <f t="shared" si="12"/>
        <v xml:space="preserve"> </v>
      </c>
      <c r="S58" s="108" t="str">
        <f t="shared" si="12"/>
        <v xml:space="preserve"> </v>
      </c>
      <c r="T58" s="108" t="str">
        <f t="shared" si="12"/>
        <v xml:space="preserve"> </v>
      </c>
      <c r="U58" s="108" t="str">
        <f t="shared" si="12"/>
        <v xml:space="preserve"> </v>
      </c>
      <c r="V58" s="108" t="str">
        <f t="shared" si="12"/>
        <v xml:space="preserve"> </v>
      </c>
      <c r="W58" s="108" t="str">
        <f t="shared" si="12"/>
        <v xml:space="preserve"> </v>
      </c>
      <c r="X58" s="108" t="str">
        <f t="shared" si="12"/>
        <v xml:space="preserve"> </v>
      </c>
      <c r="Y58" s="108" t="str">
        <f t="shared" si="12"/>
        <v xml:space="preserve"> </v>
      </c>
      <c r="Z58" s="108" t="str">
        <f t="shared" si="12"/>
        <v xml:space="preserve"> </v>
      </c>
      <c r="AA58" s="108" t="str">
        <f t="shared" si="12"/>
        <v xml:space="preserve"> </v>
      </c>
    </row>
    <row r="59" spans="1:27" ht="18.75" customHeight="1" thickBot="1" x14ac:dyDescent="0.35">
      <c r="A59" s="53" t="s">
        <v>144</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516</v>
      </c>
      <c r="C63" s="34">
        <f t="shared" ref="C63:AA63" si="13">SUM(C15:C16,C20:C23)</f>
        <v>1161</v>
      </c>
      <c r="D63" s="34">
        <f t="shared" si="13"/>
        <v>0</v>
      </c>
      <c r="E63" s="34">
        <f t="shared" si="13"/>
        <v>0</v>
      </c>
      <c r="F63" s="34">
        <f t="shared" si="13"/>
        <v>1757</v>
      </c>
      <c r="G63" s="34">
        <f t="shared" si="13"/>
        <v>1744</v>
      </c>
      <c r="H63" s="34">
        <f t="shared" si="13"/>
        <v>0</v>
      </c>
      <c r="I63" s="34">
        <f t="shared" si="13"/>
        <v>0</v>
      </c>
      <c r="J63" s="34">
        <f t="shared" si="13"/>
        <v>94</v>
      </c>
      <c r="K63" s="34">
        <f t="shared" si="13"/>
        <v>8</v>
      </c>
      <c r="L63" s="34">
        <f t="shared" si="13"/>
        <v>970</v>
      </c>
      <c r="M63" s="34">
        <f t="shared" si="13"/>
        <v>1236</v>
      </c>
      <c r="N63" s="34">
        <f t="shared" si="13"/>
        <v>0</v>
      </c>
      <c r="O63" s="34">
        <f t="shared" si="13"/>
        <v>0</v>
      </c>
      <c r="P63" s="34">
        <f t="shared" si="13"/>
        <v>41</v>
      </c>
      <c r="Q63" s="34">
        <f t="shared" si="13"/>
        <v>46</v>
      </c>
      <c r="R63" s="34">
        <f t="shared" si="13"/>
        <v>27</v>
      </c>
      <c r="S63" s="34">
        <f t="shared" si="13"/>
        <v>0</v>
      </c>
      <c r="T63" s="33">
        <f t="shared" si="13"/>
        <v>0</v>
      </c>
      <c r="U63" s="33">
        <f t="shared" si="13"/>
        <v>0</v>
      </c>
      <c r="V63" s="33">
        <f t="shared" si="13"/>
        <v>0</v>
      </c>
      <c r="W63" s="59">
        <f t="shared" si="13"/>
        <v>0</v>
      </c>
      <c r="X63" s="102">
        <f t="shared" si="13"/>
        <v>3405</v>
      </c>
      <c r="Y63" s="34">
        <f t="shared" si="13"/>
        <v>4195</v>
      </c>
      <c r="Z63" s="34">
        <f t="shared" si="13"/>
        <v>3243</v>
      </c>
      <c r="AA63" s="103">
        <f t="shared" si="13"/>
        <v>4141</v>
      </c>
    </row>
    <row r="64" spans="1:27" ht="12" customHeight="1" x14ac:dyDescent="0.2">
      <c r="A64" s="92" t="s">
        <v>26</v>
      </c>
      <c r="B64" s="34">
        <f>SUM(B7:B9,B12:B14,B17:B18,B24)</f>
        <v>934</v>
      </c>
      <c r="C64" s="34">
        <f t="shared" ref="C64:AA64" si="14">SUM(C7:C9,C12:C14,C17:C18,C24)</f>
        <v>1369</v>
      </c>
      <c r="D64" s="34">
        <f t="shared" si="14"/>
        <v>0</v>
      </c>
      <c r="E64" s="34">
        <f t="shared" si="14"/>
        <v>0</v>
      </c>
      <c r="F64" s="34">
        <f t="shared" si="14"/>
        <v>3021</v>
      </c>
      <c r="G64" s="34">
        <f t="shared" si="14"/>
        <v>2266</v>
      </c>
      <c r="H64" s="34">
        <f t="shared" si="14"/>
        <v>0</v>
      </c>
      <c r="I64" s="34">
        <f t="shared" si="14"/>
        <v>0</v>
      </c>
      <c r="J64" s="34">
        <f t="shared" si="14"/>
        <v>205</v>
      </c>
      <c r="K64" s="34">
        <f t="shared" si="14"/>
        <v>5</v>
      </c>
      <c r="L64" s="34">
        <f t="shared" si="14"/>
        <v>2003</v>
      </c>
      <c r="M64" s="34">
        <f t="shared" si="14"/>
        <v>1613</v>
      </c>
      <c r="N64" s="34">
        <f t="shared" si="14"/>
        <v>0</v>
      </c>
      <c r="O64" s="34">
        <f t="shared" si="14"/>
        <v>0</v>
      </c>
      <c r="P64" s="34">
        <f t="shared" si="14"/>
        <v>347</v>
      </c>
      <c r="Q64" s="34">
        <f t="shared" si="14"/>
        <v>135</v>
      </c>
      <c r="R64" s="34">
        <f t="shared" si="14"/>
        <v>81</v>
      </c>
      <c r="S64" s="34">
        <f t="shared" si="14"/>
        <v>2</v>
      </c>
      <c r="T64" s="33">
        <f t="shared" si="14"/>
        <v>0</v>
      </c>
      <c r="U64" s="33">
        <f t="shared" si="14"/>
        <v>0</v>
      </c>
      <c r="V64" s="33">
        <f t="shared" si="14"/>
        <v>0</v>
      </c>
      <c r="W64" s="59">
        <f t="shared" si="14"/>
        <v>0</v>
      </c>
      <c r="X64" s="102">
        <f t="shared" si="14"/>
        <v>6591</v>
      </c>
      <c r="Y64" s="34">
        <f t="shared" si="14"/>
        <v>5390</v>
      </c>
      <c r="Z64" s="34">
        <f t="shared" si="14"/>
        <v>5958</v>
      </c>
      <c r="AA64" s="103">
        <f t="shared" si="14"/>
        <v>5248</v>
      </c>
    </row>
    <row r="65" spans="1:27" ht="12" customHeight="1" x14ac:dyDescent="0.2">
      <c r="A65" s="93" t="s">
        <v>27</v>
      </c>
      <c r="B65" s="35">
        <f>SUM(B10:B11,B19,B25:B27)</f>
        <v>692</v>
      </c>
      <c r="C65" s="35">
        <f t="shared" ref="C65:AA65" si="15">SUM(C10:C11,C19,C25:C27)</f>
        <v>437</v>
      </c>
      <c r="D65" s="35">
        <f t="shared" si="15"/>
        <v>0</v>
      </c>
      <c r="E65" s="35">
        <f t="shared" si="15"/>
        <v>0</v>
      </c>
      <c r="F65" s="35">
        <f t="shared" si="15"/>
        <v>2046</v>
      </c>
      <c r="G65" s="35">
        <f t="shared" si="15"/>
        <v>773</v>
      </c>
      <c r="H65" s="35">
        <f t="shared" si="15"/>
        <v>0</v>
      </c>
      <c r="I65" s="35">
        <f t="shared" si="15"/>
        <v>0</v>
      </c>
      <c r="J65" s="35">
        <f t="shared" si="15"/>
        <v>145</v>
      </c>
      <c r="K65" s="35">
        <f t="shared" si="15"/>
        <v>10</v>
      </c>
      <c r="L65" s="35">
        <f t="shared" si="15"/>
        <v>1045</v>
      </c>
      <c r="M65" s="35">
        <f t="shared" si="15"/>
        <v>520</v>
      </c>
      <c r="N65" s="35">
        <f t="shared" si="15"/>
        <v>0</v>
      </c>
      <c r="O65" s="35">
        <f t="shared" si="15"/>
        <v>0</v>
      </c>
      <c r="P65" s="35">
        <f t="shared" si="15"/>
        <v>90</v>
      </c>
      <c r="Q65" s="35">
        <f t="shared" si="15"/>
        <v>30</v>
      </c>
      <c r="R65" s="35">
        <f t="shared" si="15"/>
        <v>126</v>
      </c>
      <c r="S65" s="35">
        <f t="shared" si="15"/>
        <v>0</v>
      </c>
      <c r="T65" s="63">
        <f t="shared" si="15"/>
        <v>0</v>
      </c>
      <c r="U65" s="63">
        <f t="shared" si="15"/>
        <v>0</v>
      </c>
      <c r="V65" s="63">
        <f t="shared" si="15"/>
        <v>0</v>
      </c>
      <c r="W65" s="64">
        <f t="shared" si="15"/>
        <v>0</v>
      </c>
      <c r="X65" s="104">
        <f t="shared" si="15"/>
        <v>4144</v>
      </c>
      <c r="Y65" s="35">
        <f t="shared" si="15"/>
        <v>1770</v>
      </c>
      <c r="Z65" s="35">
        <f t="shared" si="15"/>
        <v>3783</v>
      </c>
      <c r="AA65" s="105">
        <f t="shared" si="15"/>
        <v>1730</v>
      </c>
    </row>
    <row r="66" spans="1:27" ht="12" customHeight="1" thickBot="1" x14ac:dyDescent="0.25">
      <c r="A66" s="95" t="s">
        <v>17</v>
      </c>
      <c r="B66" s="28">
        <f>SUM(B63:B65)</f>
        <v>2142</v>
      </c>
      <c r="C66" s="28">
        <f t="shared" ref="C66:AA66" si="16">SUM(C63:C65)</f>
        <v>2967</v>
      </c>
      <c r="D66" s="28">
        <f t="shared" si="16"/>
        <v>0</v>
      </c>
      <c r="E66" s="28">
        <f t="shared" si="16"/>
        <v>0</v>
      </c>
      <c r="F66" s="28">
        <f t="shared" si="16"/>
        <v>6824</v>
      </c>
      <c r="G66" s="28">
        <f t="shared" si="16"/>
        <v>4783</v>
      </c>
      <c r="H66" s="28">
        <f t="shared" si="16"/>
        <v>0</v>
      </c>
      <c r="I66" s="28">
        <f t="shared" si="16"/>
        <v>0</v>
      </c>
      <c r="J66" s="28">
        <f t="shared" si="16"/>
        <v>444</v>
      </c>
      <c r="K66" s="28">
        <f t="shared" si="16"/>
        <v>23</v>
      </c>
      <c r="L66" s="28">
        <f t="shared" si="16"/>
        <v>4018</v>
      </c>
      <c r="M66" s="28">
        <f t="shared" si="16"/>
        <v>3369</v>
      </c>
      <c r="N66" s="28">
        <f t="shared" si="16"/>
        <v>0</v>
      </c>
      <c r="O66" s="28">
        <f t="shared" si="16"/>
        <v>0</v>
      </c>
      <c r="P66" s="28">
        <f t="shared" si="16"/>
        <v>478</v>
      </c>
      <c r="Q66" s="28">
        <f t="shared" si="16"/>
        <v>211</v>
      </c>
      <c r="R66" s="28">
        <f t="shared" si="16"/>
        <v>234</v>
      </c>
      <c r="S66" s="28">
        <f t="shared" si="16"/>
        <v>2</v>
      </c>
      <c r="T66" s="28">
        <f t="shared" si="16"/>
        <v>0</v>
      </c>
      <c r="U66" s="28">
        <f t="shared" si="16"/>
        <v>0</v>
      </c>
      <c r="V66" s="28">
        <f t="shared" si="16"/>
        <v>0</v>
      </c>
      <c r="W66" s="29">
        <f t="shared" si="16"/>
        <v>0</v>
      </c>
      <c r="X66" s="96">
        <f t="shared" si="16"/>
        <v>14140</v>
      </c>
      <c r="Y66" s="28">
        <f t="shared" si="16"/>
        <v>11355</v>
      </c>
      <c r="Z66" s="28">
        <f t="shared" si="16"/>
        <v>12984</v>
      </c>
      <c r="AA66" s="29">
        <f t="shared" si="16"/>
        <v>11119</v>
      </c>
    </row>
    <row r="67" spans="1:27" ht="12" customHeight="1" x14ac:dyDescent="0.2">
      <c r="A67" s="97" t="s">
        <v>18</v>
      </c>
      <c r="B67" s="37">
        <f>B29</f>
        <v>25</v>
      </c>
      <c r="C67" s="37">
        <f t="shared" ref="C67:AA67" si="17">C29</f>
        <v>0</v>
      </c>
      <c r="D67" s="37">
        <f t="shared" si="17"/>
        <v>0</v>
      </c>
      <c r="E67" s="37">
        <f t="shared" si="17"/>
        <v>0</v>
      </c>
      <c r="F67" s="37">
        <f t="shared" si="17"/>
        <v>17</v>
      </c>
      <c r="G67" s="37">
        <f t="shared" si="17"/>
        <v>0</v>
      </c>
      <c r="H67" s="37">
        <f t="shared" si="17"/>
        <v>0</v>
      </c>
      <c r="I67" s="37">
        <f t="shared" si="17"/>
        <v>0</v>
      </c>
      <c r="J67" s="37">
        <f t="shared" si="17"/>
        <v>0</v>
      </c>
      <c r="K67" s="37">
        <f t="shared" si="17"/>
        <v>0</v>
      </c>
      <c r="L67" s="37">
        <f t="shared" si="17"/>
        <v>167</v>
      </c>
      <c r="M67" s="37">
        <f t="shared" si="17"/>
        <v>32</v>
      </c>
      <c r="N67" s="37">
        <f t="shared" si="17"/>
        <v>0</v>
      </c>
      <c r="O67" s="37">
        <f t="shared" si="17"/>
        <v>0</v>
      </c>
      <c r="P67" s="37">
        <f t="shared" si="17"/>
        <v>3</v>
      </c>
      <c r="Q67" s="37">
        <f t="shared" si="17"/>
        <v>0</v>
      </c>
      <c r="R67" s="37">
        <f t="shared" si="17"/>
        <v>122</v>
      </c>
      <c r="S67" s="37">
        <f t="shared" si="17"/>
        <v>0</v>
      </c>
      <c r="T67" s="63">
        <f t="shared" si="17"/>
        <v>0</v>
      </c>
      <c r="U67" s="63">
        <f t="shared" si="17"/>
        <v>0</v>
      </c>
      <c r="V67" s="63">
        <f t="shared" si="17"/>
        <v>0</v>
      </c>
      <c r="W67" s="64">
        <f t="shared" si="17"/>
        <v>0</v>
      </c>
      <c r="X67" s="98">
        <f t="shared" si="17"/>
        <v>334</v>
      </c>
      <c r="Y67" s="37">
        <f t="shared" si="17"/>
        <v>32</v>
      </c>
      <c r="Z67" s="37">
        <f t="shared" si="17"/>
        <v>209</v>
      </c>
      <c r="AA67" s="99">
        <f t="shared" si="17"/>
        <v>32</v>
      </c>
    </row>
    <row r="68" spans="1:27" ht="12" customHeight="1" thickBot="1" x14ac:dyDescent="0.25">
      <c r="A68" s="95" t="s">
        <v>19</v>
      </c>
      <c r="B68" s="28">
        <f t="shared" ref="B68:W68" si="18">SUM(B66:B67)</f>
        <v>2167</v>
      </c>
      <c r="C68" s="28">
        <f t="shared" si="18"/>
        <v>2967</v>
      </c>
      <c r="D68" s="28">
        <f t="shared" si="18"/>
        <v>0</v>
      </c>
      <c r="E68" s="28">
        <f t="shared" si="18"/>
        <v>0</v>
      </c>
      <c r="F68" s="28">
        <f t="shared" si="18"/>
        <v>6841</v>
      </c>
      <c r="G68" s="28">
        <f t="shared" si="18"/>
        <v>4783</v>
      </c>
      <c r="H68" s="28">
        <f t="shared" si="18"/>
        <v>0</v>
      </c>
      <c r="I68" s="28">
        <f t="shared" si="18"/>
        <v>0</v>
      </c>
      <c r="J68" s="28">
        <f t="shared" si="18"/>
        <v>444</v>
      </c>
      <c r="K68" s="28">
        <f t="shared" si="18"/>
        <v>23</v>
      </c>
      <c r="L68" s="28">
        <f t="shared" si="18"/>
        <v>4185</v>
      </c>
      <c r="M68" s="28">
        <f t="shared" si="18"/>
        <v>3401</v>
      </c>
      <c r="N68" s="28">
        <f t="shared" si="18"/>
        <v>0</v>
      </c>
      <c r="O68" s="28">
        <f t="shared" si="18"/>
        <v>0</v>
      </c>
      <c r="P68" s="28">
        <f t="shared" si="18"/>
        <v>481</v>
      </c>
      <c r="Q68" s="28">
        <f t="shared" si="18"/>
        <v>211</v>
      </c>
      <c r="R68" s="28">
        <f t="shared" si="18"/>
        <v>356</v>
      </c>
      <c r="S68" s="28">
        <f t="shared" si="18"/>
        <v>2</v>
      </c>
      <c r="T68" s="28">
        <f t="shared" si="18"/>
        <v>0</v>
      </c>
      <c r="U68" s="28">
        <f t="shared" si="18"/>
        <v>0</v>
      </c>
      <c r="V68" s="28">
        <f t="shared" si="18"/>
        <v>0</v>
      </c>
      <c r="W68" s="29">
        <f t="shared" si="18"/>
        <v>0</v>
      </c>
      <c r="X68" s="96">
        <f>SUM(B68,D68,F68,H68,J68,L68,N68,P68,R68,T68,V68)</f>
        <v>14474</v>
      </c>
      <c r="Y68" s="28">
        <f>SUM(C68,E68,G68,I68,K68,M68,O68,Q68,S68,U68,W68)</f>
        <v>11387</v>
      </c>
      <c r="Z68" s="28">
        <f>SUM(B68,F68,L68,T68)</f>
        <v>13193</v>
      </c>
      <c r="AA68" s="29">
        <f>SUM(C68,G68,M68,U68)</f>
        <v>11151</v>
      </c>
    </row>
    <row r="69" spans="1:27" ht="12" customHeight="1" x14ac:dyDescent="0.2">
      <c r="A69" s="79" t="s">
        <v>28</v>
      </c>
    </row>
    <row r="70" spans="1:27" ht="12" customHeight="1" x14ac:dyDescent="0.2">
      <c r="A70" s="77" t="s">
        <v>286</v>
      </c>
    </row>
  </sheetData>
  <mergeCells count="49">
    <mergeCell ref="A4:A6"/>
    <mergeCell ref="B5:C5"/>
    <mergeCell ref="D5:E5"/>
    <mergeCell ref="F5:G5"/>
    <mergeCell ref="Z5:AA5"/>
    <mergeCell ref="H5:I5"/>
    <mergeCell ref="J5:K5"/>
    <mergeCell ref="L5:M5"/>
    <mergeCell ref="V5:W5"/>
    <mergeCell ref="N5:O5"/>
    <mergeCell ref="P5:Q5"/>
    <mergeCell ref="B4:W4"/>
    <mergeCell ref="T5:U5"/>
    <mergeCell ref="A35:A37"/>
    <mergeCell ref="B35:W35"/>
    <mergeCell ref="B36:C36"/>
    <mergeCell ref="D36:E36"/>
    <mergeCell ref="F36:G36"/>
    <mergeCell ref="H36:I36"/>
    <mergeCell ref="J36:K36"/>
    <mergeCell ref="L36:M36"/>
    <mergeCell ref="V36:W36"/>
    <mergeCell ref="N36:O36"/>
    <mergeCell ref="P36:Q36"/>
    <mergeCell ref="R36:S36"/>
    <mergeCell ref="T36:U36"/>
    <mergeCell ref="A60:A62"/>
    <mergeCell ref="B60:W60"/>
    <mergeCell ref="X60:AA60"/>
    <mergeCell ref="B61:C61"/>
    <mergeCell ref="D61:E61"/>
    <mergeCell ref="F61:G61"/>
    <mergeCell ref="H61:I61"/>
    <mergeCell ref="J61:K61"/>
    <mergeCell ref="L61:M61"/>
    <mergeCell ref="X61:Y61"/>
    <mergeCell ref="Z61:AA61"/>
    <mergeCell ref="N61:O61"/>
    <mergeCell ref="B1:Y1"/>
    <mergeCell ref="P61:Q61"/>
    <mergeCell ref="R61:S61"/>
    <mergeCell ref="T61:U61"/>
    <mergeCell ref="V61:W61"/>
    <mergeCell ref="X4:AA4"/>
    <mergeCell ref="X35:AA35"/>
    <mergeCell ref="X5:Y5"/>
    <mergeCell ref="R5:S5"/>
    <mergeCell ref="X36:Y36"/>
    <mergeCell ref="Z36:AA36"/>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AA70"/>
  <sheetViews>
    <sheetView showGridLines="0" zoomScaleNormal="100" workbookViewId="0">
      <pane ySplit="1" topLeftCell="A32"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3" width="8.6640625" style="54" bestFit="1" customWidth="1"/>
    <col min="4" max="5" width="7.88671875" style="54" bestFit="1" customWidth="1"/>
    <col min="6" max="7" width="9.5546875" style="54" bestFit="1" customWidth="1"/>
    <col min="8" max="11" width="7.88671875" style="54" bestFit="1" customWidth="1"/>
    <col min="12" max="13" width="8.6640625" style="54" bestFit="1" customWidth="1"/>
    <col min="14" max="15" width="7.88671875" style="54" bestFit="1" customWidth="1"/>
    <col min="16" max="16" width="8.6640625" style="54" bestFit="1" customWidth="1"/>
    <col min="17" max="19" width="7.88671875" style="54" bestFit="1" customWidth="1"/>
    <col min="20" max="21" width="8.6640625" style="54" bestFit="1" customWidth="1"/>
    <col min="22" max="23" width="7.88671875" style="54" bestFit="1" customWidth="1"/>
    <col min="24" max="27" width="9.5546875" style="54" bestFit="1" customWidth="1"/>
    <col min="28" max="16384" width="7.6640625" style="54"/>
  </cols>
  <sheetData>
    <row r="1" spans="1:27" s="52" customFormat="1" ht="59.25" customHeight="1" thickBot="1" x14ac:dyDescent="0.3">
      <c r="A1" s="51"/>
      <c r="B1" s="395" t="s">
        <v>55</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145</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2633</v>
      </c>
      <c r="C7" s="34">
        <v>6032</v>
      </c>
      <c r="D7" s="34">
        <v>0</v>
      </c>
      <c r="E7" s="34">
        <v>58</v>
      </c>
      <c r="F7" s="34">
        <v>8694</v>
      </c>
      <c r="G7" s="34">
        <v>11775</v>
      </c>
      <c r="H7" s="34">
        <v>56</v>
      </c>
      <c r="I7" s="34">
        <v>134</v>
      </c>
      <c r="J7" s="34">
        <v>451</v>
      </c>
      <c r="K7" s="34">
        <v>0</v>
      </c>
      <c r="L7" s="34">
        <v>7494</v>
      </c>
      <c r="M7" s="34">
        <v>7190</v>
      </c>
      <c r="N7" s="34">
        <v>0</v>
      </c>
      <c r="O7" s="34">
        <v>63</v>
      </c>
      <c r="P7" s="34">
        <v>3401</v>
      </c>
      <c r="Q7" s="34">
        <v>1184</v>
      </c>
      <c r="R7" s="34">
        <v>555</v>
      </c>
      <c r="S7" s="34">
        <v>32</v>
      </c>
      <c r="T7" s="33">
        <v>14108</v>
      </c>
      <c r="U7" s="33">
        <v>28450</v>
      </c>
      <c r="V7" s="33">
        <v>0</v>
      </c>
      <c r="W7" s="59">
        <v>2808</v>
      </c>
      <c r="X7" s="102">
        <f t="shared" ref="X7:X30" si="0">SUM(B7,D7,F7,H7,J7,L7,N7,P7,R7,T7,V7)</f>
        <v>37392</v>
      </c>
      <c r="Y7" s="34">
        <f t="shared" ref="Y7:Y30" si="1">SUM(C7,E7,G7,I7,K7,M7,O7,Q7,S7,U7,W7)</f>
        <v>57726</v>
      </c>
      <c r="Z7" s="34">
        <f t="shared" ref="Z7:Z30" si="2">SUM(B7,F7,L7,T7)</f>
        <v>32929</v>
      </c>
      <c r="AA7" s="103">
        <f t="shared" ref="AA7:AA30" si="3">SUM(C7,G7,M7,U7)</f>
        <v>53447</v>
      </c>
    </row>
    <row r="8" spans="1:27" ht="12" customHeight="1" x14ac:dyDescent="0.2">
      <c r="A8" s="92">
        <v>2</v>
      </c>
      <c r="B8" s="34">
        <v>1914</v>
      </c>
      <c r="C8" s="34">
        <v>3804</v>
      </c>
      <c r="D8" s="34">
        <v>228</v>
      </c>
      <c r="E8" s="34">
        <v>59</v>
      </c>
      <c r="F8" s="34">
        <v>6842</v>
      </c>
      <c r="G8" s="34">
        <v>8208</v>
      </c>
      <c r="H8" s="34">
        <v>367</v>
      </c>
      <c r="I8" s="34">
        <v>288</v>
      </c>
      <c r="J8" s="34">
        <v>339</v>
      </c>
      <c r="K8" s="34">
        <v>0</v>
      </c>
      <c r="L8" s="34">
        <v>6792</v>
      </c>
      <c r="M8" s="34">
        <v>5038</v>
      </c>
      <c r="N8" s="34">
        <v>0</v>
      </c>
      <c r="O8" s="34">
        <v>0</v>
      </c>
      <c r="P8" s="34">
        <v>806</v>
      </c>
      <c r="Q8" s="34">
        <v>592</v>
      </c>
      <c r="R8" s="34">
        <v>0</v>
      </c>
      <c r="S8" s="34">
        <v>0</v>
      </c>
      <c r="T8" s="33">
        <v>1786</v>
      </c>
      <c r="U8" s="33">
        <v>3902</v>
      </c>
      <c r="V8" s="33">
        <v>0</v>
      </c>
      <c r="W8" s="59">
        <v>273</v>
      </c>
      <c r="X8" s="102">
        <f t="shared" si="0"/>
        <v>19074</v>
      </c>
      <c r="Y8" s="34">
        <f t="shared" si="1"/>
        <v>22164</v>
      </c>
      <c r="Z8" s="34">
        <f t="shared" si="2"/>
        <v>17334</v>
      </c>
      <c r="AA8" s="103">
        <f t="shared" si="3"/>
        <v>20952</v>
      </c>
    </row>
    <row r="9" spans="1:27" ht="12" customHeight="1" x14ac:dyDescent="0.2">
      <c r="A9" s="93">
        <v>3</v>
      </c>
      <c r="B9" s="35">
        <v>1566</v>
      </c>
      <c r="C9" s="35">
        <v>2518</v>
      </c>
      <c r="D9" s="35">
        <v>6</v>
      </c>
      <c r="E9" s="35">
        <v>9</v>
      </c>
      <c r="F9" s="35">
        <v>5284</v>
      </c>
      <c r="G9" s="35">
        <v>5221</v>
      </c>
      <c r="H9" s="35">
        <v>212</v>
      </c>
      <c r="I9" s="35">
        <v>42</v>
      </c>
      <c r="J9" s="35">
        <v>481</v>
      </c>
      <c r="K9" s="35">
        <v>0</v>
      </c>
      <c r="L9" s="35">
        <v>2584</v>
      </c>
      <c r="M9" s="35">
        <v>4086</v>
      </c>
      <c r="N9" s="35">
        <v>0</v>
      </c>
      <c r="O9" s="35">
        <v>0</v>
      </c>
      <c r="P9" s="35">
        <v>3231</v>
      </c>
      <c r="Q9" s="35">
        <v>260</v>
      </c>
      <c r="R9" s="35">
        <v>0</v>
      </c>
      <c r="S9" s="35">
        <v>0</v>
      </c>
      <c r="T9" s="63">
        <v>891</v>
      </c>
      <c r="U9" s="63">
        <v>6192</v>
      </c>
      <c r="V9" s="63">
        <v>0</v>
      </c>
      <c r="W9" s="64">
        <v>978</v>
      </c>
      <c r="X9" s="104">
        <f t="shared" si="0"/>
        <v>14255</v>
      </c>
      <c r="Y9" s="35">
        <f t="shared" si="1"/>
        <v>19306</v>
      </c>
      <c r="Z9" s="35">
        <f t="shared" si="2"/>
        <v>10325</v>
      </c>
      <c r="AA9" s="105">
        <f t="shared" si="3"/>
        <v>18017</v>
      </c>
    </row>
    <row r="10" spans="1:27" ht="12" customHeight="1" x14ac:dyDescent="0.2">
      <c r="A10" s="94">
        <v>4</v>
      </c>
      <c r="B10" s="36">
        <v>2269</v>
      </c>
      <c r="C10" s="36">
        <v>1467</v>
      </c>
      <c r="D10" s="36">
        <v>0</v>
      </c>
      <c r="E10" s="36">
        <v>0</v>
      </c>
      <c r="F10" s="36">
        <v>6484</v>
      </c>
      <c r="G10" s="36">
        <v>2961</v>
      </c>
      <c r="H10" s="36">
        <v>0</v>
      </c>
      <c r="I10" s="36">
        <v>0</v>
      </c>
      <c r="J10" s="36">
        <v>330</v>
      </c>
      <c r="K10" s="36">
        <v>0</v>
      </c>
      <c r="L10" s="36">
        <v>5980</v>
      </c>
      <c r="M10" s="36">
        <v>1829</v>
      </c>
      <c r="N10" s="36">
        <v>0</v>
      </c>
      <c r="O10" s="36">
        <v>0</v>
      </c>
      <c r="P10" s="36">
        <v>2089</v>
      </c>
      <c r="Q10" s="36">
        <v>200</v>
      </c>
      <c r="R10" s="36">
        <v>567</v>
      </c>
      <c r="S10" s="36">
        <v>0</v>
      </c>
      <c r="T10" s="74">
        <v>373</v>
      </c>
      <c r="U10" s="74">
        <v>2958</v>
      </c>
      <c r="V10" s="74">
        <v>0</v>
      </c>
      <c r="W10" s="75">
        <v>0</v>
      </c>
      <c r="X10" s="106">
        <f t="shared" si="0"/>
        <v>18092</v>
      </c>
      <c r="Y10" s="36">
        <f t="shared" si="1"/>
        <v>9415</v>
      </c>
      <c r="Z10" s="36">
        <f t="shared" si="2"/>
        <v>15106</v>
      </c>
      <c r="AA10" s="107">
        <f t="shared" si="3"/>
        <v>9215</v>
      </c>
    </row>
    <row r="11" spans="1:27" ht="12" customHeight="1" x14ac:dyDescent="0.2">
      <c r="A11" s="92">
        <v>5</v>
      </c>
      <c r="B11" s="34">
        <v>3317</v>
      </c>
      <c r="C11" s="34">
        <v>1427</v>
      </c>
      <c r="D11" s="34">
        <v>275</v>
      </c>
      <c r="E11" s="34">
        <v>5</v>
      </c>
      <c r="F11" s="34">
        <v>9382</v>
      </c>
      <c r="G11" s="34">
        <v>3526</v>
      </c>
      <c r="H11" s="34">
        <v>544</v>
      </c>
      <c r="I11" s="34">
        <v>152</v>
      </c>
      <c r="J11" s="34">
        <v>446</v>
      </c>
      <c r="K11" s="34">
        <v>51</v>
      </c>
      <c r="L11" s="34">
        <v>5230</v>
      </c>
      <c r="M11" s="34">
        <v>2041</v>
      </c>
      <c r="N11" s="34">
        <v>0</v>
      </c>
      <c r="O11" s="34">
        <v>135</v>
      </c>
      <c r="P11" s="34">
        <v>545</v>
      </c>
      <c r="Q11" s="34">
        <v>237</v>
      </c>
      <c r="R11" s="34">
        <v>0</v>
      </c>
      <c r="S11" s="34">
        <v>0</v>
      </c>
      <c r="T11" s="33">
        <v>314</v>
      </c>
      <c r="U11" s="33">
        <v>90</v>
      </c>
      <c r="V11" s="33">
        <v>0</v>
      </c>
      <c r="W11" s="59">
        <v>0</v>
      </c>
      <c r="X11" s="102">
        <f t="shared" si="0"/>
        <v>20053</v>
      </c>
      <c r="Y11" s="34">
        <f t="shared" si="1"/>
        <v>7664</v>
      </c>
      <c r="Z11" s="34">
        <f t="shared" si="2"/>
        <v>18243</v>
      </c>
      <c r="AA11" s="103">
        <f t="shared" si="3"/>
        <v>7084</v>
      </c>
    </row>
    <row r="12" spans="1:27" ht="12" customHeight="1" x14ac:dyDescent="0.2">
      <c r="A12" s="93">
        <v>6</v>
      </c>
      <c r="B12" s="35">
        <v>2989</v>
      </c>
      <c r="C12" s="35">
        <v>2092</v>
      </c>
      <c r="D12" s="35">
        <v>44</v>
      </c>
      <c r="E12" s="35">
        <v>12</v>
      </c>
      <c r="F12" s="35">
        <v>9787</v>
      </c>
      <c r="G12" s="35">
        <v>4393</v>
      </c>
      <c r="H12" s="35">
        <v>184</v>
      </c>
      <c r="I12" s="35">
        <v>19</v>
      </c>
      <c r="J12" s="35">
        <v>306</v>
      </c>
      <c r="K12" s="35">
        <v>0</v>
      </c>
      <c r="L12" s="35">
        <v>7068</v>
      </c>
      <c r="M12" s="35">
        <v>5108</v>
      </c>
      <c r="N12" s="35">
        <v>0</v>
      </c>
      <c r="O12" s="35">
        <v>0</v>
      </c>
      <c r="P12" s="35">
        <v>1208</v>
      </c>
      <c r="Q12" s="35">
        <v>74</v>
      </c>
      <c r="R12" s="35">
        <v>0</v>
      </c>
      <c r="S12" s="35">
        <v>0</v>
      </c>
      <c r="T12" s="63">
        <v>1688</v>
      </c>
      <c r="U12" s="63">
        <v>2687</v>
      </c>
      <c r="V12" s="63">
        <v>0</v>
      </c>
      <c r="W12" s="64">
        <v>0</v>
      </c>
      <c r="X12" s="104">
        <f t="shared" si="0"/>
        <v>23274</v>
      </c>
      <c r="Y12" s="35">
        <f t="shared" si="1"/>
        <v>14385</v>
      </c>
      <c r="Z12" s="35">
        <f t="shared" si="2"/>
        <v>21532</v>
      </c>
      <c r="AA12" s="105">
        <f t="shared" si="3"/>
        <v>14280</v>
      </c>
    </row>
    <row r="13" spans="1:27" ht="12" customHeight="1" x14ac:dyDescent="0.2">
      <c r="A13" s="94">
        <v>7</v>
      </c>
      <c r="B13" s="36">
        <v>2328</v>
      </c>
      <c r="C13" s="36">
        <v>3191</v>
      </c>
      <c r="D13" s="36">
        <v>0</v>
      </c>
      <c r="E13" s="36">
        <v>6</v>
      </c>
      <c r="F13" s="36">
        <v>6395</v>
      </c>
      <c r="G13" s="36">
        <v>6008</v>
      </c>
      <c r="H13" s="36">
        <v>0</v>
      </c>
      <c r="I13" s="36">
        <v>76</v>
      </c>
      <c r="J13" s="36">
        <v>191</v>
      </c>
      <c r="K13" s="36">
        <v>0</v>
      </c>
      <c r="L13" s="36">
        <f>5250+391</f>
        <v>5641</v>
      </c>
      <c r="M13" s="36">
        <v>5384</v>
      </c>
      <c r="N13" s="36">
        <v>0</v>
      </c>
      <c r="O13" s="36">
        <v>0</v>
      </c>
      <c r="P13" s="36">
        <v>1831</v>
      </c>
      <c r="Q13" s="36">
        <v>553</v>
      </c>
      <c r="R13" s="36">
        <v>0</v>
      </c>
      <c r="S13" s="36">
        <v>0</v>
      </c>
      <c r="T13" s="74">
        <v>1542</v>
      </c>
      <c r="U13" s="74">
        <v>5907</v>
      </c>
      <c r="V13" s="74">
        <v>0</v>
      </c>
      <c r="W13" s="75">
        <v>0</v>
      </c>
      <c r="X13" s="106">
        <f t="shared" si="0"/>
        <v>17928</v>
      </c>
      <c r="Y13" s="36">
        <f t="shared" si="1"/>
        <v>21125</v>
      </c>
      <c r="Z13" s="36">
        <f t="shared" si="2"/>
        <v>15906</v>
      </c>
      <c r="AA13" s="107">
        <f t="shared" si="3"/>
        <v>20490</v>
      </c>
    </row>
    <row r="14" spans="1:27" ht="12" customHeight="1" x14ac:dyDescent="0.2">
      <c r="A14" s="92">
        <v>8</v>
      </c>
      <c r="B14" s="34">
        <v>2742</v>
      </c>
      <c r="C14" s="34">
        <v>3387</v>
      </c>
      <c r="D14" s="34">
        <v>48</v>
      </c>
      <c r="E14" s="34">
        <v>32</v>
      </c>
      <c r="F14" s="34">
        <v>6933</v>
      </c>
      <c r="G14" s="34">
        <v>6492</v>
      </c>
      <c r="H14" s="34">
        <v>237</v>
      </c>
      <c r="I14" s="34">
        <v>78</v>
      </c>
      <c r="J14" s="34">
        <v>145</v>
      </c>
      <c r="K14" s="34">
        <v>0</v>
      </c>
      <c r="L14" s="34">
        <v>3837</v>
      </c>
      <c r="M14" s="34">
        <v>4245</v>
      </c>
      <c r="N14" s="34">
        <v>0</v>
      </c>
      <c r="O14" s="34">
        <v>0</v>
      </c>
      <c r="P14" s="34">
        <v>1866</v>
      </c>
      <c r="Q14" s="34">
        <v>75</v>
      </c>
      <c r="R14" s="34">
        <v>0</v>
      </c>
      <c r="S14" s="34">
        <v>0</v>
      </c>
      <c r="T14" s="33">
        <v>2559</v>
      </c>
      <c r="U14" s="33">
        <v>1692</v>
      </c>
      <c r="V14" s="33">
        <v>0</v>
      </c>
      <c r="W14" s="59">
        <v>0</v>
      </c>
      <c r="X14" s="102">
        <f t="shared" si="0"/>
        <v>18367</v>
      </c>
      <c r="Y14" s="34">
        <f t="shared" si="1"/>
        <v>16001</v>
      </c>
      <c r="Z14" s="34">
        <f t="shared" si="2"/>
        <v>16071</v>
      </c>
      <c r="AA14" s="103">
        <f t="shared" si="3"/>
        <v>15816</v>
      </c>
    </row>
    <row r="15" spans="1:27" ht="12" customHeight="1" x14ac:dyDescent="0.2">
      <c r="A15" s="93">
        <v>9</v>
      </c>
      <c r="B15" s="35">
        <v>2344</v>
      </c>
      <c r="C15" s="35">
        <v>6576</v>
      </c>
      <c r="D15" s="35">
        <v>52</v>
      </c>
      <c r="E15" s="35">
        <v>52</v>
      </c>
      <c r="F15" s="35">
        <v>5952</v>
      </c>
      <c r="G15" s="35">
        <v>10856</v>
      </c>
      <c r="H15" s="35">
        <v>422</v>
      </c>
      <c r="I15" s="35">
        <v>294</v>
      </c>
      <c r="J15" s="35">
        <v>177</v>
      </c>
      <c r="K15" s="35">
        <v>55</v>
      </c>
      <c r="L15" s="35">
        <f>3839-391</f>
        <v>3448</v>
      </c>
      <c r="M15" s="35">
        <v>6880</v>
      </c>
      <c r="N15" s="35">
        <v>19</v>
      </c>
      <c r="O15" s="35">
        <v>44</v>
      </c>
      <c r="P15" s="35">
        <v>290</v>
      </c>
      <c r="Q15" s="35">
        <v>64</v>
      </c>
      <c r="R15" s="35">
        <v>0</v>
      </c>
      <c r="S15" s="35">
        <v>0</v>
      </c>
      <c r="T15" s="63">
        <v>2099</v>
      </c>
      <c r="U15" s="63">
        <v>3707</v>
      </c>
      <c r="V15" s="63">
        <v>0</v>
      </c>
      <c r="W15" s="64">
        <v>574</v>
      </c>
      <c r="X15" s="104">
        <f t="shared" si="0"/>
        <v>14803</v>
      </c>
      <c r="Y15" s="35">
        <f t="shared" si="1"/>
        <v>29102</v>
      </c>
      <c r="Z15" s="35">
        <f t="shared" si="2"/>
        <v>13843</v>
      </c>
      <c r="AA15" s="105">
        <f t="shared" si="3"/>
        <v>28019</v>
      </c>
    </row>
    <row r="16" spans="1:27" ht="12" customHeight="1" x14ac:dyDescent="0.2">
      <c r="A16" s="94">
        <v>10</v>
      </c>
      <c r="B16" s="36">
        <v>2314</v>
      </c>
      <c r="C16" s="36">
        <v>7990</v>
      </c>
      <c r="D16" s="36">
        <v>10</v>
      </c>
      <c r="E16" s="36">
        <v>0</v>
      </c>
      <c r="F16" s="36">
        <v>6010</v>
      </c>
      <c r="G16" s="36">
        <v>14403</v>
      </c>
      <c r="H16" s="36">
        <v>90</v>
      </c>
      <c r="I16" s="36">
        <v>0</v>
      </c>
      <c r="J16" s="36">
        <v>147</v>
      </c>
      <c r="K16" s="36">
        <v>0</v>
      </c>
      <c r="L16" s="36">
        <v>6677</v>
      </c>
      <c r="M16" s="36">
        <v>11938</v>
      </c>
      <c r="N16" s="36">
        <v>0</v>
      </c>
      <c r="O16" s="36">
        <v>0</v>
      </c>
      <c r="P16" s="36">
        <v>631</v>
      </c>
      <c r="Q16" s="36">
        <v>162</v>
      </c>
      <c r="R16" s="36">
        <v>0</v>
      </c>
      <c r="S16" s="36">
        <v>0</v>
      </c>
      <c r="T16" s="74">
        <v>3029</v>
      </c>
      <c r="U16" s="74">
        <v>3372</v>
      </c>
      <c r="V16" s="74">
        <v>0</v>
      </c>
      <c r="W16" s="75">
        <v>1537</v>
      </c>
      <c r="X16" s="106">
        <f t="shared" si="0"/>
        <v>18908</v>
      </c>
      <c r="Y16" s="36">
        <f t="shared" si="1"/>
        <v>39402</v>
      </c>
      <c r="Z16" s="36">
        <f t="shared" si="2"/>
        <v>18030</v>
      </c>
      <c r="AA16" s="107">
        <f t="shared" si="3"/>
        <v>37703</v>
      </c>
    </row>
    <row r="17" spans="1:27" ht="12" customHeight="1" x14ac:dyDescent="0.2">
      <c r="A17" s="92">
        <v>11</v>
      </c>
      <c r="B17" s="34">
        <v>1682</v>
      </c>
      <c r="C17" s="34">
        <v>3367</v>
      </c>
      <c r="D17" s="34">
        <v>0</v>
      </c>
      <c r="E17" s="34">
        <v>12</v>
      </c>
      <c r="F17" s="34">
        <v>6858</v>
      </c>
      <c r="G17" s="34">
        <v>7092</v>
      </c>
      <c r="H17" s="34">
        <v>0</v>
      </c>
      <c r="I17" s="34">
        <v>29</v>
      </c>
      <c r="J17" s="34">
        <v>140</v>
      </c>
      <c r="K17" s="34">
        <v>59</v>
      </c>
      <c r="L17" s="34">
        <v>3677</v>
      </c>
      <c r="M17" s="34">
        <v>4087</v>
      </c>
      <c r="N17" s="34">
        <v>0</v>
      </c>
      <c r="O17" s="34">
        <v>0</v>
      </c>
      <c r="P17" s="34">
        <v>1005</v>
      </c>
      <c r="Q17" s="34">
        <v>908</v>
      </c>
      <c r="R17" s="34">
        <v>0</v>
      </c>
      <c r="S17" s="34">
        <v>0</v>
      </c>
      <c r="T17" s="33">
        <v>0</v>
      </c>
      <c r="U17" s="33">
        <v>1385</v>
      </c>
      <c r="V17" s="33">
        <v>0</v>
      </c>
      <c r="W17" s="59">
        <v>0</v>
      </c>
      <c r="X17" s="102">
        <f t="shared" si="0"/>
        <v>13362</v>
      </c>
      <c r="Y17" s="34">
        <f t="shared" si="1"/>
        <v>16939</v>
      </c>
      <c r="Z17" s="34">
        <f t="shared" si="2"/>
        <v>12217</v>
      </c>
      <c r="AA17" s="103">
        <f t="shared" si="3"/>
        <v>15931</v>
      </c>
    </row>
    <row r="18" spans="1:27" ht="12" customHeight="1" x14ac:dyDescent="0.2">
      <c r="A18" s="93">
        <v>12</v>
      </c>
      <c r="B18" s="35">
        <v>1911</v>
      </c>
      <c r="C18" s="35">
        <v>1885</v>
      </c>
      <c r="D18" s="35">
        <v>71</v>
      </c>
      <c r="E18" s="35">
        <v>0</v>
      </c>
      <c r="F18" s="35">
        <v>5569</v>
      </c>
      <c r="G18" s="35">
        <v>3550</v>
      </c>
      <c r="H18" s="35">
        <v>671</v>
      </c>
      <c r="I18" s="35">
        <v>41</v>
      </c>
      <c r="J18" s="35">
        <v>202</v>
      </c>
      <c r="K18" s="35">
        <v>0</v>
      </c>
      <c r="L18" s="35">
        <v>2610</v>
      </c>
      <c r="M18" s="35">
        <v>2464</v>
      </c>
      <c r="N18" s="35">
        <v>0</v>
      </c>
      <c r="O18" s="35">
        <v>0</v>
      </c>
      <c r="P18" s="35">
        <v>179</v>
      </c>
      <c r="Q18" s="35">
        <v>199</v>
      </c>
      <c r="R18" s="35">
        <v>0</v>
      </c>
      <c r="S18" s="35">
        <v>0</v>
      </c>
      <c r="T18" s="63">
        <v>0</v>
      </c>
      <c r="U18" s="63">
        <v>1652</v>
      </c>
      <c r="V18" s="63">
        <v>0</v>
      </c>
      <c r="W18" s="64">
        <v>0</v>
      </c>
      <c r="X18" s="104">
        <f t="shared" si="0"/>
        <v>11213</v>
      </c>
      <c r="Y18" s="35">
        <f t="shared" si="1"/>
        <v>9791</v>
      </c>
      <c r="Z18" s="35">
        <f t="shared" si="2"/>
        <v>10090</v>
      </c>
      <c r="AA18" s="105">
        <f t="shared" si="3"/>
        <v>9551</v>
      </c>
    </row>
    <row r="19" spans="1:27" ht="12" customHeight="1" x14ac:dyDescent="0.2">
      <c r="A19" s="94">
        <v>13</v>
      </c>
      <c r="B19" s="36">
        <v>2262</v>
      </c>
      <c r="C19" s="36">
        <v>1782</v>
      </c>
      <c r="D19" s="36">
        <v>0</v>
      </c>
      <c r="E19" s="36">
        <v>0</v>
      </c>
      <c r="F19" s="36">
        <v>7225</v>
      </c>
      <c r="G19" s="36">
        <v>3296</v>
      </c>
      <c r="H19" s="36">
        <v>0</v>
      </c>
      <c r="I19" s="36">
        <v>0</v>
      </c>
      <c r="J19" s="36">
        <v>214</v>
      </c>
      <c r="K19" s="36">
        <v>0</v>
      </c>
      <c r="L19" s="36">
        <v>7059</v>
      </c>
      <c r="M19" s="36">
        <v>2397</v>
      </c>
      <c r="N19" s="36">
        <v>0</v>
      </c>
      <c r="O19" s="36">
        <v>0</v>
      </c>
      <c r="P19" s="36">
        <v>281</v>
      </c>
      <c r="Q19" s="36">
        <v>140</v>
      </c>
      <c r="R19" s="36">
        <v>900</v>
      </c>
      <c r="S19" s="36">
        <v>0</v>
      </c>
      <c r="T19" s="74">
        <v>0</v>
      </c>
      <c r="U19" s="74">
        <v>166</v>
      </c>
      <c r="V19" s="74">
        <v>0</v>
      </c>
      <c r="W19" s="75">
        <v>0</v>
      </c>
      <c r="X19" s="106">
        <f t="shared" si="0"/>
        <v>17941</v>
      </c>
      <c r="Y19" s="36">
        <f t="shared" si="1"/>
        <v>7781</v>
      </c>
      <c r="Z19" s="36">
        <f t="shared" si="2"/>
        <v>16546</v>
      </c>
      <c r="AA19" s="107">
        <f t="shared" si="3"/>
        <v>7641</v>
      </c>
    </row>
    <row r="20" spans="1:27" ht="12" customHeight="1" x14ac:dyDescent="0.2">
      <c r="A20" s="92">
        <v>14</v>
      </c>
      <c r="B20" s="34">
        <v>1360</v>
      </c>
      <c r="C20" s="34">
        <v>1852</v>
      </c>
      <c r="D20" s="34">
        <v>0</v>
      </c>
      <c r="E20" s="34">
        <v>0</v>
      </c>
      <c r="F20" s="34">
        <v>3817</v>
      </c>
      <c r="G20" s="34">
        <v>2934</v>
      </c>
      <c r="H20" s="34">
        <v>59</v>
      </c>
      <c r="I20" s="34">
        <v>68</v>
      </c>
      <c r="J20" s="34">
        <v>138</v>
      </c>
      <c r="K20" s="34">
        <v>0</v>
      </c>
      <c r="L20" s="34">
        <v>2485</v>
      </c>
      <c r="M20" s="34">
        <v>1901</v>
      </c>
      <c r="N20" s="34">
        <v>0</v>
      </c>
      <c r="O20" s="34">
        <v>0</v>
      </c>
      <c r="P20" s="34">
        <v>252</v>
      </c>
      <c r="Q20" s="34">
        <v>71</v>
      </c>
      <c r="R20" s="34">
        <v>659</v>
      </c>
      <c r="S20" s="34">
        <v>0</v>
      </c>
      <c r="T20" s="33">
        <v>0</v>
      </c>
      <c r="U20" s="33">
        <v>0</v>
      </c>
      <c r="V20" s="33">
        <v>0</v>
      </c>
      <c r="W20" s="59">
        <v>0</v>
      </c>
      <c r="X20" s="102">
        <f t="shared" si="0"/>
        <v>8770</v>
      </c>
      <c r="Y20" s="34">
        <f t="shared" si="1"/>
        <v>6826</v>
      </c>
      <c r="Z20" s="34">
        <f t="shared" si="2"/>
        <v>7662</v>
      </c>
      <c r="AA20" s="103">
        <f t="shared" si="3"/>
        <v>6687</v>
      </c>
    </row>
    <row r="21" spans="1:27" ht="12" customHeight="1" x14ac:dyDescent="0.2">
      <c r="A21" s="93">
        <v>15</v>
      </c>
      <c r="B21" s="35">
        <v>1234</v>
      </c>
      <c r="C21" s="35">
        <v>2352</v>
      </c>
      <c r="D21" s="35">
        <v>10</v>
      </c>
      <c r="E21" s="35">
        <v>14</v>
      </c>
      <c r="F21" s="35">
        <v>4978</v>
      </c>
      <c r="G21" s="35">
        <v>4462</v>
      </c>
      <c r="H21" s="35">
        <v>46</v>
      </c>
      <c r="I21" s="35">
        <v>144</v>
      </c>
      <c r="J21" s="35">
        <v>151</v>
      </c>
      <c r="K21" s="35">
        <v>0</v>
      </c>
      <c r="L21" s="35">
        <v>2474</v>
      </c>
      <c r="M21" s="35">
        <v>3305</v>
      </c>
      <c r="N21" s="35">
        <v>0</v>
      </c>
      <c r="O21" s="35">
        <v>0</v>
      </c>
      <c r="P21" s="35">
        <v>210</v>
      </c>
      <c r="Q21" s="35">
        <v>801</v>
      </c>
      <c r="R21" s="35">
        <v>0</v>
      </c>
      <c r="S21" s="35">
        <v>0</v>
      </c>
      <c r="T21" s="63">
        <v>0</v>
      </c>
      <c r="U21" s="63">
        <v>944</v>
      </c>
      <c r="V21" s="63">
        <v>0</v>
      </c>
      <c r="W21" s="64">
        <v>0</v>
      </c>
      <c r="X21" s="104">
        <f t="shared" si="0"/>
        <v>9103</v>
      </c>
      <c r="Y21" s="35">
        <f t="shared" si="1"/>
        <v>12022</v>
      </c>
      <c r="Z21" s="35">
        <f t="shared" si="2"/>
        <v>8686</v>
      </c>
      <c r="AA21" s="105">
        <f t="shared" si="3"/>
        <v>11063</v>
      </c>
    </row>
    <row r="22" spans="1:27" ht="12" customHeight="1" x14ac:dyDescent="0.2">
      <c r="A22" s="94">
        <v>16</v>
      </c>
      <c r="B22" s="36">
        <v>1648</v>
      </c>
      <c r="C22" s="36">
        <v>2011</v>
      </c>
      <c r="D22" s="36">
        <v>10</v>
      </c>
      <c r="E22" s="36">
        <v>0</v>
      </c>
      <c r="F22" s="36">
        <v>5479</v>
      </c>
      <c r="G22" s="36">
        <v>3204</v>
      </c>
      <c r="H22" s="36">
        <v>137</v>
      </c>
      <c r="I22" s="36">
        <v>39</v>
      </c>
      <c r="J22" s="36">
        <v>43</v>
      </c>
      <c r="K22" s="36">
        <v>0</v>
      </c>
      <c r="L22" s="36">
        <v>802</v>
      </c>
      <c r="M22" s="36">
        <v>2887</v>
      </c>
      <c r="N22" s="36">
        <v>0</v>
      </c>
      <c r="O22" s="36">
        <v>0</v>
      </c>
      <c r="P22" s="36">
        <v>278</v>
      </c>
      <c r="Q22" s="36">
        <v>0</v>
      </c>
      <c r="R22" s="36">
        <v>0</v>
      </c>
      <c r="S22" s="36">
        <v>0</v>
      </c>
      <c r="T22" s="74">
        <v>0</v>
      </c>
      <c r="U22" s="74">
        <v>21</v>
      </c>
      <c r="V22" s="74">
        <v>0</v>
      </c>
      <c r="W22" s="75">
        <v>186</v>
      </c>
      <c r="X22" s="106">
        <f t="shared" si="0"/>
        <v>8397</v>
      </c>
      <c r="Y22" s="36">
        <f t="shared" si="1"/>
        <v>8348</v>
      </c>
      <c r="Z22" s="36">
        <f t="shared" si="2"/>
        <v>7929</v>
      </c>
      <c r="AA22" s="107">
        <f t="shared" si="3"/>
        <v>8123</v>
      </c>
    </row>
    <row r="23" spans="1:27" ht="12" customHeight="1" x14ac:dyDescent="0.2">
      <c r="A23" s="92">
        <v>17</v>
      </c>
      <c r="B23" s="34">
        <v>1859</v>
      </c>
      <c r="C23" s="34">
        <v>3162</v>
      </c>
      <c r="D23" s="34">
        <v>10</v>
      </c>
      <c r="E23" s="34">
        <v>0</v>
      </c>
      <c r="F23" s="34">
        <v>6603</v>
      </c>
      <c r="G23" s="34">
        <v>5950</v>
      </c>
      <c r="H23" s="34">
        <v>187</v>
      </c>
      <c r="I23" s="34">
        <v>0</v>
      </c>
      <c r="J23" s="34">
        <v>96</v>
      </c>
      <c r="K23" s="34">
        <v>35</v>
      </c>
      <c r="L23" s="34">
        <v>4102</v>
      </c>
      <c r="M23" s="34">
        <v>4215</v>
      </c>
      <c r="N23" s="34">
        <v>0</v>
      </c>
      <c r="O23" s="34">
        <v>0</v>
      </c>
      <c r="P23" s="34">
        <v>599</v>
      </c>
      <c r="Q23" s="34">
        <v>0</v>
      </c>
      <c r="R23" s="34">
        <v>0</v>
      </c>
      <c r="S23" s="34">
        <v>0</v>
      </c>
      <c r="T23" s="33">
        <v>528</v>
      </c>
      <c r="U23" s="33">
        <v>498</v>
      </c>
      <c r="V23" s="33">
        <v>0</v>
      </c>
      <c r="W23" s="59">
        <v>0</v>
      </c>
      <c r="X23" s="102">
        <f t="shared" si="0"/>
        <v>13984</v>
      </c>
      <c r="Y23" s="34">
        <f t="shared" si="1"/>
        <v>13860</v>
      </c>
      <c r="Z23" s="34">
        <f t="shared" si="2"/>
        <v>13092</v>
      </c>
      <c r="AA23" s="103">
        <f t="shared" si="3"/>
        <v>13825</v>
      </c>
    </row>
    <row r="24" spans="1:27" ht="12" customHeight="1" x14ac:dyDescent="0.2">
      <c r="A24" s="93">
        <v>18</v>
      </c>
      <c r="B24" s="35">
        <v>1939</v>
      </c>
      <c r="C24" s="35">
        <v>3052</v>
      </c>
      <c r="D24" s="35">
        <v>126</v>
      </c>
      <c r="E24" s="35">
        <v>0</v>
      </c>
      <c r="F24" s="35">
        <v>5745</v>
      </c>
      <c r="G24" s="35">
        <v>5987</v>
      </c>
      <c r="H24" s="35">
        <v>225</v>
      </c>
      <c r="I24" s="35">
        <v>0</v>
      </c>
      <c r="J24" s="35">
        <v>183</v>
      </c>
      <c r="K24" s="35">
        <v>0</v>
      </c>
      <c r="L24" s="35">
        <v>6306</v>
      </c>
      <c r="M24" s="35">
        <v>5158</v>
      </c>
      <c r="N24" s="35">
        <v>0</v>
      </c>
      <c r="O24" s="35">
        <v>0</v>
      </c>
      <c r="P24" s="35">
        <v>468</v>
      </c>
      <c r="Q24" s="35">
        <v>135</v>
      </c>
      <c r="R24" s="35">
        <v>584</v>
      </c>
      <c r="S24" s="35">
        <v>0</v>
      </c>
      <c r="T24" s="63">
        <v>0</v>
      </c>
      <c r="U24" s="63">
        <v>505</v>
      </c>
      <c r="V24" s="63">
        <v>0</v>
      </c>
      <c r="W24" s="64">
        <v>0</v>
      </c>
      <c r="X24" s="104">
        <f t="shared" si="0"/>
        <v>15576</v>
      </c>
      <c r="Y24" s="35">
        <f t="shared" si="1"/>
        <v>14837</v>
      </c>
      <c r="Z24" s="35">
        <f t="shared" si="2"/>
        <v>13990</v>
      </c>
      <c r="AA24" s="105">
        <f t="shared" si="3"/>
        <v>14702</v>
      </c>
    </row>
    <row r="25" spans="1:27" ht="12" customHeight="1" x14ac:dyDescent="0.2">
      <c r="A25" s="94">
        <v>19</v>
      </c>
      <c r="B25" s="36">
        <v>3377</v>
      </c>
      <c r="C25" s="36">
        <v>1460</v>
      </c>
      <c r="D25" s="36">
        <v>33</v>
      </c>
      <c r="E25" s="36">
        <v>0</v>
      </c>
      <c r="F25" s="36">
        <v>9347</v>
      </c>
      <c r="G25" s="36">
        <v>4033</v>
      </c>
      <c r="H25" s="36">
        <v>184</v>
      </c>
      <c r="I25" s="36">
        <v>0</v>
      </c>
      <c r="J25" s="36">
        <v>440</v>
      </c>
      <c r="K25" s="36">
        <v>142</v>
      </c>
      <c r="L25" s="36">
        <v>2850</v>
      </c>
      <c r="M25" s="36">
        <v>2648</v>
      </c>
      <c r="N25" s="36">
        <v>0</v>
      </c>
      <c r="O25" s="36">
        <v>0</v>
      </c>
      <c r="P25" s="36">
        <v>560</v>
      </c>
      <c r="Q25" s="36">
        <v>236</v>
      </c>
      <c r="R25" s="36">
        <v>0</v>
      </c>
      <c r="S25" s="36">
        <v>0</v>
      </c>
      <c r="T25" s="74">
        <v>0</v>
      </c>
      <c r="U25" s="74">
        <v>108</v>
      </c>
      <c r="V25" s="74">
        <v>0</v>
      </c>
      <c r="W25" s="75">
        <v>0</v>
      </c>
      <c r="X25" s="106">
        <f t="shared" si="0"/>
        <v>16791</v>
      </c>
      <c r="Y25" s="36">
        <f t="shared" si="1"/>
        <v>8627</v>
      </c>
      <c r="Z25" s="36">
        <f t="shared" si="2"/>
        <v>15574</v>
      </c>
      <c r="AA25" s="107">
        <f t="shared" si="3"/>
        <v>8249</v>
      </c>
    </row>
    <row r="26" spans="1:27" ht="12" customHeight="1" x14ac:dyDescent="0.2">
      <c r="A26" s="92">
        <v>20</v>
      </c>
      <c r="B26" s="34">
        <v>2403</v>
      </c>
      <c r="C26" s="34">
        <v>3018</v>
      </c>
      <c r="D26" s="34">
        <v>0</v>
      </c>
      <c r="E26" s="34">
        <v>0</v>
      </c>
      <c r="F26" s="34">
        <v>7587</v>
      </c>
      <c r="G26" s="34">
        <v>6646</v>
      </c>
      <c r="H26" s="34">
        <v>106</v>
      </c>
      <c r="I26" s="34">
        <v>0</v>
      </c>
      <c r="J26" s="34">
        <v>308</v>
      </c>
      <c r="K26" s="34">
        <v>0</v>
      </c>
      <c r="L26" s="34">
        <v>847</v>
      </c>
      <c r="M26" s="34">
        <v>4798</v>
      </c>
      <c r="N26" s="34">
        <v>0</v>
      </c>
      <c r="O26" s="34">
        <v>0</v>
      </c>
      <c r="P26" s="34">
        <v>400</v>
      </c>
      <c r="Q26" s="34">
        <v>208</v>
      </c>
      <c r="R26" s="34">
        <v>205</v>
      </c>
      <c r="S26" s="34">
        <v>0</v>
      </c>
      <c r="T26" s="33">
        <v>56</v>
      </c>
      <c r="U26" s="33">
        <v>1221</v>
      </c>
      <c r="V26" s="33">
        <v>0</v>
      </c>
      <c r="W26" s="59">
        <v>0</v>
      </c>
      <c r="X26" s="102">
        <f t="shared" si="0"/>
        <v>11912</v>
      </c>
      <c r="Y26" s="34">
        <f t="shared" si="1"/>
        <v>15891</v>
      </c>
      <c r="Z26" s="34">
        <f t="shared" si="2"/>
        <v>10893</v>
      </c>
      <c r="AA26" s="103">
        <f t="shared" si="3"/>
        <v>15683</v>
      </c>
    </row>
    <row r="27" spans="1:27" ht="12" customHeight="1" x14ac:dyDescent="0.2">
      <c r="A27" s="93">
        <v>21</v>
      </c>
      <c r="B27" s="35">
        <v>2497</v>
      </c>
      <c r="C27" s="35">
        <v>1760</v>
      </c>
      <c r="D27" s="35">
        <v>0</v>
      </c>
      <c r="E27" s="35">
        <v>0</v>
      </c>
      <c r="F27" s="35">
        <v>9283</v>
      </c>
      <c r="G27" s="35">
        <v>2590</v>
      </c>
      <c r="H27" s="35">
        <v>166</v>
      </c>
      <c r="I27" s="35">
        <v>0</v>
      </c>
      <c r="J27" s="35">
        <v>350</v>
      </c>
      <c r="K27" s="35">
        <v>0</v>
      </c>
      <c r="L27" s="35">
        <v>4033</v>
      </c>
      <c r="M27" s="35">
        <v>1439</v>
      </c>
      <c r="N27" s="35">
        <v>0</v>
      </c>
      <c r="O27" s="35">
        <v>0</v>
      </c>
      <c r="P27" s="35">
        <v>1185</v>
      </c>
      <c r="Q27" s="35">
        <v>104</v>
      </c>
      <c r="R27" s="35">
        <v>480</v>
      </c>
      <c r="S27" s="35">
        <v>0</v>
      </c>
      <c r="T27" s="63">
        <v>381</v>
      </c>
      <c r="U27" s="63">
        <v>226</v>
      </c>
      <c r="V27" s="63">
        <v>0</v>
      </c>
      <c r="W27" s="64">
        <v>0</v>
      </c>
      <c r="X27" s="104">
        <f t="shared" si="0"/>
        <v>18375</v>
      </c>
      <c r="Y27" s="35">
        <f t="shared" si="1"/>
        <v>6119</v>
      </c>
      <c r="Z27" s="35">
        <f t="shared" si="2"/>
        <v>16194</v>
      </c>
      <c r="AA27" s="105">
        <f t="shared" si="3"/>
        <v>6015</v>
      </c>
    </row>
    <row r="28" spans="1:27" ht="12" customHeight="1" thickBot="1" x14ac:dyDescent="0.25">
      <c r="A28" s="95" t="s">
        <v>17</v>
      </c>
      <c r="B28" s="28">
        <f>SUM(B7:B27)</f>
        <v>46588</v>
      </c>
      <c r="C28" s="28">
        <f t="shared" ref="C28:W28" si="4">SUM(C7:C27)</f>
        <v>64185</v>
      </c>
      <c r="D28" s="28">
        <f t="shared" si="4"/>
        <v>923</v>
      </c>
      <c r="E28" s="28">
        <f t="shared" si="4"/>
        <v>259</v>
      </c>
      <c r="F28" s="28">
        <f t="shared" si="4"/>
        <v>144254</v>
      </c>
      <c r="G28" s="28">
        <f t="shared" si="4"/>
        <v>123587</v>
      </c>
      <c r="H28" s="28">
        <f t="shared" si="4"/>
        <v>3893</v>
      </c>
      <c r="I28" s="28">
        <f t="shared" si="4"/>
        <v>1404</v>
      </c>
      <c r="J28" s="28">
        <f t="shared" si="4"/>
        <v>5278</v>
      </c>
      <c r="K28" s="28">
        <f t="shared" si="4"/>
        <v>342</v>
      </c>
      <c r="L28" s="28">
        <f t="shared" si="4"/>
        <v>91996</v>
      </c>
      <c r="M28" s="28">
        <f t="shared" si="4"/>
        <v>89038</v>
      </c>
      <c r="N28" s="28">
        <f t="shared" si="4"/>
        <v>19</v>
      </c>
      <c r="O28" s="28">
        <f t="shared" si="4"/>
        <v>242</v>
      </c>
      <c r="P28" s="28">
        <f t="shared" si="4"/>
        <v>21315</v>
      </c>
      <c r="Q28" s="28">
        <f t="shared" si="4"/>
        <v>6203</v>
      </c>
      <c r="R28" s="28">
        <f t="shared" si="4"/>
        <v>3950</v>
      </c>
      <c r="S28" s="28">
        <f t="shared" si="4"/>
        <v>32</v>
      </c>
      <c r="T28" s="28">
        <f t="shared" si="4"/>
        <v>29354</v>
      </c>
      <c r="U28" s="28">
        <f t="shared" si="4"/>
        <v>65683</v>
      </c>
      <c r="V28" s="28">
        <f t="shared" si="4"/>
        <v>0</v>
      </c>
      <c r="W28" s="29">
        <f t="shared" si="4"/>
        <v>6356</v>
      </c>
      <c r="X28" s="96">
        <f t="shared" si="0"/>
        <v>347570</v>
      </c>
      <c r="Y28" s="28">
        <f t="shared" si="1"/>
        <v>357331</v>
      </c>
      <c r="Z28" s="28">
        <f t="shared" si="2"/>
        <v>312192</v>
      </c>
      <c r="AA28" s="29">
        <f t="shared" si="3"/>
        <v>342493</v>
      </c>
    </row>
    <row r="29" spans="1:27" ht="12" customHeight="1" x14ac:dyDescent="0.2">
      <c r="A29" s="97" t="s">
        <v>18</v>
      </c>
      <c r="B29" s="37">
        <v>505</v>
      </c>
      <c r="C29" s="37">
        <v>0</v>
      </c>
      <c r="D29" s="37">
        <v>106</v>
      </c>
      <c r="E29" s="37">
        <v>0</v>
      </c>
      <c r="F29" s="37">
        <v>471</v>
      </c>
      <c r="G29" s="37">
        <v>0</v>
      </c>
      <c r="H29" s="37">
        <v>38</v>
      </c>
      <c r="I29" s="37">
        <v>0</v>
      </c>
      <c r="J29" s="37">
        <v>0</v>
      </c>
      <c r="K29" s="37">
        <v>0</v>
      </c>
      <c r="L29" s="37">
        <v>5177</v>
      </c>
      <c r="M29" s="37">
        <v>990</v>
      </c>
      <c r="N29" s="37">
        <v>0</v>
      </c>
      <c r="O29" s="37">
        <v>0</v>
      </c>
      <c r="P29" s="37">
        <v>43</v>
      </c>
      <c r="Q29" s="37">
        <v>0</v>
      </c>
      <c r="R29" s="37">
        <v>686</v>
      </c>
      <c r="S29" s="37">
        <v>0</v>
      </c>
      <c r="T29" s="63">
        <v>4204</v>
      </c>
      <c r="U29" s="63">
        <v>317</v>
      </c>
      <c r="V29" s="63">
        <v>1199</v>
      </c>
      <c r="W29" s="64">
        <v>0</v>
      </c>
      <c r="X29" s="98">
        <f t="shared" si="0"/>
        <v>12429</v>
      </c>
      <c r="Y29" s="37">
        <f t="shared" si="1"/>
        <v>1307</v>
      </c>
      <c r="Z29" s="37">
        <f t="shared" si="2"/>
        <v>10357</v>
      </c>
      <c r="AA29" s="99">
        <f t="shared" si="3"/>
        <v>1307</v>
      </c>
    </row>
    <row r="30" spans="1:27" ht="12" customHeight="1" thickBot="1" x14ac:dyDescent="0.25">
      <c r="A30" s="95" t="s">
        <v>19</v>
      </c>
      <c r="B30" s="28">
        <f>SUM(B28:B29)</f>
        <v>47093</v>
      </c>
      <c r="C30" s="28">
        <f t="shared" ref="C30:W30" si="5">SUM(C28:C29)</f>
        <v>64185</v>
      </c>
      <c r="D30" s="28">
        <f t="shared" si="5"/>
        <v>1029</v>
      </c>
      <c r="E30" s="28">
        <f t="shared" si="5"/>
        <v>259</v>
      </c>
      <c r="F30" s="28">
        <f t="shared" si="5"/>
        <v>144725</v>
      </c>
      <c r="G30" s="28">
        <f t="shared" si="5"/>
        <v>123587</v>
      </c>
      <c r="H30" s="28">
        <f t="shared" si="5"/>
        <v>3931</v>
      </c>
      <c r="I30" s="28">
        <f t="shared" si="5"/>
        <v>1404</v>
      </c>
      <c r="J30" s="28">
        <f t="shared" si="5"/>
        <v>5278</v>
      </c>
      <c r="K30" s="28">
        <f t="shared" si="5"/>
        <v>342</v>
      </c>
      <c r="L30" s="28">
        <f t="shared" si="5"/>
        <v>97173</v>
      </c>
      <c r="M30" s="28">
        <f t="shared" si="5"/>
        <v>90028</v>
      </c>
      <c r="N30" s="28">
        <f t="shared" si="5"/>
        <v>19</v>
      </c>
      <c r="O30" s="28">
        <f t="shared" si="5"/>
        <v>242</v>
      </c>
      <c r="P30" s="28">
        <f t="shared" si="5"/>
        <v>21358</v>
      </c>
      <c r="Q30" s="28">
        <f t="shared" si="5"/>
        <v>6203</v>
      </c>
      <c r="R30" s="28">
        <f t="shared" si="5"/>
        <v>4636</v>
      </c>
      <c r="S30" s="28">
        <f t="shared" si="5"/>
        <v>32</v>
      </c>
      <c r="T30" s="28">
        <f t="shared" si="5"/>
        <v>33558</v>
      </c>
      <c r="U30" s="28">
        <f t="shared" si="5"/>
        <v>66000</v>
      </c>
      <c r="V30" s="28">
        <f t="shared" si="5"/>
        <v>1199</v>
      </c>
      <c r="W30" s="29">
        <f t="shared" si="5"/>
        <v>6356</v>
      </c>
      <c r="X30" s="96">
        <f t="shared" si="0"/>
        <v>359999</v>
      </c>
      <c r="Y30" s="28">
        <f t="shared" si="1"/>
        <v>358638</v>
      </c>
      <c r="Z30" s="28">
        <f t="shared" si="2"/>
        <v>322549</v>
      </c>
      <c r="AA30" s="29">
        <f t="shared" si="3"/>
        <v>343800</v>
      </c>
    </row>
    <row r="31" spans="1:27" ht="12" customHeight="1" x14ac:dyDescent="0.2">
      <c r="A31" s="203" t="s">
        <v>224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287</v>
      </c>
      <c r="D32" s="100"/>
    </row>
    <row r="33" spans="1:27" ht="12" customHeight="1" x14ac:dyDescent="0.2">
      <c r="Q33" s="108"/>
    </row>
    <row r="34" spans="1:27" ht="17.25" customHeight="1" thickBot="1" x14ac:dyDescent="0.35">
      <c r="A34" s="53" t="s">
        <v>146</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3223</v>
      </c>
      <c r="C38" s="34">
        <v>3929</v>
      </c>
      <c r="D38" s="34">
        <v>6</v>
      </c>
      <c r="E38" s="34">
        <v>0</v>
      </c>
      <c r="F38" s="34">
        <v>8950</v>
      </c>
      <c r="G38" s="34">
        <v>7868</v>
      </c>
      <c r="H38" s="34">
        <v>130</v>
      </c>
      <c r="I38" s="34">
        <v>112</v>
      </c>
      <c r="J38" s="34">
        <v>517</v>
      </c>
      <c r="K38" s="34">
        <v>0</v>
      </c>
      <c r="L38" s="34">
        <v>8727</v>
      </c>
      <c r="M38" s="34">
        <v>6208</v>
      </c>
      <c r="N38" s="34">
        <v>0</v>
      </c>
      <c r="O38" s="34">
        <v>135</v>
      </c>
      <c r="P38" s="34">
        <v>3734</v>
      </c>
      <c r="Q38" s="34">
        <v>441</v>
      </c>
      <c r="R38" s="34">
        <v>555</v>
      </c>
      <c r="S38" s="34">
        <v>32</v>
      </c>
      <c r="T38" s="33">
        <v>3975</v>
      </c>
      <c r="U38" s="33">
        <v>23524</v>
      </c>
      <c r="V38" s="33">
        <v>0</v>
      </c>
      <c r="W38" s="59">
        <v>1210</v>
      </c>
      <c r="X38" s="102">
        <f t="shared" ref="X38:X55" si="6">SUM(B38,D38,F38,H38,J38,L38,N38,P38,R38,T38,V38)</f>
        <v>29817</v>
      </c>
      <c r="Y38" s="34">
        <f t="shared" ref="Y38:Y55" si="7">SUM(C38,E38,G38,I38,K38,M38,O38,Q38,S38,U38,W38)</f>
        <v>43459</v>
      </c>
      <c r="Z38" s="34">
        <f t="shared" ref="Z38:Z55" si="8">SUM(B38,F38,L38,T38)</f>
        <v>24875</v>
      </c>
      <c r="AA38" s="103">
        <f t="shared" ref="AA38:AA55" si="9">SUM(C38,G38,M38,U38)</f>
        <v>41529</v>
      </c>
    </row>
    <row r="39" spans="1:27" ht="12" customHeight="1" x14ac:dyDescent="0.2">
      <c r="A39" s="92">
        <v>2</v>
      </c>
      <c r="B39" s="34">
        <v>767</v>
      </c>
      <c r="C39" s="34">
        <v>3039</v>
      </c>
      <c r="D39" s="34">
        <v>228</v>
      </c>
      <c r="E39" s="34">
        <v>10</v>
      </c>
      <c r="F39" s="34">
        <v>3220</v>
      </c>
      <c r="G39" s="34">
        <v>5966</v>
      </c>
      <c r="H39" s="34">
        <v>331</v>
      </c>
      <c r="I39" s="34">
        <v>45</v>
      </c>
      <c r="J39" s="34">
        <v>233</v>
      </c>
      <c r="K39" s="34">
        <v>0</v>
      </c>
      <c r="L39" s="34">
        <v>3147</v>
      </c>
      <c r="M39" s="34">
        <v>4128</v>
      </c>
      <c r="N39" s="34">
        <v>0</v>
      </c>
      <c r="O39" s="34">
        <v>0</v>
      </c>
      <c r="P39" s="34">
        <v>1135</v>
      </c>
      <c r="Q39" s="34">
        <v>1039</v>
      </c>
      <c r="R39" s="34">
        <v>0</v>
      </c>
      <c r="S39" s="34">
        <v>0</v>
      </c>
      <c r="T39" s="33">
        <v>1498</v>
      </c>
      <c r="U39" s="33">
        <v>2190</v>
      </c>
      <c r="V39" s="33">
        <v>0</v>
      </c>
      <c r="W39" s="59">
        <v>463</v>
      </c>
      <c r="X39" s="102">
        <f t="shared" si="6"/>
        <v>10559</v>
      </c>
      <c r="Y39" s="34">
        <f t="shared" si="7"/>
        <v>16880</v>
      </c>
      <c r="Z39" s="34">
        <f t="shared" si="8"/>
        <v>8632</v>
      </c>
      <c r="AA39" s="103">
        <f t="shared" si="9"/>
        <v>15323</v>
      </c>
    </row>
    <row r="40" spans="1:27" ht="12" customHeight="1" x14ac:dyDescent="0.2">
      <c r="A40" s="93">
        <v>3</v>
      </c>
      <c r="B40" s="35">
        <v>2507</v>
      </c>
      <c r="C40" s="35">
        <v>3801</v>
      </c>
      <c r="D40" s="35">
        <v>44</v>
      </c>
      <c r="E40" s="35">
        <v>58</v>
      </c>
      <c r="F40" s="35">
        <v>9422</v>
      </c>
      <c r="G40" s="35">
        <v>7917</v>
      </c>
      <c r="H40" s="35">
        <v>121</v>
      </c>
      <c r="I40" s="35">
        <v>161</v>
      </c>
      <c r="J40" s="35">
        <v>582</v>
      </c>
      <c r="K40" s="35">
        <v>0</v>
      </c>
      <c r="L40" s="35">
        <v>9177</v>
      </c>
      <c r="M40" s="35">
        <v>5339</v>
      </c>
      <c r="N40" s="35">
        <v>0</v>
      </c>
      <c r="O40" s="35">
        <v>63</v>
      </c>
      <c r="P40" s="35">
        <v>3153</v>
      </c>
      <c r="Q40" s="35">
        <v>227</v>
      </c>
      <c r="R40" s="35">
        <v>0</v>
      </c>
      <c r="S40" s="35">
        <v>0</v>
      </c>
      <c r="T40" s="63">
        <v>10693</v>
      </c>
      <c r="U40" s="63">
        <v>13648</v>
      </c>
      <c r="V40" s="63">
        <v>0</v>
      </c>
      <c r="W40" s="64">
        <v>2113</v>
      </c>
      <c r="X40" s="104">
        <f t="shared" si="6"/>
        <v>35699</v>
      </c>
      <c r="Y40" s="35">
        <f t="shared" si="7"/>
        <v>33327</v>
      </c>
      <c r="Z40" s="35">
        <f t="shared" si="8"/>
        <v>31799</v>
      </c>
      <c r="AA40" s="105">
        <f t="shared" si="9"/>
        <v>30705</v>
      </c>
    </row>
    <row r="41" spans="1:27" ht="12" customHeight="1" x14ac:dyDescent="0.2">
      <c r="A41" s="94">
        <v>4</v>
      </c>
      <c r="B41" s="36">
        <v>6074</v>
      </c>
      <c r="C41" s="36">
        <v>3082</v>
      </c>
      <c r="D41" s="36">
        <v>308</v>
      </c>
      <c r="E41" s="36">
        <v>5</v>
      </c>
      <c r="F41" s="36">
        <v>19044</v>
      </c>
      <c r="G41" s="36">
        <v>7421</v>
      </c>
      <c r="H41" s="36">
        <v>776</v>
      </c>
      <c r="I41" s="36">
        <v>40</v>
      </c>
      <c r="J41" s="36">
        <v>829</v>
      </c>
      <c r="K41" s="36">
        <v>51</v>
      </c>
      <c r="L41" s="36">
        <v>9696</v>
      </c>
      <c r="M41" s="36">
        <v>4401</v>
      </c>
      <c r="N41" s="36">
        <v>0</v>
      </c>
      <c r="O41" s="36">
        <v>0</v>
      </c>
      <c r="P41" s="36">
        <v>2189</v>
      </c>
      <c r="Q41" s="36">
        <v>455</v>
      </c>
      <c r="R41" s="36">
        <v>567</v>
      </c>
      <c r="S41" s="36">
        <v>0</v>
      </c>
      <c r="T41" s="74">
        <v>756</v>
      </c>
      <c r="U41" s="74">
        <v>103</v>
      </c>
      <c r="V41" s="74">
        <v>0</v>
      </c>
      <c r="W41" s="75">
        <v>0</v>
      </c>
      <c r="X41" s="106">
        <f t="shared" si="6"/>
        <v>40239</v>
      </c>
      <c r="Y41" s="36">
        <f t="shared" si="7"/>
        <v>15558</v>
      </c>
      <c r="Z41" s="36">
        <f t="shared" si="8"/>
        <v>35570</v>
      </c>
      <c r="AA41" s="107">
        <f t="shared" si="9"/>
        <v>15007</v>
      </c>
    </row>
    <row r="42" spans="1:27" ht="12" customHeight="1" x14ac:dyDescent="0.2">
      <c r="A42" s="92">
        <v>5</v>
      </c>
      <c r="B42" s="34">
        <v>2533</v>
      </c>
      <c r="C42" s="34">
        <v>3513</v>
      </c>
      <c r="D42" s="34">
        <v>0</v>
      </c>
      <c r="E42" s="34">
        <v>61</v>
      </c>
      <c r="F42" s="34">
        <v>6305</v>
      </c>
      <c r="G42" s="34">
        <v>7202</v>
      </c>
      <c r="H42" s="34">
        <v>0</v>
      </c>
      <c r="I42" s="34">
        <v>194</v>
      </c>
      <c r="J42" s="34">
        <v>286</v>
      </c>
      <c r="K42" s="34">
        <v>0</v>
      </c>
      <c r="L42" s="34">
        <v>5302</v>
      </c>
      <c r="M42" s="34">
        <v>6945</v>
      </c>
      <c r="N42" s="34">
        <v>0</v>
      </c>
      <c r="O42" s="34">
        <v>0</v>
      </c>
      <c r="P42" s="34">
        <v>1631</v>
      </c>
      <c r="Q42" s="34">
        <v>468</v>
      </c>
      <c r="R42" s="34">
        <v>0</v>
      </c>
      <c r="S42" s="34">
        <v>0</v>
      </c>
      <c r="T42" s="33">
        <v>540</v>
      </c>
      <c r="U42" s="33">
        <v>5676</v>
      </c>
      <c r="V42" s="33">
        <v>0</v>
      </c>
      <c r="W42" s="59">
        <v>0</v>
      </c>
      <c r="X42" s="102">
        <f t="shared" si="6"/>
        <v>16597</v>
      </c>
      <c r="Y42" s="34">
        <f t="shared" si="7"/>
        <v>24059</v>
      </c>
      <c r="Z42" s="34">
        <f t="shared" si="8"/>
        <v>14680</v>
      </c>
      <c r="AA42" s="103">
        <f t="shared" si="9"/>
        <v>23336</v>
      </c>
    </row>
    <row r="43" spans="1:27" ht="12" customHeight="1" x14ac:dyDescent="0.2">
      <c r="A43" s="93">
        <v>6</v>
      </c>
      <c r="B43" s="35">
        <v>2561</v>
      </c>
      <c r="C43" s="35">
        <v>3999</v>
      </c>
      <c r="D43" s="35">
        <v>48</v>
      </c>
      <c r="E43" s="35">
        <v>38</v>
      </c>
      <c r="F43" s="35">
        <v>6428</v>
      </c>
      <c r="G43" s="35">
        <v>8378</v>
      </c>
      <c r="H43" s="35">
        <v>53</v>
      </c>
      <c r="I43" s="35">
        <v>147</v>
      </c>
      <c r="J43" s="35">
        <v>126</v>
      </c>
      <c r="K43" s="35">
        <v>0</v>
      </c>
      <c r="L43" s="35">
        <v>8056</v>
      </c>
      <c r="M43" s="35">
        <v>6076</v>
      </c>
      <c r="N43" s="35">
        <v>0</v>
      </c>
      <c r="O43" s="35">
        <v>0</v>
      </c>
      <c r="P43" s="35">
        <v>1685</v>
      </c>
      <c r="Q43" s="35">
        <v>374</v>
      </c>
      <c r="R43" s="35">
        <v>0</v>
      </c>
      <c r="S43" s="35">
        <v>0</v>
      </c>
      <c r="T43" s="63">
        <v>2837</v>
      </c>
      <c r="U43" s="63">
        <v>2959</v>
      </c>
      <c r="V43" s="63">
        <v>0</v>
      </c>
      <c r="W43" s="64">
        <v>0</v>
      </c>
      <c r="X43" s="104">
        <f t="shared" si="6"/>
        <v>21794</v>
      </c>
      <c r="Y43" s="35">
        <f t="shared" si="7"/>
        <v>21971</v>
      </c>
      <c r="Z43" s="35">
        <f t="shared" si="8"/>
        <v>19882</v>
      </c>
      <c r="AA43" s="105">
        <f t="shared" si="9"/>
        <v>21412</v>
      </c>
    </row>
    <row r="44" spans="1:27" ht="12" customHeight="1" x14ac:dyDescent="0.2">
      <c r="A44" s="94">
        <v>7</v>
      </c>
      <c r="B44" s="36">
        <v>3345</v>
      </c>
      <c r="C44" s="36">
        <v>4421</v>
      </c>
      <c r="D44" s="36">
        <v>0</v>
      </c>
      <c r="E44" s="36">
        <v>12</v>
      </c>
      <c r="F44" s="36">
        <v>10930</v>
      </c>
      <c r="G44" s="36">
        <v>8613</v>
      </c>
      <c r="H44" s="36">
        <v>184</v>
      </c>
      <c r="I44" s="36">
        <v>36</v>
      </c>
      <c r="J44" s="36">
        <v>411</v>
      </c>
      <c r="K44" s="36">
        <v>59</v>
      </c>
      <c r="L44" s="36">
        <v>6275</v>
      </c>
      <c r="M44" s="36">
        <v>4332</v>
      </c>
      <c r="N44" s="36">
        <v>0</v>
      </c>
      <c r="O44" s="36">
        <v>0</v>
      </c>
      <c r="P44" s="36">
        <v>1312</v>
      </c>
      <c r="Q44" s="36">
        <v>990</v>
      </c>
      <c r="R44" s="36">
        <v>0</v>
      </c>
      <c r="S44" s="36">
        <v>0</v>
      </c>
      <c r="T44" s="74">
        <v>991</v>
      </c>
      <c r="U44" s="74">
        <v>2600</v>
      </c>
      <c r="V44" s="74">
        <v>0</v>
      </c>
      <c r="W44" s="75">
        <v>0</v>
      </c>
      <c r="X44" s="106">
        <f t="shared" si="6"/>
        <v>23448</v>
      </c>
      <c r="Y44" s="36">
        <f t="shared" si="7"/>
        <v>21063</v>
      </c>
      <c r="Z44" s="36">
        <f t="shared" si="8"/>
        <v>21541</v>
      </c>
      <c r="AA44" s="107">
        <f t="shared" si="9"/>
        <v>19966</v>
      </c>
    </row>
    <row r="45" spans="1:27" ht="12" customHeight="1" x14ac:dyDescent="0.2">
      <c r="A45" s="92">
        <v>8</v>
      </c>
      <c r="B45" s="34">
        <v>6713</v>
      </c>
      <c r="C45" s="34">
        <v>3606</v>
      </c>
      <c r="D45" s="34">
        <v>0</v>
      </c>
      <c r="E45" s="34">
        <v>0</v>
      </c>
      <c r="F45" s="34">
        <v>18029</v>
      </c>
      <c r="G45" s="34">
        <v>7216</v>
      </c>
      <c r="H45" s="34">
        <v>369</v>
      </c>
      <c r="I45" s="34">
        <v>0</v>
      </c>
      <c r="J45" s="34">
        <v>746</v>
      </c>
      <c r="K45" s="34">
        <v>142</v>
      </c>
      <c r="L45" s="34">
        <v>5967</v>
      </c>
      <c r="M45" s="34">
        <v>4046</v>
      </c>
      <c r="N45" s="34">
        <v>0</v>
      </c>
      <c r="O45" s="34">
        <v>0</v>
      </c>
      <c r="P45" s="34">
        <v>1663</v>
      </c>
      <c r="Q45" s="34">
        <v>250</v>
      </c>
      <c r="R45" s="34">
        <v>480</v>
      </c>
      <c r="S45" s="34">
        <v>0</v>
      </c>
      <c r="T45" s="33">
        <v>437</v>
      </c>
      <c r="U45" s="33">
        <v>677</v>
      </c>
      <c r="V45" s="33">
        <v>0</v>
      </c>
      <c r="W45" s="59">
        <v>0</v>
      </c>
      <c r="X45" s="102">
        <f t="shared" si="6"/>
        <v>34404</v>
      </c>
      <c r="Y45" s="34">
        <f t="shared" si="7"/>
        <v>15937</v>
      </c>
      <c r="Z45" s="34">
        <f t="shared" si="8"/>
        <v>31146</v>
      </c>
      <c r="AA45" s="103">
        <f t="shared" si="9"/>
        <v>15545</v>
      </c>
    </row>
    <row r="46" spans="1:27" ht="12" customHeight="1" x14ac:dyDescent="0.2">
      <c r="A46" s="93">
        <v>9</v>
      </c>
      <c r="B46" s="35">
        <v>2768</v>
      </c>
      <c r="C46" s="35">
        <v>4294</v>
      </c>
      <c r="D46" s="35">
        <v>0</v>
      </c>
      <c r="E46" s="35">
        <v>0</v>
      </c>
      <c r="F46" s="35">
        <v>11956</v>
      </c>
      <c r="G46" s="35">
        <v>9184</v>
      </c>
      <c r="H46" s="35">
        <v>0</v>
      </c>
      <c r="I46" s="35">
        <v>0</v>
      </c>
      <c r="J46" s="35">
        <v>412</v>
      </c>
      <c r="K46" s="35">
        <v>0</v>
      </c>
      <c r="L46" s="35">
        <v>7568</v>
      </c>
      <c r="M46" s="35">
        <v>7456</v>
      </c>
      <c r="N46" s="35">
        <v>0</v>
      </c>
      <c r="O46" s="35">
        <v>0</v>
      </c>
      <c r="P46" s="35">
        <v>702</v>
      </c>
      <c r="Q46" s="35">
        <v>316</v>
      </c>
      <c r="R46" s="35">
        <v>1105</v>
      </c>
      <c r="S46" s="35">
        <v>0</v>
      </c>
      <c r="T46" s="63">
        <v>0</v>
      </c>
      <c r="U46" s="63">
        <v>1192</v>
      </c>
      <c r="V46" s="63">
        <v>0</v>
      </c>
      <c r="W46" s="64">
        <v>0</v>
      </c>
      <c r="X46" s="104">
        <f t="shared" si="6"/>
        <v>24511</v>
      </c>
      <c r="Y46" s="35">
        <f t="shared" si="7"/>
        <v>22442</v>
      </c>
      <c r="Z46" s="35">
        <f t="shared" si="8"/>
        <v>22292</v>
      </c>
      <c r="AA46" s="105">
        <f t="shared" si="9"/>
        <v>22126</v>
      </c>
    </row>
    <row r="47" spans="1:27" ht="12" customHeight="1" x14ac:dyDescent="0.2">
      <c r="A47" s="94">
        <v>10</v>
      </c>
      <c r="B47" s="36">
        <v>3361</v>
      </c>
      <c r="C47" s="36">
        <v>3553</v>
      </c>
      <c r="D47" s="36">
        <v>126</v>
      </c>
      <c r="E47" s="36">
        <v>0</v>
      </c>
      <c r="F47" s="36">
        <v>10569</v>
      </c>
      <c r="G47" s="36">
        <v>6666</v>
      </c>
      <c r="H47" s="36">
        <v>225</v>
      </c>
      <c r="I47" s="36">
        <v>0</v>
      </c>
      <c r="J47" s="36">
        <v>251</v>
      </c>
      <c r="K47" s="36">
        <v>0</v>
      </c>
      <c r="L47" s="36">
        <v>6654</v>
      </c>
      <c r="M47" s="36">
        <v>6112</v>
      </c>
      <c r="N47" s="36">
        <v>0</v>
      </c>
      <c r="O47" s="36">
        <v>0</v>
      </c>
      <c r="P47" s="36">
        <v>1401</v>
      </c>
      <c r="Q47" s="36">
        <v>284</v>
      </c>
      <c r="R47" s="36">
        <v>584</v>
      </c>
      <c r="S47" s="36">
        <v>0</v>
      </c>
      <c r="T47" s="74">
        <v>0</v>
      </c>
      <c r="U47" s="74">
        <v>1082</v>
      </c>
      <c r="V47" s="74">
        <v>0</v>
      </c>
      <c r="W47" s="75">
        <v>0</v>
      </c>
      <c r="X47" s="106">
        <f t="shared" si="6"/>
        <v>23171</v>
      </c>
      <c r="Y47" s="36">
        <f t="shared" si="7"/>
        <v>17697</v>
      </c>
      <c r="Z47" s="36">
        <f t="shared" si="8"/>
        <v>20584</v>
      </c>
      <c r="AA47" s="107">
        <f t="shared" si="9"/>
        <v>17413</v>
      </c>
    </row>
    <row r="48" spans="1:27" ht="12" customHeight="1" x14ac:dyDescent="0.2">
      <c r="A48" s="92">
        <v>11</v>
      </c>
      <c r="B48" s="34">
        <v>2863</v>
      </c>
      <c r="C48" s="34">
        <v>4519</v>
      </c>
      <c r="D48" s="34">
        <v>91</v>
      </c>
      <c r="E48" s="34">
        <v>0</v>
      </c>
      <c r="F48" s="34">
        <v>10307</v>
      </c>
      <c r="G48" s="34">
        <v>8762</v>
      </c>
      <c r="H48" s="34">
        <v>935</v>
      </c>
      <c r="I48" s="34">
        <v>41</v>
      </c>
      <c r="J48" s="34">
        <v>190</v>
      </c>
      <c r="K48" s="34">
        <v>35</v>
      </c>
      <c r="L48" s="34">
        <v>3682</v>
      </c>
      <c r="M48" s="34">
        <v>5893</v>
      </c>
      <c r="N48" s="34">
        <v>0</v>
      </c>
      <c r="O48" s="34">
        <v>0</v>
      </c>
      <c r="P48" s="34">
        <v>378</v>
      </c>
      <c r="Q48" s="34">
        <v>71</v>
      </c>
      <c r="R48" s="34">
        <v>0</v>
      </c>
      <c r="S48" s="34">
        <v>0</v>
      </c>
      <c r="T48" s="33">
        <v>528</v>
      </c>
      <c r="U48" s="33">
        <v>512</v>
      </c>
      <c r="V48" s="33">
        <v>0</v>
      </c>
      <c r="W48" s="59">
        <v>0</v>
      </c>
      <c r="X48" s="102">
        <f t="shared" si="6"/>
        <v>18974</v>
      </c>
      <c r="Y48" s="34">
        <f t="shared" si="7"/>
        <v>19833</v>
      </c>
      <c r="Z48" s="34">
        <f t="shared" si="8"/>
        <v>17380</v>
      </c>
      <c r="AA48" s="103">
        <f t="shared" si="9"/>
        <v>19686</v>
      </c>
    </row>
    <row r="49" spans="1:27" ht="12" customHeight="1" x14ac:dyDescent="0.2">
      <c r="A49" s="93">
        <v>12</v>
      </c>
      <c r="B49" s="35">
        <v>3319</v>
      </c>
      <c r="C49" s="35">
        <v>4988</v>
      </c>
      <c r="D49" s="35">
        <v>10</v>
      </c>
      <c r="E49" s="35">
        <v>14</v>
      </c>
      <c r="F49" s="35">
        <v>9075</v>
      </c>
      <c r="G49" s="35">
        <v>8385</v>
      </c>
      <c r="H49" s="35">
        <v>106</v>
      </c>
      <c r="I49" s="35">
        <v>183</v>
      </c>
      <c r="J49" s="35">
        <v>199</v>
      </c>
      <c r="K49" s="35">
        <v>0</v>
      </c>
      <c r="L49" s="35">
        <v>3321</v>
      </c>
      <c r="M49" s="35">
        <v>6515</v>
      </c>
      <c r="N49" s="35">
        <v>0</v>
      </c>
      <c r="O49" s="35">
        <v>0</v>
      </c>
      <c r="P49" s="35">
        <v>684</v>
      </c>
      <c r="Q49" s="35">
        <v>801</v>
      </c>
      <c r="R49" s="35">
        <v>0</v>
      </c>
      <c r="S49" s="35">
        <v>0</v>
      </c>
      <c r="T49" s="63">
        <v>0</v>
      </c>
      <c r="U49" s="63">
        <v>944</v>
      </c>
      <c r="V49" s="63">
        <v>0</v>
      </c>
      <c r="W49" s="64">
        <v>295</v>
      </c>
      <c r="X49" s="104">
        <f t="shared" si="6"/>
        <v>16714</v>
      </c>
      <c r="Y49" s="35">
        <f t="shared" si="7"/>
        <v>22125</v>
      </c>
      <c r="Z49" s="35">
        <f t="shared" si="8"/>
        <v>15715</v>
      </c>
      <c r="AA49" s="105">
        <f t="shared" si="9"/>
        <v>20832</v>
      </c>
    </row>
    <row r="50" spans="1:27" ht="12" customHeight="1" x14ac:dyDescent="0.2">
      <c r="A50" s="94">
        <v>13</v>
      </c>
      <c r="B50" s="36">
        <v>2012</v>
      </c>
      <c r="C50" s="36">
        <v>7902</v>
      </c>
      <c r="D50" s="36">
        <v>10</v>
      </c>
      <c r="E50" s="36">
        <v>39</v>
      </c>
      <c r="F50" s="36">
        <v>5770</v>
      </c>
      <c r="G50" s="36">
        <v>14409</v>
      </c>
      <c r="H50" s="36">
        <v>134</v>
      </c>
      <c r="I50" s="36">
        <v>132</v>
      </c>
      <c r="J50" s="36">
        <v>166</v>
      </c>
      <c r="K50" s="36">
        <v>22</v>
      </c>
      <c r="L50" s="36">
        <v>6222</v>
      </c>
      <c r="M50" s="36">
        <v>12086</v>
      </c>
      <c r="N50" s="36">
        <v>0</v>
      </c>
      <c r="O50" s="36">
        <v>0</v>
      </c>
      <c r="P50" s="36">
        <v>532</v>
      </c>
      <c r="Q50" s="36">
        <v>162</v>
      </c>
      <c r="R50" s="36">
        <v>0</v>
      </c>
      <c r="S50" s="36">
        <v>0</v>
      </c>
      <c r="T50" s="74">
        <v>3029</v>
      </c>
      <c r="U50" s="74">
        <v>4494</v>
      </c>
      <c r="V50" s="74">
        <v>0</v>
      </c>
      <c r="W50" s="75">
        <v>1428</v>
      </c>
      <c r="X50" s="106">
        <f t="shared" si="6"/>
        <v>17875</v>
      </c>
      <c r="Y50" s="36">
        <f t="shared" si="7"/>
        <v>40674</v>
      </c>
      <c r="Z50" s="36">
        <f t="shared" si="8"/>
        <v>17033</v>
      </c>
      <c r="AA50" s="107">
        <f t="shared" si="9"/>
        <v>38891</v>
      </c>
    </row>
    <row r="51" spans="1:27" ht="12" customHeight="1" x14ac:dyDescent="0.2">
      <c r="A51" s="92">
        <v>14</v>
      </c>
      <c r="B51" s="34">
        <v>2379</v>
      </c>
      <c r="C51" s="34">
        <v>6221</v>
      </c>
      <c r="D51" s="34">
        <v>52</v>
      </c>
      <c r="E51" s="34">
        <v>9</v>
      </c>
      <c r="F51" s="34">
        <v>6753</v>
      </c>
      <c r="G51" s="34">
        <v>10518</v>
      </c>
      <c r="H51" s="34">
        <v>470</v>
      </c>
      <c r="I51" s="34">
        <v>118</v>
      </c>
      <c r="J51" s="34">
        <v>130</v>
      </c>
      <c r="K51" s="34">
        <v>33</v>
      </c>
      <c r="L51" s="34">
        <v>3970</v>
      </c>
      <c r="M51" s="34">
        <v>6358</v>
      </c>
      <c r="N51" s="34">
        <v>19</v>
      </c>
      <c r="O51" s="34">
        <v>0</v>
      </c>
      <c r="P51" s="34">
        <v>737</v>
      </c>
      <c r="Q51" s="34">
        <v>261</v>
      </c>
      <c r="R51" s="34">
        <v>0</v>
      </c>
      <c r="S51" s="34">
        <v>0</v>
      </c>
      <c r="T51" s="33">
        <v>3728</v>
      </c>
      <c r="U51" s="33">
        <v>3721</v>
      </c>
      <c r="V51" s="33">
        <v>0</v>
      </c>
      <c r="W51" s="59">
        <v>847</v>
      </c>
      <c r="X51" s="102">
        <f t="shared" si="6"/>
        <v>18238</v>
      </c>
      <c r="Y51" s="34">
        <f t="shared" si="7"/>
        <v>28086</v>
      </c>
      <c r="Z51" s="34">
        <f t="shared" si="8"/>
        <v>16830</v>
      </c>
      <c r="AA51" s="103">
        <f t="shared" si="9"/>
        <v>26818</v>
      </c>
    </row>
    <row r="52" spans="1:27" ht="12" customHeight="1" x14ac:dyDescent="0.2">
      <c r="A52" s="93">
        <v>15</v>
      </c>
      <c r="B52" s="35">
        <v>2163</v>
      </c>
      <c r="C52" s="35">
        <v>3318</v>
      </c>
      <c r="D52" s="35">
        <v>0</v>
      </c>
      <c r="E52" s="35">
        <v>13</v>
      </c>
      <c r="F52" s="35">
        <v>7496</v>
      </c>
      <c r="G52" s="35">
        <v>5082</v>
      </c>
      <c r="H52" s="35">
        <v>59</v>
      </c>
      <c r="I52" s="35">
        <v>195</v>
      </c>
      <c r="J52" s="35">
        <v>200</v>
      </c>
      <c r="K52" s="35">
        <v>0</v>
      </c>
      <c r="L52" s="35">
        <v>4232</v>
      </c>
      <c r="M52" s="35">
        <v>3143</v>
      </c>
      <c r="N52" s="35">
        <v>0</v>
      </c>
      <c r="O52" s="35">
        <v>44</v>
      </c>
      <c r="P52" s="35">
        <v>379</v>
      </c>
      <c r="Q52" s="35">
        <v>64</v>
      </c>
      <c r="R52" s="35">
        <v>659</v>
      </c>
      <c r="S52" s="35">
        <v>0</v>
      </c>
      <c r="T52" s="63">
        <v>342</v>
      </c>
      <c r="U52" s="63">
        <v>2361</v>
      </c>
      <c r="V52" s="63">
        <v>0</v>
      </c>
      <c r="W52" s="64">
        <v>0</v>
      </c>
      <c r="X52" s="104">
        <f t="shared" si="6"/>
        <v>15530</v>
      </c>
      <c r="Y52" s="35">
        <f t="shared" si="7"/>
        <v>14220</v>
      </c>
      <c r="Z52" s="35">
        <f t="shared" si="8"/>
        <v>14233</v>
      </c>
      <c r="AA52" s="105">
        <f t="shared" si="9"/>
        <v>13904</v>
      </c>
    </row>
    <row r="53" spans="1:27" ht="12" customHeight="1" thickBot="1" x14ac:dyDescent="0.25">
      <c r="A53" s="95" t="s">
        <v>17</v>
      </c>
      <c r="B53" s="28">
        <f t="shared" ref="B53:W53" si="10">SUM(B38:B52)</f>
        <v>46588</v>
      </c>
      <c r="C53" s="28">
        <f t="shared" si="10"/>
        <v>64185</v>
      </c>
      <c r="D53" s="28">
        <f t="shared" si="10"/>
        <v>923</v>
      </c>
      <c r="E53" s="28">
        <f t="shared" si="10"/>
        <v>259</v>
      </c>
      <c r="F53" s="28">
        <f t="shared" si="10"/>
        <v>144254</v>
      </c>
      <c r="G53" s="28">
        <f t="shared" si="10"/>
        <v>123587</v>
      </c>
      <c r="H53" s="28">
        <f t="shared" si="10"/>
        <v>3893</v>
      </c>
      <c r="I53" s="28">
        <f t="shared" si="10"/>
        <v>1404</v>
      </c>
      <c r="J53" s="28">
        <f t="shared" si="10"/>
        <v>5278</v>
      </c>
      <c r="K53" s="28">
        <f t="shared" si="10"/>
        <v>342</v>
      </c>
      <c r="L53" s="28">
        <f t="shared" si="10"/>
        <v>91996</v>
      </c>
      <c r="M53" s="28">
        <f t="shared" si="10"/>
        <v>89038</v>
      </c>
      <c r="N53" s="28">
        <f t="shared" si="10"/>
        <v>19</v>
      </c>
      <c r="O53" s="28">
        <f t="shared" si="10"/>
        <v>242</v>
      </c>
      <c r="P53" s="28">
        <f t="shared" si="10"/>
        <v>21315</v>
      </c>
      <c r="Q53" s="28">
        <f t="shared" si="10"/>
        <v>6203</v>
      </c>
      <c r="R53" s="28">
        <f t="shared" si="10"/>
        <v>3950</v>
      </c>
      <c r="S53" s="28">
        <f t="shared" si="10"/>
        <v>32</v>
      </c>
      <c r="T53" s="28">
        <f t="shared" si="10"/>
        <v>29354</v>
      </c>
      <c r="U53" s="28">
        <f t="shared" si="10"/>
        <v>65683</v>
      </c>
      <c r="V53" s="28">
        <f t="shared" si="10"/>
        <v>0</v>
      </c>
      <c r="W53" s="29">
        <f t="shared" si="10"/>
        <v>6356</v>
      </c>
      <c r="X53" s="96">
        <f t="shared" si="6"/>
        <v>347570</v>
      </c>
      <c r="Y53" s="28">
        <f t="shared" si="7"/>
        <v>357331</v>
      </c>
      <c r="Z53" s="28">
        <f t="shared" si="8"/>
        <v>312192</v>
      </c>
      <c r="AA53" s="29">
        <f t="shared" si="9"/>
        <v>342493</v>
      </c>
    </row>
    <row r="54" spans="1:27" ht="12" customHeight="1" x14ac:dyDescent="0.2">
      <c r="A54" s="97" t="s">
        <v>18</v>
      </c>
      <c r="B54" s="37">
        <v>505</v>
      </c>
      <c r="C54" s="37">
        <v>0</v>
      </c>
      <c r="D54" s="37">
        <v>106</v>
      </c>
      <c r="E54" s="37">
        <v>0</v>
      </c>
      <c r="F54" s="37">
        <v>471</v>
      </c>
      <c r="G54" s="37">
        <v>0</v>
      </c>
      <c r="H54" s="37">
        <v>38</v>
      </c>
      <c r="I54" s="37">
        <v>0</v>
      </c>
      <c r="J54" s="37">
        <v>0</v>
      </c>
      <c r="K54" s="37">
        <v>0</v>
      </c>
      <c r="L54" s="37">
        <v>5177</v>
      </c>
      <c r="M54" s="37">
        <v>990</v>
      </c>
      <c r="N54" s="37">
        <v>0</v>
      </c>
      <c r="O54" s="37">
        <v>0</v>
      </c>
      <c r="P54" s="37">
        <v>43</v>
      </c>
      <c r="Q54" s="37">
        <v>0</v>
      </c>
      <c r="R54" s="37">
        <v>686</v>
      </c>
      <c r="S54" s="37">
        <v>0</v>
      </c>
      <c r="T54" s="63">
        <v>4204</v>
      </c>
      <c r="U54" s="63">
        <v>317</v>
      </c>
      <c r="V54" s="63">
        <v>1199</v>
      </c>
      <c r="W54" s="64">
        <v>0</v>
      </c>
      <c r="X54" s="98">
        <f t="shared" si="6"/>
        <v>12429</v>
      </c>
      <c r="Y54" s="37">
        <f t="shared" si="7"/>
        <v>1307</v>
      </c>
      <c r="Z54" s="37">
        <f t="shared" si="8"/>
        <v>10357</v>
      </c>
      <c r="AA54" s="99">
        <f t="shared" si="9"/>
        <v>1307</v>
      </c>
    </row>
    <row r="55" spans="1:27" ht="12" customHeight="1" thickBot="1" x14ac:dyDescent="0.25">
      <c r="A55" s="95" t="s">
        <v>19</v>
      </c>
      <c r="B55" s="28">
        <f t="shared" ref="B55:W55" si="11">SUM(B53:B54)</f>
        <v>47093</v>
      </c>
      <c r="C55" s="28">
        <f t="shared" si="11"/>
        <v>64185</v>
      </c>
      <c r="D55" s="28">
        <f t="shared" si="11"/>
        <v>1029</v>
      </c>
      <c r="E55" s="28">
        <f t="shared" si="11"/>
        <v>259</v>
      </c>
      <c r="F55" s="28">
        <f t="shared" si="11"/>
        <v>144725</v>
      </c>
      <c r="G55" s="28">
        <f t="shared" si="11"/>
        <v>123587</v>
      </c>
      <c r="H55" s="28">
        <f t="shared" si="11"/>
        <v>3931</v>
      </c>
      <c r="I55" s="28">
        <f t="shared" si="11"/>
        <v>1404</v>
      </c>
      <c r="J55" s="28">
        <f t="shared" si="11"/>
        <v>5278</v>
      </c>
      <c r="K55" s="28">
        <f t="shared" si="11"/>
        <v>342</v>
      </c>
      <c r="L55" s="28">
        <f t="shared" si="11"/>
        <v>97173</v>
      </c>
      <c r="M55" s="28">
        <f t="shared" si="11"/>
        <v>90028</v>
      </c>
      <c r="N55" s="28">
        <f t="shared" si="11"/>
        <v>19</v>
      </c>
      <c r="O55" s="28">
        <f t="shared" si="11"/>
        <v>242</v>
      </c>
      <c r="P55" s="28">
        <f t="shared" si="11"/>
        <v>21358</v>
      </c>
      <c r="Q55" s="28">
        <f t="shared" si="11"/>
        <v>6203</v>
      </c>
      <c r="R55" s="28">
        <f t="shared" si="11"/>
        <v>4636</v>
      </c>
      <c r="S55" s="28">
        <f t="shared" si="11"/>
        <v>32</v>
      </c>
      <c r="T55" s="28">
        <f t="shared" si="11"/>
        <v>33558</v>
      </c>
      <c r="U55" s="28">
        <f t="shared" si="11"/>
        <v>66000</v>
      </c>
      <c r="V55" s="28">
        <f t="shared" si="11"/>
        <v>1199</v>
      </c>
      <c r="W55" s="29">
        <f t="shared" si="11"/>
        <v>6356</v>
      </c>
      <c r="X55" s="96">
        <f t="shared" si="6"/>
        <v>359999</v>
      </c>
      <c r="Y55" s="28">
        <f t="shared" si="7"/>
        <v>358638</v>
      </c>
      <c r="Z55" s="28">
        <f t="shared" si="8"/>
        <v>322549</v>
      </c>
      <c r="AA55" s="29">
        <f t="shared" si="9"/>
        <v>343800</v>
      </c>
    </row>
    <row r="56" spans="1:27" ht="12" customHeight="1" x14ac:dyDescent="0.2">
      <c r="A56" s="203" t="s">
        <v>224</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287</v>
      </c>
    </row>
    <row r="58" spans="1:27" ht="12" customHeight="1" x14ac:dyDescent="0.2">
      <c r="A58" s="79"/>
      <c r="P58" s="108"/>
    </row>
    <row r="59" spans="1:27" ht="18" customHeight="1" thickBot="1" x14ac:dyDescent="0.35">
      <c r="A59" s="53" t="s">
        <v>147</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10759</v>
      </c>
      <c r="C63" s="34">
        <f t="shared" ref="C63:AA63" si="12">SUM(C15:C16,C20:C23)</f>
        <v>23943</v>
      </c>
      <c r="D63" s="34">
        <f t="shared" si="12"/>
        <v>92</v>
      </c>
      <c r="E63" s="34">
        <f t="shared" si="12"/>
        <v>66</v>
      </c>
      <c r="F63" s="34">
        <f t="shared" si="12"/>
        <v>32839</v>
      </c>
      <c r="G63" s="34">
        <f t="shared" si="12"/>
        <v>41809</v>
      </c>
      <c r="H63" s="34">
        <f t="shared" si="12"/>
        <v>941</v>
      </c>
      <c r="I63" s="34">
        <f t="shared" si="12"/>
        <v>545</v>
      </c>
      <c r="J63" s="34">
        <f t="shared" si="12"/>
        <v>752</v>
      </c>
      <c r="K63" s="34">
        <f t="shared" si="12"/>
        <v>90</v>
      </c>
      <c r="L63" s="34">
        <f t="shared" si="12"/>
        <v>19988</v>
      </c>
      <c r="M63" s="34">
        <f t="shared" si="12"/>
        <v>31126</v>
      </c>
      <c r="N63" s="34">
        <f t="shared" si="12"/>
        <v>19</v>
      </c>
      <c r="O63" s="34">
        <f t="shared" si="12"/>
        <v>44</v>
      </c>
      <c r="P63" s="34">
        <f t="shared" si="12"/>
        <v>2260</v>
      </c>
      <c r="Q63" s="34">
        <f t="shared" si="12"/>
        <v>1098</v>
      </c>
      <c r="R63" s="34">
        <f t="shared" si="12"/>
        <v>659</v>
      </c>
      <c r="S63" s="34">
        <f t="shared" si="12"/>
        <v>0</v>
      </c>
      <c r="T63" s="33">
        <f t="shared" si="12"/>
        <v>5656</v>
      </c>
      <c r="U63" s="33">
        <f t="shared" si="12"/>
        <v>8542</v>
      </c>
      <c r="V63" s="33">
        <f t="shared" si="12"/>
        <v>0</v>
      </c>
      <c r="W63" s="59">
        <f t="shared" si="12"/>
        <v>2297</v>
      </c>
      <c r="X63" s="102">
        <f t="shared" si="12"/>
        <v>73965</v>
      </c>
      <c r="Y63" s="34">
        <f t="shared" si="12"/>
        <v>109560</v>
      </c>
      <c r="Z63" s="34">
        <f t="shared" si="12"/>
        <v>69242</v>
      </c>
      <c r="AA63" s="103">
        <f t="shared" si="12"/>
        <v>105420</v>
      </c>
    </row>
    <row r="64" spans="1:27" ht="12" customHeight="1" x14ac:dyDescent="0.2">
      <c r="A64" s="92" t="s">
        <v>26</v>
      </c>
      <c r="B64" s="34">
        <f>SUM(B7:B9,B12:B14,B17:B18,B24)</f>
        <v>19704</v>
      </c>
      <c r="C64" s="34">
        <f t="shared" ref="C64:AA64" si="13">SUM(C7:C9,C12:C14,C17:C18,C24)</f>
        <v>29328</v>
      </c>
      <c r="D64" s="34">
        <f t="shared" si="13"/>
        <v>523</v>
      </c>
      <c r="E64" s="34">
        <f t="shared" si="13"/>
        <v>188</v>
      </c>
      <c r="F64" s="34">
        <f t="shared" si="13"/>
        <v>62107</v>
      </c>
      <c r="G64" s="34">
        <f t="shared" si="13"/>
        <v>58726</v>
      </c>
      <c r="H64" s="34">
        <f t="shared" si="13"/>
        <v>1952</v>
      </c>
      <c r="I64" s="34">
        <f t="shared" si="13"/>
        <v>707</v>
      </c>
      <c r="J64" s="34">
        <f t="shared" si="13"/>
        <v>2438</v>
      </c>
      <c r="K64" s="34">
        <f t="shared" si="13"/>
        <v>59</v>
      </c>
      <c r="L64" s="34">
        <f t="shared" si="13"/>
        <v>46009</v>
      </c>
      <c r="M64" s="34">
        <f t="shared" si="13"/>
        <v>42760</v>
      </c>
      <c r="N64" s="34">
        <f t="shared" si="13"/>
        <v>0</v>
      </c>
      <c r="O64" s="34">
        <f t="shared" si="13"/>
        <v>63</v>
      </c>
      <c r="P64" s="34">
        <f t="shared" si="13"/>
        <v>13995</v>
      </c>
      <c r="Q64" s="34">
        <f t="shared" si="13"/>
        <v>3980</v>
      </c>
      <c r="R64" s="34">
        <f t="shared" si="13"/>
        <v>1139</v>
      </c>
      <c r="S64" s="34">
        <f t="shared" si="13"/>
        <v>32</v>
      </c>
      <c r="T64" s="33">
        <f t="shared" si="13"/>
        <v>22574</v>
      </c>
      <c r="U64" s="33">
        <f t="shared" si="13"/>
        <v>52372</v>
      </c>
      <c r="V64" s="33">
        <f t="shared" si="13"/>
        <v>0</v>
      </c>
      <c r="W64" s="59">
        <f t="shared" si="13"/>
        <v>4059</v>
      </c>
      <c r="X64" s="102">
        <f t="shared" si="13"/>
        <v>170441</v>
      </c>
      <c r="Y64" s="34">
        <f t="shared" si="13"/>
        <v>192274</v>
      </c>
      <c r="Z64" s="34">
        <f t="shared" si="13"/>
        <v>150394</v>
      </c>
      <c r="AA64" s="103">
        <f t="shared" si="13"/>
        <v>183186</v>
      </c>
    </row>
    <row r="65" spans="1:27" ht="12" customHeight="1" x14ac:dyDescent="0.2">
      <c r="A65" s="93" t="s">
        <v>27</v>
      </c>
      <c r="B65" s="35">
        <f>SUM(B10:B11,B19,B25:B27)</f>
        <v>16125</v>
      </c>
      <c r="C65" s="35">
        <f t="shared" ref="C65:AA65" si="14">SUM(C10:C11,C19,C25:C27)</f>
        <v>10914</v>
      </c>
      <c r="D65" s="35">
        <f t="shared" si="14"/>
        <v>308</v>
      </c>
      <c r="E65" s="35">
        <f t="shared" si="14"/>
        <v>5</v>
      </c>
      <c r="F65" s="35">
        <f t="shared" si="14"/>
        <v>49308</v>
      </c>
      <c r="G65" s="35">
        <f t="shared" si="14"/>
        <v>23052</v>
      </c>
      <c r="H65" s="35">
        <f t="shared" si="14"/>
        <v>1000</v>
      </c>
      <c r="I65" s="35">
        <f t="shared" si="14"/>
        <v>152</v>
      </c>
      <c r="J65" s="35">
        <f t="shared" si="14"/>
        <v>2088</v>
      </c>
      <c r="K65" s="35">
        <f t="shared" si="14"/>
        <v>193</v>
      </c>
      <c r="L65" s="35">
        <f t="shared" si="14"/>
        <v>25999</v>
      </c>
      <c r="M65" s="35">
        <f t="shared" si="14"/>
        <v>15152</v>
      </c>
      <c r="N65" s="35">
        <f t="shared" si="14"/>
        <v>0</v>
      </c>
      <c r="O65" s="35">
        <f t="shared" si="14"/>
        <v>135</v>
      </c>
      <c r="P65" s="35">
        <f t="shared" si="14"/>
        <v>5060</v>
      </c>
      <c r="Q65" s="35">
        <f t="shared" si="14"/>
        <v>1125</v>
      </c>
      <c r="R65" s="35">
        <f t="shared" si="14"/>
        <v>2152</v>
      </c>
      <c r="S65" s="35">
        <f t="shared" si="14"/>
        <v>0</v>
      </c>
      <c r="T65" s="63">
        <f t="shared" si="14"/>
        <v>1124</v>
      </c>
      <c r="U65" s="63">
        <f t="shared" si="14"/>
        <v>4769</v>
      </c>
      <c r="V65" s="63">
        <f t="shared" si="14"/>
        <v>0</v>
      </c>
      <c r="W65" s="64">
        <f t="shared" si="14"/>
        <v>0</v>
      </c>
      <c r="X65" s="104">
        <f t="shared" si="14"/>
        <v>103164</v>
      </c>
      <c r="Y65" s="35">
        <f t="shared" si="14"/>
        <v>55497</v>
      </c>
      <c r="Z65" s="35">
        <f t="shared" si="14"/>
        <v>92556</v>
      </c>
      <c r="AA65" s="105">
        <f t="shared" si="14"/>
        <v>53887</v>
      </c>
    </row>
    <row r="66" spans="1:27" ht="12" customHeight="1" thickBot="1" x14ac:dyDescent="0.25">
      <c r="A66" s="95" t="s">
        <v>17</v>
      </c>
      <c r="B66" s="28">
        <f>SUM(B63:B65)</f>
        <v>46588</v>
      </c>
      <c r="C66" s="28">
        <f t="shared" ref="C66:AA66" si="15">SUM(C63:C65)</f>
        <v>64185</v>
      </c>
      <c r="D66" s="28">
        <f t="shared" si="15"/>
        <v>923</v>
      </c>
      <c r="E66" s="28">
        <f t="shared" si="15"/>
        <v>259</v>
      </c>
      <c r="F66" s="28">
        <f t="shared" si="15"/>
        <v>144254</v>
      </c>
      <c r="G66" s="28">
        <f t="shared" si="15"/>
        <v>123587</v>
      </c>
      <c r="H66" s="28">
        <f t="shared" si="15"/>
        <v>3893</v>
      </c>
      <c r="I66" s="28">
        <f t="shared" si="15"/>
        <v>1404</v>
      </c>
      <c r="J66" s="28">
        <f t="shared" si="15"/>
        <v>5278</v>
      </c>
      <c r="K66" s="28">
        <f t="shared" si="15"/>
        <v>342</v>
      </c>
      <c r="L66" s="28">
        <f t="shared" si="15"/>
        <v>91996</v>
      </c>
      <c r="M66" s="28">
        <f t="shared" si="15"/>
        <v>89038</v>
      </c>
      <c r="N66" s="28">
        <f t="shared" si="15"/>
        <v>19</v>
      </c>
      <c r="O66" s="28">
        <f t="shared" si="15"/>
        <v>242</v>
      </c>
      <c r="P66" s="28">
        <f t="shared" si="15"/>
        <v>21315</v>
      </c>
      <c r="Q66" s="28">
        <f t="shared" si="15"/>
        <v>6203</v>
      </c>
      <c r="R66" s="28">
        <f t="shared" si="15"/>
        <v>3950</v>
      </c>
      <c r="S66" s="28">
        <f t="shared" si="15"/>
        <v>32</v>
      </c>
      <c r="T66" s="28">
        <f t="shared" si="15"/>
        <v>29354</v>
      </c>
      <c r="U66" s="28">
        <f t="shared" si="15"/>
        <v>65683</v>
      </c>
      <c r="V66" s="28">
        <f t="shared" si="15"/>
        <v>0</v>
      </c>
      <c r="W66" s="29">
        <f t="shared" si="15"/>
        <v>6356</v>
      </c>
      <c r="X66" s="96">
        <f t="shared" si="15"/>
        <v>347570</v>
      </c>
      <c r="Y66" s="28">
        <f t="shared" si="15"/>
        <v>357331</v>
      </c>
      <c r="Z66" s="28">
        <f t="shared" si="15"/>
        <v>312192</v>
      </c>
      <c r="AA66" s="29">
        <f t="shared" si="15"/>
        <v>342493</v>
      </c>
    </row>
    <row r="67" spans="1:27" ht="12" customHeight="1" x14ac:dyDescent="0.2">
      <c r="A67" s="97" t="s">
        <v>18</v>
      </c>
      <c r="B67" s="37">
        <f>B29</f>
        <v>505</v>
      </c>
      <c r="C67" s="37">
        <f t="shared" ref="C67:AA67" si="16">C29</f>
        <v>0</v>
      </c>
      <c r="D67" s="37">
        <f t="shared" si="16"/>
        <v>106</v>
      </c>
      <c r="E67" s="37">
        <f t="shared" si="16"/>
        <v>0</v>
      </c>
      <c r="F67" s="37">
        <f t="shared" si="16"/>
        <v>471</v>
      </c>
      <c r="G67" s="37">
        <f t="shared" si="16"/>
        <v>0</v>
      </c>
      <c r="H67" s="37">
        <f t="shared" si="16"/>
        <v>38</v>
      </c>
      <c r="I67" s="37">
        <f t="shared" si="16"/>
        <v>0</v>
      </c>
      <c r="J67" s="37">
        <f t="shared" si="16"/>
        <v>0</v>
      </c>
      <c r="K67" s="37">
        <f t="shared" si="16"/>
        <v>0</v>
      </c>
      <c r="L67" s="37">
        <f t="shared" si="16"/>
        <v>5177</v>
      </c>
      <c r="M67" s="37">
        <f t="shared" si="16"/>
        <v>990</v>
      </c>
      <c r="N67" s="37">
        <f t="shared" si="16"/>
        <v>0</v>
      </c>
      <c r="O67" s="37">
        <f t="shared" si="16"/>
        <v>0</v>
      </c>
      <c r="P67" s="37">
        <f t="shared" si="16"/>
        <v>43</v>
      </c>
      <c r="Q67" s="37">
        <f t="shared" si="16"/>
        <v>0</v>
      </c>
      <c r="R67" s="37">
        <f t="shared" si="16"/>
        <v>686</v>
      </c>
      <c r="S67" s="37">
        <f t="shared" si="16"/>
        <v>0</v>
      </c>
      <c r="T67" s="63">
        <f t="shared" si="16"/>
        <v>4204</v>
      </c>
      <c r="U67" s="63">
        <f t="shared" si="16"/>
        <v>317</v>
      </c>
      <c r="V67" s="63">
        <f t="shared" si="16"/>
        <v>1199</v>
      </c>
      <c r="W67" s="64">
        <f t="shared" si="16"/>
        <v>0</v>
      </c>
      <c r="X67" s="98">
        <f t="shared" si="16"/>
        <v>12429</v>
      </c>
      <c r="Y67" s="37">
        <f t="shared" si="16"/>
        <v>1307</v>
      </c>
      <c r="Z67" s="37">
        <f t="shared" si="16"/>
        <v>10357</v>
      </c>
      <c r="AA67" s="99">
        <f t="shared" si="16"/>
        <v>1307</v>
      </c>
    </row>
    <row r="68" spans="1:27" ht="12" customHeight="1" thickBot="1" x14ac:dyDescent="0.25">
      <c r="A68" s="95" t="s">
        <v>19</v>
      </c>
      <c r="B68" s="28">
        <f t="shared" ref="B68:W68" si="17">SUM(B66:B67)</f>
        <v>47093</v>
      </c>
      <c r="C68" s="28">
        <f t="shared" si="17"/>
        <v>64185</v>
      </c>
      <c r="D68" s="28">
        <f t="shared" si="17"/>
        <v>1029</v>
      </c>
      <c r="E68" s="28">
        <f t="shared" si="17"/>
        <v>259</v>
      </c>
      <c r="F68" s="28">
        <f t="shared" si="17"/>
        <v>144725</v>
      </c>
      <c r="G68" s="28">
        <f t="shared" si="17"/>
        <v>123587</v>
      </c>
      <c r="H68" s="28">
        <f t="shared" si="17"/>
        <v>3931</v>
      </c>
      <c r="I68" s="28">
        <f t="shared" si="17"/>
        <v>1404</v>
      </c>
      <c r="J68" s="28">
        <f t="shared" si="17"/>
        <v>5278</v>
      </c>
      <c r="K68" s="28">
        <f t="shared" si="17"/>
        <v>342</v>
      </c>
      <c r="L68" s="28">
        <f t="shared" si="17"/>
        <v>97173</v>
      </c>
      <c r="M68" s="28">
        <f t="shared" si="17"/>
        <v>90028</v>
      </c>
      <c r="N68" s="28">
        <f t="shared" si="17"/>
        <v>19</v>
      </c>
      <c r="O68" s="28">
        <f t="shared" si="17"/>
        <v>242</v>
      </c>
      <c r="P68" s="28">
        <f t="shared" si="17"/>
        <v>21358</v>
      </c>
      <c r="Q68" s="28">
        <f t="shared" si="17"/>
        <v>6203</v>
      </c>
      <c r="R68" s="28">
        <f t="shared" si="17"/>
        <v>4636</v>
      </c>
      <c r="S68" s="28">
        <f t="shared" si="17"/>
        <v>32</v>
      </c>
      <c r="T68" s="28">
        <f t="shared" si="17"/>
        <v>33558</v>
      </c>
      <c r="U68" s="28">
        <f t="shared" si="17"/>
        <v>66000</v>
      </c>
      <c r="V68" s="28">
        <f t="shared" si="17"/>
        <v>1199</v>
      </c>
      <c r="W68" s="29">
        <f t="shared" si="17"/>
        <v>6356</v>
      </c>
      <c r="X68" s="96">
        <f>SUM(B68,D68,F68,H68,J68,L68,N68,P68,R68,T68,V68)</f>
        <v>359999</v>
      </c>
      <c r="Y68" s="28">
        <f>SUM(C68,E68,G68,I68,K68,M68,O68,Q68,S68,U68,W68)</f>
        <v>358638</v>
      </c>
      <c r="Z68" s="28">
        <f>SUM(B68,F68,L68,T68)</f>
        <v>322549</v>
      </c>
      <c r="AA68" s="29">
        <f>SUM(C68,G68,M68,U68)</f>
        <v>343800</v>
      </c>
    </row>
    <row r="69" spans="1:27" ht="12" customHeight="1" x14ac:dyDescent="0.2">
      <c r="A69" s="79" t="s">
        <v>225</v>
      </c>
    </row>
    <row r="70" spans="1:27" ht="12" customHeight="1" x14ac:dyDescent="0.2">
      <c r="A70" s="77" t="s">
        <v>287</v>
      </c>
    </row>
  </sheetData>
  <mergeCells count="49">
    <mergeCell ref="X4:AA4"/>
    <mergeCell ref="V5:W5"/>
    <mergeCell ref="Z5:AA5"/>
    <mergeCell ref="B4:W4"/>
    <mergeCell ref="B5:C5"/>
    <mergeCell ref="D5:E5"/>
    <mergeCell ref="F5:G5"/>
    <mergeCell ref="X5:Y5"/>
    <mergeCell ref="T5:U5"/>
    <mergeCell ref="R5:S5"/>
    <mergeCell ref="J5:K5"/>
    <mergeCell ref="L5:M5"/>
    <mergeCell ref="N5:O5"/>
    <mergeCell ref="P5:Q5"/>
    <mergeCell ref="H5:I5"/>
    <mergeCell ref="A35:A37"/>
    <mergeCell ref="B35:W35"/>
    <mergeCell ref="B36:C36"/>
    <mergeCell ref="D36:E36"/>
    <mergeCell ref="F36:G36"/>
    <mergeCell ref="H36:I36"/>
    <mergeCell ref="J36:K36"/>
    <mergeCell ref="L36:M36"/>
    <mergeCell ref="V36:W36"/>
    <mergeCell ref="N36:O36"/>
    <mergeCell ref="P36:Q36"/>
    <mergeCell ref="R36:S36"/>
    <mergeCell ref="A4:A6"/>
    <mergeCell ref="B1:Y1"/>
    <mergeCell ref="A60:A62"/>
    <mergeCell ref="B60:W60"/>
    <mergeCell ref="X60:AA60"/>
    <mergeCell ref="B61:C61"/>
    <mergeCell ref="D61:E61"/>
    <mergeCell ref="F61:G61"/>
    <mergeCell ref="H61:I61"/>
    <mergeCell ref="J61:K61"/>
    <mergeCell ref="L61:M61"/>
    <mergeCell ref="X61:Y61"/>
    <mergeCell ref="Z61:AA61"/>
    <mergeCell ref="N61:O61"/>
    <mergeCell ref="X35:AA35"/>
    <mergeCell ref="X36:Y36"/>
    <mergeCell ref="Z36:AA36"/>
    <mergeCell ref="P61:Q61"/>
    <mergeCell ref="R61:S61"/>
    <mergeCell ref="T36:U36"/>
    <mergeCell ref="T61:U61"/>
    <mergeCell ref="V61:W61"/>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AA70"/>
  <sheetViews>
    <sheetView showGridLines="0" zoomScaleNormal="100" workbookViewId="0">
      <pane ySplit="1" topLeftCell="A3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16384" width="7.6640625" style="54"/>
  </cols>
  <sheetData>
    <row r="1" spans="1:27" s="52" customFormat="1" ht="59.25" customHeight="1" thickBot="1" x14ac:dyDescent="0.3">
      <c r="A1" s="51"/>
      <c r="B1" s="395" t="s">
        <v>55</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0.25" customHeight="1" thickBot="1" x14ac:dyDescent="0.35">
      <c r="A3" s="53" t="s">
        <v>148</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v>
      </c>
      <c r="C7" s="34">
        <v>48</v>
      </c>
      <c r="D7" s="34">
        <v>0</v>
      </c>
      <c r="E7" s="34">
        <v>1</v>
      </c>
      <c r="F7" s="34">
        <v>24</v>
      </c>
      <c r="G7" s="34">
        <v>40</v>
      </c>
      <c r="H7" s="34">
        <v>1</v>
      </c>
      <c r="I7" s="34">
        <v>2</v>
      </c>
      <c r="J7" s="34">
        <v>6</v>
      </c>
      <c r="K7" s="34">
        <v>0</v>
      </c>
      <c r="L7" s="34">
        <v>12</v>
      </c>
      <c r="M7" s="34">
        <v>35</v>
      </c>
      <c r="N7" s="34">
        <v>0</v>
      </c>
      <c r="O7" s="34">
        <v>1</v>
      </c>
      <c r="P7" s="34">
        <v>18</v>
      </c>
      <c r="Q7" s="34">
        <v>4</v>
      </c>
      <c r="R7" s="34">
        <v>1</v>
      </c>
      <c r="S7" s="34">
        <v>1</v>
      </c>
      <c r="T7" s="33">
        <v>13</v>
      </c>
      <c r="U7" s="33">
        <v>54</v>
      </c>
      <c r="V7" s="33">
        <v>0</v>
      </c>
      <c r="W7" s="59">
        <v>4</v>
      </c>
      <c r="X7" s="102">
        <f t="shared" ref="X7:X30" si="0">SUM(B7,D7,F7,H7,J7,L7,N7,P7,R7,T7,V7)</f>
        <v>87</v>
      </c>
      <c r="Y7" s="34">
        <f t="shared" ref="Y7:Y30" si="1">SUM(C7,E7,G7,I7,K7,M7,O7,Q7,S7,U7,W7)</f>
        <v>190</v>
      </c>
      <c r="Z7" s="34">
        <f t="shared" ref="Z7:Z30" si="2">SUM(B7,F7,L7,T7)</f>
        <v>61</v>
      </c>
      <c r="AA7" s="103">
        <f t="shared" ref="AA7:AA30" si="3">SUM(C7,G7,M7,U7)</f>
        <v>177</v>
      </c>
    </row>
    <row r="8" spans="1:27" ht="12" customHeight="1" x14ac:dyDescent="0.2">
      <c r="A8" s="92">
        <v>2</v>
      </c>
      <c r="B8" s="34">
        <v>10</v>
      </c>
      <c r="C8" s="34">
        <v>34</v>
      </c>
      <c r="D8" s="34">
        <v>1</v>
      </c>
      <c r="E8" s="34">
        <v>4</v>
      </c>
      <c r="F8" s="34">
        <v>22</v>
      </c>
      <c r="G8" s="34">
        <v>31</v>
      </c>
      <c r="H8" s="34">
        <v>2</v>
      </c>
      <c r="I8" s="34">
        <v>6</v>
      </c>
      <c r="J8" s="34">
        <v>5</v>
      </c>
      <c r="K8" s="34">
        <v>0</v>
      </c>
      <c r="L8" s="34">
        <v>12</v>
      </c>
      <c r="M8" s="34">
        <v>25</v>
      </c>
      <c r="N8" s="34">
        <v>0</v>
      </c>
      <c r="O8" s="34">
        <v>0</v>
      </c>
      <c r="P8" s="34">
        <v>6</v>
      </c>
      <c r="Q8" s="34">
        <v>5</v>
      </c>
      <c r="R8" s="34">
        <v>0</v>
      </c>
      <c r="S8" s="34">
        <v>0</v>
      </c>
      <c r="T8" s="33">
        <v>6</v>
      </c>
      <c r="U8" s="33">
        <v>19</v>
      </c>
      <c r="V8" s="33">
        <v>0</v>
      </c>
      <c r="W8" s="59">
        <v>1</v>
      </c>
      <c r="X8" s="102">
        <f t="shared" si="0"/>
        <v>64</v>
      </c>
      <c r="Y8" s="34">
        <f t="shared" si="1"/>
        <v>125</v>
      </c>
      <c r="Z8" s="34">
        <f t="shared" si="2"/>
        <v>50</v>
      </c>
      <c r="AA8" s="103">
        <f t="shared" si="3"/>
        <v>109</v>
      </c>
    </row>
    <row r="9" spans="1:27" ht="12" customHeight="1" x14ac:dyDescent="0.2">
      <c r="A9" s="93">
        <v>3</v>
      </c>
      <c r="B9" s="35">
        <v>7</v>
      </c>
      <c r="C9" s="35">
        <v>19</v>
      </c>
      <c r="D9" s="35">
        <v>1</v>
      </c>
      <c r="E9" s="35">
        <v>1</v>
      </c>
      <c r="F9" s="35">
        <v>16</v>
      </c>
      <c r="G9" s="35">
        <v>17</v>
      </c>
      <c r="H9" s="35">
        <v>3</v>
      </c>
      <c r="I9" s="35">
        <v>1</v>
      </c>
      <c r="J9" s="35">
        <v>5</v>
      </c>
      <c r="K9" s="35">
        <v>0</v>
      </c>
      <c r="L9" s="35">
        <v>4</v>
      </c>
      <c r="M9" s="35">
        <v>12</v>
      </c>
      <c r="N9" s="35">
        <v>0</v>
      </c>
      <c r="O9" s="35">
        <v>0</v>
      </c>
      <c r="P9" s="35">
        <v>19</v>
      </c>
      <c r="Q9" s="35">
        <v>1</v>
      </c>
      <c r="R9" s="35">
        <v>0</v>
      </c>
      <c r="S9" s="35">
        <v>0</v>
      </c>
      <c r="T9" s="63">
        <v>4</v>
      </c>
      <c r="U9" s="63">
        <v>19</v>
      </c>
      <c r="V9" s="63">
        <v>0</v>
      </c>
      <c r="W9" s="64">
        <v>3</v>
      </c>
      <c r="X9" s="104">
        <f t="shared" si="0"/>
        <v>59</v>
      </c>
      <c r="Y9" s="35">
        <f t="shared" si="1"/>
        <v>73</v>
      </c>
      <c r="Z9" s="35">
        <f t="shared" si="2"/>
        <v>31</v>
      </c>
      <c r="AA9" s="105">
        <f t="shared" si="3"/>
        <v>67</v>
      </c>
    </row>
    <row r="10" spans="1:27" ht="12" customHeight="1" x14ac:dyDescent="0.2">
      <c r="A10" s="94">
        <v>4</v>
      </c>
      <c r="B10" s="36">
        <v>10</v>
      </c>
      <c r="C10" s="36">
        <v>13</v>
      </c>
      <c r="D10" s="36">
        <v>0</v>
      </c>
      <c r="E10" s="36">
        <v>0</v>
      </c>
      <c r="F10" s="36">
        <v>19</v>
      </c>
      <c r="G10" s="36">
        <v>12</v>
      </c>
      <c r="H10" s="36">
        <v>0</v>
      </c>
      <c r="I10" s="36">
        <v>0</v>
      </c>
      <c r="J10" s="36">
        <v>3</v>
      </c>
      <c r="K10" s="36">
        <v>0</v>
      </c>
      <c r="L10" s="36">
        <v>10</v>
      </c>
      <c r="M10" s="36">
        <v>7</v>
      </c>
      <c r="N10" s="36">
        <v>0</v>
      </c>
      <c r="O10" s="36">
        <v>0</v>
      </c>
      <c r="P10" s="36">
        <v>12</v>
      </c>
      <c r="Q10" s="36">
        <v>1</v>
      </c>
      <c r="R10" s="36">
        <v>1</v>
      </c>
      <c r="S10" s="36">
        <v>0</v>
      </c>
      <c r="T10" s="74">
        <v>1</v>
      </c>
      <c r="U10" s="74">
        <v>5</v>
      </c>
      <c r="V10" s="74">
        <v>0</v>
      </c>
      <c r="W10" s="75">
        <v>0</v>
      </c>
      <c r="X10" s="106">
        <f t="shared" si="0"/>
        <v>56</v>
      </c>
      <c r="Y10" s="36">
        <f t="shared" si="1"/>
        <v>38</v>
      </c>
      <c r="Z10" s="36">
        <f t="shared" si="2"/>
        <v>40</v>
      </c>
      <c r="AA10" s="107">
        <f t="shared" si="3"/>
        <v>37</v>
      </c>
    </row>
    <row r="11" spans="1:27" ht="12" customHeight="1" x14ac:dyDescent="0.2">
      <c r="A11" s="92">
        <v>5</v>
      </c>
      <c r="B11" s="34">
        <v>14</v>
      </c>
      <c r="C11" s="34">
        <v>13</v>
      </c>
      <c r="D11" s="34">
        <v>3</v>
      </c>
      <c r="E11" s="34">
        <v>1</v>
      </c>
      <c r="F11" s="34">
        <v>25</v>
      </c>
      <c r="G11" s="34">
        <v>13</v>
      </c>
      <c r="H11" s="34">
        <v>4</v>
      </c>
      <c r="I11" s="34">
        <v>2</v>
      </c>
      <c r="J11" s="34">
        <v>5</v>
      </c>
      <c r="K11" s="34">
        <v>1</v>
      </c>
      <c r="L11" s="34">
        <v>9</v>
      </c>
      <c r="M11" s="34">
        <v>9</v>
      </c>
      <c r="N11" s="34">
        <v>0</v>
      </c>
      <c r="O11" s="34">
        <v>1</v>
      </c>
      <c r="P11" s="34">
        <v>4</v>
      </c>
      <c r="Q11" s="34">
        <v>3</v>
      </c>
      <c r="R11" s="34">
        <v>0</v>
      </c>
      <c r="S11" s="34">
        <v>0</v>
      </c>
      <c r="T11" s="33">
        <v>1</v>
      </c>
      <c r="U11" s="33">
        <v>1</v>
      </c>
      <c r="V11" s="33">
        <v>0</v>
      </c>
      <c r="W11" s="59">
        <v>0</v>
      </c>
      <c r="X11" s="102">
        <f t="shared" si="0"/>
        <v>65</v>
      </c>
      <c r="Y11" s="34">
        <f t="shared" si="1"/>
        <v>44</v>
      </c>
      <c r="Z11" s="34">
        <f t="shared" si="2"/>
        <v>49</v>
      </c>
      <c r="AA11" s="103">
        <f t="shared" si="3"/>
        <v>36</v>
      </c>
    </row>
    <row r="12" spans="1:27" ht="12" customHeight="1" x14ac:dyDescent="0.2">
      <c r="A12" s="93">
        <v>6</v>
      </c>
      <c r="B12" s="35">
        <v>15</v>
      </c>
      <c r="C12" s="35">
        <v>17</v>
      </c>
      <c r="D12" s="35">
        <v>1</v>
      </c>
      <c r="E12" s="35">
        <v>1</v>
      </c>
      <c r="F12" s="35">
        <v>27</v>
      </c>
      <c r="G12" s="35">
        <v>14</v>
      </c>
      <c r="H12" s="35">
        <v>3</v>
      </c>
      <c r="I12" s="35">
        <v>1</v>
      </c>
      <c r="J12" s="35">
        <v>5</v>
      </c>
      <c r="K12" s="35">
        <v>0</v>
      </c>
      <c r="L12" s="35">
        <v>9</v>
      </c>
      <c r="M12" s="35">
        <v>15</v>
      </c>
      <c r="N12" s="35">
        <v>0</v>
      </c>
      <c r="O12" s="35">
        <v>0</v>
      </c>
      <c r="P12" s="35">
        <v>7</v>
      </c>
      <c r="Q12" s="35">
        <v>1</v>
      </c>
      <c r="R12" s="35">
        <v>0</v>
      </c>
      <c r="S12" s="35">
        <v>0</v>
      </c>
      <c r="T12" s="63">
        <v>5</v>
      </c>
      <c r="U12" s="63">
        <v>10</v>
      </c>
      <c r="V12" s="63">
        <v>0</v>
      </c>
      <c r="W12" s="64">
        <v>0</v>
      </c>
      <c r="X12" s="104">
        <f t="shared" si="0"/>
        <v>72</v>
      </c>
      <c r="Y12" s="35">
        <f t="shared" si="1"/>
        <v>59</v>
      </c>
      <c r="Z12" s="35">
        <f t="shared" si="2"/>
        <v>56</v>
      </c>
      <c r="AA12" s="105">
        <f t="shared" si="3"/>
        <v>56</v>
      </c>
    </row>
    <row r="13" spans="1:27" ht="12" customHeight="1" x14ac:dyDescent="0.2">
      <c r="A13" s="94">
        <v>7</v>
      </c>
      <c r="B13" s="36">
        <v>10</v>
      </c>
      <c r="C13" s="36">
        <v>21</v>
      </c>
      <c r="D13" s="36">
        <v>0</v>
      </c>
      <c r="E13" s="36">
        <v>1</v>
      </c>
      <c r="F13" s="36">
        <v>24</v>
      </c>
      <c r="G13" s="36">
        <v>22</v>
      </c>
      <c r="H13" s="36">
        <v>0</v>
      </c>
      <c r="I13" s="36">
        <v>3</v>
      </c>
      <c r="J13" s="36">
        <v>4</v>
      </c>
      <c r="K13" s="36">
        <v>0</v>
      </c>
      <c r="L13" s="36">
        <f>7+1</f>
        <v>8</v>
      </c>
      <c r="M13" s="36">
        <v>18</v>
      </c>
      <c r="N13" s="36">
        <v>0</v>
      </c>
      <c r="O13" s="36">
        <v>0</v>
      </c>
      <c r="P13" s="36">
        <v>6</v>
      </c>
      <c r="Q13" s="36">
        <v>3</v>
      </c>
      <c r="R13" s="36">
        <v>0</v>
      </c>
      <c r="S13" s="36">
        <v>0</v>
      </c>
      <c r="T13" s="74">
        <v>3</v>
      </c>
      <c r="U13" s="74">
        <v>10</v>
      </c>
      <c r="V13" s="74">
        <v>0</v>
      </c>
      <c r="W13" s="75">
        <v>0</v>
      </c>
      <c r="X13" s="106">
        <f t="shared" si="0"/>
        <v>55</v>
      </c>
      <c r="Y13" s="36">
        <f t="shared" si="1"/>
        <v>78</v>
      </c>
      <c r="Z13" s="36">
        <f t="shared" si="2"/>
        <v>45</v>
      </c>
      <c r="AA13" s="107">
        <f t="shared" si="3"/>
        <v>71</v>
      </c>
    </row>
    <row r="14" spans="1:27" ht="12" customHeight="1" x14ac:dyDescent="0.2">
      <c r="A14" s="92">
        <v>8</v>
      </c>
      <c r="B14" s="34">
        <v>10</v>
      </c>
      <c r="C14" s="34">
        <v>22</v>
      </c>
      <c r="D14" s="34">
        <v>2</v>
      </c>
      <c r="E14" s="34">
        <v>1</v>
      </c>
      <c r="F14" s="34">
        <v>20</v>
      </c>
      <c r="G14" s="34">
        <v>18</v>
      </c>
      <c r="H14" s="34">
        <v>4</v>
      </c>
      <c r="I14" s="34">
        <v>2</v>
      </c>
      <c r="J14" s="34">
        <v>5</v>
      </c>
      <c r="K14" s="34">
        <v>0</v>
      </c>
      <c r="L14" s="34">
        <v>5</v>
      </c>
      <c r="M14" s="34">
        <v>12</v>
      </c>
      <c r="N14" s="34">
        <v>0</v>
      </c>
      <c r="O14" s="34">
        <v>0</v>
      </c>
      <c r="P14" s="34">
        <v>8</v>
      </c>
      <c r="Q14" s="34">
        <v>1</v>
      </c>
      <c r="R14" s="34">
        <v>0</v>
      </c>
      <c r="S14" s="34">
        <v>0</v>
      </c>
      <c r="T14" s="33">
        <v>6</v>
      </c>
      <c r="U14" s="33">
        <v>3</v>
      </c>
      <c r="V14" s="33">
        <v>0</v>
      </c>
      <c r="W14" s="59">
        <v>0</v>
      </c>
      <c r="X14" s="102">
        <f t="shared" si="0"/>
        <v>60</v>
      </c>
      <c r="Y14" s="34">
        <f t="shared" si="1"/>
        <v>59</v>
      </c>
      <c r="Z14" s="34">
        <f t="shared" si="2"/>
        <v>41</v>
      </c>
      <c r="AA14" s="103">
        <f t="shared" si="3"/>
        <v>55</v>
      </c>
    </row>
    <row r="15" spans="1:27" ht="12" customHeight="1" x14ac:dyDescent="0.2">
      <c r="A15" s="93">
        <v>9</v>
      </c>
      <c r="B15" s="35">
        <v>14</v>
      </c>
      <c r="C15" s="35">
        <v>51</v>
      </c>
      <c r="D15" s="35">
        <v>2</v>
      </c>
      <c r="E15" s="35">
        <v>3</v>
      </c>
      <c r="F15" s="35">
        <v>22</v>
      </c>
      <c r="G15" s="35">
        <v>47</v>
      </c>
      <c r="H15" s="35">
        <v>7</v>
      </c>
      <c r="I15" s="35">
        <v>7</v>
      </c>
      <c r="J15" s="35">
        <v>5</v>
      </c>
      <c r="K15" s="35">
        <v>2</v>
      </c>
      <c r="L15" s="35">
        <f>7-1</f>
        <v>6</v>
      </c>
      <c r="M15" s="35">
        <v>34</v>
      </c>
      <c r="N15" s="35">
        <v>1</v>
      </c>
      <c r="O15" s="35">
        <v>1</v>
      </c>
      <c r="P15" s="35">
        <v>2</v>
      </c>
      <c r="Q15" s="35">
        <v>1</v>
      </c>
      <c r="R15" s="35">
        <v>0</v>
      </c>
      <c r="S15" s="35">
        <v>0</v>
      </c>
      <c r="T15" s="63">
        <v>4</v>
      </c>
      <c r="U15" s="63">
        <v>19</v>
      </c>
      <c r="V15" s="63">
        <v>0</v>
      </c>
      <c r="W15" s="64">
        <v>2</v>
      </c>
      <c r="X15" s="104">
        <f t="shared" si="0"/>
        <v>63</v>
      </c>
      <c r="Y15" s="35">
        <f t="shared" si="1"/>
        <v>167</v>
      </c>
      <c r="Z15" s="35">
        <f t="shared" si="2"/>
        <v>46</v>
      </c>
      <c r="AA15" s="105">
        <f t="shared" si="3"/>
        <v>151</v>
      </c>
    </row>
    <row r="16" spans="1:27" ht="12" customHeight="1" x14ac:dyDescent="0.2">
      <c r="A16" s="94">
        <v>10</v>
      </c>
      <c r="B16" s="36">
        <v>13</v>
      </c>
      <c r="C16" s="36">
        <v>57</v>
      </c>
      <c r="D16" s="36">
        <v>1</v>
      </c>
      <c r="E16" s="36">
        <v>0</v>
      </c>
      <c r="F16" s="36">
        <v>24</v>
      </c>
      <c r="G16" s="36">
        <v>52</v>
      </c>
      <c r="H16" s="36">
        <v>2</v>
      </c>
      <c r="I16" s="36">
        <v>0</v>
      </c>
      <c r="J16" s="36">
        <v>5</v>
      </c>
      <c r="K16" s="36">
        <v>0</v>
      </c>
      <c r="L16" s="36">
        <v>9</v>
      </c>
      <c r="M16" s="36">
        <v>44</v>
      </c>
      <c r="N16" s="36">
        <v>0</v>
      </c>
      <c r="O16" s="36">
        <v>0</v>
      </c>
      <c r="P16" s="36">
        <v>4</v>
      </c>
      <c r="Q16" s="36">
        <v>2</v>
      </c>
      <c r="R16" s="36">
        <v>0</v>
      </c>
      <c r="S16" s="36">
        <v>0</v>
      </c>
      <c r="T16" s="74">
        <v>3</v>
      </c>
      <c r="U16" s="74">
        <v>14</v>
      </c>
      <c r="V16" s="74">
        <v>0</v>
      </c>
      <c r="W16" s="75">
        <v>6</v>
      </c>
      <c r="X16" s="106">
        <f t="shared" si="0"/>
        <v>61</v>
      </c>
      <c r="Y16" s="36">
        <f t="shared" si="1"/>
        <v>175</v>
      </c>
      <c r="Z16" s="36">
        <f t="shared" si="2"/>
        <v>49</v>
      </c>
      <c r="AA16" s="107">
        <f t="shared" si="3"/>
        <v>167</v>
      </c>
    </row>
    <row r="17" spans="1:27" ht="12" customHeight="1" x14ac:dyDescent="0.2">
      <c r="A17" s="92">
        <v>11</v>
      </c>
      <c r="B17" s="34">
        <v>8</v>
      </c>
      <c r="C17" s="34">
        <v>24</v>
      </c>
      <c r="D17" s="34">
        <v>0</v>
      </c>
      <c r="E17" s="34">
        <v>1</v>
      </c>
      <c r="F17" s="34">
        <v>23</v>
      </c>
      <c r="G17" s="34">
        <v>23</v>
      </c>
      <c r="H17" s="34">
        <v>0</v>
      </c>
      <c r="I17" s="34">
        <v>1</v>
      </c>
      <c r="J17" s="34">
        <v>3</v>
      </c>
      <c r="K17" s="34">
        <v>2</v>
      </c>
      <c r="L17" s="34">
        <v>6</v>
      </c>
      <c r="M17" s="34">
        <v>18</v>
      </c>
      <c r="N17" s="34">
        <v>0</v>
      </c>
      <c r="O17" s="34">
        <v>0</v>
      </c>
      <c r="P17" s="34">
        <v>3</v>
      </c>
      <c r="Q17" s="34">
        <v>2</v>
      </c>
      <c r="R17" s="34">
        <v>0</v>
      </c>
      <c r="S17" s="34">
        <v>0</v>
      </c>
      <c r="T17" s="33">
        <v>0</v>
      </c>
      <c r="U17" s="33">
        <v>8</v>
      </c>
      <c r="V17" s="33">
        <v>0</v>
      </c>
      <c r="W17" s="59">
        <v>0</v>
      </c>
      <c r="X17" s="102">
        <f t="shared" si="0"/>
        <v>43</v>
      </c>
      <c r="Y17" s="34">
        <f t="shared" si="1"/>
        <v>79</v>
      </c>
      <c r="Z17" s="34">
        <f t="shared" si="2"/>
        <v>37</v>
      </c>
      <c r="AA17" s="103">
        <f t="shared" si="3"/>
        <v>73</v>
      </c>
    </row>
    <row r="18" spans="1:27" ht="12" customHeight="1" x14ac:dyDescent="0.2">
      <c r="A18" s="93">
        <v>12</v>
      </c>
      <c r="B18" s="35">
        <v>9</v>
      </c>
      <c r="C18" s="35">
        <v>16</v>
      </c>
      <c r="D18" s="35">
        <v>1</v>
      </c>
      <c r="E18" s="35">
        <v>0</v>
      </c>
      <c r="F18" s="35">
        <v>20</v>
      </c>
      <c r="G18" s="35">
        <v>14</v>
      </c>
      <c r="H18" s="35">
        <v>3</v>
      </c>
      <c r="I18" s="35">
        <v>1</v>
      </c>
      <c r="J18" s="35">
        <v>3</v>
      </c>
      <c r="K18" s="35">
        <v>0</v>
      </c>
      <c r="L18" s="35">
        <v>3</v>
      </c>
      <c r="M18" s="35">
        <v>12</v>
      </c>
      <c r="N18" s="35">
        <v>0</v>
      </c>
      <c r="O18" s="35">
        <v>0</v>
      </c>
      <c r="P18" s="35">
        <v>2</v>
      </c>
      <c r="Q18" s="35">
        <v>3</v>
      </c>
      <c r="R18" s="35">
        <v>0</v>
      </c>
      <c r="S18" s="35">
        <v>0</v>
      </c>
      <c r="T18" s="63">
        <v>0</v>
      </c>
      <c r="U18" s="63">
        <v>4</v>
      </c>
      <c r="V18" s="63">
        <v>0</v>
      </c>
      <c r="W18" s="64">
        <v>0</v>
      </c>
      <c r="X18" s="104">
        <f t="shared" si="0"/>
        <v>41</v>
      </c>
      <c r="Y18" s="35">
        <f t="shared" si="1"/>
        <v>50</v>
      </c>
      <c r="Z18" s="35">
        <f t="shared" si="2"/>
        <v>32</v>
      </c>
      <c r="AA18" s="105">
        <f t="shared" si="3"/>
        <v>46</v>
      </c>
    </row>
    <row r="19" spans="1:27" ht="12" customHeight="1" x14ac:dyDescent="0.2">
      <c r="A19" s="94">
        <v>13</v>
      </c>
      <c r="B19" s="36">
        <v>8</v>
      </c>
      <c r="C19" s="36">
        <v>12</v>
      </c>
      <c r="D19" s="36">
        <v>0</v>
      </c>
      <c r="E19" s="36">
        <v>0</v>
      </c>
      <c r="F19" s="36">
        <v>22</v>
      </c>
      <c r="G19" s="36">
        <v>9</v>
      </c>
      <c r="H19" s="36">
        <v>0</v>
      </c>
      <c r="I19" s="36">
        <v>0</v>
      </c>
      <c r="J19" s="36">
        <v>3</v>
      </c>
      <c r="K19" s="36">
        <v>0</v>
      </c>
      <c r="L19" s="36">
        <v>10</v>
      </c>
      <c r="M19" s="36">
        <v>6</v>
      </c>
      <c r="N19" s="36">
        <v>0</v>
      </c>
      <c r="O19" s="36">
        <v>0</v>
      </c>
      <c r="P19" s="36">
        <v>2</v>
      </c>
      <c r="Q19" s="36">
        <v>2</v>
      </c>
      <c r="R19" s="36">
        <v>2</v>
      </c>
      <c r="S19" s="36">
        <v>0</v>
      </c>
      <c r="T19" s="74">
        <v>0</v>
      </c>
      <c r="U19" s="74">
        <v>1</v>
      </c>
      <c r="V19" s="74">
        <v>0</v>
      </c>
      <c r="W19" s="75">
        <v>0</v>
      </c>
      <c r="X19" s="106">
        <f t="shared" si="0"/>
        <v>47</v>
      </c>
      <c r="Y19" s="36">
        <f t="shared" si="1"/>
        <v>30</v>
      </c>
      <c r="Z19" s="36">
        <f t="shared" si="2"/>
        <v>40</v>
      </c>
      <c r="AA19" s="107">
        <f t="shared" si="3"/>
        <v>28</v>
      </c>
    </row>
    <row r="20" spans="1:27" ht="12" customHeight="1" x14ac:dyDescent="0.2">
      <c r="A20" s="92">
        <v>14</v>
      </c>
      <c r="B20" s="34">
        <v>7</v>
      </c>
      <c r="C20" s="34">
        <v>16</v>
      </c>
      <c r="D20" s="34">
        <v>0</v>
      </c>
      <c r="E20" s="34">
        <v>0</v>
      </c>
      <c r="F20" s="34">
        <v>22</v>
      </c>
      <c r="G20" s="34">
        <v>14</v>
      </c>
      <c r="H20" s="34">
        <v>1</v>
      </c>
      <c r="I20" s="34">
        <v>3</v>
      </c>
      <c r="J20" s="34">
        <v>3</v>
      </c>
      <c r="K20" s="34">
        <v>0</v>
      </c>
      <c r="L20" s="34">
        <v>6</v>
      </c>
      <c r="M20" s="34">
        <v>8</v>
      </c>
      <c r="N20" s="34">
        <v>0</v>
      </c>
      <c r="O20" s="34">
        <v>0</v>
      </c>
      <c r="P20" s="34">
        <v>2</v>
      </c>
      <c r="Q20" s="34">
        <v>1</v>
      </c>
      <c r="R20" s="34">
        <v>1</v>
      </c>
      <c r="S20" s="34">
        <v>0</v>
      </c>
      <c r="T20" s="33">
        <v>0</v>
      </c>
      <c r="U20" s="33">
        <v>0</v>
      </c>
      <c r="V20" s="33">
        <v>0</v>
      </c>
      <c r="W20" s="59">
        <v>0</v>
      </c>
      <c r="X20" s="102">
        <f t="shared" si="0"/>
        <v>42</v>
      </c>
      <c r="Y20" s="34">
        <f t="shared" si="1"/>
        <v>42</v>
      </c>
      <c r="Z20" s="34">
        <f t="shared" si="2"/>
        <v>35</v>
      </c>
      <c r="AA20" s="103">
        <f t="shared" si="3"/>
        <v>38</v>
      </c>
    </row>
    <row r="21" spans="1:27" ht="12" customHeight="1" x14ac:dyDescent="0.2">
      <c r="A21" s="93">
        <v>15</v>
      </c>
      <c r="B21" s="35">
        <v>7</v>
      </c>
      <c r="C21" s="35">
        <v>21</v>
      </c>
      <c r="D21" s="35">
        <v>1</v>
      </c>
      <c r="E21" s="35">
        <v>2</v>
      </c>
      <c r="F21" s="35">
        <v>21</v>
      </c>
      <c r="G21" s="35">
        <v>20</v>
      </c>
      <c r="H21" s="35">
        <v>1</v>
      </c>
      <c r="I21" s="35">
        <v>3</v>
      </c>
      <c r="J21" s="35">
        <v>2</v>
      </c>
      <c r="K21" s="35">
        <v>0</v>
      </c>
      <c r="L21" s="35">
        <v>7</v>
      </c>
      <c r="M21" s="35">
        <v>16</v>
      </c>
      <c r="N21" s="35">
        <v>0</v>
      </c>
      <c r="O21" s="35">
        <v>0</v>
      </c>
      <c r="P21" s="35">
        <v>2</v>
      </c>
      <c r="Q21" s="35">
        <v>1</v>
      </c>
      <c r="R21" s="35">
        <v>0</v>
      </c>
      <c r="S21" s="35">
        <v>0</v>
      </c>
      <c r="T21" s="63">
        <v>0</v>
      </c>
      <c r="U21" s="63">
        <v>5</v>
      </c>
      <c r="V21" s="63">
        <v>0</v>
      </c>
      <c r="W21" s="64">
        <v>0</v>
      </c>
      <c r="X21" s="104">
        <f t="shared" si="0"/>
        <v>41</v>
      </c>
      <c r="Y21" s="35">
        <f t="shared" si="1"/>
        <v>68</v>
      </c>
      <c r="Z21" s="35">
        <f t="shared" si="2"/>
        <v>35</v>
      </c>
      <c r="AA21" s="105">
        <f t="shared" si="3"/>
        <v>62</v>
      </c>
    </row>
    <row r="22" spans="1:27" ht="12" customHeight="1" x14ac:dyDescent="0.2">
      <c r="A22" s="94">
        <v>16</v>
      </c>
      <c r="B22" s="36">
        <v>8</v>
      </c>
      <c r="C22" s="36">
        <v>14</v>
      </c>
      <c r="D22" s="36">
        <v>1</v>
      </c>
      <c r="E22" s="36">
        <v>0</v>
      </c>
      <c r="F22" s="36">
        <v>21</v>
      </c>
      <c r="G22" s="36">
        <v>11</v>
      </c>
      <c r="H22" s="36">
        <v>2</v>
      </c>
      <c r="I22" s="36">
        <v>2</v>
      </c>
      <c r="J22" s="36">
        <v>2</v>
      </c>
      <c r="K22" s="36">
        <v>0</v>
      </c>
      <c r="L22" s="36">
        <v>2</v>
      </c>
      <c r="M22" s="36">
        <v>11</v>
      </c>
      <c r="N22" s="36">
        <v>0</v>
      </c>
      <c r="O22" s="36">
        <v>0</v>
      </c>
      <c r="P22" s="36">
        <v>2</v>
      </c>
      <c r="Q22" s="36">
        <v>0</v>
      </c>
      <c r="R22" s="36">
        <v>0</v>
      </c>
      <c r="S22" s="36">
        <v>0</v>
      </c>
      <c r="T22" s="74">
        <v>0</v>
      </c>
      <c r="U22" s="74">
        <v>1</v>
      </c>
      <c r="V22" s="74">
        <v>0</v>
      </c>
      <c r="W22" s="75">
        <v>1</v>
      </c>
      <c r="X22" s="106">
        <f t="shared" si="0"/>
        <v>38</v>
      </c>
      <c r="Y22" s="36">
        <f t="shared" si="1"/>
        <v>40</v>
      </c>
      <c r="Z22" s="36">
        <f t="shared" si="2"/>
        <v>31</v>
      </c>
      <c r="AA22" s="107">
        <f t="shared" si="3"/>
        <v>37</v>
      </c>
    </row>
    <row r="23" spans="1:27" ht="12" customHeight="1" x14ac:dyDescent="0.2">
      <c r="A23" s="92">
        <v>17</v>
      </c>
      <c r="B23" s="34">
        <v>8</v>
      </c>
      <c r="C23" s="34">
        <v>25</v>
      </c>
      <c r="D23" s="34">
        <v>2</v>
      </c>
      <c r="E23" s="34">
        <v>0</v>
      </c>
      <c r="F23" s="34">
        <v>23</v>
      </c>
      <c r="G23" s="34">
        <v>21</v>
      </c>
      <c r="H23" s="34">
        <v>3</v>
      </c>
      <c r="I23" s="34">
        <v>0</v>
      </c>
      <c r="J23" s="34">
        <v>3</v>
      </c>
      <c r="K23" s="34">
        <v>1</v>
      </c>
      <c r="L23" s="34">
        <v>7</v>
      </c>
      <c r="M23" s="34">
        <v>15</v>
      </c>
      <c r="N23" s="34">
        <v>0</v>
      </c>
      <c r="O23" s="34">
        <v>0</v>
      </c>
      <c r="P23" s="34">
        <v>2</v>
      </c>
      <c r="Q23" s="34">
        <v>0</v>
      </c>
      <c r="R23" s="34">
        <v>0</v>
      </c>
      <c r="S23" s="34">
        <v>0</v>
      </c>
      <c r="T23" s="33">
        <v>1</v>
      </c>
      <c r="U23" s="33">
        <v>4</v>
      </c>
      <c r="V23" s="33">
        <v>0</v>
      </c>
      <c r="W23" s="59">
        <v>0</v>
      </c>
      <c r="X23" s="102">
        <f t="shared" si="0"/>
        <v>49</v>
      </c>
      <c r="Y23" s="34">
        <f t="shared" si="1"/>
        <v>66</v>
      </c>
      <c r="Z23" s="34">
        <f t="shared" si="2"/>
        <v>39</v>
      </c>
      <c r="AA23" s="103">
        <f t="shared" si="3"/>
        <v>65</v>
      </c>
    </row>
    <row r="24" spans="1:27" ht="12" customHeight="1" x14ac:dyDescent="0.2">
      <c r="A24" s="93">
        <v>18</v>
      </c>
      <c r="B24" s="35">
        <v>10</v>
      </c>
      <c r="C24" s="35">
        <v>22</v>
      </c>
      <c r="D24" s="35">
        <v>3</v>
      </c>
      <c r="E24" s="35">
        <v>0</v>
      </c>
      <c r="F24" s="35">
        <v>20</v>
      </c>
      <c r="G24" s="35">
        <v>19</v>
      </c>
      <c r="H24" s="35">
        <v>3</v>
      </c>
      <c r="I24" s="35">
        <v>0</v>
      </c>
      <c r="J24" s="35">
        <v>4</v>
      </c>
      <c r="K24" s="35">
        <v>0</v>
      </c>
      <c r="L24" s="35">
        <v>8</v>
      </c>
      <c r="M24" s="35">
        <v>14</v>
      </c>
      <c r="N24" s="35">
        <v>0</v>
      </c>
      <c r="O24" s="35">
        <v>0</v>
      </c>
      <c r="P24" s="35">
        <v>3</v>
      </c>
      <c r="Q24" s="35">
        <v>2</v>
      </c>
      <c r="R24" s="35">
        <v>2</v>
      </c>
      <c r="S24" s="35">
        <v>0</v>
      </c>
      <c r="T24" s="63">
        <v>0</v>
      </c>
      <c r="U24" s="63">
        <v>4</v>
      </c>
      <c r="V24" s="63">
        <v>0</v>
      </c>
      <c r="W24" s="64">
        <v>0</v>
      </c>
      <c r="X24" s="104">
        <f t="shared" si="0"/>
        <v>53</v>
      </c>
      <c r="Y24" s="35">
        <f t="shared" si="1"/>
        <v>61</v>
      </c>
      <c r="Z24" s="35">
        <f t="shared" si="2"/>
        <v>38</v>
      </c>
      <c r="AA24" s="105">
        <f t="shared" si="3"/>
        <v>59</v>
      </c>
    </row>
    <row r="25" spans="1:27" ht="12" customHeight="1" x14ac:dyDescent="0.2">
      <c r="A25" s="94">
        <v>19</v>
      </c>
      <c r="B25" s="36">
        <v>12</v>
      </c>
      <c r="C25" s="36">
        <v>9</v>
      </c>
      <c r="D25" s="36">
        <v>1</v>
      </c>
      <c r="E25" s="36">
        <v>0</v>
      </c>
      <c r="F25" s="36">
        <v>23</v>
      </c>
      <c r="G25" s="36">
        <v>9</v>
      </c>
      <c r="H25" s="36">
        <v>2</v>
      </c>
      <c r="I25" s="36">
        <v>0</v>
      </c>
      <c r="J25" s="36">
        <v>3</v>
      </c>
      <c r="K25" s="36">
        <v>1</v>
      </c>
      <c r="L25" s="36">
        <v>4</v>
      </c>
      <c r="M25" s="36">
        <v>7</v>
      </c>
      <c r="N25" s="36">
        <v>0</v>
      </c>
      <c r="O25" s="36">
        <v>0</v>
      </c>
      <c r="P25" s="36">
        <v>4</v>
      </c>
      <c r="Q25" s="36">
        <v>2</v>
      </c>
      <c r="R25" s="36">
        <v>0</v>
      </c>
      <c r="S25" s="36">
        <v>0</v>
      </c>
      <c r="T25" s="74">
        <v>0</v>
      </c>
      <c r="U25" s="74">
        <v>2</v>
      </c>
      <c r="V25" s="74">
        <v>0</v>
      </c>
      <c r="W25" s="75">
        <v>0</v>
      </c>
      <c r="X25" s="106">
        <f t="shared" si="0"/>
        <v>49</v>
      </c>
      <c r="Y25" s="36">
        <f t="shared" si="1"/>
        <v>30</v>
      </c>
      <c r="Z25" s="36">
        <f t="shared" si="2"/>
        <v>39</v>
      </c>
      <c r="AA25" s="107">
        <f t="shared" si="3"/>
        <v>27</v>
      </c>
    </row>
    <row r="26" spans="1:27" ht="12" customHeight="1" x14ac:dyDescent="0.2">
      <c r="A26" s="92">
        <v>20</v>
      </c>
      <c r="B26" s="34">
        <v>11</v>
      </c>
      <c r="C26" s="34">
        <v>16</v>
      </c>
      <c r="D26" s="34">
        <v>0</v>
      </c>
      <c r="E26" s="34">
        <v>0</v>
      </c>
      <c r="F26" s="34">
        <v>22</v>
      </c>
      <c r="G26" s="34">
        <v>16</v>
      </c>
      <c r="H26" s="34">
        <v>1</v>
      </c>
      <c r="I26" s="34">
        <v>0</v>
      </c>
      <c r="J26" s="34">
        <v>4</v>
      </c>
      <c r="K26" s="34">
        <v>0</v>
      </c>
      <c r="L26" s="34">
        <v>2</v>
      </c>
      <c r="M26" s="34">
        <v>11</v>
      </c>
      <c r="N26" s="34">
        <v>0</v>
      </c>
      <c r="O26" s="34">
        <v>0</v>
      </c>
      <c r="P26" s="34">
        <v>2</v>
      </c>
      <c r="Q26" s="34">
        <v>2</v>
      </c>
      <c r="R26" s="34">
        <v>0</v>
      </c>
      <c r="S26" s="34">
        <v>0</v>
      </c>
      <c r="T26" s="33">
        <v>1</v>
      </c>
      <c r="U26" s="33">
        <v>5</v>
      </c>
      <c r="V26" s="33">
        <v>0</v>
      </c>
      <c r="W26" s="59">
        <v>0</v>
      </c>
      <c r="X26" s="102">
        <f t="shared" si="0"/>
        <v>43</v>
      </c>
      <c r="Y26" s="34">
        <f t="shared" si="1"/>
        <v>50</v>
      </c>
      <c r="Z26" s="34">
        <f t="shared" si="2"/>
        <v>36</v>
      </c>
      <c r="AA26" s="103">
        <f t="shared" si="3"/>
        <v>48</v>
      </c>
    </row>
    <row r="27" spans="1:27" ht="12" customHeight="1" x14ac:dyDescent="0.2">
      <c r="A27" s="93">
        <v>21</v>
      </c>
      <c r="B27" s="35">
        <v>10</v>
      </c>
      <c r="C27" s="35">
        <v>8</v>
      </c>
      <c r="D27" s="35">
        <v>0</v>
      </c>
      <c r="E27" s="35">
        <v>0</v>
      </c>
      <c r="F27" s="35">
        <v>14</v>
      </c>
      <c r="G27" s="35">
        <v>6</v>
      </c>
      <c r="H27" s="35">
        <v>1</v>
      </c>
      <c r="I27" s="35">
        <v>0</v>
      </c>
      <c r="J27" s="35">
        <v>4</v>
      </c>
      <c r="K27" s="35">
        <v>0</v>
      </c>
      <c r="L27" s="35">
        <v>6</v>
      </c>
      <c r="M27" s="35">
        <v>5</v>
      </c>
      <c r="N27" s="35">
        <v>0</v>
      </c>
      <c r="O27" s="35">
        <v>0</v>
      </c>
      <c r="P27" s="35">
        <v>6</v>
      </c>
      <c r="Q27" s="35">
        <v>1</v>
      </c>
      <c r="R27" s="35">
        <v>1</v>
      </c>
      <c r="S27" s="35">
        <v>0</v>
      </c>
      <c r="T27" s="63">
        <v>1</v>
      </c>
      <c r="U27" s="63">
        <v>2</v>
      </c>
      <c r="V27" s="63">
        <v>0</v>
      </c>
      <c r="W27" s="64">
        <v>0</v>
      </c>
      <c r="X27" s="104">
        <f t="shared" si="0"/>
        <v>43</v>
      </c>
      <c r="Y27" s="35">
        <f t="shared" si="1"/>
        <v>22</v>
      </c>
      <c r="Z27" s="35">
        <f t="shared" si="2"/>
        <v>31</v>
      </c>
      <c r="AA27" s="105">
        <f t="shared" si="3"/>
        <v>21</v>
      </c>
    </row>
    <row r="28" spans="1:27" ht="12" customHeight="1" thickBot="1" x14ac:dyDescent="0.25">
      <c r="A28" s="95" t="s">
        <v>17</v>
      </c>
      <c r="B28" s="28">
        <f t="shared" ref="B28:W28" si="4">SUM(B7:B27)</f>
        <v>213</v>
      </c>
      <c r="C28" s="28">
        <f t="shared" si="4"/>
        <v>478</v>
      </c>
      <c r="D28" s="28">
        <f t="shared" si="4"/>
        <v>20</v>
      </c>
      <c r="E28" s="28">
        <f t="shared" si="4"/>
        <v>16</v>
      </c>
      <c r="F28" s="28">
        <f t="shared" si="4"/>
        <v>454</v>
      </c>
      <c r="G28" s="28">
        <f t="shared" si="4"/>
        <v>428</v>
      </c>
      <c r="H28" s="28">
        <f t="shared" si="4"/>
        <v>43</v>
      </c>
      <c r="I28" s="28">
        <f t="shared" si="4"/>
        <v>34</v>
      </c>
      <c r="J28" s="28">
        <f t="shared" si="4"/>
        <v>82</v>
      </c>
      <c r="K28" s="28">
        <f t="shared" si="4"/>
        <v>7</v>
      </c>
      <c r="L28" s="28">
        <f t="shared" si="4"/>
        <v>145</v>
      </c>
      <c r="M28" s="28">
        <f t="shared" si="4"/>
        <v>334</v>
      </c>
      <c r="N28" s="28">
        <f t="shared" si="4"/>
        <v>1</v>
      </c>
      <c r="O28" s="28">
        <f t="shared" si="4"/>
        <v>3</v>
      </c>
      <c r="P28" s="28">
        <f t="shared" si="4"/>
        <v>116</v>
      </c>
      <c r="Q28" s="28">
        <f t="shared" si="4"/>
        <v>38</v>
      </c>
      <c r="R28" s="28">
        <f t="shared" si="4"/>
        <v>8</v>
      </c>
      <c r="S28" s="28">
        <f t="shared" si="4"/>
        <v>1</v>
      </c>
      <c r="T28" s="28">
        <f>SUM(T7:T27)</f>
        <v>49</v>
      </c>
      <c r="U28" s="28">
        <f t="shared" si="4"/>
        <v>190</v>
      </c>
      <c r="V28" s="28">
        <f>SUM(V7:V27)</f>
        <v>0</v>
      </c>
      <c r="W28" s="29">
        <f t="shared" si="4"/>
        <v>17</v>
      </c>
      <c r="X28" s="96">
        <f t="shared" si="0"/>
        <v>1131</v>
      </c>
      <c r="Y28" s="28">
        <f t="shared" si="1"/>
        <v>1546</v>
      </c>
      <c r="Z28" s="28">
        <f t="shared" si="2"/>
        <v>861</v>
      </c>
      <c r="AA28" s="29">
        <f t="shared" si="3"/>
        <v>1430</v>
      </c>
    </row>
    <row r="29" spans="1:27" ht="12" customHeight="1" x14ac:dyDescent="0.2">
      <c r="A29" s="97" t="s">
        <v>18</v>
      </c>
      <c r="B29" s="37">
        <v>2</v>
      </c>
      <c r="C29" s="37">
        <v>0</v>
      </c>
      <c r="D29" s="37">
        <v>1</v>
      </c>
      <c r="E29" s="37">
        <v>0</v>
      </c>
      <c r="F29" s="37">
        <v>1</v>
      </c>
      <c r="G29" s="37">
        <v>0</v>
      </c>
      <c r="H29" s="37">
        <v>1</v>
      </c>
      <c r="I29" s="37">
        <v>0</v>
      </c>
      <c r="J29" s="37">
        <v>0</v>
      </c>
      <c r="K29" s="37">
        <v>0</v>
      </c>
      <c r="L29" s="37">
        <v>5</v>
      </c>
      <c r="M29" s="37">
        <v>1</v>
      </c>
      <c r="N29" s="37">
        <v>0</v>
      </c>
      <c r="O29" s="37">
        <v>0</v>
      </c>
      <c r="P29" s="37">
        <v>1</v>
      </c>
      <c r="Q29" s="37">
        <v>0</v>
      </c>
      <c r="R29" s="37">
        <v>1</v>
      </c>
      <c r="S29" s="37">
        <v>0</v>
      </c>
      <c r="T29" s="63">
        <v>8</v>
      </c>
      <c r="U29" s="63">
        <v>1</v>
      </c>
      <c r="V29" s="63">
        <v>3</v>
      </c>
      <c r="W29" s="64">
        <v>0</v>
      </c>
      <c r="X29" s="98">
        <f t="shared" si="0"/>
        <v>23</v>
      </c>
      <c r="Y29" s="37">
        <f t="shared" si="1"/>
        <v>2</v>
      </c>
      <c r="Z29" s="37">
        <f t="shared" si="2"/>
        <v>16</v>
      </c>
      <c r="AA29" s="99">
        <f t="shared" si="3"/>
        <v>2</v>
      </c>
    </row>
    <row r="30" spans="1:27" ht="12" customHeight="1" thickBot="1" x14ac:dyDescent="0.25">
      <c r="A30" s="95" t="s">
        <v>19</v>
      </c>
      <c r="B30" s="28">
        <f>SUM(B28:B29)</f>
        <v>215</v>
      </c>
      <c r="C30" s="28">
        <f t="shared" ref="C30:W30" si="5">SUM(C28:C29)</f>
        <v>478</v>
      </c>
      <c r="D30" s="28">
        <f t="shared" si="5"/>
        <v>21</v>
      </c>
      <c r="E30" s="28">
        <f t="shared" si="5"/>
        <v>16</v>
      </c>
      <c r="F30" s="28">
        <f t="shared" si="5"/>
        <v>455</v>
      </c>
      <c r="G30" s="28">
        <f t="shared" si="5"/>
        <v>428</v>
      </c>
      <c r="H30" s="28">
        <f t="shared" si="5"/>
        <v>44</v>
      </c>
      <c r="I30" s="28">
        <f t="shared" si="5"/>
        <v>34</v>
      </c>
      <c r="J30" s="28">
        <f t="shared" si="5"/>
        <v>82</v>
      </c>
      <c r="K30" s="28">
        <f t="shared" si="5"/>
        <v>7</v>
      </c>
      <c r="L30" s="28">
        <f t="shared" si="5"/>
        <v>150</v>
      </c>
      <c r="M30" s="28">
        <f t="shared" si="5"/>
        <v>335</v>
      </c>
      <c r="N30" s="28">
        <f t="shared" si="5"/>
        <v>1</v>
      </c>
      <c r="O30" s="28">
        <f t="shared" si="5"/>
        <v>3</v>
      </c>
      <c r="P30" s="28">
        <f t="shared" si="5"/>
        <v>117</v>
      </c>
      <c r="Q30" s="28">
        <f t="shared" si="5"/>
        <v>38</v>
      </c>
      <c r="R30" s="28">
        <f t="shared" si="5"/>
        <v>9</v>
      </c>
      <c r="S30" s="28">
        <f t="shared" si="5"/>
        <v>1</v>
      </c>
      <c r="T30" s="28">
        <f t="shared" si="5"/>
        <v>57</v>
      </c>
      <c r="U30" s="28">
        <f t="shared" si="5"/>
        <v>191</v>
      </c>
      <c r="V30" s="28">
        <f>SUM(V28:V29)</f>
        <v>3</v>
      </c>
      <c r="W30" s="29">
        <f t="shared" si="5"/>
        <v>17</v>
      </c>
      <c r="X30" s="96">
        <f t="shared" si="0"/>
        <v>1154</v>
      </c>
      <c r="Y30" s="28">
        <f t="shared" si="1"/>
        <v>1548</v>
      </c>
      <c r="Z30" s="28">
        <f t="shared" si="2"/>
        <v>877</v>
      </c>
      <c r="AA30" s="29">
        <f t="shared" si="3"/>
        <v>1432</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287</v>
      </c>
      <c r="D32" s="100"/>
    </row>
    <row r="34" spans="1:27" ht="16.5" customHeight="1" thickBot="1" x14ac:dyDescent="0.35">
      <c r="A34" s="53" t="s">
        <v>149</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15</v>
      </c>
      <c r="C38" s="34">
        <v>30</v>
      </c>
      <c r="D38" s="34">
        <v>1</v>
      </c>
      <c r="E38" s="34">
        <v>0</v>
      </c>
      <c r="F38" s="34">
        <v>27</v>
      </c>
      <c r="G38" s="34">
        <v>25</v>
      </c>
      <c r="H38" s="34">
        <v>2</v>
      </c>
      <c r="I38" s="34">
        <v>1</v>
      </c>
      <c r="J38" s="34">
        <v>5</v>
      </c>
      <c r="K38" s="34">
        <v>0</v>
      </c>
      <c r="L38" s="34">
        <v>13</v>
      </c>
      <c r="M38" s="34">
        <v>20</v>
      </c>
      <c r="N38" s="34">
        <v>0</v>
      </c>
      <c r="O38" s="34">
        <v>1</v>
      </c>
      <c r="P38" s="34">
        <v>24</v>
      </c>
      <c r="Q38" s="34">
        <v>3</v>
      </c>
      <c r="R38" s="34">
        <v>1</v>
      </c>
      <c r="S38" s="34">
        <v>1</v>
      </c>
      <c r="T38" s="33">
        <v>10</v>
      </c>
      <c r="U38" s="33">
        <v>47</v>
      </c>
      <c r="V38" s="33">
        <v>0</v>
      </c>
      <c r="W38" s="59">
        <v>4</v>
      </c>
      <c r="X38" s="102">
        <f t="shared" ref="X38:Y55" si="6">SUM(B38,D38,F38,H38,J38,L38,N38,P38,R38,T38,V38)</f>
        <v>98</v>
      </c>
      <c r="Y38" s="34">
        <f t="shared" si="6"/>
        <v>132</v>
      </c>
      <c r="Z38" s="34">
        <f t="shared" ref="Z38:AA55" si="7">SUM(B38,F38,L38,T38)</f>
        <v>65</v>
      </c>
      <c r="AA38" s="103">
        <f t="shared" si="7"/>
        <v>122</v>
      </c>
    </row>
    <row r="39" spans="1:27" ht="12" customHeight="1" x14ac:dyDescent="0.2">
      <c r="A39" s="92">
        <v>2</v>
      </c>
      <c r="B39" s="34">
        <v>5</v>
      </c>
      <c r="C39" s="34">
        <v>29</v>
      </c>
      <c r="D39" s="34">
        <v>1</v>
      </c>
      <c r="E39" s="34">
        <v>1</v>
      </c>
      <c r="F39" s="34">
        <v>10</v>
      </c>
      <c r="G39" s="34">
        <v>24</v>
      </c>
      <c r="H39" s="34">
        <v>2</v>
      </c>
      <c r="I39" s="34">
        <v>1</v>
      </c>
      <c r="J39" s="34">
        <v>4</v>
      </c>
      <c r="K39" s="34">
        <v>0</v>
      </c>
      <c r="L39" s="34">
        <v>5</v>
      </c>
      <c r="M39" s="34">
        <v>21</v>
      </c>
      <c r="N39" s="34">
        <v>0</v>
      </c>
      <c r="O39" s="34">
        <v>0</v>
      </c>
      <c r="P39" s="34">
        <v>5</v>
      </c>
      <c r="Q39" s="34">
        <v>3</v>
      </c>
      <c r="R39" s="34">
        <v>0</v>
      </c>
      <c r="S39" s="34">
        <v>0</v>
      </c>
      <c r="T39" s="33">
        <v>2</v>
      </c>
      <c r="U39" s="33">
        <v>10</v>
      </c>
      <c r="V39" s="33">
        <v>0</v>
      </c>
      <c r="W39" s="59">
        <v>1</v>
      </c>
      <c r="X39" s="102">
        <f t="shared" si="6"/>
        <v>34</v>
      </c>
      <c r="Y39" s="34">
        <f t="shared" si="6"/>
        <v>90</v>
      </c>
      <c r="Z39" s="34">
        <f t="shared" si="7"/>
        <v>22</v>
      </c>
      <c r="AA39" s="103">
        <f t="shared" si="7"/>
        <v>84</v>
      </c>
    </row>
    <row r="40" spans="1:27" ht="12" customHeight="1" x14ac:dyDescent="0.2">
      <c r="A40" s="93">
        <v>3</v>
      </c>
      <c r="B40" s="35">
        <v>11</v>
      </c>
      <c r="C40" s="35">
        <v>28</v>
      </c>
      <c r="D40" s="35">
        <v>1</v>
      </c>
      <c r="E40" s="35">
        <v>1</v>
      </c>
      <c r="F40" s="35">
        <v>28</v>
      </c>
      <c r="G40" s="35">
        <v>26</v>
      </c>
      <c r="H40" s="35">
        <v>2</v>
      </c>
      <c r="I40" s="35">
        <v>3</v>
      </c>
      <c r="J40" s="35">
        <v>8</v>
      </c>
      <c r="K40" s="35">
        <v>0</v>
      </c>
      <c r="L40" s="35">
        <v>13</v>
      </c>
      <c r="M40" s="35">
        <v>22</v>
      </c>
      <c r="N40" s="35">
        <v>0</v>
      </c>
      <c r="O40" s="35">
        <v>1</v>
      </c>
      <c r="P40" s="35">
        <v>19</v>
      </c>
      <c r="Q40" s="35">
        <v>1</v>
      </c>
      <c r="R40" s="35">
        <v>0</v>
      </c>
      <c r="S40" s="35">
        <v>0</v>
      </c>
      <c r="T40" s="63">
        <v>9</v>
      </c>
      <c r="U40" s="63">
        <v>30</v>
      </c>
      <c r="V40" s="63">
        <v>0</v>
      </c>
      <c r="W40" s="64">
        <v>2</v>
      </c>
      <c r="X40" s="104">
        <f t="shared" si="6"/>
        <v>91</v>
      </c>
      <c r="Y40" s="35">
        <f t="shared" si="6"/>
        <v>114</v>
      </c>
      <c r="Z40" s="35">
        <f t="shared" si="7"/>
        <v>61</v>
      </c>
      <c r="AA40" s="105">
        <f t="shared" si="7"/>
        <v>106</v>
      </c>
    </row>
    <row r="41" spans="1:27" ht="12" customHeight="1" x14ac:dyDescent="0.2">
      <c r="A41" s="94">
        <v>4</v>
      </c>
      <c r="B41" s="36">
        <v>25</v>
      </c>
      <c r="C41" s="36">
        <v>26</v>
      </c>
      <c r="D41" s="36">
        <v>4</v>
      </c>
      <c r="E41" s="36">
        <v>1</v>
      </c>
      <c r="F41" s="36">
        <v>53</v>
      </c>
      <c r="G41" s="36">
        <v>26</v>
      </c>
      <c r="H41" s="36">
        <v>7</v>
      </c>
      <c r="I41" s="36">
        <v>1</v>
      </c>
      <c r="J41" s="36">
        <v>9</v>
      </c>
      <c r="K41" s="36">
        <v>1</v>
      </c>
      <c r="L41" s="36">
        <v>17</v>
      </c>
      <c r="M41" s="36">
        <v>18</v>
      </c>
      <c r="N41" s="36">
        <v>0</v>
      </c>
      <c r="O41" s="36">
        <v>0</v>
      </c>
      <c r="P41" s="36">
        <v>12</v>
      </c>
      <c r="Q41" s="36">
        <v>4</v>
      </c>
      <c r="R41" s="36">
        <v>1</v>
      </c>
      <c r="S41" s="36">
        <v>0</v>
      </c>
      <c r="T41" s="74">
        <v>2</v>
      </c>
      <c r="U41" s="74">
        <v>1</v>
      </c>
      <c r="V41" s="74">
        <v>0</v>
      </c>
      <c r="W41" s="75">
        <v>0</v>
      </c>
      <c r="X41" s="106">
        <f t="shared" si="6"/>
        <v>130</v>
      </c>
      <c r="Y41" s="36">
        <f t="shared" si="6"/>
        <v>78</v>
      </c>
      <c r="Z41" s="36">
        <f t="shared" si="7"/>
        <v>97</v>
      </c>
      <c r="AA41" s="107">
        <f t="shared" si="7"/>
        <v>71</v>
      </c>
    </row>
    <row r="42" spans="1:27" ht="12" customHeight="1" x14ac:dyDescent="0.2">
      <c r="A42" s="92">
        <v>5</v>
      </c>
      <c r="B42" s="34">
        <v>11</v>
      </c>
      <c r="C42" s="34">
        <v>26</v>
      </c>
      <c r="D42" s="34">
        <v>0</v>
      </c>
      <c r="E42" s="34">
        <v>4</v>
      </c>
      <c r="F42" s="34">
        <v>19</v>
      </c>
      <c r="G42" s="34">
        <v>22</v>
      </c>
      <c r="H42" s="34">
        <v>0</v>
      </c>
      <c r="I42" s="34">
        <v>4</v>
      </c>
      <c r="J42" s="34">
        <v>5</v>
      </c>
      <c r="K42" s="34">
        <v>0</v>
      </c>
      <c r="L42" s="34">
        <v>9</v>
      </c>
      <c r="M42" s="34">
        <v>18</v>
      </c>
      <c r="N42" s="34">
        <v>0</v>
      </c>
      <c r="O42" s="34">
        <v>0</v>
      </c>
      <c r="P42" s="34">
        <v>8</v>
      </c>
      <c r="Q42" s="34">
        <v>4</v>
      </c>
      <c r="R42" s="34">
        <v>0</v>
      </c>
      <c r="S42" s="34">
        <v>0</v>
      </c>
      <c r="T42" s="33">
        <v>2</v>
      </c>
      <c r="U42" s="33">
        <v>17</v>
      </c>
      <c r="V42" s="33">
        <v>0</v>
      </c>
      <c r="W42" s="59">
        <v>0</v>
      </c>
      <c r="X42" s="102">
        <f t="shared" si="6"/>
        <v>54</v>
      </c>
      <c r="Y42" s="34">
        <f t="shared" si="6"/>
        <v>95</v>
      </c>
      <c r="Z42" s="34">
        <f t="shared" si="7"/>
        <v>41</v>
      </c>
      <c r="AA42" s="103">
        <f t="shared" si="7"/>
        <v>83</v>
      </c>
    </row>
    <row r="43" spans="1:27" ht="12" customHeight="1" x14ac:dyDescent="0.2">
      <c r="A43" s="93">
        <v>6</v>
      </c>
      <c r="B43" s="35">
        <v>10</v>
      </c>
      <c r="C43" s="35">
        <v>27</v>
      </c>
      <c r="D43" s="35">
        <v>2</v>
      </c>
      <c r="E43" s="35">
        <v>2</v>
      </c>
      <c r="F43" s="35">
        <v>20</v>
      </c>
      <c r="G43" s="35">
        <v>26</v>
      </c>
      <c r="H43" s="35">
        <v>2</v>
      </c>
      <c r="I43" s="35">
        <v>4</v>
      </c>
      <c r="J43" s="35">
        <v>4</v>
      </c>
      <c r="K43" s="35">
        <v>0</v>
      </c>
      <c r="L43" s="35">
        <v>10</v>
      </c>
      <c r="M43" s="35">
        <v>22</v>
      </c>
      <c r="N43" s="35">
        <v>0</v>
      </c>
      <c r="O43" s="35">
        <v>0</v>
      </c>
      <c r="P43" s="35">
        <v>6</v>
      </c>
      <c r="Q43" s="35">
        <v>2</v>
      </c>
      <c r="R43" s="35">
        <v>0</v>
      </c>
      <c r="S43" s="35">
        <v>0</v>
      </c>
      <c r="T43" s="63">
        <v>4</v>
      </c>
      <c r="U43" s="63">
        <v>5</v>
      </c>
      <c r="V43" s="63">
        <v>0</v>
      </c>
      <c r="W43" s="64">
        <v>0</v>
      </c>
      <c r="X43" s="104">
        <f t="shared" si="6"/>
        <v>58</v>
      </c>
      <c r="Y43" s="35">
        <f t="shared" si="6"/>
        <v>88</v>
      </c>
      <c r="Z43" s="35">
        <f t="shared" si="7"/>
        <v>44</v>
      </c>
      <c r="AA43" s="105">
        <f t="shared" si="7"/>
        <v>80</v>
      </c>
    </row>
    <row r="44" spans="1:27" ht="12" customHeight="1" x14ac:dyDescent="0.2">
      <c r="A44" s="94">
        <v>7</v>
      </c>
      <c r="B44" s="36">
        <v>16</v>
      </c>
      <c r="C44" s="36">
        <v>34</v>
      </c>
      <c r="D44" s="36">
        <v>0</v>
      </c>
      <c r="E44" s="36">
        <v>1</v>
      </c>
      <c r="F44" s="36">
        <v>34</v>
      </c>
      <c r="G44" s="36">
        <v>31</v>
      </c>
      <c r="H44" s="36">
        <v>2</v>
      </c>
      <c r="I44" s="36">
        <v>2</v>
      </c>
      <c r="J44" s="36">
        <v>5</v>
      </c>
      <c r="K44" s="36">
        <v>2</v>
      </c>
      <c r="L44" s="36">
        <v>9</v>
      </c>
      <c r="M44" s="36">
        <v>20</v>
      </c>
      <c r="N44" s="36">
        <v>0</v>
      </c>
      <c r="O44" s="36">
        <v>0</v>
      </c>
      <c r="P44" s="36">
        <v>6</v>
      </c>
      <c r="Q44" s="36">
        <v>3</v>
      </c>
      <c r="R44" s="36">
        <v>0</v>
      </c>
      <c r="S44" s="36">
        <v>0</v>
      </c>
      <c r="T44" s="74">
        <v>4</v>
      </c>
      <c r="U44" s="74">
        <v>9</v>
      </c>
      <c r="V44" s="74">
        <v>0</v>
      </c>
      <c r="W44" s="75">
        <v>0</v>
      </c>
      <c r="X44" s="106">
        <f t="shared" si="6"/>
        <v>76</v>
      </c>
      <c r="Y44" s="36">
        <f t="shared" si="6"/>
        <v>102</v>
      </c>
      <c r="Z44" s="36">
        <f t="shared" si="7"/>
        <v>63</v>
      </c>
      <c r="AA44" s="107">
        <f t="shared" si="7"/>
        <v>94</v>
      </c>
    </row>
    <row r="45" spans="1:27" ht="12" customHeight="1" x14ac:dyDescent="0.2">
      <c r="A45" s="92">
        <v>8</v>
      </c>
      <c r="B45" s="34">
        <v>26</v>
      </c>
      <c r="C45" s="34">
        <v>19</v>
      </c>
      <c r="D45" s="34">
        <v>0</v>
      </c>
      <c r="E45" s="34">
        <v>0</v>
      </c>
      <c r="F45" s="34">
        <v>31</v>
      </c>
      <c r="G45" s="34">
        <v>17</v>
      </c>
      <c r="H45" s="34">
        <v>3</v>
      </c>
      <c r="I45" s="34">
        <v>0</v>
      </c>
      <c r="J45" s="34">
        <v>8</v>
      </c>
      <c r="K45" s="34">
        <v>1</v>
      </c>
      <c r="L45" s="34">
        <v>10</v>
      </c>
      <c r="M45" s="34">
        <v>12</v>
      </c>
      <c r="N45" s="34">
        <v>0</v>
      </c>
      <c r="O45" s="34">
        <v>0</v>
      </c>
      <c r="P45" s="34">
        <v>9</v>
      </c>
      <c r="Q45" s="34">
        <v>2</v>
      </c>
      <c r="R45" s="34">
        <v>1</v>
      </c>
      <c r="S45" s="34">
        <v>0</v>
      </c>
      <c r="T45" s="33">
        <v>2</v>
      </c>
      <c r="U45" s="33">
        <v>5</v>
      </c>
      <c r="V45" s="33">
        <v>0</v>
      </c>
      <c r="W45" s="59">
        <v>0</v>
      </c>
      <c r="X45" s="102">
        <f t="shared" si="6"/>
        <v>90</v>
      </c>
      <c r="Y45" s="34">
        <f t="shared" si="6"/>
        <v>56</v>
      </c>
      <c r="Z45" s="34">
        <f t="shared" si="7"/>
        <v>69</v>
      </c>
      <c r="AA45" s="103">
        <f t="shared" si="7"/>
        <v>53</v>
      </c>
    </row>
    <row r="46" spans="1:27" ht="12" customHeight="1" x14ac:dyDescent="0.2">
      <c r="A46" s="93">
        <v>9</v>
      </c>
      <c r="B46" s="35">
        <v>12</v>
      </c>
      <c r="C46" s="35">
        <v>24</v>
      </c>
      <c r="D46" s="35">
        <v>0</v>
      </c>
      <c r="E46" s="35">
        <v>0</v>
      </c>
      <c r="F46" s="35">
        <v>40</v>
      </c>
      <c r="G46" s="35">
        <v>23</v>
      </c>
      <c r="H46" s="35">
        <v>0</v>
      </c>
      <c r="I46" s="35">
        <v>0</v>
      </c>
      <c r="J46" s="35">
        <v>6</v>
      </c>
      <c r="K46" s="35">
        <v>0</v>
      </c>
      <c r="L46" s="35">
        <v>10</v>
      </c>
      <c r="M46" s="35">
        <v>17</v>
      </c>
      <c r="N46" s="35">
        <v>0</v>
      </c>
      <c r="O46" s="35">
        <v>0</v>
      </c>
      <c r="P46" s="35">
        <v>4</v>
      </c>
      <c r="Q46" s="35">
        <v>3</v>
      </c>
      <c r="R46" s="35">
        <v>2</v>
      </c>
      <c r="S46" s="35">
        <v>0</v>
      </c>
      <c r="T46" s="63">
        <v>0</v>
      </c>
      <c r="U46" s="63">
        <v>6</v>
      </c>
      <c r="V46" s="63">
        <v>0</v>
      </c>
      <c r="W46" s="64">
        <v>0</v>
      </c>
      <c r="X46" s="104">
        <f t="shared" si="6"/>
        <v>74</v>
      </c>
      <c r="Y46" s="35">
        <f t="shared" si="6"/>
        <v>73</v>
      </c>
      <c r="Z46" s="35">
        <f t="shared" si="7"/>
        <v>62</v>
      </c>
      <c r="AA46" s="105">
        <f t="shared" si="7"/>
        <v>70</v>
      </c>
    </row>
    <row r="47" spans="1:27" ht="12" customHeight="1" x14ac:dyDescent="0.2">
      <c r="A47" s="94">
        <v>10</v>
      </c>
      <c r="B47" s="36">
        <v>16</v>
      </c>
      <c r="C47" s="36">
        <v>28</v>
      </c>
      <c r="D47" s="36">
        <v>3</v>
      </c>
      <c r="E47" s="36">
        <v>0</v>
      </c>
      <c r="F47" s="36">
        <v>37</v>
      </c>
      <c r="G47" s="36">
        <v>23</v>
      </c>
      <c r="H47" s="36">
        <v>3</v>
      </c>
      <c r="I47" s="36">
        <v>0</v>
      </c>
      <c r="J47" s="36">
        <v>5</v>
      </c>
      <c r="K47" s="36">
        <v>0</v>
      </c>
      <c r="L47" s="36">
        <v>9</v>
      </c>
      <c r="M47" s="36">
        <v>19</v>
      </c>
      <c r="N47" s="36">
        <v>0</v>
      </c>
      <c r="O47" s="36">
        <v>0</v>
      </c>
      <c r="P47" s="36">
        <v>6</v>
      </c>
      <c r="Q47" s="36">
        <v>5</v>
      </c>
      <c r="R47" s="36">
        <v>2</v>
      </c>
      <c r="S47" s="36">
        <v>0</v>
      </c>
      <c r="T47" s="74">
        <v>0</v>
      </c>
      <c r="U47" s="74">
        <v>6</v>
      </c>
      <c r="V47" s="74">
        <v>0</v>
      </c>
      <c r="W47" s="75">
        <v>0</v>
      </c>
      <c r="X47" s="106">
        <f t="shared" si="6"/>
        <v>81</v>
      </c>
      <c r="Y47" s="36">
        <f t="shared" si="6"/>
        <v>81</v>
      </c>
      <c r="Z47" s="36">
        <f t="shared" si="7"/>
        <v>62</v>
      </c>
      <c r="AA47" s="107">
        <f t="shared" si="7"/>
        <v>76</v>
      </c>
    </row>
    <row r="48" spans="1:27" ht="12" customHeight="1" x14ac:dyDescent="0.2">
      <c r="A48" s="92">
        <v>11</v>
      </c>
      <c r="B48" s="34">
        <v>13</v>
      </c>
      <c r="C48" s="34">
        <v>36</v>
      </c>
      <c r="D48" s="34">
        <v>4</v>
      </c>
      <c r="E48" s="34">
        <v>0</v>
      </c>
      <c r="F48" s="34">
        <v>40</v>
      </c>
      <c r="G48" s="34">
        <v>31</v>
      </c>
      <c r="H48" s="34">
        <v>7</v>
      </c>
      <c r="I48" s="34">
        <v>1</v>
      </c>
      <c r="J48" s="34">
        <v>7</v>
      </c>
      <c r="K48" s="34">
        <v>1</v>
      </c>
      <c r="L48" s="34">
        <v>7</v>
      </c>
      <c r="M48" s="34">
        <v>24</v>
      </c>
      <c r="N48" s="34">
        <v>0</v>
      </c>
      <c r="O48" s="34">
        <v>0</v>
      </c>
      <c r="P48" s="34">
        <v>3</v>
      </c>
      <c r="Q48" s="34">
        <v>1</v>
      </c>
      <c r="R48" s="34">
        <v>0</v>
      </c>
      <c r="S48" s="34">
        <v>0</v>
      </c>
      <c r="T48" s="33">
        <v>1</v>
      </c>
      <c r="U48" s="33">
        <v>5</v>
      </c>
      <c r="V48" s="33">
        <v>0</v>
      </c>
      <c r="W48" s="59">
        <v>0</v>
      </c>
      <c r="X48" s="102">
        <f t="shared" si="6"/>
        <v>82</v>
      </c>
      <c r="Y48" s="34">
        <f t="shared" si="6"/>
        <v>99</v>
      </c>
      <c r="Z48" s="34">
        <f t="shared" si="7"/>
        <v>61</v>
      </c>
      <c r="AA48" s="103">
        <f t="shared" si="7"/>
        <v>96</v>
      </c>
    </row>
    <row r="49" spans="1:27" ht="12" customHeight="1" x14ac:dyDescent="0.2">
      <c r="A49" s="93">
        <v>12</v>
      </c>
      <c r="B49" s="35">
        <v>17</v>
      </c>
      <c r="C49" s="35">
        <v>39</v>
      </c>
      <c r="D49" s="35">
        <v>1</v>
      </c>
      <c r="E49" s="35">
        <v>2</v>
      </c>
      <c r="F49" s="35">
        <v>37</v>
      </c>
      <c r="G49" s="35">
        <v>35</v>
      </c>
      <c r="H49" s="35">
        <v>2</v>
      </c>
      <c r="I49" s="35">
        <v>5</v>
      </c>
      <c r="J49" s="35">
        <v>4</v>
      </c>
      <c r="K49" s="35">
        <v>0</v>
      </c>
      <c r="L49" s="35">
        <v>9</v>
      </c>
      <c r="M49" s="35">
        <v>29</v>
      </c>
      <c r="N49" s="35">
        <v>0</v>
      </c>
      <c r="O49" s="35">
        <v>0</v>
      </c>
      <c r="P49" s="35">
        <v>4</v>
      </c>
      <c r="Q49" s="35">
        <v>1</v>
      </c>
      <c r="R49" s="35">
        <v>0</v>
      </c>
      <c r="S49" s="35">
        <v>0</v>
      </c>
      <c r="T49" s="63">
        <v>0</v>
      </c>
      <c r="U49" s="63">
        <v>5</v>
      </c>
      <c r="V49" s="63">
        <v>0</v>
      </c>
      <c r="W49" s="64">
        <v>2</v>
      </c>
      <c r="X49" s="104">
        <f t="shared" si="6"/>
        <v>74</v>
      </c>
      <c r="Y49" s="35">
        <f t="shared" si="6"/>
        <v>118</v>
      </c>
      <c r="Z49" s="35">
        <f t="shared" si="7"/>
        <v>63</v>
      </c>
      <c r="AA49" s="105">
        <f t="shared" si="7"/>
        <v>108</v>
      </c>
    </row>
    <row r="50" spans="1:27" ht="12" customHeight="1" x14ac:dyDescent="0.2">
      <c r="A50" s="94">
        <v>13</v>
      </c>
      <c r="B50" s="36">
        <v>10</v>
      </c>
      <c r="C50" s="36">
        <v>58</v>
      </c>
      <c r="D50" s="36">
        <v>1</v>
      </c>
      <c r="E50" s="36">
        <v>1</v>
      </c>
      <c r="F50" s="36">
        <v>23</v>
      </c>
      <c r="G50" s="36">
        <v>54</v>
      </c>
      <c r="H50" s="36">
        <v>3</v>
      </c>
      <c r="I50" s="36">
        <v>3</v>
      </c>
      <c r="J50" s="36">
        <v>5</v>
      </c>
      <c r="K50" s="36">
        <v>1</v>
      </c>
      <c r="L50" s="36">
        <v>8</v>
      </c>
      <c r="M50" s="36">
        <v>44</v>
      </c>
      <c r="N50" s="36">
        <v>0</v>
      </c>
      <c r="O50" s="36">
        <v>0</v>
      </c>
      <c r="P50" s="36">
        <v>4</v>
      </c>
      <c r="Q50" s="36">
        <v>2</v>
      </c>
      <c r="R50" s="36">
        <v>0</v>
      </c>
      <c r="S50" s="36">
        <v>0</v>
      </c>
      <c r="T50" s="74">
        <v>3</v>
      </c>
      <c r="U50" s="74">
        <v>17</v>
      </c>
      <c r="V50" s="74">
        <v>0</v>
      </c>
      <c r="W50" s="75">
        <v>5</v>
      </c>
      <c r="X50" s="106">
        <f t="shared" si="6"/>
        <v>57</v>
      </c>
      <c r="Y50" s="36">
        <f t="shared" si="6"/>
        <v>185</v>
      </c>
      <c r="Z50" s="36">
        <f t="shared" si="7"/>
        <v>44</v>
      </c>
      <c r="AA50" s="107">
        <f t="shared" si="7"/>
        <v>173</v>
      </c>
    </row>
    <row r="51" spans="1:27" ht="12" customHeight="1" x14ac:dyDescent="0.2">
      <c r="A51" s="92">
        <v>14</v>
      </c>
      <c r="B51" s="34">
        <v>16</v>
      </c>
      <c r="C51" s="34">
        <v>48</v>
      </c>
      <c r="D51" s="34">
        <v>2</v>
      </c>
      <c r="E51" s="34">
        <v>1</v>
      </c>
      <c r="F51" s="34">
        <v>22</v>
      </c>
      <c r="G51" s="34">
        <v>41</v>
      </c>
      <c r="H51" s="34">
        <v>7</v>
      </c>
      <c r="I51" s="34">
        <v>4</v>
      </c>
      <c r="J51" s="34">
        <v>3</v>
      </c>
      <c r="K51" s="34">
        <v>1</v>
      </c>
      <c r="L51" s="34">
        <v>7</v>
      </c>
      <c r="M51" s="34">
        <v>34</v>
      </c>
      <c r="N51" s="34">
        <v>1</v>
      </c>
      <c r="O51" s="34">
        <v>0</v>
      </c>
      <c r="P51" s="34">
        <v>4</v>
      </c>
      <c r="Q51" s="34">
        <v>3</v>
      </c>
      <c r="R51" s="34">
        <v>0</v>
      </c>
      <c r="S51" s="34">
        <v>0</v>
      </c>
      <c r="T51" s="33">
        <v>8</v>
      </c>
      <c r="U51" s="33">
        <v>20</v>
      </c>
      <c r="V51" s="33">
        <v>0</v>
      </c>
      <c r="W51" s="59">
        <v>3</v>
      </c>
      <c r="X51" s="102">
        <f t="shared" si="6"/>
        <v>70</v>
      </c>
      <c r="Y51" s="34">
        <f t="shared" si="6"/>
        <v>155</v>
      </c>
      <c r="Z51" s="34">
        <f t="shared" si="7"/>
        <v>53</v>
      </c>
      <c r="AA51" s="103">
        <f t="shared" si="7"/>
        <v>143</v>
      </c>
    </row>
    <row r="52" spans="1:27" ht="12" customHeight="1" x14ac:dyDescent="0.2">
      <c r="A52" s="93">
        <v>15</v>
      </c>
      <c r="B52" s="35">
        <v>10</v>
      </c>
      <c r="C52" s="35">
        <v>26</v>
      </c>
      <c r="D52" s="35">
        <v>0</v>
      </c>
      <c r="E52" s="35">
        <v>2</v>
      </c>
      <c r="F52" s="35">
        <v>33</v>
      </c>
      <c r="G52" s="35">
        <v>24</v>
      </c>
      <c r="H52" s="35">
        <v>1</v>
      </c>
      <c r="I52" s="35">
        <v>5</v>
      </c>
      <c r="J52" s="35">
        <v>4</v>
      </c>
      <c r="K52" s="35">
        <v>0</v>
      </c>
      <c r="L52" s="35">
        <v>9</v>
      </c>
      <c r="M52" s="35">
        <v>14</v>
      </c>
      <c r="N52" s="35">
        <v>0</v>
      </c>
      <c r="O52" s="35">
        <v>1</v>
      </c>
      <c r="P52" s="35">
        <v>2</v>
      </c>
      <c r="Q52" s="35">
        <v>1</v>
      </c>
      <c r="R52" s="35">
        <v>1</v>
      </c>
      <c r="S52" s="35">
        <v>0</v>
      </c>
      <c r="T52" s="63">
        <v>2</v>
      </c>
      <c r="U52" s="63">
        <v>7</v>
      </c>
      <c r="V52" s="63">
        <v>0</v>
      </c>
      <c r="W52" s="64">
        <v>0</v>
      </c>
      <c r="X52" s="104">
        <f t="shared" si="6"/>
        <v>62</v>
      </c>
      <c r="Y52" s="35">
        <f t="shared" si="6"/>
        <v>80</v>
      </c>
      <c r="Z52" s="35">
        <f t="shared" si="7"/>
        <v>54</v>
      </c>
      <c r="AA52" s="105">
        <f t="shared" si="7"/>
        <v>71</v>
      </c>
    </row>
    <row r="53" spans="1:27" ht="12" customHeight="1" thickBot="1" x14ac:dyDescent="0.25">
      <c r="A53" s="95" t="s">
        <v>17</v>
      </c>
      <c r="B53" s="28">
        <f t="shared" ref="B53:W53" si="8">SUM(B38:B52)</f>
        <v>213</v>
      </c>
      <c r="C53" s="28">
        <f t="shared" si="8"/>
        <v>478</v>
      </c>
      <c r="D53" s="28">
        <f t="shared" si="8"/>
        <v>20</v>
      </c>
      <c r="E53" s="28">
        <f t="shared" si="8"/>
        <v>16</v>
      </c>
      <c r="F53" s="28">
        <f t="shared" si="8"/>
        <v>454</v>
      </c>
      <c r="G53" s="28">
        <f t="shared" si="8"/>
        <v>428</v>
      </c>
      <c r="H53" s="28">
        <f t="shared" si="8"/>
        <v>43</v>
      </c>
      <c r="I53" s="28">
        <f t="shared" si="8"/>
        <v>34</v>
      </c>
      <c r="J53" s="28">
        <f t="shared" si="8"/>
        <v>82</v>
      </c>
      <c r="K53" s="28">
        <f t="shared" si="8"/>
        <v>7</v>
      </c>
      <c r="L53" s="28">
        <f t="shared" si="8"/>
        <v>145</v>
      </c>
      <c r="M53" s="28">
        <f t="shared" si="8"/>
        <v>334</v>
      </c>
      <c r="N53" s="28">
        <f t="shared" si="8"/>
        <v>1</v>
      </c>
      <c r="O53" s="28">
        <f t="shared" si="8"/>
        <v>3</v>
      </c>
      <c r="P53" s="28">
        <f t="shared" si="8"/>
        <v>116</v>
      </c>
      <c r="Q53" s="28">
        <f t="shared" si="8"/>
        <v>38</v>
      </c>
      <c r="R53" s="28">
        <f t="shared" si="8"/>
        <v>8</v>
      </c>
      <c r="S53" s="28">
        <f t="shared" si="8"/>
        <v>1</v>
      </c>
      <c r="T53" s="28">
        <f t="shared" si="8"/>
        <v>49</v>
      </c>
      <c r="U53" s="28">
        <f t="shared" si="8"/>
        <v>190</v>
      </c>
      <c r="V53" s="28">
        <f t="shared" si="8"/>
        <v>0</v>
      </c>
      <c r="W53" s="29">
        <f t="shared" si="8"/>
        <v>17</v>
      </c>
      <c r="X53" s="96">
        <f t="shared" si="6"/>
        <v>1131</v>
      </c>
      <c r="Y53" s="28">
        <f t="shared" si="6"/>
        <v>1546</v>
      </c>
      <c r="Z53" s="28">
        <f t="shared" si="7"/>
        <v>861</v>
      </c>
      <c r="AA53" s="29">
        <f t="shared" si="7"/>
        <v>1430</v>
      </c>
    </row>
    <row r="54" spans="1:27" ht="12" customHeight="1" x14ac:dyDescent="0.2">
      <c r="A54" s="97" t="s">
        <v>18</v>
      </c>
      <c r="B54" s="37">
        <v>2</v>
      </c>
      <c r="C54" s="37">
        <v>0</v>
      </c>
      <c r="D54" s="37">
        <v>1</v>
      </c>
      <c r="E54" s="37">
        <v>0</v>
      </c>
      <c r="F54" s="37">
        <v>1</v>
      </c>
      <c r="G54" s="37">
        <v>0</v>
      </c>
      <c r="H54" s="37">
        <v>1</v>
      </c>
      <c r="I54" s="37">
        <v>0</v>
      </c>
      <c r="J54" s="37">
        <v>0</v>
      </c>
      <c r="K54" s="37">
        <v>0</v>
      </c>
      <c r="L54" s="37">
        <v>5</v>
      </c>
      <c r="M54" s="37">
        <v>1</v>
      </c>
      <c r="N54" s="37">
        <v>0</v>
      </c>
      <c r="O54" s="37">
        <v>0</v>
      </c>
      <c r="P54" s="37">
        <v>1</v>
      </c>
      <c r="Q54" s="37">
        <v>0</v>
      </c>
      <c r="R54" s="37">
        <v>1</v>
      </c>
      <c r="S54" s="37">
        <v>0</v>
      </c>
      <c r="T54" s="63">
        <v>8</v>
      </c>
      <c r="U54" s="63">
        <v>1</v>
      </c>
      <c r="V54" s="63">
        <v>3</v>
      </c>
      <c r="W54" s="64">
        <v>0</v>
      </c>
      <c r="X54" s="98">
        <f t="shared" si="6"/>
        <v>23</v>
      </c>
      <c r="Y54" s="37">
        <f t="shared" si="6"/>
        <v>2</v>
      </c>
      <c r="Z54" s="37">
        <f t="shared" si="7"/>
        <v>16</v>
      </c>
      <c r="AA54" s="99">
        <f t="shared" si="7"/>
        <v>2</v>
      </c>
    </row>
    <row r="55" spans="1:27" ht="12" customHeight="1" thickBot="1" x14ac:dyDescent="0.25">
      <c r="A55" s="95" t="s">
        <v>19</v>
      </c>
      <c r="B55" s="28">
        <f>SUM(B53:B54)</f>
        <v>215</v>
      </c>
      <c r="C55" s="28">
        <f t="shared" ref="C55:W55" si="9">SUM(C53:C54)</f>
        <v>478</v>
      </c>
      <c r="D55" s="28">
        <f t="shared" si="9"/>
        <v>21</v>
      </c>
      <c r="E55" s="28">
        <f t="shared" si="9"/>
        <v>16</v>
      </c>
      <c r="F55" s="28">
        <f t="shared" si="9"/>
        <v>455</v>
      </c>
      <c r="G55" s="28">
        <f t="shared" si="9"/>
        <v>428</v>
      </c>
      <c r="H55" s="28">
        <f t="shared" si="9"/>
        <v>44</v>
      </c>
      <c r="I55" s="28">
        <f t="shared" si="9"/>
        <v>34</v>
      </c>
      <c r="J55" s="28">
        <f t="shared" si="9"/>
        <v>82</v>
      </c>
      <c r="K55" s="28">
        <f t="shared" si="9"/>
        <v>7</v>
      </c>
      <c r="L55" s="28">
        <f t="shared" si="9"/>
        <v>150</v>
      </c>
      <c r="M55" s="28">
        <f t="shared" si="9"/>
        <v>335</v>
      </c>
      <c r="N55" s="28">
        <f t="shared" si="9"/>
        <v>1</v>
      </c>
      <c r="O55" s="28">
        <f t="shared" si="9"/>
        <v>3</v>
      </c>
      <c r="P55" s="28">
        <f t="shared" si="9"/>
        <v>117</v>
      </c>
      <c r="Q55" s="28">
        <f t="shared" si="9"/>
        <v>38</v>
      </c>
      <c r="R55" s="28">
        <f t="shared" si="9"/>
        <v>9</v>
      </c>
      <c r="S55" s="28">
        <f t="shared" si="9"/>
        <v>1</v>
      </c>
      <c r="T55" s="28">
        <f t="shared" si="9"/>
        <v>57</v>
      </c>
      <c r="U55" s="28">
        <f t="shared" si="9"/>
        <v>191</v>
      </c>
      <c r="V55" s="28">
        <f t="shared" si="9"/>
        <v>3</v>
      </c>
      <c r="W55" s="29">
        <f t="shared" si="9"/>
        <v>17</v>
      </c>
      <c r="X55" s="96">
        <f t="shared" si="6"/>
        <v>1154</v>
      </c>
      <c r="Y55" s="28">
        <f t="shared" si="6"/>
        <v>1548</v>
      </c>
      <c r="Z55" s="28">
        <f t="shared" si="7"/>
        <v>877</v>
      </c>
      <c r="AA55" s="29">
        <f t="shared" si="7"/>
        <v>1432</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287</v>
      </c>
    </row>
    <row r="58" spans="1:27" ht="12" customHeight="1" x14ac:dyDescent="0.2">
      <c r="B58" s="108" t="str">
        <f>IF(B53-B28=0," ",B53-B28)</f>
        <v xml:space="preserve"> </v>
      </c>
      <c r="C58" s="108" t="str">
        <f t="shared" ref="C58:AA58" si="10">IF(C53-C28=0," ",C53-C28)</f>
        <v xml:space="preserve"> </v>
      </c>
      <c r="D58" s="108" t="str">
        <f t="shared" si="10"/>
        <v xml:space="preserve"> </v>
      </c>
      <c r="E58" s="108" t="str">
        <f t="shared" si="10"/>
        <v xml:space="preserve"> </v>
      </c>
      <c r="F58" s="108" t="str">
        <f t="shared" si="10"/>
        <v xml:space="preserve"> </v>
      </c>
      <c r="G58" s="108" t="str">
        <f t="shared" si="10"/>
        <v xml:space="preserve"> </v>
      </c>
      <c r="H58" s="108" t="str">
        <f t="shared" si="10"/>
        <v xml:space="preserve"> </v>
      </c>
      <c r="I58" s="108" t="str">
        <f t="shared" si="10"/>
        <v xml:space="preserve"> </v>
      </c>
      <c r="J58" s="108" t="str">
        <f t="shared" si="10"/>
        <v xml:space="preserve"> </v>
      </c>
      <c r="K58" s="108" t="str">
        <f t="shared" si="10"/>
        <v xml:space="preserve"> </v>
      </c>
      <c r="L58" s="108" t="str">
        <f t="shared" si="10"/>
        <v xml:space="preserve"> </v>
      </c>
      <c r="M58" s="108" t="str">
        <f t="shared" si="10"/>
        <v xml:space="preserve"> </v>
      </c>
      <c r="N58" s="108" t="str">
        <f t="shared" si="10"/>
        <v xml:space="preserve"> </v>
      </c>
      <c r="O58" s="108" t="str">
        <f t="shared" si="10"/>
        <v xml:space="preserve"> </v>
      </c>
      <c r="P58" s="108" t="str">
        <f t="shared" si="10"/>
        <v xml:space="preserve"> </v>
      </c>
      <c r="Q58" s="108" t="str">
        <f t="shared" si="10"/>
        <v xml:space="preserve"> </v>
      </c>
      <c r="R58" s="108" t="str">
        <f t="shared" si="10"/>
        <v xml:space="preserve"> </v>
      </c>
      <c r="S58" s="108" t="str">
        <f t="shared" si="10"/>
        <v xml:space="preserve"> </v>
      </c>
      <c r="T58" s="108" t="str">
        <f t="shared" si="10"/>
        <v xml:space="preserve"> </v>
      </c>
      <c r="U58" s="108" t="str">
        <f t="shared" si="10"/>
        <v xml:space="preserve"> </v>
      </c>
      <c r="V58" s="108" t="str">
        <f t="shared" si="10"/>
        <v xml:space="preserve"> </v>
      </c>
      <c r="W58" s="108" t="str">
        <f t="shared" si="10"/>
        <v xml:space="preserve"> </v>
      </c>
      <c r="X58" s="108" t="str">
        <f t="shared" si="10"/>
        <v xml:space="preserve"> </v>
      </c>
      <c r="Y58" s="108" t="str">
        <f t="shared" si="10"/>
        <v xml:space="preserve"> </v>
      </c>
      <c r="Z58" s="108" t="str">
        <f t="shared" si="10"/>
        <v xml:space="preserve"> </v>
      </c>
      <c r="AA58" s="108" t="str">
        <f t="shared" si="10"/>
        <v xml:space="preserve"> </v>
      </c>
    </row>
    <row r="59" spans="1:27" ht="17.25" customHeight="1" thickBot="1" x14ac:dyDescent="0.35">
      <c r="A59" s="53" t="s">
        <v>150</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57</v>
      </c>
      <c r="C63" s="34">
        <f t="shared" ref="C63:AA63" si="11">SUM(C15:C16,C20:C23)</f>
        <v>184</v>
      </c>
      <c r="D63" s="34">
        <f t="shared" si="11"/>
        <v>7</v>
      </c>
      <c r="E63" s="34">
        <f t="shared" si="11"/>
        <v>5</v>
      </c>
      <c r="F63" s="34">
        <f t="shared" si="11"/>
        <v>133</v>
      </c>
      <c r="G63" s="34">
        <f t="shared" si="11"/>
        <v>165</v>
      </c>
      <c r="H63" s="34">
        <f t="shared" si="11"/>
        <v>16</v>
      </c>
      <c r="I63" s="34">
        <f t="shared" si="11"/>
        <v>15</v>
      </c>
      <c r="J63" s="34">
        <f t="shared" si="11"/>
        <v>20</v>
      </c>
      <c r="K63" s="34">
        <f t="shared" si="11"/>
        <v>3</v>
      </c>
      <c r="L63" s="34">
        <f t="shared" si="11"/>
        <v>37</v>
      </c>
      <c r="M63" s="34">
        <f t="shared" si="11"/>
        <v>128</v>
      </c>
      <c r="N63" s="34">
        <f t="shared" si="11"/>
        <v>1</v>
      </c>
      <c r="O63" s="34">
        <f t="shared" si="11"/>
        <v>1</v>
      </c>
      <c r="P63" s="34">
        <f t="shared" si="11"/>
        <v>14</v>
      </c>
      <c r="Q63" s="34">
        <f t="shared" si="11"/>
        <v>5</v>
      </c>
      <c r="R63" s="34">
        <f t="shared" si="11"/>
        <v>1</v>
      </c>
      <c r="S63" s="34">
        <f t="shared" si="11"/>
        <v>0</v>
      </c>
      <c r="T63" s="33">
        <f t="shared" si="11"/>
        <v>8</v>
      </c>
      <c r="U63" s="33">
        <f t="shared" si="11"/>
        <v>43</v>
      </c>
      <c r="V63" s="33">
        <f t="shared" si="11"/>
        <v>0</v>
      </c>
      <c r="W63" s="59">
        <f t="shared" si="11"/>
        <v>9</v>
      </c>
      <c r="X63" s="102">
        <f t="shared" si="11"/>
        <v>294</v>
      </c>
      <c r="Y63" s="34">
        <f t="shared" si="11"/>
        <v>558</v>
      </c>
      <c r="Z63" s="34">
        <f t="shared" si="11"/>
        <v>235</v>
      </c>
      <c r="AA63" s="103">
        <f t="shared" si="11"/>
        <v>520</v>
      </c>
    </row>
    <row r="64" spans="1:27" ht="12" customHeight="1" x14ac:dyDescent="0.2">
      <c r="A64" s="92" t="s">
        <v>26</v>
      </c>
      <c r="B64" s="34">
        <f>SUM(B7:B9,B12:B14,B17:B18,B24)</f>
        <v>91</v>
      </c>
      <c r="C64" s="34">
        <f t="shared" ref="C64:AA64" si="12">SUM(C7:C9,C12:C14,C17:C18,C24)</f>
        <v>223</v>
      </c>
      <c r="D64" s="34">
        <f t="shared" si="12"/>
        <v>9</v>
      </c>
      <c r="E64" s="34">
        <f t="shared" si="12"/>
        <v>10</v>
      </c>
      <c r="F64" s="34">
        <f t="shared" si="12"/>
        <v>196</v>
      </c>
      <c r="G64" s="34">
        <f t="shared" si="12"/>
        <v>198</v>
      </c>
      <c r="H64" s="34">
        <f t="shared" si="12"/>
        <v>19</v>
      </c>
      <c r="I64" s="34">
        <f t="shared" si="12"/>
        <v>17</v>
      </c>
      <c r="J64" s="34">
        <f t="shared" si="12"/>
        <v>40</v>
      </c>
      <c r="K64" s="34">
        <f t="shared" si="12"/>
        <v>2</v>
      </c>
      <c r="L64" s="34">
        <f t="shared" si="12"/>
        <v>67</v>
      </c>
      <c r="M64" s="34">
        <f t="shared" si="12"/>
        <v>161</v>
      </c>
      <c r="N64" s="34">
        <f t="shared" si="12"/>
        <v>0</v>
      </c>
      <c r="O64" s="34">
        <f t="shared" si="12"/>
        <v>1</v>
      </c>
      <c r="P64" s="34">
        <f t="shared" si="12"/>
        <v>72</v>
      </c>
      <c r="Q64" s="34">
        <f t="shared" si="12"/>
        <v>22</v>
      </c>
      <c r="R64" s="34">
        <f t="shared" si="12"/>
        <v>3</v>
      </c>
      <c r="S64" s="34">
        <f t="shared" si="12"/>
        <v>1</v>
      </c>
      <c r="T64" s="33">
        <f t="shared" si="12"/>
        <v>37</v>
      </c>
      <c r="U64" s="33">
        <f t="shared" si="12"/>
        <v>131</v>
      </c>
      <c r="V64" s="33">
        <f t="shared" si="12"/>
        <v>0</v>
      </c>
      <c r="W64" s="59">
        <f t="shared" si="12"/>
        <v>8</v>
      </c>
      <c r="X64" s="102">
        <f t="shared" si="12"/>
        <v>534</v>
      </c>
      <c r="Y64" s="34">
        <f t="shared" si="12"/>
        <v>774</v>
      </c>
      <c r="Z64" s="34">
        <f t="shared" si="12"/>
        <v>391</v>
      </c>
      <c r="AA64" s="103">
        <f t="shared" si="12"/>
        <v>713</v>
      </c>
    </row>
    <row r="65" spans="1:27" ht="12" customHeight="1" x14ac:dyDescent="0.2">
      <c r="A65" s="93" t="s">
        <v>27</v>
      </c>
      <c r="B65" s="35">
        <f>SUM(B10:B11,B19,B25:B27)</f>
        <v>65</v>
      </c>
      <c r="C65" s="35">
        <f t="shared" ref="C65:AA65" si="13">SUM(C10:C11,C19,C25:C27)</f>
        <v>71</v>
      </c>
      <c r="D65" s="35">
        <f t="shared" si="13"/>
        <v>4</v>
      </c>
      <c r="E65" s="35">
        <f t="shared" si="13"/>
        <v>1</v>
      </c>
      <c r="F65" s="35">
        <f t="shared" si="13"/>
        <v>125</v>
      </c>
      <c r="G65" s="35">
        <f t="shared" si="13"/>
        <v>65</v>
      </c>
      <c r="H65" s="35">
        <f t="shared" si="13"/>
        <v>8</v>
      </c>
      <c r="I65" s="35">
        <f t="shared" si="13"/>
        <v>2</v>
      </c>
      <c r="J65" s="35">
        <f t="shared" si="13"/>
        <v>22</v>
      </c>
      <c r="K65" s="35">
        <f t="shared" si="13"/>
        <v>2</v>
      </c>
      <c r="L65" s="35">
        <f t="shared" si="13"/>
        <v>41</v>
      </c>
      <c r="M65" s="35">
        <f t="shared" si="13"/>
        <v>45</v>
      </c>
      <c r="N65" s="35">
        <f t="shared" si="13"/>
        <v>0</v>
      </c>
      <c r="O65" s="35">
        <f t="shared" si="13"/>
        <v>1</v>
      </c>
      <c r="P65" s="35">
        <f t="shared" si="13"/>
        <v>30</v>
      </c>
      <c r="Q65" s="35">
        <f t="shared" si="13"/>
        <v>11</v>
      </c>
      <c r="R65" s="35">
        <f t="shared" si="13"/>
        <v>4</v>
      </c>
      <c r="S65" s="35">
        <f t="shared" si="13"/>
        <v>0</v>
      </c>
      <c r="T65" s="63">
        <f t="shared" si="13"/>
        <v>4</v>
      </c>
      <c r="U65" s="63">
        <f t="shared" si="13"/>
        <v>16</v>
      </c>
      <c r="V65" s="63">
        <f t="shared" si="13"/>
        <v>0</v>
      </c>
      <c r="W65" s="64">
        <f t="shared" si="13"/>
        <v>0</v>
      </c>
      <c r="X65" s="104">
        <f t="shared" si="13"/>
        <v>303</v>
      </c>
      <c r="Y65" s="35">
        <f t="shared" si="13"/>
        <v>214</v>
      </c>
      <c r="Z65" s="35">
        <f t="shared" si="13"/>
        <v>235</v>
      </c>
      <c r="AA65" s="105">
        <f t="shared" si="13"/>
        <v>197</v>
      </c>
    </row>
    <row r="66" spans="1:27" ht="12" customHeight="1" thickBot="1" x14ac:dyDescent="0.25">
      <c r="A66" s="95" t="s">
        <v>17</v>
      </c>
      <c r="B66" s="28">
        <f>SUM(B63:B65)</f>
        <v>213</v>
      </c>
      <c r="C66" s="28">
        <f t="shared" ref="C66:AA66" si="14">SUM(C63:C65)</f>
        <v>478</v>
      </c>
      <c r="D66" s="28">
        <f t="shared" si="14"/>
        <v>20</v>
      </c>
      <c r="E66" s="28">
        <f t="shared" si="14"/>
        <v>16</v>
      </c>
      <c r="F66" s="28">
        <f t="shared" si="14"/>
        <v>454</v>
      </c>
      <c r="G66" s="28">
        <f t="shared" si="14"/>
        <v>428</v>
      </c>
      <c r="H66" s="28">
        <f t="shared" si="14"/>
        <v>43</v>
      </c>
      <c r="I66" s="28">
        <f t="shared" si="14"/>
        <v>34</v>
      </c>
      <c r="J66" s="28">
        <f t="shared" si="14"/>
        <v>82</v>
      </c>
      <c r="K66" s="28">
        <f t="shared" si="14"/>
        <v>7</v>
      </c>
      <c r="L66" s="28">
        <f t="shared" si="14"/>
        <v>145</v>
      </c>
      <c r="M66" s="28">
        <f t="shared" si="14"/>
        <v>334</v>
      </c>
      <c r="N66" s="28">
        <f t="shared" si="14"/>
        <v>1</v>
      </c>
      <c r="O66" s="28">
        <f t="shared" si="14"/>
        <v>3</v>
      </c>
      <c r="P66" s="28">
        <f t="shared" si="14"/>
        <v>116</v>
      </c>
      <c r="Q66" s="28">
        <f t="shared" si="14"/>
        <v>38</v>
      </c>
      <c r="R66" s="28">
        <f t="shared" si="14"/>
        <v>8</v>
      </c>
      <c r="S66" s="28">
        <f t="shared" si="14"/>
        <v>1</v>
      </c>
      <c r="T66" s="28">
        <f t="shared" si="14"/>
        <v>49</v>
      </c>
      <c r="U66" s="28">
        <f t="shared" si="14"/>
        <v>190</v>
      </c>
      <c r="V66" s="28">
        <f t="shared" si="14"/>
        <v>0</v>
      </c>
      <c r="W66" s="29">
        <f t="shared" si="14"/>
        <v>17</v>
      </c>
      <c r="X66" s="96">
        <f t="shared" si="14"/>
        <v>1131</v>
      </c>
      <c r="Y66" s="28">
        <f t="shared" si="14"/>
        <v>1546</v>
      </c>
      <c r="Z66" s="28">
        <f t="shared" si="14"/>
        <v>861</v>
      </c>
      <c r="AA66" s="29">
        <f t="shared" si="14"/>
        <v>1430</v>
      </c>
    </row>
    <row r="67" spans="1:27" ht="12" customHeight="1" x14ac:dyDescent="0.2">
      <c r="A67" s="97" t="s">
        <v>18</v>
      </c>
      <c r="B67" s="37">
        <f>B29</f>
        <v>2</v>
      </c>
      <c r="C67" s="37">
        <f t="shared" ref="C67:AA67" si="15">C29</f>
        <v>0</v>
      </c>
      <c r="D67" s="37">
        <f t="shared" si="15"/>
        <v>1</v>
      </c>
      <c r="E67" s="37">
        <f t="shared" si="15"/>
        <v>0</v>
      </c>
      <c r="F67" s="37">
        <f t="shared" si="15"/>
        <v>1</v>
      </c>
      <c r="G67" s="37">
        <f t="shared" si="15"/>
        <v>0</v>
      </c>
      <c r="H67" s="37">
        <f t="shared" si="15"/>
        <v>1</v>
      </c>
      <c r="I67" s="37">
        <f t="shared" si="15"/>
        <v>0</v>
      </c>
      <c r="J67" s="37">
        <f t="shared" si="15"/>
        <v>0</v>
      </c>
      <c r="K67" s="37">
        <f t="shared" si="15"/>
        <v>0</v>
      </c>
      <c r="L67" s="37">
        <f t="shared" si="15"/>
        <v>5</v>
      </c>
      <c r="M67" s="37">
        <f t="shared" si="15"/>
        <v>1</v>
      </c>
      <c r="N67" s="37">
        <f t="shared" si="15"/>
        <v>0</v>
      </c>
      <c r="O67" s="37">
        <f t="shared" si="15"/>
        <v>0</v>
      </c>
      <c r="P67" s="37">
        <f t="shared" si="15"/>
        <v>1</v>
      </c>
      <c r="Q67" s="37">
        <f t="shared" si="15"/>
        <v>0</v>
      </c>
      <c r="R67" s="37">
        <f t="shared" si="15"/>
        <v>1</v>
      </c>
      <c r="S67" s="37">
        <f t="shared" si="15"/>
        <v>0</v>
      </c>
      <c r="T67" s="63">
        <f t="shared" si="15"/>
        <v>8</v>
      </c>
      <c r="U67" s="63">
        <f t="shared" si="15"/>
        <v>1</v>
      </c>
      <c r="V67" s="63">
        <f t="shared" si="15"/>
        <v>3</v>
      </c>
      <c r="W67" s="64">
        <f t="shared" si="15"/>
        <v>0</v>
      </c>
      <c r="X67" s="98">
        <f t="shared" si="15"/>
        <v>23</v>
      </c>
      <c r="Y67" s="37">
        <f t="shared" si="15"/>
        <v>2</v>
      </c>
      <c r="Z67" s="37">
        <f t="shared" si="15"/>
        <v>16</v>
      </c>
      <c r="AA67" s="99">
        <f t="shared" si="15"/>
        <v>2</v>
      </c>
    </row>
    <row r="68" spans="1:27" ht="12" customHeight="1" thickBot="1" x14ac:dyDescent="0.25">
      <c r="A68" s="95" t="s">
        <v>19</v>
      </c>
      <c r="B68" s="28">
        <f t="shared" ref="B68:W68" si="16">SUM(B66:B67)</f>
        <v>215</v>
      </c>
      <c r="C68" s="28">
        <f t="shared" si="16"/>
        <v>478</v>
      </c>
      <c r="D68" s="28">
        <f t="shared" si="16"/>
        <v>21</v>
      </c>
      <c r="E68" s="28">
        <f t="shared" si="16"/>
        <v>16</v>
      </c>
      <c r="F68" s="28">
        <f t="shared" si="16"/>
        <v>455</v>
      </c>
      <c r="G68" s="28">
        <f t="shared" si="16"/>
        <v>428</v>
      </c>
      <c r="H68" s="28">
        <f t="shared" si="16"/>
        <v>44</v>
      </c>
      <c r="I68" s="28">
        <f t="shared" si="16"/>
        <v>34</v>
      </c>
      <c r="J68" s="28">
        <f t="shared" si="16"/>
        <v>82</v>
      </c>
      <c r="K68" s="28">
        <f t="shared" si="16"/>
        <v>7</v>
      </c>
      <c r="L68" s="28">
        <f t="shared" si="16"/>
        <v>150</v>
      </c>
      <c r="M68" s="28">
        <f t="shared" si="16"/>
        <v>335</v>
      </c>
      <c r="N68" s="28">
        <f t="shared" si="16"/>
        <v>1</v>
      </c>
      <c r="O68" s="28">
        <f t="shared" si="16"/>
        <v>3</v>
      </c>
      <c r="P68" s="28">
        <f t="shared" si="16"/>
        <v>117</v>
      </c>
      <c r="Q68" s="28">
        <f t="shared" si="16"/>
        <v>38</v>
      </c>
      <c r="R68" s="28">
        <f t="shared" si="16"/>
        <v>9</v>
      </c>
      <c r="S68" s="28">
        <f t="shared" si="16"/>
        <v>1</v>
      </c>
      <c r="T68" s="28">
        <f t="shared" si="16"/>
        <v>57</v>
      </c>
      <c r="U68" s="28">
        <f t="shared" si="16"/>
        <v>191</v>
      </c>
      <c r="V68" s="28">
        <f t="shared" si="16"/>
        <v>3</v>
      </c>
      <c r="W68" s="29">
        <f t="shared" si="16"/>
        <v>17</v>
      </c>
      <c r="X68" s="96">
        <f>SUM(B68,D68,F68,H68,J68,L68,N68,P68,R68,T68,V68)</f>
        <v>1154</v>
      </c>
      <c r="Y68" s="28">
        <f>SUM(C68,E68,G68,I68,K68,M68,O68,Q68,S68,U68,W68)</f>
        <v>1548</v>
      </c>
      <c r="Z68" s="28">
        <f>SUM(B68,F68,L68,T68)</f>
        <v>877</v>
      </c>
      <c r="AA68" s="29">
        <f>SUM(C68,G68,M68,U68)</f>
        <v>1432</v>
      </c>
    </row>
    <row r="69" spans="1:27" ht="12" customHeight="1" x14ac:dyDescent="0.2">
      <c r="A69" s="79" t="s">
        <v>28</v>
      </c>
    </row>
    <row r="70" spans="1:27" ht="12" customHeight="1" x14ac:dyDescent="0.2">
      <c r="A70" s="77" t="s">
        <v>287</v>
      </c>
    </row>
  </sheetData>
  <mergeCells count="49">
    <mergeCell ref="X4:AA4"/>
    <mergeCell ref="X5:Y5"/>
    <mergeCell ref="Z5:AA5"/>
    <mergeCell ref="P5:Q5"/>
    <mergeCell ref="N5:O5"/>
    <mergeCell ref="V5:W5"/>
    <mergeCell ref="P36:Q36"/>
    <mergeCell ref="A4:A6"/>
    <mergeCell ref="B5:C5"/>
    <mergeCell ref="D5:E5"/>
    <mergeCell ref="F5:G5"/>
    <mergeCell ref="B4:W4"/>
    <mergeCell ref="R5:S5"/>
    <mergeCell ref="T5:U5"/>
    <mergeCell ref="H5:I5"/>
    <mergeCell ref="J5:K5"/>
    <mergeCell ref="L5:M5"/>
    <mergeCell ref="P61:Q61"/>
    <mergeCell ref="X35:AA35"/>
    <mergeCell ref="X36:Y36"/>
    <mergeCell ref="Z36:AA36"/>
    <mergeCell ref="A35:A37"/>
    <mergeCell ref="B35:W35"/>
    <mergeCell ref="B36:C36"/>
    <mergeCell ref="D36:E36"/>
    <mergeCell ref="F36:G36"/>
    <mergeCell ref="H36:I36"/>
    <mergeCell ref="R36:S36"/>
    <mergeCell ref="T36:U36"/>
    <mergeCell ref="V36:W36"/>
    <mergeCell ref="J36:K36"/>
    <mergeCell ref="L36:M36"/>
    <mergeCell ref="N36:O36"/>
    <mergeCell ref="R61:S61"/>
    <mergeCell ref="T61:U61"/>
    <mergeCell ref="V61:W61"/>
    <mergeCell ref="B1:Y1"/>
    <mergeCell ref="A60:A62"/>
    <mergeCell ref="B60:W60"/>
    <mergeCell ref="X60:AA60"/>
    <mergeCell ref="B61:C61"/>
    <mergeCell ref="D61:E61"/>
    <mergeCell ref="F61:G61"/>
    <mergeCell ref="H61:I61"/>
    <mergeCell ref="J61:K61"/>
    <mergeCell ref="L61:M61"/>
    <mergeCell ref="X61:Y61"/>
    <mergeCell ref="Z61:AA61"/>
    <mergeCell ref="N61:O61"/>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AA70"/>
  <sheetViews>
    <sheetView showGridLines="0" zoomScaleNormal="100" workbookViewId="0">
      <pane ySplit="1" topLeftCell="A35"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427" t="s">
        <v>55</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12" customHeight="1" x14ac:dyDescent="0.25">
      <c r="A2" s="308" t="s">
        <v>365</v>
      </c>
    </row>
    <row r="3" spans="1:27" ht="18.75" customHeight="1" thickBot="1" x14ac:dyDescent="0.35">
      <c r="A3" s="53" t="s">
        <v>151</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42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3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123</v>
      </c>
      <c r="C7" s="34">
        <v>312</v>
      </c>
      <c r="D7" s="34">
        <v>0</v>
      </c>
      <c r="E7" s="34">
        <v>0</v>
      </c>
      <c r="F7" s="34">
        <v>396</v>
      </c>
      <c r="G7" s="34">
        <v>471</v>
      </c>
      <c r="H7" s="34">
        <v>0</v>
      </c>
      <c r="I7" s="34">
        <v>0</v>
      </c>
      <c r="J7" s="34">
        <v>38</v>
      </c>
      <c r="K7" s="34">
        <v>0</v>
      </c>
      <c r="L7" s="34">
        <v>359</v>
      </c>
      <c r="M7" s="34">
        <v>313</v>
      </c>
      <c r="N7" s="34">
        <v>0</v>
      </c>
      <c r="O7" s="34">
        <v>0</v>
      </c>
      <c r="P7" s="34">
        <v>91</v>
      </c>
      <c r="Q7" s="34">
        <v>42</v>
      </c>
      <c r="R7" s="34">
        <v>41</v>
      </c>
      <c r="S7" s="34">
        <v>3</v>
      </c>
      <c r="T7" s="34">
        <v>0</v>
      </c>
      <c r="U7" s="34">
        <v>0</v>
      </c>
      <c r="V7" s="115">
        <v>0</v>
      </c>
      <c r="W7" s="103">
        <v>0</v>
      </c>
      <c r="X7" s="102">
        <f t="shared" ref="X7:X30" si="0">SUM(B7,D7,F7,H7,J7,L7,N7,P7,R7,T7,V7)</f>
        <v>1048</v>
      </c>
      <c r="Y7" s="34">
        <f t="shared" ref="Y7:Y30" si="1">SUM(C7,E7,G7,I7,K7,M7,O7,Q7,S7,U7,W7)</f>
        <v>1141</v>
      </c>
      <c r="Z7" s="34">
        <f t="shared" ref="Z7:Z30" si="2">SUM(B7,F7,L7,T7)</f>
        <v>878</v>
      </c>
      <c r="AA7" s="103">
        <f t="shared" ref="AA7:AA30" si="3">SUM(C7,G7,M7,U7)</f>
        <v>1096</v>
      </c>
    </row>
    <row r="8" spans="1:27" ht="12" customHeight="1" x14ac:dyDescent="0.2">
      <c r="A8" s="92">
        <v>2</v>
      </c>
      <c r="B8" s="34">
        <v>104</v>
      </c>
      <c r="C8" s="34">
        <v>187</v>
      </c>
      <c r="D8" s="34">
        <v>0</v>
      </c>
      <c r="E8" s="34">
        <v>0</v>
      </c>
      <c r="F8" s="34">
        <v>334</v>
      </c>
      <c r="G8" s="34">
        <v>339</v>
      </c>
      <c r="H8" s="34">
        <v>0</v>
      </c>
      <c r="I8" s="34">
        <v>0</v>
      </c>
      <c r="J8" s="34">
        <v>30</v>
      </c>
      <c r="K8" s="34">
        <v>0</v>
      </c>
      <c r="L8" s="34">
        <v>314</v>
      </c>
      <c r="M8" s="34">
        <v>219</v>
      </c>
      <c r="N8" s="34">
        <v>0</v>
      </c>
      <c r="O8" s="34">
        <v>0</v>
      </c>
      <c r="P8" s="34">
        <v>24</v>
      </c>
      <c r="Q8" s="34">
        <v>26</v>
      </c>
      <c r="R8" s="34">
        <v>0</v>
      </c>
      <c r="S8" s="34">
        <v>0</v>
      </c>
      <c r="T8" s="34">
        <v>0</v>
      </c>
      <c r="U8" s="34">
        <v>0</v>
      </c>
      <c r="V8" s="115">
        <v>0</v>
      </c>
      <c r="W8" s="103">
        <v>0</v>
      </c>
      <c r="X8" s="102">
        <f t="shared" si="0"/>
        <v>806</v>
      </c>
      <c r="Y8" s="34">
        <f t="shared" si="1"/>
        <v>771</v>
      </c>
      <c r="Z8" s="34">
        <f t="shared" si="2"/>
        <v>752</v>
      </c>
      <c r="AA8" s="103">
        <f t="shared" si="3"/>
        <v>745</v>
      </c>
    </row>
    <row r="9" spans="1:27" ht="12" customHeight="1" x14ac:dyDescent="0.2">
      <c r="A9" s="93">
        <v>3</v>
      </c>
      <c r="B9" s="35">
        <v>70</v>
      </c>
      <c r="C9" s="35">
        <v>116</v>
      </c>
      <c r="D9" s="35">
        <v>0</v>
      </c>
      <c r="E9" s="35">
        <v>0</v>
      </c>
      <c r="F9" s="35">
        <v>263</v>
      </c>
      <c r="G9" s="35">
        <v>190</v>
      </c>
      <c r="H9" s="35">
        <v>0</v>
      </c>
      <c r="I9" s="35">
        <v>0</v>
      </c>
      <c r="J9" s="35">
        <v>38</v>
      </c>
      <c r="K9" s="35">
        <v>0</v>
      </c>
      <c r="L9" s="35">
        <v>108</v>
      </c>
      <c r="M9" s="35">
        <v>152</v>
      </c>
      <c r="N9" s="35">
        <v>0</v>
      </c>
      <c r="O9" s="35">
        <v>0</v>
      </c>
      <c r="P9" s="35">
        <v>75</v>
      </c>
      <c r="Q9" s="35">
        <v>13</v>
      </c>
      <c r="R9" s="35">
        <v>0</v>
      </c>
      <c r="S9" s="35">
        <v>0</v>
      </c>
      <c r="T9" s="35">
        <v>0</v>
      </c>
      <c r="U9" s="35">
        <v>0</v>
      </c>
      <c r="V9" s="116">
        <v>0</v>
      </c>
      <c r="W9" s="105">
        <v>0</v>
      </c>
      <c r="X9" s="104">
        <f t="shared" si="0"/>
        <v>554</v>
      </c>
      <c r="Y9" s="35">
        <f t="shared" si="1"/>
        <v>471</v>
      </c>
      <c r="Z9" s="35">
        <f t="shared" si="2"/>
        <v>441</v>
      </c>
      <c r="AA9" s="105">
        <f t="shared" si="3"/>
        <v>458</v>
      </c>
    </row>
    <row r="10" spans="1:27" ht="12" customHeight="1" x14ac:dyDescent="0.2">
      <c r="A10" s="94">
        <v>4</v>
      </c>
      <c r="B10" s="36">
        <v>101</v>
      </c>
      <c r="C10" s="36">
        <v>60</v>
      </c>
      <c r="D10" s="36">
        <v>0</v>
      </c>
      <c r="E10" s="36">
        <v>0</v>
      </c>
      <c r="F10" s="36">
        <v>285</v>
      </c>
      <c r="G10" s="36">
        <v>105</v>
      </c>
      <c r="H10" s="36">
        <v>0</v>
      </c>
      <c r="I10" s="36">
        <v>0</v>
      </c>
      <c r="J10" s="36">
        <v>24</v>
      </c>
      <c r="K10" s="36">
        <v>0</v>
      </c>
      <c r="L10" s="36">
        <v>255</v>
      </c>
      <c r="M10" s="36">
        <v>73</v>
      </c>
      <c r="N10" s="36">
        <v>0</v>
      </c>
      <c r="O10" s="36">
        <v>0</v>
      </c>
      <c r="P10" s="36">
        <v>35</v>
      </c>
      <c r="Q10" s="36">
        <v>6</v>
      </c>
      <c r="R10" s="36">
        <v>37</v>
      </c>
      <c r="S10" s="36">
        <v>0</v>
      </c>
      <c r="T10" s="36">
        <v>0</v>
      </c>
      <c r="U10" s="36">
        <v>0</v>
      </c>
      <c r="V10" s="117">
        <v>0</v>
      </c>
      <c r="W10" s="107">
        <v>0</v>
      </c>
      <c r="X10" s="106">
        <f t="shared" si="0"/>
        <v>737</v>
      </c>
      <c r="Y10" s="36">
        <f t="shared" si="1"/>
        <v>244</v>
      </c>
      <c r="Z10" s="36">
        <f t="shared" si="2"/>
        <v>641</v>
      </c>
      <c r="AA10" s="107">
        <f t="shared" si="3"/>
        <v>238</v>
      </c>
    </row>
    <row r="11" spans="1:27" ht="12" customHeight="1" x14ac:dyDescent="0.2">
      <c r="A11" s="92">
        <v>5</v>
      </c>
      <c r="B11" s="34">
        <v>139</v>
      </c>
      <c r="C11" s="34">
        <v>61</v>
      </c>
      <c r="D11" s="34">
        <v>0</v>
      </c>
      <c r="E11" s="34">
        <v>0</v>
      </c>
      <c r="F11" s="34">
        <v>384</v>
      </c>
      <c r="G11" s="34">
        <v>126</v>
      </c>
      <c r="H11" s="34">
        <v>0</v>
      </c>
      <c r="I11" s="34">
        <v>0</v>
      </c>
      <c r="J11" s="34">
        <v>35</v>
      </c>
      <c r="K11" s="34">
        <v>4</v>
      </c>
      <c r="L11" s="34">
        <v>229</v>
      </c>
      <c r="M11" s="34">
        <v>69</v>
      </c>
      <c r="N11" s="34">
        <v>0</v>
      </c>
      <c r="O11" s="34">
        <v>0</v>
      </c>
      <c r="P11" s="34">
        <v>5</v>
      </c>
      <c r="Q11" s="34">
        <v>10</v>
      </c>
      <c r="R11" s="34">
        <v>0</v>
      </c>
      <c r="S11" s="34">
        <v>0</v>
      </c>
      <c r="T11" s="34">
        <v>0</v>
      </c>
      <c r="U11" s="34">
        <v>0</v>
      </c>
      <c r="V11" s="115">
        <v>0</v>
      </c>
      <c r="W11" s="103">
        <v>0</v>
      </c>
      <c r="X11" s="102">
        <f t="shared" si="0"/>
        <v>792</v>
      </c>
      <c r="Y11" s="34">
        <f t="shared" si="1"/>
        <v>270</v>
      </c>
      <c r="Z11" s="34">
        <f t="shared" si="2"/>
        <v>752</v>
      </c>
      <c r="AA11" s="103">
        <f t="shared" si="3"/>
        <v>256</v>
      </c>
    </row>
    <row r="12" spans="1:27" ht="12" customHeight="1" x14ac:dyDescent="0.2">
      <c r="A12" s="93">
        <v>6</v>
      </c>
      <c r="B12" s="35">
        <v>128</v>
      </c>
      <c r="C12" s="35">
        <v>95</v>
      </c>
      <c r="D12" s="35">
        <v>0</v>
      </c>
      <c r="E12" s="35">
        <v>0</v>
      </c>
      <c r="F12" s="35">
        <v>452</v>
      </c>
      <c r="G12" s="35">
        <v>161</v>
      </c>
      <c r="H12" s="35">
        <v>0</v>
      </c>
      <c r="I12" s="35">
        <v>0</v>
      </c>
      <c r="J12" s="35">
        <v>26</v>
      </c>
      <c r="K12" s="35">
        <v>0</v>
      </c>
      <c r="L12" s="35">
        <v>288</v>
      </c>
      <c r="M12" s="35">
        <v>171</v>
      </c>
      <c r="N12" s="35">
        <v>0</v>
      </c>
      <c r="O12" s="35">
        <v>0</v>
      </c>
      <c r="P12" s="35">
        <v>36</v>
      </c>
      <c r="Q12" s="35">
        <v>4</v>
      </c>
      <c r="R12" s="35">
        <v>0</v>
      </c>
      <c r="S12" s="35">
        <v>0</v>
      </c>
      <c r="T12" s="35">
        <v>0</v>
      </c>
      <c r="U12" s="35">
        <v>0</v>
      </c>
      <c r="V12" s="116">
        <v>0</v>
      </c>
      <c r="W12" s="105">
        <v>0</v>
      </c>
      <c r="X12" s="104">
        <f t="shared" si="0"/>
        <v>930</v>
      </c>
      <c r="Y12" s="35">
        <f t="shared" si="1"/>
        <v>431</v>
      </c>
      <c r="Z12" s="35">
        <f t="shared" si="2"/>
        <v>868</v>
      </c>
      <c r="AA12" s="105">
        <f t="shared" si="3"/>
        <v>427</v>
      </c>
    </row>
    <row r="13" spans="1:27" ht="12" customHeight="1" x14ac:dyDescent="0.2">
      <c r="A13" s="94">
        <v>7</v>
      </c>
      <c r="B13" s="36">
        <v>116</v>
      </c>
      <c r="C13" s="36">
        <v>156</v>
      </c>
      <c r="D13" s="36">
        <v>0</v>
      </c>
      <c r="E13" s="36">
        <v>0</v>
      </c>
      <c r="F13" s="36">
        <v>356</v>
      </c>
      <c r="G13" s="36">
        <v>246</v>
      </c>
      <c r="H13" s="36">
        <v>0</v>
      </c>
      <c r="I13" s="36">
        <v>0</v>
      </c>
      <c r="J13" s="36">
        <v>23</v>
      </c>
      <c r="K13" s="36">
        <v>0</v>
      </c>
      <c r="L13" s="36">
        <f>245+20</f>
        <v>265</v>
      </c>
      <c r="M13" s="36">
        <v>210</v>
      </c>
      <c r="N13" s="36">
        <v>0</v>
      </c>
      <c r="O13" s="36">
        <v>0</v>
      </c>
      <c r="P13" s="36">
        <v>41</v>
      </c>
      <c r="Q13" s="36">
        <v>19</v>
      </c>
      <c r="R13" s="36">
        <v>0</v>
      </c>
      <c r="S13" s="36">
        <v>0</v>
      </c>
      <c r="T13" s="36">
        <v>0</v>
      </c>
      <c r="U13" s="36">
        <v>0</v>
      </c>
      <c r="V13" s="117">
        <v>0</v>
      </c>
      <c r="W13" s="107">
        <v>0</v>
      </c>
      <c r="X13" s="106">
        <f t="shared" si="0"/>
        <v>801</v>
      </c>
      <c r="Y13" s="36">
        <f t="shared" si="1"/>
        <v>631</v>
      </c>
      <c r="Z13" s="36">
        <f t="shared" si="2"/>
        <v>737</v>
      </c>
      <c r="AA13" s="107">
        <f t="shared" si="3"/>
        <v>612</v>
      </c>
    </row>
    <row r="14" spans="1:27" ht="12" customHeight="1" x14ac:dyDescent="0.2">
      <c r="A14" s="92">
        <v>8</v>
      </c>
      <c r="B14" s="34">
        <v>124</v>
      </c>
      <c r="C14" s="34">
        <v>145</v>
      </c>
      <c r="D14" s="34">
        <v>0</v>
      </c>
      <c r="E14" s="34">
        <v>0</v>
      </c>
      <c r="F14" s="34">
        <v>316</v>
      </c>
      <c r="G14" s="34">
        <v>228</v>
      </c>
      <c r="H14" s="34">
        <v>0</v>
      </c>
      <c r="I14" s="34">
        <v>0</v>
      </c>
      <c r="J14" s="34">
        <v>14</v>
      </c>
      <c r="K14" s="34">
        <v>0</v>
      </c>
      <c r="L14" s="34">
        <v>174</v>
      </c>
      <c r="M14" s="34">
        <v>143</v>
      </c>
      <c r="N14" s="34">
        <v>0</v>
      </c>
      <c r="O14" s="34">
        <v>0</v>
      </c>
      <c r="P14" s="34">
        <v>54</v>
      </c>
      <c r="Q14" s="34">
        <v>3</v>
      </c>
      <c r="R14" s="34">
        <v>0</v>
      </c>
      <c r="S14" s="34">
        <v>0</v>
      </c>
      <c r="T14" s="34">
        <v>0</v>
      </c>
      <c r="U14" s="34">
        <v>0</v>
      </c>
      <c r="V14" s="115">
        <v>0</v>
      </c>
      <c r="W14" s="103">
        <v>0</v>
      </c>
      <c r="X14" s="102">
        <f t="shared" si="0"/>
        <v>682</v>
      </c>
      <c r="Y14" s="34">
        <f t="shared" si="1"/>
        <v>519</v>
      </c>
      <c r="Z14" s="34">
        <f t="shared" si="2"/>
        <v>614</v>
      </c>
      <c r="AA14" s="103">
        <f t="shared" si="3"/>
        <v>516</v>
      </c>
    </row>
    <row r="15" spans="1:27" ht="12" customHeight="1" x14ac:dyDescent="0.2">
      <c r="A15" s="93">
        <v>9</v>
      </c>
      <c r="B15" s="35">
        <v>123</v>
      </c>
      <c r="C15" s="35">
        <v>358</v>
      </c>
      <c r="D15" s="35">
        <v>0</v>
      </c>
      <c r="E15" s="35">
        <v>0</v>
      </c>
      <c r="F15" s="35">
        <v>338</v>
      </c>
      <c r="G15" s="35">
        <v>496</v>
      </c>
      <c r="H15" s="35">
        <v>0</v>
      </c>
      <c r="I15" s="35">
        <v>0</v>
      </c>
      <c r="J15" s="35">
        <v>24</v>
      </c>
      <c r="K15" s="35">
        <v>5</v>
      </c>
      <c r="L15" s="35">
        <f>201-20</f>
        <v>181</v>
      </c>
      <c r="M15" s="35">
        <v>300</v>
      </c>
      <c r="N15" s="35">
        <v>0</v>
      </c>
      <c r="O15" s="35">
        <v>0</v>
      </c>
      <c r="P15" s="35">
        <v>5</v>
      </c>
      <c r="Q15" s="35">
        <v>3</v>
      </c>
      <c r="R15" s="35">
        <v>0</v>
      </c>
      <c r="S15" s="35">
        <v>0</v>
      </c>
      <c r="T15" s="35">
        <v>0</v>
      </c>
      <c r="U15" s="35">
        <v>0</v>
      </c>
      <c r="V15" s="116">
        <v>0</v>
      </c>
      <c r="W15" s="105">
        <v>0</v>
      </c>
      <c r="X15" s="104">
        <f t="shared" si="0"/>
        <v>671</v>
      </c>
      <c r="Y15" s="35">
        <f t="shared" si="1"/>
        <v>1162</v>
      </c>
      <c r="Z15" s="35">
        <f t="shared" si="2"/>
        <v>642</v>
      </c>
      <c r="AA15" s="105">
        <f t="shared" si="3"/>
        <v>1154</v>
      </c>
    </row>
    <row r="16" spans="1:27" ht="12" customHeight="1" x14ac:dyDescent="0.2">
      <c r="A16" s="94">
        <v>10</v>
      </c>
      <c r="B16" s="36">
        <v>123</v>
      </c>
      <c r="C16" s="36">
        <v>409</v>
      </c>
      <c r="D16" s="36">
        <v>0</v>
      </c>
      <c r="E16" s="36">
        <v>0</v>
      </c>
      <c r="F16" s="36">
        <v>355</v>
      </c>
      <c r="G16" s="36">
        <v>594</v>
      </c>
      <c r="H16" s="36">
        <v>0</v>
      </c>
      <c r="I16" s="36">
        <v>0</v>
      </c>
      <c r="J16" s="36">
        <v>20</v>
      </c>
      <c r="K16" s="36">
        <v>0</v>
      </c>
      <c r="L16" s="36">
        <v>341</v>
      </c>
      <c r="M16" s="36">
        <v>477</v>
      </c>
      <c r="N16" s="36">
        <v>0</v>
      </c>
      <c r="O16" s="36">
        <v>0</v>
      </c>
      <c r="P16" s="36">
        <v>4</v>
      </c>
      <c r="Q16" s="36">
        <v>9</v>
      </c>
      <c r="R16" s="36">
        <v>0</v>
      </c>
      <c r="S16" s="36">
        <v>0</v>
      </c>
      <c r="T16" s="36">
        <v>0</v>
      </c>
      <c r="U16" s="36">
        <v>0</v>
      </c>
      <c r="V16" s="117">
        <v>0</v>
      </c>
      <c r="W16" s="107">
        <v>0</v>
      </c>
      <c r="X16" s="106">
        <f t="shared" si="0"/>
        <v>843</v>
      </c>
      <c r="Y16" s="36">
        <f t="shared" si="1"/>
        <v>1489</v>
      </c>
      <c r="Z16" s="36">
        <f t="shared" si="2"/>
        <v>819</v>
      </c>
      <c r="AA16" s="107">
        <f t="shared" si="3"/>
        <v>1480</v>
      </c>
    </row>
    <row r="17" spans="1:27" ht="12" customHeight="1" x14ac:dyDescent="0.2">
      <c r="A17" s="92">
        <v>11</v>
      </c>
      <c r="B17" s="34">
        <v>78</v>
      </c>
      <c r="C17" s="34">
        <v>145</v>
      </c>
      <c r="D17" s="34">
        <v>0</v>
      </c>
      <c r="E17" s="34">
        <v>0</v>
      </c>
      <c r="F17" s="34">
        <v>302</v>
      </c>
      <c r="G17" s="34">
        <v>271</v>
      </c>
      <c r="H17" s="34">
        <v>0</v>
      </c>
      <c r="I17" s="34">
        <v>0</v>
      </c>
      <c r="J17" s="34">
        <v>12</v>
      </c>
      <c r="K17" s="34">
        <v>4</v>
      </c>
      <c r="L17" s="34">
        <v>150</v>
      </c>
      <c r="M17" s="34">
        <v>152</v>
      </c>
      <c r="N17" s="34">
        <v>0</v>
      </c>
      <c r="O17" s="34">
        <v>0</v>
      </c>
      <c r="P17" s="34">
        <v>27</v>
      </c>
      <c r="Q17" s="34">
        <v>28</v>
      </c>
      <c r="R17" s="34">
        <v>0</v>
      </c>
      <c r="S17" s="34">
        <v>0</v>
      </c>
      <c r="T17" s="34">
        <v>0</v>
      </c>
      <c r="U17" s="34">
        <v>0</v>
      </c>
      <c r="V17" s="115">
        <v>0</v>
      </c>
      <c r="W17" s="103">
        <v>0</v>
      </c>
      <c r="X17" s="102">
        <f t="shared" si="0"/>
        <v>569</v>
      </c>
      <c r="Y17" s="34">
        <f t="shared" si="1"/>
        <v>600</v>
      </c>
      <c r="Z17" s="34">
        <f t="shared" si="2"/>
        <v>530</v>
      </c>
      <c r="AA17" s="103">
        <f t="shared" si="3"/>
        <v>568</v>
      </c>
    </row>
    <row r="18" spans="1:27" ht="12" customHeight="1" x14ac:dyDescent="0.2">
      <c r="A18" s="93">
        <v>12</v>
      </c>
      <c r="B18" s="35">
        <v>90</v>
      </c>
      <c r="C18" s="35">
        <v>91</v>
      </c>
      <c r="D18" s="35">
        <v>0</v>
      </c>
      <c r="E18" s="35">
        <v>0</v>
      </c>
      <c r="F18" s="35">
        <v>289</v>
      </c>
      <c r="G18" s="35">
        <v>144</v>
      </c>
      <c r="H18" s="35">
        <v>0</v>
      </c>
      <c r="I18" s="35">
        <v>0</v>
      </c>
      <c r="J18" s="35">
        <v>15</v>
      </c>
      <c r="K18" s="35">
        <v>0</v>
      </c>
      <c r="L18" s="35">
        <v>105</v>
      </c>
      <c r="M18" s="35">
        <v>97</v>
      </c>
      <c r="N18" s="35">
        <v>0</v>
      </c>
      <c r="O18" s="35">
        <v>0</v>
      </c>
      <c r="P18" s="35">
        <v>0</v>
      </c>
      <c r="Q18" s="35">
        <v>8</v>
      </c>
      <c r="R18" s="35">
        <v>0</v>
      </c>
      <c r="S18" s="35">
        <v>0</v>
      </c>
      <c r="T18" s="35">
        <v>0</v>
      </c>
      <c r="U18" s="35">
        <v>0</v>
      </c>
      <c r="V18" s="116">
        <v>0</v>
      </c>
      <c r="W18" s="105">
        <v>0</v>
      </c>
      <c r="X18" s="104">
        <f t="shared" si="0"/>
        <v>499</v>
      </c>
      <c r="Y18" s="35">
        <f t="shared" si="1"/>
        <v>340</v>
      </c>
      <c r="Z18" s="35">
        <f t="shared" si="2"/>
        <v>484</v>
      </c>
      <c r="AA18" s="105">
        <f t="shared" si="3"/>
        <v>332</v>
      </c>
    </row>
    <row r="19" spans="1:27" ht="12" customHeight="1" x14ac:dyDescent="0.2">
      <c r="A19" s="94">
        <v>13</v>
      </c>
      <c r="B19" s="36">
        <v>104</v>
      </c>
      <c r="C19" s="36">
        <v>70</v>
      </c>
      <c r="D19" s="36">
        <v>0</v>
      </c>
      <c r="E19" s="36">
        <v>0</v>
      </c>
      <c r="F19" s="36">
        <v>313</v>
      </c>
      <c r="G19" s="36">
        <v>115</v>
      </c>
      <c r="H19" s="36">
        <v>0</v>
      </c>
      <c r="I19" s="36">
        <v>0</v>
      </c>
      <c r="J19" s="36">
        <v>14</v>
      </c>
      <c r="K19" s="36">
        <v>0</v>
      </c>
      <c r="L19" s="36">
        <v>274</v>
      </c>
      <c r="M19" s="36">
        <v>87</v>
      </c>
      <c r="N19" s="36">
        <v>0</v>
      </c>
      <c r="O19" s="36">
        <v>0</v>
      </c>
      <c r="P19" s="36">
        <v>8</v>
      </c>
      <c r="Q19" s="36">
        <v>6</v>
      </c>
      <c r="R19" s="36">
        <v>51</v>
      </c>
      <c r="S19" s="36">
        <v>0</v>
      </c>
      <c r="T19" s="36">
        <v>0</v>
      </c>
      <c r="U19" s="36">
        <v>0</v>
      </c>
      <c r="V19" s="117">
        <v>0</v>
      </c>
      <c r="W19" s="107">
        <v>0</v>
      </c>
      <c r="X19" s="106">
        <f t="shared" si="0"/>
        <v>764</v>
      </c>
      <c r="Y19" s="36">
        <f t="shared" si="1"/>
        <v>278</v>
      </c>
      <c r="Z19" s="36">
        <f t="shared" si="2"/>
        <v>691</v>
      </c>
      <c r="AA19" s="107">
        <f t="shared" si="3"/>
        <v>272</v>
      </c>
    </row>
    <row r="20" spans="1:27" ht="12" customHeight="1" x14ac:dyDescent="0.2">
      <c r="A20" s="92">
        <v>14</v>
      </c>
      <c r="B20" s="34">
        <v>65</v>
      </c>
      <c r="C20" s="34">
        <v>96</v>
      </c>
      <c r="D20" s="34">
        <v>0</v>
      </c>
      <c r="E20" s="34">
        <v>0</v>
      </c>
      <c r="F20" s="34">
        <v>204</v>
      </c>
      <c r="G20" s="34">
        <v>130</v>
      </c>
      <c r="H20" s="34">
        <v>0</v>
      </c>
      <c r="I20" s="34">
        <v>0</v>
      </c>
      <c r="J20" s="34">
        <v>14</v>
      </c>
      <c r="K20" s="34">
        <v>0</v>
      </c>
      <c r="L20" s="34">
        <v>109</v>
      </c>
      <c r="M20" s="34">
        <v>79</v>
      </c>
      <c r="N20" s="34">
        <v>0</v>
      </c>
      <c r="O20" s="34">
        <v>0</v>
      </c>
      <c r="P20" s="34">
        <v>0</v>
      </c>
      <c r="Q20" s="34">
        <v>3</v>
      </c>
      <c r="R20" s="34">
        <v>29</v>
      </c>
      <c r="S20" s="34">
        <v>0</v>
      </c>
      <c r="T20" s="34">
        <v>0</v>
      </c>
      <c r="U20" s="34">
        <v>0</v>
      </c>
      <c r="V20" s="115">
        <v>0</v>
      </c>
      <c r="W20" s="103">
        <v>0</v>
      </c>
      <c r="X20" s="102">
        <f t="shared" si="0"/>
        <v>421</v>
      </c>
      <c r="Y20" s="34">
        <f t="shared" si="1"/>
        <v>308</v>
      </c>
      <c r="Z20" s="34">
        <f t="shared" si="2"/>
        <v>378</v>
      </c>
      <c r="AA20" s="103">
        <f t="shared" si="3"/>
        <v>305</v>
      </c>
    </row>
    <row r="21" spans="1:27" ht="12" customHeight="1" x14ac:dyDescent="0.2">
      <c r="A21" s="93">
        <v>15</v>
      </c>
      <c r="B21" s="35">
        <v>57</v>
      </c>
      <c r="C21" s="35">
        <v>110</v>
      </c>
      <c r="D21" s="35">
        <v>0</v>
      </c>
      <c r="E21" s="35">
        <v>0</v>
      </c>
      <c r="F21" s="35">
        <v>282</v>
      </c>
      <c r="G21" s="35">
        <v>190</v>
      </c>
      <c r="H21" s="35">
        <v>0</v>
      </c>
      <c r="I21" s="35">
        <v>0</v>
      </c>
      <c r="J21" s="35">
        <v>12</v>
      </c>
      <c r="K21" s="35">
        <v>0</v>
      </c>
      <c r="L21" s="35">
        <v>124</v>
      </c>
      <c r="M21" s="35">
        <v>127</v>
      </c>
      <c r="N21" s="35">
        <v>0</v>
      </c>
      <c r="O21" s="35">
        <v>0</v>
      </c>
      <c r="P21" s="35">
        <v>6</v>
      </c>
      <c r="Q21" s="35">
        <v>27</v>
      </c>
      <c r="R21" s="35">
        <v>0</v>
      </c>
      <c r="S21" s="35">
        <v>0</v>
      </c>
      <c r="T21" s="35">
        <v>0</v>
      </c>
      <c r="U21" s="35">
        <v>0</v>
      </c>
      <c r="V21" s="116">
        <v>0</v>
      </c>
      <c r="W21" s="105">
        <v>0</v>
      </c>
      <c r="X21" s="104">
        <f t="shared" si="0"/>
        <v>481</v>
      </c>
      <c r="Y21" s="35">
        <f t="shared" si="1"/>
        <v>454</v>
      </c>
      <c r="Z21" s="35">
        <f t="shared" si="2"/>
        <v>463</v>
      </c>
      <c r="AA21" s="105">
        <f t="shared" si="3"/>
        <v>427</v>
      </c>
    </row>
    <row r="22" spans="1:27" ht="12" customHeight="1" x14ac:dyDescent="0.2">
      <c r="A22" s="94">
        <v>16</v>
      </c>
      <c r="B22" s="36">
        <v>80</v>
      </c>
      <c r="C22" s="36">
        <v>95</v>
      </c>
      <c r="D22" s="36">
        <v>0</v>
      </c>
      <c r="E22" s="36">
        <v>0</v>
      </c>
      <c r="F22" s="36">
        <v>256</v>
      </c>
      <c r="G22" s="36">
        <v>119</v>
      </c>
      <c r="H22" s="36">
        <v>0</v>
      </c>
      <c r="I22" s="36">
        <v>0</v>
      </c>
      <c r="J22" s="36">
        <v>8</v>
      </c>
      <c r="K22" s="36">
        <v>0</v>
      </c>
      <c r="L22" s="36">
        <v>33</v>
      </c>
      <c r="M22" s="36">
        <v>111</v>
      </c>
      <c r="N22" s="36">
        <v>0</v>
      </c>
      <c r="O22" s="36">
        <v>0</v>
      </c>
      <c r="P22" s="36">
        <v>0</v>
      </c>
      <c r="Q22" s="36">
        <v>0</v>
      </c>
      <c r="R22" s="36">
        <v>0</v>
      </c>
      <c r="S22" s="36">
        <v>0</v>
      </c>
      <c r="T22" s="36">
        <v>0</v>
      </c>
      <c r="U22" s="36">
        <v>0</v>
      </c>
      <c r="V22" s="117">
        <v>0</v>
      </c>
      <c r="W22" s="107">
        <v>0</v>
      </c>
      <c r="X22" s="106">
        <f t="shared" si="0"/>
        <v>377</v>
      </c>
      <c r="Y22" s="36">
        <f t="shared" si="1"/>
        <v>325</v>
      </c>
      <c r="Z22" s="36">
        <f t="shared" si="2"/>
        <v>369</v>
      </c>
      <c r="AA22" s="107">
        <f t="shared" si="3"/>
        <v>325</v>
      </c>
    </row>
    <row r="23" spans="1:27" ht="12" customHeight="1" x14ac:dyDescent="0.2">
      <c r="A23" s="92">
        <v>17</v>
      </c>
      <c r="B23" s="34">
        <v>98</v>
      </c>
      <c r="C23" s="34">
        <v>153</v>
      </c>
      <c r="D23" s="34">
        <v>0</v>
      </c>
      <c r="E23" s="34">
        <v>0</v>
      </c>
      <c r="F23" s="34">
        <v>319</v>
      </c>
      <c r="G23" s="34">
        <v>247</v>
      </c>
      <c r="H23" s="34">
        <v>0</v>
      </c>
      <c r="I23" s="34">
        <v>0</v>
      </c>
      <c r="J23" s="34">
        <v>11</v>
      </c>
      <c r="K23" s="34">
        <v>3</v>
      </c>
      <c r="L23" s="34">
        <v>189</v>
      </c>
      <c r="M23" s="34">
        <v>162</v>
      </c>
      <c r="N23" s="34">
        <v>0</v>
      </c>
      <c r="O23" s="34">
        <v>0</v>
      </c>
      <c r="P23" s="34">
        <v>17</v>
      </c>
      <c r="Q23" s="34">
        <v>0</v>
      </c>
      <c r="R23" s="34">
        <v>0</v>
      </c>
      <c r="S23" s="34">
        <v>0</v>
      </c>
      <c r="T23" s="34">
        <v>0</v>
      </c>
      <c r="U23" s="34">
        <v>0</v>
      </c>
      <c r="V23" s="115">
        <v>0</v>
      </c>
      <c r="W23" s="103">
        <v>0</v>
      </c>
      <c r="X23" s="102">
        <f t="shared" si="0"/>
        <v>634</v>
      </c>
      <c r="Y23" s="34">
        <f t="shared" si="1"/>
        <v>565</v>
      </c>
      <c r="Z23" s="34">
        <f t="shared" si="2"/>
        <v>606</v>
      </c>
      <c r="AA23" s="103">
        <f t="shared" si="3"/>
        <v>562</v>
      </c>
    </row>
    <row r="24" spans="1:27" ht="12" customHeight="1" x14ac:dyDescent="0.2">
      <c r="A24" s="93">
        <v>18</v>
      </c>
      <c r="B24" s="35">
        <v>96</v>
      </c>
      <c r="C24" s="35">
        <v>135</v>
      </c>
      <c r="D24" s="35">
        <v>0</v>
      </c>
      <c r="E24" s="35">
        <v>0</v>
      </c>
      <c r="F24" s="35">
        <v>301</v>
      </c>
      <c r="G24" s="35">
        <v>216</v>
      </c>
      <c r="H24" s="35">
        <v>0</v>
      </c>
      <c r="I24" s="35">
        <v>0</v>
      </c>
      <c r="J24" s="35">
        <v>18</v>
      </c>
      <c r="K24" s="35">
        <v>0</v>
      </c>
      <c r="L24" s="35">
        <v>242</v>
      </c>
      <c r="M24" s="35">
        <v>173</v>
      </c>
      <c r="N24" s="35">
        <v>0</v>
      </c>
      <c r="O24" s="35">
        <v>0</v>
      </c>
      <c r="P24" s="35">
        <v>0</v>
      </c>
      <c r="Q24" s="35">
        <v>6</v>
      </c>
      <c r="R24" s="35">
        <v>44</v>
      </c>
      <c r="S24" s="35">
        <v>0</v>
      </c>
      <c r="T24" s="35">
        <v>0</v>
      </c>
      <c r="U24" s="35">
        <v>0</v>
      </c>
      <c r="V24" s="116">
        <v>0</v>
      </c>
      <c r="W24" s="105">
        <v>0</v>
      </c>
      <c r="X24" s="104">
        <f t="shared" si="0"/>
        <v>701</v>
      </c>
      <c r="Y24" s="35">
        <f t="shared" si="1"/>
        <v>530</v>
      </c>
      <c r="Z24" s="35">
        <f t="shared" si="2"/>
        <v>639</v>
      </c>
      <c r="AA24" s="105">
        <f t="shared" si="3"/>
        <v>524</v>
      </c>
    </row>
    <row r="25" spans="1:27" ht="12" customHeight="1" x14ac:dyDescent="0.2">
      <c r="A25" s="94">
        <v>19</v>
      </c>
      <c r="B25" s="36">
        <v>140</v>
      </c>
      <c r="C25" s="36">
        <v>55</v>
      </c>
      <c r="D25" s="36">
        <v>0</v>
      </c>
      <c r="E25" s="36">
        <v>0</v>
      </c>
      <c r="F25" s="36">
        <v>384</v>
      </c>
      <c r="G25" s="36">
        <v>132</v>
      </c>
      <c r="H25" s="36">
        <v>0</v>
      </c>
      <c r="I25" s="36">
        <v>0</v>
      </c>
      <c r="J25" s="36">
        <v>29</v>
      </c>
      <c r="K25" s="36">
        <v>6</v>
      </c>
      <c r="L25" s="36">
        <v>114</v>
      </c>
      <c r="M25" s="36">
        <v>79</v>
      </c>
      <c r="N25" s="36">
        <v>0</v>
      </c>
      <c r="O25" s="36">
        <v>0</v>
      </c>
      <c r="P25" s="36">
        <v>0</v>
      </c>
      <c r="Q25" s="36">
        <v>9</v>
      </c>
      <c r="R25" s="36">
        <v>0</v>
      </c>
      <c r="S25" s="36">
        <v>0</v>
      </c>
      <c r="T25" s="36">
        <v>0</v>
      </c>
      <c r="U25" s="36">
        <v>0</v>
      </c>
      <c r="V25" s="117">
        <v>0</v>
      </c>
      <c r="W25" s="107">
        <v>0</v>
      </c>
      <c r="X25" s="106">
        <f t="shared" si="0"/>
        <v>667</v>
      </c>
      <c r="Y25" s="36">
        <f t="shared" si="1"/>
        <v>281</v>
      </c>
      <c r="Z25" s="36">
        <f t="shared" si="2"/>
        <v>638</v>
      </c>
      <c r="AA25" s="107">
        <f t="shared" si="3"/>
        <v>266</v>
      </c>
    </row>
    <row r="26" spans="1:27" ht="12" customHeight="1" x14ac:dyDescent="0.2">
      <c r="A26" s="92">
        <v>20</v>
      </c>
      <c r="B26" s="34">
        <v>125</v>
      </c>
      <c r="C26" s="34">
        <v>118</v>
      </c>
      <c r="D26" s="34">
        <v>0</v>
      </c>
      <c r="E26" s="34">
        <v>0</v>
      </c>
      <c r="F26" s="34">
        <v>357</v>
      </c>
      <c r="G26" s="34">
        <v>225</v>
      </c>
      <c r="H26" s="34">
        <v>0</v>
      </c>
      <c r="I26" s="34">
        <v>0</v>
      </c>
      <c r="J26" s="34">
        <v>22</v>
      </c>
      <c r="K26" s="34">
        <v>0</v>
      </c>
      <c r="L26" s="34">
        <v>32</v>
      </c>
      <c r="M26" s="34">
        <v>167</v>
      </c>
      <c r="N26" s="34">
        <v>0</v>
      </c>
      <c r="O26" s="34">
        <v>0</v>
      </c>
      <c r="P26" s="34">
        <v>6</v>
      </c>
      <c r="Q26" s="34">
        <v>10</v>
      </c>
      <c r="R26" s="34">
        <v>18</v>
      </c>
      <c r="S26" s="34">
        <v>0</v>
      </c>
      <c r="T26" s="34">
        <v>0</v>
      </c>
      <c r="U26" s="34">
        <v>0</v>
      </c>
      <c r="V26" s="115">
        <v>0</v>
      </c>
      <c r="W26" s="103">
        <v>0</v>
      </c>
      <c r="X26" s="102">
        <f t="shared" si="0"/>
        <v>560</v>
      </c>
      <c r="Y26" s="34">
        <f t="shared" si="1"/>
        <v>520</v>
      </c>
      <c r="Z26" s="34">
        <f t="shared" si="2"/>
        <v>514</v>
      </c>
      <c r="AA26" s="103">
        <f t="shared" si="3"/>
        <v>510</v>
      </c>
    </row>
    <row r="27" spans="1:27" ht="12" customHeight="1" x14ac:dyDescent="0.2">
      <c r="A27" s="93">
        <v>21</v>
      </c>
      <c r="B27" s="35">
        <v>90</v>
      </c>
      <c r="C27" s="35">
        <v>75</v>
      </c>
      <c r="D27" s="35">
        <v>0</v>
      </c>
      <c r="E27" s="35">
        <v>0</v>
      </c>
      <c r="F27" s="35">
        <v>336</v>
      </c>
      <c r="G27" s="35">
        <v>82</v>
      </c>
      <c r="H27" s="35">
        <v>0</v>
      </c>
      <c r="I27" s="35">
        <v>0</v>
      </c>
      <c r="J27" s="35">
        <v>23</v>
      </c>
      <c r="K27" s="35">
        <v>0</v>
      </c>
      <c r="L27" s="35">
        <v>153</v>
      </c>
      <c r="M27" s="35">
        <v>43</v>
      </c>
      <c r="N27" s="35">
        <v>0</v>
      </c>
      <c r="O27" s="35">
        <v>0</v>
      </c>
      <c r="P27" s="35">
        <v>28</v>
      </c>
      <c r="Q27" s="35">
        <v>5</v>
      </c>
      <c r="R27" s="35">
        <v>33</v>
      </c>
      <c r="S27" s="35">
        <v>0</v>
      </c>
      <c r="T27" s="35">
        <v>0</v>
      </c>
      <c r="U27" s="35">
        <v>0</v>
      </c>
      <c r="V27" s="116">
        <v>0</v>
      </c>
      <c r="W27" s="105">
        <v>0</v>
      </c>
      <c r="X27" s="104">
        <f t="shared" si="0"/>
        <v>663</v>
      </c>
      <c r="Y27" s="35">
        <f t="shared" si="1"/>
        <v>205</v>
      </c>
      <c r="Z27" s="35">
        <f t="shared" si="2"/>
        <v>579</v>
      </c>
      <c r="AA27" s="105">
        <f t="shared" si="3"/>
        <v>200</v>
      </c>
    </row>
    <row r="28" spans="1:27" ht="12" customHeight="1" thickBot="1" x14ac:dyDescent="0.25">
      <c r="A28" s="95" t="s">
        <v>17</v>
      </c>
      <c r="B28" s="28">
        <f t="shared" ref="B28:W28" si="4">SUM(B7:B27)</f>
        <v>2174</v>
      </c>
      <c r="C28" s="28">
        <f t="shared" si="4"/>
        <v>3042</v>
      </c>
      <c r="D28" s="28">
        <f t="shared" si="4"/>
        <v>0</v>
      </c>
      <c r="E28" s="28">
        <f t="shared" si="4"/>
        <v>0</v>
      </c>
      <c r="F28" s="28">
        <f t="shared" si="4"/>
        <v>6822</v>
      </c>
      <c r="G28" s="28">
        <f t="shared" si="4"/>
        <v>4827</v>
      </c>
      <c r="H28" s="28">
        <f t="shared" si="4"/>
        <v>0</v>
      </c>
      <c r="I28" s="28">
        <f t="shared" si="4"/>
        <v>0</v>
      </c>
      <c r="J28" s="28">
        <f t="shared" si="4"/>
        <v>450</v>
      </c>
      <c r="K28" s="28">
        <f t="shared" si="4"/>
        <v>22</v>
      </c>
      <c r="L28" s="28">
        <f t="shared" si="4"/>
        <v>4039</v>
      </c>
      <c r="M28" s="28">
        <f t="shared" si="4"/>
        <v>3404</v>
      </c>
      <c r="N28" s="28">
        <f t="shared" si="4"/>
        <v>0</v>
      </c>
      <c r="O28" s="28">
        <f t="shared" si="4"/>
        <v>0</v>
      </c>
      <c r="P28" s="28">
        <f t="shared" si="4"/>
        <v>462</v>
      </c>
      <c r="Q28" s="28">
        <f t="shared" si="4"/>
        <v>237</v>
      </c>
      <c r="R28" s="28">
        <f t="shared" si="4"/>
        <v>253</v>
      </c>
      <c r="S28" s="28">
        <f t="shared" si="4"/>
        <v>3</v>
      </c>
      <c r="T28" s="28">
        <f t="shared" si="4"/>
        <v>0</v>
      </c>
      <c r="U28" s="28">
        <f t="shared" si="4"/>
        <v>0</v>
      </c>
      <c r="V28" s="28">
        <f t="shared" si="4"/>
        <v>0</v>
      </c>
      <c r="W28" s="29">
        <f t="shared" si="4"/>
        <v>0</v>
      </c>
      <c r="X28" s="96">
        <f t="shared" si="0"/>
        <v>14200</v>
      </c>
      <c r="Y28" s="28">
        <f t="shared" si="1"/>
        <v>11535</v>
      </c>
      <c r="Z28" s="28">
        <f t="shared" si="2"/>
        <v>13035</v>
      </c>
      <c r="AA28" s="29">
        <f t="shared" si="3"/>
        <v>11273</v>
      </c>
    </row>
    <row r="29" spans="1:27" ht="12" customHeight="1" x14ac:dyDescent="0.2">
      <c r="A29" s="97" t="s">
        <v>18</v>
      </c>
      <c r="B29" s="63">
        <v>27</v>
      </c>
      <c r="C29" s="63">
        <v>0</v>
      </c>
      <c r="D29" s="63">
        <v>0</v>
      </c>
      <c r="E29" s="63">
        <v>0</v>
      </c>
      <c r="F29" s="63">
        <v>17</v>
      </c>
      <c r="G29" s="63">
        <v>0</v>
      </c>
      <c r="H29" s="63">
        <v>0</v>
      </c>
      <c r="I29" s="63">
        <v>0</v>
      </c>
      <c r="J29" s="63">
        <v>0</v>
      </c>
      <c r="K29" s="63">
        <v>0</v>
      </c>
      <c r="L29" s="63">
        <v>173</v>
      </c>
      <c r="M29" s="63">
        <v>32</v>
      </c>
      <c r="N29" s="63">
        <v>0</v>
      </c>
      <c r="O29" s="63">
        <v>0</v>
      </c>
      <c r="P29" s="63">
        <v>0</v>
      </c>
      <c r="Q29" s="63">
        <v>0</v>
      </c>
      <c r="R29" s="63">
        <v>25</v>
      </c>
      <c r="S29" s="63">
        <v>0</v>
      </c>
      <c r="T29" s="63">
        <v>0</v>
      </c>
      <c r="U29" s="63">
        <v>0</v>
      </c>
      <c r="V29" s="63">
        <v>0</v>
      </c>
      <c r="W29" s="64">
        <v>0</v>
      </c>
      <c r="X29" s="98">
        <f t="shared" si="0"/>
        <v>242</v>
      </c>
      <c r="Y29" s="37">
        <f t="shared" si="1"/>
        <v>32</v>
      </c>
      <c r="Z29" s="37">
        <f t="shared" si="2"/>
        <v>217</v>
      </c>
      <c r="AA29" s="99">
        <f t="shared" si="3"/>
        <v>32</v>
      </c>
    </row>
    <row r="30" spans="1:27" ht="12" customHeight="1" thickBot="1" x14ac:dyDescent="0.25">
      <c r="A30" s="95" t="s">
        <v>19</v>
      </c>
      <c r="B30" s="28">
        <f t="shared" ref="B30:W30" si="5">SUM(B28:B29)</f>
        <v>2201</v>
      </c>
      <c r="C30" s="28">
        <f t="shared" si="5"/>
        <v>3042</v>
      </c>
      <c r="D30" s="28">
        <f t="shared" si="5"/>
        <v>0</v>
      </c>
      <c r="E30" s="28">
        <f t="shared" si="5"/>
        <v>0</v>
      </c>
      <c r="F30" s="28">
        <f t="shared" si="5"/>
        <v>6839</v>
      </c>
      <c r="G30" s="28">
        <f t="shared" si="5"/>
        <v>4827</v>
      </c>
      <c r="H30" s="28">
        <f t="shared" si="5"/>
        <v>0</v>
      </c>
      <c r="I30" s="28">
        <f t="shared" si="5"/>
        <v>0</v>
      </c>
      <c r="J30" s="28">
        <f t="shared" si="5"/>
        <v>450</v>
      </c>
      <c r="K30" s="28">
        <f t="shared" si="5"/>
        <v>22</v>
      </c>
      <c r="L30" s="28">
        <f t="shared" si="5"/>
        <v>4212</v>
      </c>
      <c r="M30" s="28">
        <f t="shared" si="5"/>
        <v>3436</v>
      </c>
      <c r="N30" s="28">
        <f t="shared" si="5"/>
        <v>0</v>
      </c>
      <c r="O30" s="28">
        <f t="shared" si="5"/>
        <v>0</v>
      </c>
      <c r="P30" s="28">
        <f t="shared" si="5"/>
        <v>462</v>
      </c>
      <c r="Q30" s="28">
        <f t="shared" si="5"/>
        <v>237</v>
      </c>
      <c r="R30" s="28">
        <f t="shared" si="5"/>
        <v>278</v>
      </c>
      <c r="S30" s="28">
        <f t="shared" si="5"/>
        <v>3</v>
      </c>
      <c r="T30" s="28">
        <f t="shared" si="5"/>
        <v>0</v>
      </c>
      <c r="U30" s="28">
        <f t="shared" si="5"/>
        <v>0</v>
      </c>
      <c r="V30" s="28">
        <f t="shared" si="5"/>
        <v>0</v>
      </c>
      <c r="W30" s="29">
        <f t="shared" si="5"/>
        <v>0</v>
      </c>
      <c r="X30" s="96">
        <f t="shared" si="0"/>
        <v>14442</v>
      </c>
      <c r="Y30" s="28">
        <f t="shared" si="1"/>
        <v>11567</v>
      </c>
      <c r="Z30" s="28">
        <f t="shared" si="2"/>
        <v>13252</v>
      </c>
      <c r="AA30" s="29">
        <f t="shared" si="3"/>
        <v>11305</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287</v>
      </c>
      <c r="D32" s="100"/>
    </row>
    <row r="34" spans="1:27" ht="18.75" customHeight="1" thickBot="1" x14ac:dyDescent="0.35">
      <c r="A34" s="53" t="s">
        <v>152</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142</v>
      </c>
      <c r="C38" s="34">
        <v>191</v>
      </c>
      <c r="D38" s="34">
        <v>0</v>
      </c>
      <c r="E38" s="34">
        <v>0</v>
      </c>
      <c r="F38" s="34">
        <v>433</v>
      </c>
      <c r="G38" s="34">
        <v>277</v>
      </c>
      <c r="H38" s="34">
        <v>0</v>
      </c>
      <c r="I38" s="34">
        <v>0</v>
      </c>
      <c r="J38" s="34">
        <v>37</v>
      </c>
      <c r="K38" s="34">
        <v>0</v>
      </c>
      <c r="L38" s="34">
        <v>410</v>
      </c>
      <c r="M38" s="34">
        <v>228</v>
      </c>
      <c r="N38" s="34">
        <v>0</v>
      </c>
      <c r="O38" s="34">
        <v>0</v>
      </c>
      <c r="P38" s="34">
        <v>72</v>
      </c>
      <c r="Q38" s="34">
        <v>21</v>
      </c>
      <c r="R38" s="34">
        <v>41</v>
      </c>
      <c r="S38" s="34">
        <v>3</v>
      </c>
      <c r="T38" s="34">
        <v>0</v>
      </c>
      <c r="U38" s="34">
        <v>0</v>
      </c>
      <c r="V38" s="115">
        <v>0</v>
      </c>
      <c r="W38" s="103">
        <v>0</v>
      </c>
      <c r="X38" s="102">
        <f t="shared" ref="X38:X55" si="6">SUM(B38,D38,F38,H38,J38,L38,N38,P38,R38,T38,V38)</f>
        <v>1135</v>
      </c>
      <c r="Y38" s="34">
        <f t="shared" ref="Y38:Y55" si="7">SUM(C38,E38,G38,I38,K38,M38,O38,Q38,S38,U38,W38)</f>
        <v>720</v>
      </c>
      <c r="Z38" s="34">
        <f t="shared" ref="Z38:Z55" si="8">SUM(B38,F38,L38,T38)</f>
        <v>985</v>
      </c>
      <c r="AA38" s="103">
        <f t="shared" ref="AA38:AA55" si="9">SUM(C38,G38,M38,U38)</f>
        <v>696</v>
      </c>
    </row>
    <row r="39" spans="1:27" ht="12" customHeight="1" x14ac:dyDescent="0.2">
      <c r="A39" s="92">
        <v>2</v>
      </c>
      <c r="B39" s="34">
        <v>53</v>
      </c>
      <c r="C39" s="34">
        <v>157</v>
      </c>
      <c r="D39" s="34">
        <v>0</v>
      </c>
      <c r="E39" s="34">
        <v>0</v>
      </c>
      <c r="F39" s="34">
        <v>150</v>
      </c>
      <c r="G39" s="34">
        <v>253</v>
      </c>
      <c r="H39" s="34">
        <v>0</v>
      </c>
      <c r="I39" s="34">
        <v>0</v>
      </c>
      <c r="J39" s="34">
        <v>18</v>
      </c>
      <c r="K39" s="34">
        <v>0</v>
      </c>
      <c r="L39" s="34">
        <v>142</v>
      </c>
      <c r="M39" s="34">
        <v>175</v>
      </c>
      <c r="N39" s="34">
        <v>0</v>
      </c>
      <c r="O39" s="34">
        <v>0</v>
      </c>
      <c r="P39" s="34">
        <v>43</v>
      </c>
      <c r="Q39" s="34">
        <v>36</v>
      </c>
      <c r="R39" s="34">
        <v>0</v>
      </c>
      <c r="S39" s="34">
        <v>0</v>
      </c>
      <c r="T39" s="34">
        <v>0</v>
      </c>
      <c r="U39" s="34">
        <v>0</v>
      </c>
      <c r="V39" s="115">
        <v>0</v>
      </c>
      <c r="W39" s="103">
        <v>0</v>
      </c>
      <c r="X39" s="102">
        <f t="shared" si="6"/>
        <v>406</v>
      </c>
      <c r="Y39" s="34">
        <f t="shared" si="7"/>
        <v>621</v>
      </c>
      <c r="Z39" s="34">
        <f t="shared" si="8"/>
        <v>345</v>
      </c>
      <c r="AA39" s="103">
        <f t="shared" si="9"/>
        <v>585</v>
      </c>
    </row>
    <row r="40" spans="1:27" ht="12" customHeight="1" x14ac:dyDescent="0.2">
      <c r="A40" s="93">
        <v>3</v>
      </c>
      <c r="B40" s="35">
        <v>109</v>
      </c>
      <c r="C40" s="35">
        <v>182</v>
      </c>
      <c r="D40" s="35">
        <v>0</v>
      </c>
      <c r="E40" s="35">
        <v>0</v>
      </c>
      <c r="F40" s="35">
        <v>440</v>
      </c>
      <c r="G40" s="35">
        <v>320</v>
      </c>
      <c r="H40" s="35">
        <v>0</v>
      </c>
      <c r="I40" s="35">
        <v>0</v>
      </c>
      <c r="J40" s="35">
        <v>54</v>
      </c>
      <c r="K40" s="35">
        <v>0</v>
      </c>
      <c r="L40" s="35">
        <v>391</v>
      </c>
      <c r="M40" s="35">
        <v>220</v>
      </c>
      <c r="N40" s="35">
        <v>0</v>
      </c>
      <c r="O40" s="35">
        <v>0</v>
      </c>
      <c r="P40" s="35">
        <v>86</v>
      </c>
      <c r="Q40" s="35">
        <v>8</v>
      </c>
      <c r="R40" s="35">
        <v>0</v>
      </c>
      <c r="S40" s="35">
        <v>0</v>
      </c>
      <c r="T40" s="35">
        <v>0</v>
      </c>
      <c r="U40" s="35">
        <v>0</v>
      </c>
      <c r="V40" s="116">
        <v>0</v>
      </c>
      <c r="W40" s="105">
        <v>0</v>
      </c>
      <c r="X40" s="104">
        <f t="shared" si="6"/>
        <v>1080</v>
      </c>
      <c r="Y40" s="35">
        <f t="shared" si="7"/>
        <v>730</v>
      </c>
      <c r="Z40" s="35">
        <f t="shared" si="8"/>
        <v>940</v>
      </c>
      <c r="AA40" s="105">
        <f t="shared" si="9"/>
        <v>722</v>
      </c>
    </row>
    <row r="41" spans="1:27" ht="12" customHeight="1" x14ac:dyDescent="0.2">
      <c r="A41" s="94">
        <v>4</v>
      </c>
      <c r="B41" s="36">
        <v>261</v>
      </c>
      <c r="C41" s="36">
        <v>124</v>
      </c>
      <c r="D41" s="36">
        <v>0</v>
      </c>
      <c r="E41" s="36">
        <v>0</v>
      </c>
      <c r="F41" s="36">
        <v>799</v>
      </c>
      <c r="G41" s="36">
        <v>265</v>
      </c>
      <c r="H41" s="36">
        <v>0</v>
      </c>
      <c r="I41" s="36">
        <v>0</v>
      </c>
      <c r="J41" s="36">
        <v>63</v>
      </c>
      <c r="K41" s="36">
        <v>4</v>
      </c>
      <c r="L41" s="36">
        <v>403</v>
      </c>
      <c r="M41" s="36">
        <v>160</v>
      </c>
      <c r="N41" s="36">
        <v>0</v>
      </c>
      <c r="O41" s="36">
        <v>0</v>
      </c>
      <c r="P41" s="36">
        <v>27</v>
      </c>
      <c r="Q41" s="36">
        <v>16</v>
      </c>
      <c r="R41" s="36">
        <v>37</v>
      </c>
      <c r="S41" s="36">
        <v>0</v>
      </c>
      <c r="T41" s="36">
        <v>0</v>
      </c>
      <c r="U41" s="36">
        <v>0</v>
      </c>
      <c r="V41" s="117">
        <v>0</v>
      </c>
      <c r="W41" s="107">
        <v>0</v>
      </c>
      <c r="X41" s="106">
        <f t="shared" si="6"/>
        <v>1590</v>
      </c>
      <c r="Y41" s="36">
        <f t="shared" si="7"/>
        <v>569</v>
      </c>
      <c r="Z41" s="36">
        <f t="shared" si="8"/>
        <v>1463</v>
      </c>
      <c r="AA41" s="107">
        <f t="shared" si="9"/>
        <v>549</v>
      </c>
    </row>
    <row r="42" spans="1:27" ht="12" customHeight="1" x14ac:dyDescent="0.2">
      <c r="A42" s="92">
        <v>5</v>
      </c>
      <c r="B42" s="34">
        <v>119</v>
      </c>
      <c r="C42" s="34">
        <v>166</v>
      </c>
      <c r="D42" s="34">
        <v>0</v>
      </c>
      <c r="E42" s="34">
        <v>0</v>
      </c>
      <c r="F42" s="34">
        <v>312</v>
      </c>
      <c r="G42" s="34">
        <v>257</v>
      </c>
      <c r="H42" s="34">
        <v>0</v>
      </c>
      <c r="I42" s="34">
        <v>0</v>
      </c>
      <c r="J42" s="34">
        <v>27</v>
      </c>
      <c r="K42" s="34">
        <v>0</v>
      </c>
      <c r="L42" s="34">
        <v>248</v>
      </c>
      <c r="M42" s="34">
        <v>241</v>
      </c>
      <c r="N42" s="34">
        <v>0</v>
      </c>
      <c r="O42" s="34">
        <v>0</v>
      </c>
      <c r="P42" s="34">
        <v>38</v>
      </c>
      <c r="Q42" s="34">
        <v>18</v>
      </c>
      <c r="R42" s="34">
        <v>0</v>
      </c>
      <c r="S42" s="34">
        <v>0</v>
      </c>
      <c r="T42" s="34">
        <v>0</v>
      </c>
      <c r="U42" s="34">
        <v>0</v>
      </c>
      <c r="V42" s="115">
        <v>0</v>
      </c>
      <c r="W42" s="103">
        <v>0</v>
      </c>
      <c r="X42" s="102">
        <f t="shared" si="6"/>
        <v>744</v>
      </c>
      <c r="Y42" s="34">
        <f t="shared" si="7"/>
        <v>682</v>
      </c>
      <c r="Z42" s="34">
        <f t="shared" si="8"/>
        <v>679</v>
      </c>
      <c r="AA42" s="103">
        <f t="shared" si="9"/>
        <v>664</v>
      </c>
    </row>
    <row r="43" spans="1:27" ht="12" customHeight="1" x14ac:dyDescent="0.2">
      <c r="A43" s="93">
        <v>6</v>
      </c>
      <c r="B43" s="35">
        <v>122</v>
      </c>
      <c r="C43" s="35">
        <v>177</v>
      </c>
      <c r="D43" s="35">
        <v>0</v>
      </c>
      <c r="E43" s="35">
        <v>0</v>
      </c>
      <c r="F43" s="35">
        <v>308</v>
      </c>
      <c r="G43" s="35">
        <v>318</v>
      </c>
      <c r="H43" s="35">
        <v>0</v>
      </c>
      <c r="I43" s="35">
        <v>0</v>
      </c>
      <c r="J43" s="35">
        <v>16</v>
      </c>
      <c r="K43" s="35">
        <v>0</v>
      </c>
      <c r="L43" s="35">
        <v>373</v>
      </c>
      <c r="M43" s="35">
        <v>222</v>
      </c>
      <c r="N43" s="35">
        <v>0</v>
      </c>
      <c r="O43" s="35">
        <v>0</v>
      </c>
      <c r="P43" s="35">
        <v>44</v>
      </c>
      <c r="Q43" s="35">
        <v>16</v>
      </c>
      <c r="R43" s="35">
        <v>0</v>
      </c>
      <c r="S43" s="35">
        <v>0</v>
      </c>
      <c r="T43" s="35">
        <v>0</v>
      </c>
      <c r="U43" s="35">
        <v>0</v>
      </c>
      <c r="V43" s="116">
        <v>0</v>
      </c>
      <c r="W43" s="105">
        <v>0</v>
      </c>
      <c r="X43" s="104">
        <f t="shared" si="6"/>
        <v>863</v>
      </c>
      <c r="Y43" s="35">
        <f t="shared" si="7"/>
        <v>733</v>
      </c>
      <c r="Z43" s="35">
        <f t="shared" si="8"/>
        <v>803</v>
      </c>
      <c r="AA43" s="105">
        <f t="shared" si="9"/>
        <v>717</v>
      </c>
    </row>
    <row r="44" spans="1:27" ht="12" customHeight="1" x14ac:dyDescent="0.2">
      <c r="A44" s="94">
        <v>7</v>
      </c>
      <c r="B44" s="36">
        <v>151</v>
      </c>
      <c r="C44" s="36">
        <v>201</v>
      </c>
      <c r="D44" s="36">
        <v>0</v>
      </c>
      <c r="E44" s="36">
        <v>0</v>
      </c>
      <c r="F44" s="36">
        <v>488</v>
      </c>
      <c r="G44" s="36">
        <v>346</v>
      </c>
      <c r="H44" s="36">
        <v>0</v>
      </c>
      <c r="I44" s="36">
        <v>0</v>
      </c>
      <c r="J44" s="36">
        <v>27</v>
      </c>
      <c r="K44" s="36">
        <v>4</v>
      </c>
      <c r="L44" s="36">
        <v>262</v>
      </c>
      <c r="M44" s="36">
        <v>171</v>
      </c>
      <c r="N44" s="36">
        <v>0</v>
      </c>
      <c r="O44" s="36">
        <v>0</v>
      </c>
      <c r="P44" s="36">
        <v>39</v>
      </c>
      <c r="Q44" s="36">
        <v>30</v>
      </c>
      <c r="R44" s="36">
        <v>0</v>
      </c>
      <c r="S44" s="36">
        <v>0</v>
      </c>
      <c r="T44" s="36">
        <v>0</v>
      </c>
      <c r="U44" s="36">
        <v>0</v>
      </c>
      <c r="V44" s="117">
        <v>0</v>
      </c>
      <c r="W44" s="107">
        <v>0</v>
      </c>
      <c r="X44" s="106">
        <f t="shared" si="6"/>
        <v>967</v>
      </c>
      <c r="Y44" s="36">
        <f t="shared" si="7"/>
        <v>752</v>
      </c>
      <c r="Z44" s="36">
        <f t="shared" si="8"/>
        <v>901</v>
      </c>
      <c r="AA44" s="107">
        <f t="shared" si="9"/>
        <v>718</v>
      </c>
    </row>
    <row r="45" spans="1:27" ht="12" customHeight="1" x14ac:dyDescent="0.2">
      <c r="A45" s="92">
        <v>8</v>
      </c>
      <c r="B45" s="34">
        <v>282</v>
      </c>
      <c r="C45" s="34">
        <v>144</v>
      </c>
      <c r="D45" s="34">
        <v>0</v>
      </c>
      <c r="E45" s="34">
        <v>0</v>
      </c>
      <c r="F45" s="34">
        <v>701</v>
      </c>
      <c r="G45" s="34">
        <v>227</v>
      </c>
      <c r="H45" s="34">
        <v>0</v>
      </c>
      <c r="I45" s="34">
        <v>0</v>
      </c>
      <c r="J45" s="34">
        <v>49</v>
      </c>
      <c r="K45" s="34">
        <v>6</v>
      </c>
      <c r="L45" s="34">
        <v>230</v>
      </c>
      <c r="M45" s="34">
        <v>126</v>
      </c>
      <c r="N45" s="34">
        <v>0</v>
      </c>
      <c r="O45" s="34">
        <v>0</v>
      </c>
      <c r="P45" s="34">
        <v>28</v>
      </c>
      <c r="Q45" s="34">
        <v>11</v>
      </c>
      <c r="R45" s="34">
        <v>33</v>
      </c>
      <c r="S45" s="34">
        <v>0</v>
      </c>
      <c r="T45" s="34">
        <v>0</v>
      </c>
      <c r="U45" s="34">
        <v>0</v>
      </c>
      <c r="V45" s="115">
        <v>0</v>
      </c>
      <c r="W45" s="103">
        <v>0</v>
      </c>
      <c r="X45" s="102">
        <f t="shared" si="6"/>
        <v>1323</v>
      </c>
      <c r="Y45" s="34">
        <f t="shared" si="7"/>
        <v>514</v>
      </c>
      <c r="Z45" s="34">
        <f t="shared" si="8"/>
        <v>1213</v>
      </c>
      <c r="AA45" s="103">
        <f t="shared" si="9"/>
        <v>497</v>
      </c>
    </row>
    <row r="46" spans="1:27" ht="12" customHeight="1" x14ac:dyDescent="0.2">
      <c r="A46" s="93">
        <v>9</v>
      </c>
      <c r="B46" s="35">
        <v>130</v>
      </c>
      <c r="C46" s="35">
        <v>170</v>
      </c>
      <c r="D46" s="35">
        <v>0</v>
      </c>
      <c r="E46" s="35">
        <v>0</v>
      </c>
      <c r="F46" s="35">
        <v>557</v>
      </c>
      <c r="G46" s="35">
        <v>322</v>
      </c>
      <c r="H46" s="35">
        <v>0</v>
      </c>
      <c r="I46" s="35">
        <v>0</v>
      </c>
      <c r="J46" s="35">
        <v>31</v>
      </c>
      <c r="K46" s="35">
        <v>0</v>
      </c>
      <c r="L46" s="35">
        <v>303</v>
      </c>
      <c r="M46" s="35">
        <v>254</v>
      </c>
      <c r="N46" s="35">
        <v>0</v>
      </c>
      <c r="O46" s="35">
        <v>0</v>
      </c>
      <c r="P46" s="35">
        <v>14</v>
      </c>
      <c r="Q46" s="35">
        <v>14</v>
      </c>
      <c r="R46" s="35">
        <v>69</v>
      </c>
      <c r="S46" s="35">
        <v>0</v>
      </c>
      <c r="T46" s="35">
        <v>0</v>
      </c>
      <c r="U46" s="35">
        <v>0</v>
      </c>
      <c r="V46" s="116">
        <v>0</v>
      </c>
      <c r="W46" s="105">
        <v>0</v>
      </c>
      <c r="X46" s="104">
        <f t="shared" si="6"/>
        <v>1104</v>
      </c>
      <c r="Y46" s="35">
        <f t="shared" si="7"/>
        <v>760</v>
      </c>
      <c r="Z46" s="35">
        <f t="shared" si="8"/>
        <v>990</v>
      </c>
      <c r="AA46" s="105">
        <f t="shared" si="9"/>
        <v>746</v>
      </c>
    </row>
    <row r="47" spans="1:27" ht="12" customHeight="1" x14ac:dyDescent="0.2">
      <c r="A47" s="94">
        <v>10</v>
      </c>
      <c r="B47" s="36">
        <v>163</v>
      </c>
      <c r="C47" s="36">
        <v>157</v>
      </c>
      <c r="D47" s="36">
        <v>0</v>
      </c>
      <c r="E47" s="36">
        <v>0</v>
      </c>
      <c r="F47" s="36">
        <v>520</v>
      </c>
      <c r="G47" s="36">
        <v>245</v>
      </c>
      <c r="H47" s="36">
        <v>0</v>
      </c>
      <c r="I47" s="36">
        <v>0</v>
      </c>
      <c r="J47" s="36">
        <v>22</v>
      </c>
      <c r="K47" s="36">
        <v>0</v>
      </c>
      <c r="L47" s="36">
        <v>243</v>
      </c>
      <c r="M47" s="36">
        <v>219</v>
      </c>
      <c r="N47" s="36">
        <v>0</v>
      </c>
      <c r="O47" s="36">
        <v>0</v>
      </c>
      <c r="P47" s="36">
        <v>18</v>
      </c>
      <c r="Q47" s="36">
        <v>14</v>
      </c>
      <c r="R47" s="36">
        <v>44</v>
      </c>
      <c r="S47" s="36">
        <v>0</v>
      </c>
      <c r="T47" s="36">
        <v>0</v>
      </c>
      <c r="U47" s="36">
        <v>0</v>
      </c>
      <c r="V47" s="117">
        <v>0</v>
      </c>
      <c r="W47" s="107">
        <v>0</v>
      </c>
      <c r="X47" s="106">
        <f t="shared" si="6"/>
        <v>1010</v>
      </c>
      <c r="Y47" s="36">
        <f t="shared" si="7"/>
        <v>635</v>
      </c>
      <c r="Z47" s="36">
        <f t="shared" si="8"/>
        <v>926</v>
      </c>
      <c r="AA47" s="107">
        <f t="shared" si="9"/>
        <v>621</v>
      </c>
    </row>
    <row r="48" spans="1:27" ht="12" customHeight="1" x14ac:dyDescent="0.2">
      <c r="A48" s="92">
        <v>11</v>
      </c>
      <c r="B48" s="34">
        <v>150</v>
      </c>
      <c r="C48" s="34">
        <v>212</v>
      </c>
      <c r="D48" s="34">
        <v>0</v>
      </c>
      <c r="E48" s="34">
        <v>0</v>
      </c>
      <c r="F48" s="34">
        <v>536</v>
      </c>
      <c r="G48" s="34">
        <v>350</v>
      </c>
      <c r="H48" s="34">
        <v>0</v>
      </c>
      <c r="I48" s="34">
        <v>0</v>
      </c>
      <c r="J48" s="34">
        <v>25</v>
      </c>
      <c r="K48" s="34">
        <v>3</v>
      </c>
      <c r="L48" s="34">
        <v>174</v>
      </c>
      <c r="M48" s="34">
        <v>225</v>
      </c>
      <c r="N48" s="34">
        <v>0</v>
      </c>
      <c r="O48" s="34">
        <v>0</v>
      </c>
      <c r="P48" s="34">
        <v>8</v>
      </c>
      <c r="Q48" s="34">
        <v>3</v>
      </c>
      <c r="R48" s="34">
        <v>0</v>
      </c>
      <c r="S48" s="34">
        <v>0</v>
      </c>
      <c r="T48" s="34">
        <v>0</v>
      </c>
      <c r="U48" s="34">
        <v>0</v>
      </c>
      <c r="V48" s="115">
        <v>0</v>
      </c>
      <c r="W48" s="103">
        <v>0</v>
      </c>
      <c r="X48" s="102">
        <f t="shared" si="6"/>
        <v>893</v>
      </c>
      <c r="Y48" s="34">
        <f t="shared" si="7"/>
        <v>793</v>
      </c>
      <c r="Z48" s="34">
        <f t="shared" si="8"/>
        <v>860</v>
      </c>
      <c r="AA48" s="103">
        <f t="shared" si="9"/>
        <v>787</v>
      </c>
    </row>
    <row r="49" spans="1:27" ht="12" customHeight="1" x14ac:dyDescent="0.2">
      <c r="A49" s="93">
        <v>12</v>
      </c>
      <c r="B49" s="35">
        <v>163</v>
      </c>
      <c r="C49" s="35">
        <v>241</v>
      </c>
      <c r="D49" s="35">
        <v>0</v>
      </c>
      <c r="E49" s="35">
        <v>0</v>
      </c>
      <c r="F49" s="35">
        <v>493</v>
      </c>
      <c r="G49" s="35">
        <v>347</v>
      </c>
      <c r="H49" s="35">
        <v>0</v>
      </c>
      <c r="I49" s="35">
        <v>0</v>
      </c>
      <c r="J49" s="35">
        <v>18</v>
      </c>
      <c r="K49" s="35">
        <v>0</v>
      </c>
      <c r="L49" s="35">
        <v>170</v>
      </c>
      <c r="M49" s="35">
        <v>252</v>
      </c>
      <c r="N49" s="35">
        <v>0</v>
      </c>
      <c r="O49" s="35">
        <v>0</v>
      </c>
      <c r="P49" s="35">
        <v>6</v>
      </c>
      <c r="Q49" s="35">
        <v>27</v>
      </c>
      <c r="R49" s="35">
        <v>0</v>
      </c>
      <c r="S49" s="35">
        <v>0</v>
      </c>
      <c r="T49" s="35">
        <v>0</v>
      </c>
      <c r="U49" s="35">
        <v>0</v>
      </c>
      <c r="V49" s="116">
        <v>0</v>
      </c>
      <c r="W49" s="105">
        <v>0</v>
      </c>
      <c r="X49" s="104">
        <f t="shared" si="6"/>
        <v>850</v>
      </c>
      <c r="Y49" s="35">
        <f t="shared" si="7"/>
        <v>867</v>
      </c>
      <c r="Z49" s="35">
        <f t="shared" si="8"/>
        <v>826</v>
      </c>
      <c r="AA49" s="105">
        <f t="shared" si="9"/>
        <v>840</v>
      </c>
    </row>
    <row r="50" spans="1:27" ht="12" customHeight="1" x14ac:dyDescent="0.2">
      <c r="A50" s="94">
        <v>13</v>
      </c>
      <c r="B50" s="36">
        <v>103</v>
      </c>
      <c r="C50" s="36">
        <v>411</v>
      </c>
      <c r="D50" s="36">
        <v>0</v>
      </c>
      <c r="E50" s="36">
        <v>0</v>
      </c>
      <c r="F50" s="36">
        <v>323</v>
      </c>
      <c r="G50" s="36">
        <v>613</v>
      </c>
      <c r="H50" s="36">
        <v>0</v>
      </c>
      <c r="I50" s="36">
        <v>0</v>
      </c>
      <c r="J50" s="36">
        <v>24</v>
      </c>
      <c r="K50" s="36">
        <v>2</v>
      </c>
      <c r="L50" s="36">
        <v>309</v>
      </c>
      <c r="M50" s="36">
        <v>492</v>
      </c>
      <c r="N50" s="36">
        <v>0</v>
      </c>
      <c r="O50" s="36">
        <v>0</v>
      </c>
      <c r="P50" s="36">
        <v>9</v>
      </c>
      <c r="Q50" s="36">
        <v>9</v>
      </c>
      <c r="R50" s="36">
        <v>0</v>
      </c>
      <c r="S50" s="36">
        <v>0</v>
      </c>
      <c r="T50" s="36">
        <v>0</v>
      </c>
      <c r="U50" s="36">
        <v>0</v>
      </c>
      <c r="V50" s="117">
        <v>0</v>
      </c>
      <c r="W50" s="107">
        <v>0</v>
      </c>
      <c r="X50" s="106">
        <f t="shared" si="6"/>
        <v>768</v>
      </c>
      <c r="Y50" s="36">
        <f t="shared" si="7"/>
        <v>1527</v>
      </c>
      <c r="Z50" s="36">
        <f t="shared" si="8"/>
        <v>735</v>
      </c>
      <c r="AA50" s="107">
        <f t="shared" si="9"/>
        <v>1516</v>
      </c>
    </row>
    <row r="51" spans="1:27" ht="12" customHeight="1" x14ac:dyDescent="0.2">
      <c r="A51" s="92">
        <v>14</v>
      </c>
      <c r="B51" s="34">
        <v>123</v>
      </c>
      <c r="C51" s="34">
        <v>335</v>
      </c>
      <c r="D51" s="34">
        <v>0</v>
      </c>
      <c r="E51" s="34">
        <v>0</v>
      </c>
      <c r="F51" s="34">
        <v>363</v>
      </c>
      <c r="G51" s="34">
        <v>456</v>
      </c>
      <c r="H51" s="34">
        <v>0</v>
      </c>
      <c r="I51" s="34">
        <v>0</v>
      </c>
      <c r="J51" s="34">
        <v>17</v>
      </c>
      <c r="K51" s="34">
        <v>3</v>
      </c>
      <c r="L51" s="34">
        <v>180</v>
      </c>
      <c r="M51" s="34">
        <v>285</v>
      </c>
      <c r="N51" s="34">
        <v>0</v>
      </c>
      <c r="O51" s="34">
        <v>0</v>
      </c>
      <c r="P51" s="34">
        <v>24</v>
      </c>
      <c r="Q51" s="34">
        <v>11</v>
      </c>
      <c r="R51" s="34">
        <v>0</v>
      </c>
      <c r="S51" s="34">
        <v>0</v>
      </c>
      <c r="T51" s="34">
        <v>0</v>
      </c>
      <c r="U51" s="34">
        <v>0</v>
      </c>
      <c r="V51" s="115">
        <v>0</v>
      </c>
      <c r="W51" s="103">
        <v>0</v>
      </c>
      <c r="X51" s="102">
        <f t="shared" si="6"/>
        <v>707</v>
      </c>
      <c r="Y51" s="34">
        <f t="shared" si="7"/>
        <v>1090</v>
      </c>
      <c r="Z51" s="34">
        <f t="shared" si="8"/>
        <v>666</v>
      </c>
      <c r="AA51" s="103">
        <f t="shared" si="9"/>
        <v>1076</v>
      </c>
    </row>
    <row r="52" spans="1:27" ht="12" customHeight="1" x14ac:dyDescent="0.2">
      <c r="A52" s="93">
        <v>15</v>
      </c>
      <c r="B52" s="35">
        <v>103</v>
      </c>
      <c r="C52" s="35">
        <v>174</v>
      </c>
      <c r="D52" s="35">
        <v>0</v>
      </c>
      <c r="E52" s="35">
        <v>0</v>
      </c>
      <c r="F52" s="35">
        <v>399</v>
      </c>
      <c r="G52" s="35">
        <v>231</v>
      </c>
      <c r="H52" s="35">
        <v>0</v>
      </c>
      <c r="I52" s="35">
        <v>0</v>
      </c>
      <c r="J52" s="35">
        <v>22</v>
      </c>
      <c r="K52" s="35">
        <v>0</v>
      </c>
      <c r="L52" s="35">
        <v>201</v>
      </c>
      <c r="M52" s="35">
        <v>134</v>
      </c>
      <c r="N52" s="35">
        <v>0</v>
      </c>
      <c r="O52" s="35">
        <v>0</v>
      </c>
      <c r="P52" s="35">
        <v>6</v>
      </c>
      <c r="Q52" s="35">
        <v>3</v>
      </c>
      <c r="R52" s="35">
        <v>29</v>
      </c>
      <c r="S52" s="35">
        <v>0</v>
      </c>
      <c r="T52" s="35">
        <v>0</v>
      </c>
      <c r="U52" s="35">
        <v>0</v>
      </c>
      <c r="V52" s="116">
        <v>0</v>
      </c>
      <c r="W52" s="105">
        <v>0</v>
      </c>
      <c r="X52" s="104">
        <f t="shared" si="6"/>
        <v>760</v>
      </c>
      <c r="Y52" s="35">
        <f t="shared" si="7"/>
        <v>542</v>
      </c>
      <c r="Z52" s="35">
        <f t="shared" si="8"/>
        <v>703</v>
      </c>
      <c r="AA52" s="105">
        <f t="shared" si="9"/>
        <v>539</v>
      </c>
    </row>
    <row r="53" spans="1:27" ht="12" customHeight="1" thickBot="1" x14ac:dyDescent="0.25">
      <c r="A53" s="95" t="s">
        <v>17</v>
      </c>
      <c r="B53" s="28">
        <f t="shared" ref="B53:W53" si="10">SUM(B38:B52)</f>
        <v>2174</v>
      </c>
      <c r="C53" s="28">
        <f t="shared" si="10"/>
        <v>3042</v>
      </c>
      <c r="D53" s="28">
        <f t="shared" si="10"/>
        <v>0</v>
      </c>
      <c r="E53" s="28">
        <f t="shared" si="10"/>
        <v>0</v>
      </c>
      <c r="F53" s="28">
        <f t="shared" si="10"/>
        <v>6822</v>
      </c>
      <c r="G53" s="28">
        <f t="shared" si="10"/>
        <v>4827</v>
      </c>
      <c r="H53" s="28">
        <f t="shared" si="10"/>
        <v>0</v>
      </c>
      <c r="I53" s="28">
        <f t="shared" si="10"/>
        <v>0</v>
      </c>
      <c r="J53" s="28">
        <f t="shared" si="10"/>
        <v>450</v>
      </c>
      <c r="K53" s="28">
        <f t="shared" si="10"/>
        <v>22</v>
      </c>
      <c r="L53" s="28">
        <f t="shared" si="10"/>
        <v>4039</v>
      </c>
      <c r="M53" s="28">
        <f t="shared" si="10"/>
        <v>3404</v>
      </c>
      <c r="N53" s="28">
        <f t="shared" si="10"/>
        <v>0</v>
      </c>
      <c r="O53" s="28">
        <f t="shared" si="10"/>
        <v>0</v>
      </c>
      <c r="P53" s="28">
        <f t="shared" si="10"/>
        <v>462</v>
      </c>
      <c r="Q53" s="28">
        <f t="shared" si="10"/>
        <v>237</v>
      </c>
      <c r="R53" s="28">
        <f t="shared" si="10"/>
        <v>253</v>
      </c>
      <c r="S53" s="28">
        <f t="shared" si="10"/>
        <v>3</v>
      </c>
      <c r="T53" s="28">
        <f t="shared" si="10"/>
        <v>0</v>
      </c>
      <c r="U53" s="28">
        <f t="shared" si="10"/>
        <v>0</v>
      </c>
      <c r="V53" s="28">
        <f t="shared" si="10"/>
        <v>0</v>
      </c>
      <c r="W53" s="29">
        <f t="shared" si="10"/>
        <v>0</v>
      </c>
      <c r="X53" s="96">
        <f t="shared" si="6"/>
        <v>14200</v>
      </c>
      <c r="Y53" s="28">
        <f t="shared" si="7"/>
        <v>11535</v>
      </c>
      <c r="Z53" s="28">
        <f t="shared" si="8"/>
        <v>13035</v>
      </c>
      <c r="AA53" s="29">
        <f t="shared" si="9"/>
        <v>11273</v>
      </c>
    </row>
    <row r="54" spans="1:27" ht="12" customHeight="1" x14ac:dyDescent="0.2">
      <c r="A54" s="97" t="s">
        <v>18</v>
      </c>
      <c r="B54" s="63">
        <v>27</v>
      </c>
      <c r="C54" s="63">
        <v>0</v>
      </c>
      <c r="D54" s="63">
        <v>0</v>
      </c>
      <c r="E54" s="63">
        <v>0</v>
      </c>
      <c r="F54" s="63">
        <v>17</v>
      </c>
      <c r="G54" s="63">
        <v>0</v>
      </c>
      <c r="H54" s="63">
        <v>0</v>
      </c>
      <c r="I54" s="63">
        <v>0</v>
      </c>
      <c r="J54" s="63">
        <v>0</v>
      </c>
      <c r="K54" s="63">
        <v>0</v>
      </c>
      <c r="L54" s="63">
        <v>173</v>
      </c>
      <c r="M54" s="63">
        <v>32</v>
      </c>
      <c r="N54" s="63">
        <v>0</v>
      </c>
      <c r="O54" s="63">
        <v>0</v>
      </c>
      <c r="P54" s="63">
        <v>0</v>
      </c>
      <c r="Q54" s="63">
        <v>0</v>
      </c>
      <c r="R54" s="63">
        <v>25</v>
      </c>
      <c r="S54" s="63">
        <v>0</v>
      </c>
      <c r="T54" s="63">
        <v>0</v>
      </c>
      <c r="U54" s="63">
        <v>0</v>
      </c>
      <c r="V54" s="63">
        <v>0</v>
      </c>
      <c r="W54" s="64">
        <v>0</v>
      </c>
      <c r="X54" s="98">
        <f t="shared" si="6"/>
        <v>242</v>
      </c>
      <c r="Y54" s="37">
        <f t="shared" si="7"/>
        <v>32</v>
      </c>
      <c r="Z54" s="37">
        <f t="shared" si="8"/>
        <v>217</v>
      </c>
      <c r="AA54" s="99">
        <f t="shared" si="9"/>
        <v>32</v>
      </c>
    </row>
    <row r="55" spans="1:27" ht="12" customHeight="1" thickBot="1" x14ac:dyDescent="0.25">
      <c r="A55" s="95" t="s">
        <v>19</v>
      </c>
      <c r="B55" s="28">
        <f t="shared" ref="B55:W55" si="11">SUM(B53:B54)</f>
        <v>2201</v>
      </c>
      <c r="C55" s="28">
        <f t="shared" si="11"/>
        <v>3042</v>
      </c>
      <c r="D55" s="28">
        <f t="shared" si="11"/>
        <v>0</v>
      </c>
      <c r="E55" s="28">
        <f t="shared" si="11"/>
        <v>0</v>
      </c>
      <c r="F55" s="28">
        <f t="shared" si="11"/>
        <v>6839</v>
      </c>
      <c r="G55" s="28">
        <f t="shared" si="11"/>
        <v>4827</v>
      </c>
      <c r="H55" s="28">
        <f t="shared" si="11"/>
        <v>0</v>
      </c>
      <c r="I55" s="28">
        <f t="shared" si="11"/>
        <v>0</v>
      </c>
      <c r="J55" s="28">
        <f t="shared" si="11"/>
        <v>450</v>
      </c>
      <c r="K55" s="28">
        <f t="shared" si="11"/>
        <v>22</v>
      </c>
      <c r="L55" s="28">
        <f t="shared" si="11"/>
        <v>4212</v>
      </c>
      <c r="M55" s="28">
        <f t="shared" si="11"/>
        <v>3436</v>
      </c>
      <c r="N55" s="28">
        <f t="shared" si="11"/>
        <v>0</v>
      </c>
      <c r="O55" s="28">
        <f t="shared" si="11"/>
        <v>0</v>
      </c>
      <c r="P55" s="28">
        <f t="shared" si="11"/>
        <v>462</v>
      </c>
      <c r="Q55" s="28">
        <f t="shared" si="11"/>
        <v>237</v>
      </c>
      <c r="R55" s="28">
        <f t="shared" si="11"/>
        <v>278</v>
      </c>
      <c r="S55" s="28">
        <f t="shared" si="11"/>
        <v>3</v>
      </c>
      <c r="T55" s="28">
        <f t="shared" si="11"/>
        <v>0</v>
      </c>
      <c r="U55" s="28">
        <f t="shared" si="11"/>
        <v>0</v>
      </c>
      <c r="V55" s="28">
        <f t="shared" si="11"/>
        <v>0</v>
      </c>
      <c r="W55" s="29">
        <f t="shared" si="11"/>
        <v>0</v>
      </c>
      <c r="X55" s="96">
        <f t="shared" si="6"/>
        <v>14442</v>
      </c>
      <c r="Y55" s="28">
        <f t="shared" si="7"/>
        <v>11567</v>
      </c>
      <c r="Z55" s="28">
        <f t="shared" si="8"/>
        <v>13252</v>
      </c>
      <c r="AA55" s="29">
        <f t="shared" si="9"/>
        <v>11305</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287</v>
      </c>
      <c r="D57" s="100"/>
    </row>
    <row r="58" spans="1:27" ht="12" customHeight="1" x14ac:dyDescent="0.2">
      <c r="B58" s="108" t="str">
        <f t="shared" ref="B58:AA58" si="12">IF(B53-B28=0," ",B53-B28)</f>
        <v xml:space="preserve"> </v>
      </c>
      <c r="C58" s="108" t="str">
        <f t="shared" si="12"/>
        <v xml:space="preserve"> </v>
      </c>
      <c r="D58" s="108" t="str">
        <f t="shared" si="12"/>
        <v xml:space="preserve"> </v>
      </c>
      <c r="E58" s="108" t="str">
        <f t="shared" si="12"/>
        <v xml:space="preserve"> </v>
      </c>
      <c r="F58" s="108" t="str">
        <f t="shared" si="12"/>
        <v xml:space="preserve"> </v>
      </c>
      <c r="G58" s="108" t="str">
        <f t="shared" si="12"/>
        <v xml:space="preserve"> </v>
      </c>
      <c r="H58" s="108" t="str">
        <f t="shared" si="12"/>
        <v xml:space="preserve"> </v>
      </c>
      <c r="I58" s="108" t="str">
        <f t="shared" si="12"/>
        <v xml:space="preserve"> </v>
      </c>
      <c r="J58" s="108" t="str">
        <f t="shared" si="12"/>
        <v xml:space="preserve"> </v>
      </c>
      <c r="K58" s="108" t="str">
        <f t="shared" si="12"/>
        <v xml:space="preserve"> </v>
      </c>
      <c r="L58" s="108" t="str">
        <f t="shared" si="12"/>
        <v xml:space="preserve"> </v>
      </c>
      <c r="M58" s="108" t="str">
        <f t="shared" si="12"/>
        <v xml:space="preserve"> </v>
      </c>
      <c r="N58" s="108" t="str">
        <f t="shared" si="12"/>
        <v xml:space="preserve"> </v>
      </c>
      <c r="O58" s="108" t="str">
        <f t="shared" si="12"/>
        <v xml:space="preserve"> </v>
      </c>
      <c r="P58" s="108" t="str">
        <f t="shared" si="12"/>
        <v xml:space="preserve"> </v>
      </c>
      <c r="Q58" s="108" t="str">
        <f t="shared" si="12"/>
        <v xml:space="preserve"> </v>
      </c>
      <c r="R58" s="108" t="str">
        <f t="shared" si="12"/>
        <v xml:space="preserve"> </v>
      </c>
      <c r="S58" s="108" t="str">
        <f t="shared" si="12"/>
        <v xml:space="preserve"> </v>
      </c>
      <c r="T58" s="108" t="str">
        <f t="shared" si="12"/>
        <v xml:space="preserve"> </v>
      </c>
      <c r="U58" s="108" t="str">
        <f t="shared" si="12"/>
        <v xml:space="preserve"> </v>
      </c>
      <c r="V58" s="108" t="str">
        <f t="shared" si="12"/>
        <v xml:space="preserve"> </v>
      </c>
      <c r="W58" s="108" t="str">
        <f t="shared" si="12"/>
        <v xml:space="preserve"> </v>
      </c>
      <c r="X58" s="108" t="str">
        <f t="shared" si="12"/>
        <v xml:space="preserve"> </v>
      </c>
      <c r="Y58" s="108" t="str">
        <f t="shared" si="12"/>
        <v xml:space="preserve"> </v>
      </c>
      <c r="Z58" s="108" t="str">
        <f t="shared" si="12"/>
        <v xml:space="preserve"> </v>
      </c>
      <c r="AA58" s="108" t="str">
        <f t="shared" si="12"/>
        <v xml:space="preserve"> </v>
      </c>
    </row>
    <row r="59" spans="1:27" ht="15.75" customHeight="1" thickBot="1" x14ac:dyDescent="0.35">
      <c r="A59" s="53" t="s">
        <v>153</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546</v>
      </c>
      <c r="C63" s="34">
        <f t="shared" ref="C63:AA63" si="13">SUM(C15:C16,C20:C23)</f>
        <v>1221</v>
      </c>
      <c r="D63" s="34">
        <f t="shared" si="13"/>
        <v>0</v>
      </c>
      <c r="E63" s="34">
        <f t="shared" si="13"/>
        <v>0</v>
      </c>
      <c r="F63" s="34">
        <f t="shared" si="13"/>
        <v>1754</v>
      </c>
      <c r="G63" s="34">
        <f t="shared" si="13"/>
        <v>1776</v>
      </c>
      <c r="H63" s="34">
        <f t="shared" si="13"/>
        <v>0</v>
      </c>
      <c r="I63" s="34">
        <f t="shared" si="13"/>
        <v>0</v>
      </c>
      <c r="J63" s="34">
        <f t="shared" si="13"/>
        <v>89</v>
      </c>
      <c r="K63" s="34">
        <f t="shared" si="13"/>
        <v>8</v>
      </c>
      <c r="L63" s="34">
        <f t="shared" si="13"/>
        <v>977</v>
      </c>
      <c r="M63" s="34">
        <f t="shared" si="13"/>
        <v>1256</v>
      </c>
      <c r="N63" s="34">
        <f t="shared" si="13"/>
        <v>0</v>
      </c>
      <c r="O63" s="34">
        <f t="shared" si="13"/>
        <v>0</v>
      </c>
      <c r="P63" s="34">
        <f t="shared" si="13"/>
        <v>32</v>
      </c>
      <c r="Q63" s="34">
        <f t="shared" si="13"/>
        <v>42</v>
      </c>
      <c r="R63" s="34">
        <f t="shared" si="13"/>
        <v>29</v>
      </c>
      <c r="S63" s="34">
        <f t="shared" si="13"/>
        <v>0</v>
      </c>
      <c r="T63" s="33">
        <f t="shared" si="13"/>
        <v>0</v>
      </c>
      <c r="U63" s="33">
        <f t="shared" si="13"/>
        <v>0</v>
      </c>
      <c r="V63" s="33">
        <f t="shared" si="13"/>
        <v>0</v>
      </c>
      <c r="W63" s="59">
        <f t="shared" si="13"/>
        <v>0</v>
      </c>
      <c r="X63" s="102">
        <f t="shared" si="13"/>
        <v>3427</v>
      </c>
      <c r="Y63" s="34">
        <f t="shared" si="13"/>
        <v>4303</v>
      </c>
      <c r="Z63" s="34">
        <f t="shared" si="13"/>
        <v>3277</v>
      </c>
      <c r="AA63" s="103">
        <f t="shared" si="13"/>
        <v>4253</v>
      </c>
    </row>
    <row r="64" spans="1:27" ht="12" customHeight="1" x14ac:dyDescent="0.2">
      <c r="A64" s="92" t="s">
        <v>26</v>
      </c>
      <c r="B64" s="34">
        <f>SUM(B7:B9,B12:B14,B17:B18,B24)</f>
        <v>929</v>
      </c>
      <c r="C64" s="34">
        <f t="shared" ref="C64:AA64" si="14">SUM(C7:C9,C12:C14,C17:C18,C24)</f>
        <v>1382</v>
      </c>
      <c r="D64" s="34">
        <f t="shared" si="14"/>
        <v>0</v>
      </c>
      <c r="E64" s="34">
        <f t="shared" si="14"/>
        <v>0</v>
      </c>
      <c r="F64" s="34">
        <f t="shared" si="14"/>
        <v>3009</v>
      </c>
      <c r="G64" s="34">
        <f t="shared" si="14"/>
        <v>2266</v>
      </c>
      <c r="H64" s="34">
        <f t="shared" si="14"/>
        <v>0</v>
      </c>
      <c r="I64" s="34">
        <f t="shared" si="14"/>
        <v>0</v>
      </c>
      <c r="J64" s="34">
        <f t="shared" si="14"/>
        <v>214</v>
      </c>
      <c r="K64" s="34">
        <f t="shared" si="14"/>
        <v>4</v>
      </c>
      <c r="L64" s="34">
        <f t="shared" si="14"/>
        <v>2005</v>
      </c>
      <c r="M64" s="34">
        <f t="shared" si="14"/>
        <v>1630</v>
      </c>
      <c r="N64" s="34">
        <f t="shared" si="14"/>
        <v>0</v>
      </c>
      <c r="O64" s="34">
        <f t="shared" si="14"/>
        <v>0</v>
      </c>
      <c r="P64" s="34">
        <f t="shared" si="14"/>
        <v>348</v>
      </c>
      <c r="Q64" s="34">
        <f t="shared" si="14"/>
        <v>149</v>
      </c>
      <c r="R64" s="34">
        <f t="shared" si="14"/>
        <v>85</v>
      </c>
      <c r="S64" s="34">
        <f t="shared" si="14"/>
        <v>3</v>
      </c>
      <c r="T64" s="33">
        <f t="shared" si="14"/>
        <v>0</v>
      </c>
      <c r="U64" s="33">
        <f t="shared" si="14"/>
        <v>0</v>
      </c>
      <c r="V64" s="33">
        <f t="shared" si="14"/>
        <v>0</v>
      </c>
      <c r="W64" s="59">
        <f t="shared" si="14"/>
        <v>0</v>
      </c>
      <c r="X64" s="102">
        <f t="shared" si="14"/>
        <v>6590</v>
      </c>
      <c r="Y64" s="34">
        <f t="shared" si="14"/>
        <v>5434</v>
      </c>
      <c r="Z64" s="34">
        <f t="shared" si="14"/>
        <v>5943</v>
      </c>
      <c r="AA64" s="103">
        <f t="shared" si="14"/>
        <v>5278</v>
      </c>
    </row>
    <row r="65" spans="1:27" ht="12" customHeight="1" x14ac:dyDescent="0.2">
      <c r="A65" s="93" t="s">
        <v>27</v>
      </c>
      <c r="B65" s="35">
        <f>SUM(B10:B11,B19,B25:B27)</f>
        <v>699</v>
      </c>
      <c r="C65" s="35">
        <f t="shared" ref="C65:AA65" si="15">SUM(C10:C11,C19,C25:C27)</f>
        <v>439</v>
      </c>
      <c r="D65" s="35">
        <f t="shared" si="15"/>
        <v>0</v>
      </c>
      <c r="E65" s="35">
        <f t="shared" si="15"/>
        <v>0</v>
      </c>
      <c r="F65" s="35">
        <f t="shared" si="15"/>
        <v>2059</v>
      </c>
      <c r="G65" s="35">
        <f t="shared" si="15"/>
        <v>785</v>
      </c>
      <c r="H65" s="35">
        <f t="shared" si="15"/>
        <v>0</v>
      </c>
      <c r="I65" s="35">
        <f t="shared" si="15"/>
        <v>0</v>
      </c>
      <c r="J65" s="35">
        <f t="shared" si="15"/>
        <v>147</v>
      </c>
      <c r="K65" s="35">
        <f t="shared" si="15"/>
        <v>10</v>
      </c>
      <c r="L65" s="35">
        <f t="shared" si="15"/>
        <v>1057</v>
      </c>
      <c r="M65" s="35">
        <f t="shared" si="15"/>
        <v>518</v>
      </c>
      <c r="N65" s="35">
        <f t="shared" si="15"/>
        <v>0</v>
      </c>
      <c r="O65" s="35">
        <f t="shared" si="15"/>
        <v>0</v>
      </c>
      <c r="P65" s="35">
        <f t="shared" si="15"/>
        <v>82</v>
      </c>
      <c r="Q65" s="35">
        <f t="shared" si="15"/>
        <v>46</v>
      </c>
      <c r="R65" s="35">
        <f t="shared" si="15"/>
        <v>139</v>
      </c>
      <c r="S65" s="35">
        <f t="shared" si="15"/>
        <v>0</v>
      </c>
      <c r="T65" s="63">
        <f t="shared" si="15"/>
        <v>0</v>
      </c>
      <c r="U65" s="63">
        <f t="shared" si="15"/>
        <v>0</v>
      </c>
      <c r="V65" s="63">
        <f t="shared" si="15"/>
        <v>0</v>
      </c>
      <c r="W65" s="64">
        <f t="shared" si="15"/>
        <v>0</v>
      </c>
      <c r="X65" s="104">
        <f t="shared" si="15"/>
        <v>4183</v>
      </c>
      <c r="Y65" s="35">
        <f t="shared" si="15"/>
        <v>1798</v>
      </c>
      <c r="Z65" s="35">
        <f t="shared" si="15"/>
        <v>3815</v>
      </c>
      <c r="AA65" s="105">
        <f t="shared" si="15"/>
        <v>1742</v>
      </c>
    </row>
    <row r="66" spans="1:27" ht="12" customHeight="1" thickBot="1" x14ac:dyDescent="0.25">
      <c r="A66" s="95" t="s">
        <v>17</v>
      </c>
      <c r="B66" s="28">
        <f>SUM(B63:B65)</f>
        <v>2174</v>
      </c>
      <c r="C66" s="28">
        <f t="shared" ref="C66:AA66" si="16">SUM(C63:C65)</f>
        <v>3042</v>
      </c>
      <c r="D66" s="28">
        <f t="shared" si="16"/>
        <v>0</v>
      </c>
      <c r="E66" s="28">
        <f t="shared" si="16"/>
        <v>0</v>
      </c>
      <c r="F66" s="28">
        <f t="shared" si="16"/>
        <v>6822</v>
      </c>
      <c r="G66" s="28">
        <f t="shared" si="16"/>
        <v>4827</v>
      </c>
      <c r="H66" s="28">
        <f t="shared" si="16"/>
        <v>0</v>
      </c>
      <c r="I66" s="28">
        <f t="shared" si="16"/>
        <v>0</v>
      </c>
      <c r="J66" s="28">
        <f t="shared" si="16"/>
        <v>450</v>
      </c>
      <c r="K66" s="28">
        <f t="shared" si="16"/>
        <v>22</v>
      </c>
      <c r="L66" s="28">
        <f t="shared" si="16"/>
        <v>4039</v>
      </c>
      <c r="M66" s="28">
        <f t="shared" si="16"/>
        <v>3404</v>
      </c>
      <c r="N66" s="28">
        <f t="shared" si="16"/>
        <v>0</v>
      </c>
      <c r="O66" s="28">
        <f t="shared" si="16"/>
        <v>0</v>
      </c>
      <c r="P66" s="28">
        <f t="shared" si="16"/>
        <v>462</v>
      </c>
      <c r="Q66" s="28">
        <f t="shared" si="16"/>
        <v>237</v>
      </c>
      <c r="R66" s="28">
        <f t="shared" si="16"/>
        <v>253</v>
      </c>
      <c r="S66" s="28">
        <f t="shared" si="16"/>
        <v>3</v>
      </c>
      <c r="T66" s="28">
        <f t="shared" si="16"/>
        <v>0</v>
      </c>
      <c r="U66" s="28">
        <f t="shared" si="16"/>
        <v>0</v>
      </c>
      <c r="V66" s="28">
        <f t="shared" si="16"/>
        <v>0</v>
      </c>
      <c r="W66" s="29">
        <f t="shared" si="16"/>
        <v>0</v>
      </c>
      <c r="X66" s="96">
        <f t="shared" si="16"/>
        <v>14200</v>
      </c>
      <c r="Y66" s="28">
        <f t="shared" si="16"/>
        <v>11535</v>
      </c>
      <c r="Z66" s="28">
        <f t="shared" si="16"/>
        <v>13035</v>
      </c>
      <c r="AA66" s="29">
        <f t="shared" si="16"/>
        <v>11273</v>
      </c>
    </row>
    <row r="67" spans="1:27" ht="12" customHeight="1" x14ac:dyDescent="0.2">
      <c r="A67" s="97" t="s">
        <v>18</v>
      </c>
      <c r="B67" s="37">
        <f>B29</f>
        <v>27</v>
      </c>
      <c r="C67" s="37">
        <f t="shared" ref="C67:AA67" si="17">C29</f>
        <v>0</v>
      </c>
      <c r="D67" s="37">
        <f t="shared" si="17"/>
        <v>0</v>
      </c>
      <c r="E67" s="37">
        <f t="shared" si="17"/>
        <v>0</v>
      </c>
      <c r="F67" s="37">
        <f t="shared" si="17"/>
        <v>17</v>
      </c>
      <c r="G67" s="37">
        <f t="shared" si="17"/>
        <v>0</v>
      </c>
      <c r="H67" s="37">
        <f t="shared" si="17"/>
        <v>0</v>
      </c>
      <c r="I67" s="37">
        <f t="shared" si="17"/>
        <v>0</v>
      </c>
      <c r="J67" s="37">
        <f t="shared" si="17"/>
        <v>0</v>
      </c>
      <c r="K67" s="37">
        <f t="shared" si="17"/>
        <v>0</v>
      </c>
      <c r="L67" s="37">
        <f t="shared" si="17"/>
        <v>173</v>
      </c>
      <c r="M67" s="37">
        <f t="shared" si="17"/>
        <v>32</v>
      </c>
      <c r="N67" s="37">
        <f t="shared" si="17"/>
        <v>0</v>
      </c>
      <c r="O67" s="37">
        <f t="shared" si="17"/>
        <v>0</v>
      </c>
      <c r="P67" s="37">
        <f t="shared" si="17"/>
        <v>0</v>
      </c>
      <c r="Q67" s="37">
        <f t="shared" si="17"/>
        <v>0</v>
      </c>
      <c r="R67" s="37">
        <f t="shared" si="17"/>
        <v>25</v>
      </c>
      <c r="S67" s="37">
        <f t="shared" si="17"/>
        <v>0</v>
      </c>
      <c r="T67" s="63">
        <f t="shared" si="17"/>
        <v>0</v>
      </c>
      <c r="U67" s="63">
        <f t="shared" si="17"/>
        <v>0</v>
      </c>
      <c r="V67" s="63">
        <f t="shared" si="17"/>
        <v>0</v>
      </c>
      <c r="W67" s="64">
        <f t="shared" si="17"/>
        <v>0</v>
      </c>
      <c r="X67" s="98">
        <f t="shared" si="17"/>
        <v>242</v>
      </c>
      <c r="Y67" s="37">
        <f t="shared" si="17"/>
        <v>32</v>
      </c>
      <c r="Z67" s="37">
        <f t="shared" si="17"/>
        <v>217</v>
      </c>
      <c r="AA67" s="99">
        <f t="shared" si="17"/>
        <v>32</v>
      </c>
    </row>
    <row r="68" spans="1:27" ht="12" customHeight="1" thickBot="1" x14ac:dyDescent="0.25">
      <c r="A68" s="95" t="s">
        <v>19</v>
      </c>
      <c r="B68" s="28">
        <f t="shared" ref="B68:W68" si="18">SUM(B66:B67)</f>
        <v>2201</v>
      </c>
      <c r="C68" s="28">
        <f t="shared" si="18"/>
        <v>3042</v>
      </c>
      <c r="D68" s="28">
        <f t="shared" si="18"/>
        <v>0</v>
      </c>
      <c r="E68" s="28">
        <f t="shared" si="18"/>
        <v>0</v>
      </c>
      <c r="F68" s="28">
        <f t="shared" si="18"/>
        <v>6839</v>
      </c>
      <c r="G68" s="28">
        <f t="shared" si="18"/>
        <v>4827</v>
      </c>
      <c r="H68" s="28">
        <f t="shared" si="18"/>
        <v>0</v>
      </c>
      <c r="I68" s="28">
        <f t="shared" si="18"/>
        <v>0</v>
      </c>
      <c r="J68" s="28">
        <f t="shared" si="18"/>
        <v>450</v>
      </c>
      <c r="K68" s="28">
        <f t="shared" si="18"/>
        <v>22</v>
      </c>
      <c r="L68" s="28">
        <f t="shared" si="18"/>
        <v>4212</v>
      </c>
      <c r="M68" s="28">
        <f t="shared" si="18"/>
        <v>3436</v>
      </c>
      <c r="N68" s="28">
        <f t="shared" si="18"/>
        <v>0</v>
      </c>
      <c r="O68" s="28">
        <f t="shared" si="18"/>
        <v>0</v>
      </c>
      <c r="P68" s="28">
        <f t="shared" si="18"/>
        <v>462</v>
      </c>
      <c r="Q68" s="28">
        <f t="shared" si="18"/>
        <v>237</v>
      </c>
      <c r="R68" s="28">
        <f t="shared" si="18"/>
        <v>278</v>
      </c>
      <c r="S68" s="28">
        <f t="shared" si="18"/>
        <v>3</v>
      </c>
      <c r="T68" s="28">
        <f t="shared" si="18"/>
        <v>0</v>
      </c>
      <c r="U68" s="28">
        <f t="shared" si="18"/>
        <v>0</v>
      </c>
      <c r="V68" s="28">
        <f t="shared" si="18"/>
        <v>0</v>
      </c>
      <c r="W68" s="29">
        <f t="shared" si="18"/>
        <v>0</v>
      </c>
      <c r="X68" s="96">
        <f>SUM(B68,D68,F68,H68,J68,L68,N68,P68,R68,T68,V68)</f>
        <v>14442</v>
      </c>
      <c r="Y68" s="28">
        <f>SUM(C68,E68,G68,I68,K68,M68,O68,Q68,S68,U68,W68)</f>
        <v>11567</v>
      </c>
      <c r="Z68" s="28">
        <f>SUM(B68,F68,L68,T68)</f>
        <v>13252</v>
      </c>
      <c r="AA68" s="29">
        <f>SUM(C68,G68,M68,U68)</f>
        <v>11305</v>
      </c>
    </row>
    <row r="69" spans="1:27" ht="12" customHeight="1" x14ac:dyDescent="0.2">
      <c r="A69" s="79" t="s">
        <v>28</v>
      </c>
    </row>
    <row r="70" spans="1:27" ht="12" customHeight="1" x14ac:dyDescent="0.2">
      <c r="A70" s="77" t="s">
        <v>287</v>
      </c>
    </row>
  </sheetData>
  <mergeCells count="49">
    <mergeCell ref="A35:A37"/>
    <mergeCell ref="B35:W35"/>
    <mergeCell ref="B36:C36"/>
    <mergeCell ref="D36:E36"/>
    <mergeCell ref="F36:G36"/>
    <mergeCell ref="H36:I36"/>
    <mergeCell ref="J36:K36"/>
    <mergeCell ref="L36:M36"/>
    <mergeCell ref="V36:W36"/>
    <mergeCell ref="P36:Q36"/>
    <mergeCell ref="R36:S36"/>
    <mergeCell ref="N36:O36"/>
    <mergeCell ref="A4:A6"/>
    <mergeCell ref="B5:C5"/>
    <mergeCell ref="D5:E5"/>
    <mergeCell ref="F5:G5"/>
    <mergeCell ref="Z5:AA5"/>
    <mergeCell ref="H5:I5"/>
    <mergeCell ref="J5:K5"/>
    <mergeCell ref="X4:AA4"/>
    <mergeCell ref="L5:M5"/>
    <mergeCell ref="V5:W5"/>
    <mergeCell ref="R5:S5"/>
    <mergeCell ref="N5:O5"/>
    <mergeCell ref="P5:Q5"/>
    <mergeCell ref="B4:W4"/>
    <mergeCell ref="T5:U5"/>
    <mergeCell ref="X5:Y5"/>
    <mergeCell ref="Z36:AA36"/>
    <mergeCell ref="T61:U61"/>
    <mergeCell ref="V61:W61"/>
    <mergeCell ref="X35:AA35"/>
    <mergeCell ref="T36:U36"/>
    <mergeCell ref="B1:AA1"/>
    <mergeCell ref="A60:A62"/>
    <mergeCell ref="B60:W60"/>
    <mergeCell ref="X60:AA60"/>
    <mergeCell ref="B61:C61"/>
    <mergeCell ref="D61:E61"/>
    <mergeCell ref="F61:G61"/>
    <mergeCell ref="H61:I61"/>
    <mergeCell ref="J61:K61"/>
    <mergeCell ref="L61:M61"/>
    <mergeCell ref="X61:Y61"/>
    <mergeCell ref="Z61:AA61"/>
    <mergeCell ref="N61:O61"/>
    <mergeCell ref="P61:Q61"/>
    <mergeCell ref="R61:S61"/>
    <mergeCell ref="X36:Y36"/>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AA70"/>
  <sheetViews>
    <sheetView showGridLines="0" zoomScaleNormal="100" workbookViewId="0">
      <pane ySplit="1" topLeftCell="A47" activePane="bottomLeft" state="frozen"/>
      <selection activeCell="B36" sqref="B36:S50"/>
      <selection pane="bottomLeft"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395" t="s">
        <v>56</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2.5" customHeight="1" thickBot="1" x14ac:dyDescent="0.35">
      <c r="A3" s="53" t="s">
        <v>159</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v>
      </c>
      <c r="C7" s="34">
        <v>50</v>
      </c>
      <c r="D7" s="34">
        <v>0</v>
      </c>
      <c r="E7" s="34">
        <v>2</v>
      </c>
      <c r="F7" s="34">
        <v>24</v>
      </c>
      <c r="G7" s="34">
        <v>41</v>
      </c>
      <c r="H7" s="34">
        <v>1</v>
      </c>
      <c r="I7" s="34">
        <v>2</v>
      </c>
      <c r="J7" s="34">
        <v>7</v>
      </c>
      <c r="K7" s="34">
        <v>0</v>
      </c>
      <c r="L7" s="34">
        <v>12</v>
      </c>
      <c r="M7" s="34">
        <v>35</v>
      </c>
      <c r="N7" s="34">
        <v>0</v>
      </c>
      <c r="O7" s="34">
        <v>1</v>
      </c>
      <c r="P7" s="34">
        <v>19</v>
      </c>
      <c r="Q7" s="34">
        <v>4</v>
      </c>
      <c r="R7" s="34">
        <v>1</v>
      </c>
      <c r="S7" s="34">
        <v>1</v>
      </c>
      <c r="T7" s="33">
        <v>13</v>
      </c>
      <c r="U7" s="33">
        <v>57</v>
      </c>
      <c r="V7" s="33">
        <v>0</v>
      </c>
      <c r="W7" s="59">
        <v>3</v>
      </c>
      <c r="X7" s="102">
        <f t="shared" ref="X7:X30" si="0">SUM(B7,D7,F7,H7,J7,L7,N7,P7,R7,T7,V7)</f>
        <v>89</v>
      </c>
      <c r="Y7" s="34">
        <f t="shared" ref="Y7:Y30" si="1">SUM(C7,E7,G7,I7,K7,M7,O7,Q7,S7,U7,W7)</f>
        <v>196</v>
      </c>
      <c r="Z7" s="34">
        <f t="shared" ref="Z7:Z30" si="2">SUM(B7,F7,L7,T7)</f>
        <v>61</v>
      </c>
      <c r="AA7" s="103">
        <f t="shared" ref="AA7:AA30" si="3">SUM(C7,G7,M7,U7)</f>
        <v>183</v>
      </c>
    </row>
    <row r="8" spans="1:27" ht="12" customHeight="1" x14ac:dyDescent="0.2">
      <c r="A8" s="92">
        <v>2</v>
      </c>
      <c r="B8" s="34">
        <v>10</v>
      </c>
      <c r="C8" s="34">
        <v>34</v>
      </c>
      <c r="D8" s="34">
        <v>1</v>
      </c>
      <c r="E8" s="34">
        <v>5</v>
      </c>
      <c r="F8" s="34">
        <v>22</v>
      </c>
      <c r="G8" s="34">
        <v>31</v>
      </c>
      <c r="H8" s="34">
        <v>2</v>
      </c>
      <c r="I8" s="34">
        <v>6</v>
      </c>
      <c r="J8" s="34">
        <v>5</v>
      </c>
      <c r="K8" s="34">
        <v>0</v>
      </c>
      <c r="L8" s="34">
        <v>12</v>
      </c>
      <c r="M8" s="34">
        <v>25</v>
      </c>
      <c r="N8" s="34">
        <v>0</v>
      </c>
      <c r="O8" s="34">
        <v>1</v>
      </c>
      <c r="P8" s="34">
        <v>6</v>
      </c>
      <c r="Q8" s="34">
        <v>5</v>
      </c>
      <c r="R8" s="34">
        <v>1</v>
      </c>
      <c r="S8" s="34">
        <v>0</v>
      </c>
      <c r="T8" s="33">
        <v>6</v>
      </c>
      <c r="U8" s="33">
        <v>16</v>
      </c>
      <c r="V8" s="33">
        <v>0</v>
      </c>
      <c r="W8" s="59">
        <v>2</v>
      </c>
      <c r="X8" s="102">
        <f t="shared" si="0"/>
        <v>65</v>
      </c>
      <c r="Y8" s="34">
        <f t="shared" si="1"/>
        <v>125</v>
      </c>
      <c r="Z8" s="34">
        <f t="shared" si="2"/>
        <v>50</v>
      </c>
      <c r="AA8" s="103">
        <f t="shared" si="3"/>
        <v>106</v>
      </c>
    </row>
    <row r="9" spans="1:27" ht="12" customHeight="1" x14ac:dyDescent="0.2">
      <c r="A9" s="93">
        <v>3</v>
      </c>
      <c r="B9" s="35">
        <v>7</v>
      </c>
      <c r="C9" s="35">
        <v>19</v>
      </c>
      <c r="D9" s="35">
        <v>1</v>
      </c>
      <c r="E9" s="35">
        <v>1</v>
      </c>
      <c r="F9" s="35">
        <v>16</v>
      </c>
      <c r="G9" s="35">
        <v>17</v>
      </c>
      <c r="H9" s="35">
        <v>2</v>
      </c>
      <c r="I9" s="35">
        <v>1</v>
      </c>
      <c r="J9" s="35">
        <v>5</v>
      </c>
      <c r="K9" s="35">
        <v>0</v>
      </c>
      <c r="L9" s="35">
        <v>4</v>
      </c>
      <c r="M9" s="35">
        <v>12</v>
      </c>
      <c r="N9" s="35">
        <v>0</v>
      </c>
      <c r="O9" s="35">
        <v>0</v>
      </c>
      <c r="P9" s="35">
        <v>20</v>
      </c>
      <c r="Q9" s="35">
        <v>1</v>
      </c>
      <c r="R9" s="35">
        <v>0</v>
      </c>
      <c r="S9" s="35">
        <v>0</v>
      </c>
      <c r="T9" s="63">
        <v>4</v>
      </c>
      <c r="U9" s="63">
        <v>18</v>
      </c>
      <c r="V9" s="63">
        <v>0</v>
      </c>
      <c r="W9" s="64">
        <v>3</v>
      </c>
      <c r="X9" s="104">
        <f t="shared" si="0"/>
        <v>59</v>
      </c>
      <c r="Y9" s="35">
        <f t="shared" si="1"/>
        <v>72</v>
      </c>
      <c r="Z9" s="35">
        <f t="shared" si="2"/>
        <v>31</v>
      </c>
      <c r="AA9" s="105">
        <f t="shared" si="3"/>
        <v>66</v>
      </c>
    </row>
    <row r="10" spans="1:27" ht="12" customHeight="1" x14ac:dyDescent="0.2">
      <c r="A10" s="94">
        <v>4</v>
      </c>
      <c r="B10" s="36">
        <v>11</v>
      </c>
      <c r="C10" s="36">
        <v>14</v>
      </c>
      <c r="D10" s="36">
        <v>0</v>
      </c>
      <c r="E10" s="36">
        <v>0</v>
      </c>
      <c r="F10" s="36">
        <v>19</v>
      </c>
      <c r="G10" s="36">
        <v>12</v>
      </c>
      <c r="H10" s="36">
        <v>1</v>
      </c>
      <c r="I10" s="36">
        <v>0</v>
      </c>
      <c r="J10" s="36">
        <v>3</v>
      </c>
      <c r="K10" s="36">
        <v>0</v>
      </c>
      <c r="L10" s="36">
        <v>10</v>
      </c>
      <c r="M10" s="36">
        <v>7</v>
      </c>
      <c r="N10" s="36">
        <v>0</v>
      </c>
      <c r="O10" s="36">
        <v>0</v>
      </c>
      <c r="P10" s="36">
        <v>10</v>
      </c>
      <c r="Q10" s="36">
        <v>1</v>
      </c>
      <c r="R10" s="36">
        <v>1</v>
      </c>
      <c r="S10" s="36">
        <v>0</v>
      </c>
      <c r="T10" s="74">
        <v>2</v>
      </c>
      <c r="U10" s="74">
        <v>5</v>
      </c>
      <c r="V10" s="74">
        <v>0</v>
      </c>
      <c r="W10" s="75">
        <v>0</v>
      </c>
      <c r="X10" s="106">
        <f t="shared" si="0"/>
        <v>57</v>
      </c>
      <c r="Y10" s="36">
        <f t="shared" si="1"/>
        <v>39</v>
      </c>
      <c r="Z10" s="36">
        <f t="shared" si="2"/>
        <v>42</v>
      </c>
      <c r="AA10" s="107">
        <f t="shared" si="3"/>
        <v>38</v>
      </c>
    </row>
    <row r="11" spans="1:27" ht="12" customHeight="1" x14ac:dyDescent="0.2">
      <c r="A11" s="92">
        <v>5</v>
      </c>
      <c r="B11" s="34">
        <v>14</v>
      </c>
      <c r="C11" s="34">
        <v>13</v>
      </c>
      <c r="D11" s="34">
        <v>3</v>
      </c>
      <c r="E11" s="34">
        <v>1</v>
      </c>
      <c r="F11" s="34">
        <v>25</v>
      </c>
      <c r="G11" s="34">
        <v>13</v>
      </c>
      <c r="H11" s="34">
        <v>4</v>
      </c>
      <c r="I11" s="34">
        <v>2</v>
      </c>
      <c r="J11" s="34">
        <v>5</v>
      </c>
      <c r="K11" s="34">
        <v>1</v>
      </c>
      <c r="L11" s="34">
        <v>9</v>
      </c>
      <c r="M11" s="34">
        <v>9</v>
      </c>
      <c r="N11" s="34">
        <v>0</v>
      </c>
      <c r="O11" s="34">
        <v>1</v>
      </c>
      <c r="P11" s="34">
        <v>4</v>
      </c>
      <c r="Q11" s="34">
        <v>4</v>
      </c>
      <c r="R11" s="34">
        <v>0</v>
      </c>
      <c r="S11" s="34">
        <v>0</v>
      </c>
      <c r="T11" s="33">
        <v>1</v>
      </c>
      <c r="U11" s="33">
        <v>1</v>
      </c>
      <c r="V11" s="33">
        <v>0</v>
      </c>
      <c r="W11" s="59">
        <v>0</v>
      </c>
      <c r="X11" s="102">
        <f t="shared" si="0"/>
        <v>65</v>
      </c>
      <c r="Y11" s="34">
        <f t="shared" si="1"/>
        <v>45</v>
      </c>
      <c r="Z11" s="34">
        <f t="shared" si="2"/>
        <v>49</v>
      </c>
      <c r="AA11" s="103">
        <f t="shared" si="3"/>
        <v>36</v>
      </c>
    </row>
    <row r="12" spans="1:27" ht="12" customHeight="1" x14ac:dyDescent="0.2">
      <c r="A12" s="93">
        <v>6</v>
      </c>
      <c r="B12" s="35">
        <v>15</v>
      </c>
      <c r="C12" s="35">
        <v>17</v>
      </c>
      <c r="D12" s="35">
        <v>1</v>
      </c>
      <c r="E12" s="35">
        <v>1</v>
      </c>
      <c r="F12" s="35">
        <v>27</v>
      </c>
      <c r="G12" s="35">
        <v>14</v>
      </c>
      <c r="H12" s="35">
        <v>3</v>
      </c>
      <c r="I12" s="35">
        <v>1</v>
      </c>
      <c r="J12" s="35">
        <v>5</v>
      </c>
      <c r="K12" s="35">
        <v>0</v>
      </c>
      <c r="L12" s="35">
        <v>9</v>
      </c>
      <c r="M12" s="35">
        <v>15</v>
      </c>
      <c r="N12" s="35">
        <v>0</v>
      </c>
      <c r="O12" s="35">
        <v>0</v>
      </c>
      <c r="P12" s="35">
        <v>7</v>
      </c>
      <c r="Q12" s="35">
        <v>1</v>
      </c>
      <c r="R12" s="35">
        <v>0</v>
      </c>
      <c r="S12" s="35">
        <v>0</v>
      </c>
      <c r="T12" s="63">
        <v>4</v>
      </c>
      <c r="U12" s="63">
        <v>9</v>
      </c>
      <c r="V12" s="63">
        <v>0</v>
      </c>
      <c r="W12" s="64">
        <v>0</v>
      </c>
      <c r="X12" s="104">
        <f t="shared" si="0"/>
        <v>71</v>
      </c>
      <c r="Y12" s="35">
        <f t="shared" si="1"/>
        <v>58</v>
      </c>
      <c r="Z12" s="35">
        <f t="shared" si="2"/>
        <v>55</v>
      </c>
      <c r="AA12" s="105">
        <f t="shared" si="3"/>
        <v>55</v>
      </c>
    </row>
    <row r="13" spans="1:27" ht="12" customHeight="1" x14ac:dyDescent="0.2">
      <c r="A13" s="94">
        <v>7</v>
      </c>
      <c r="B13" s="36">
        <v>10</v>
      </c>
      <c r="C13" s="36">
        <v>20</v>
      </c>
      <c r="D13" s="36">
        <v>0</v>
      </c>
      <c r="E13" s="36">
        <v>1</v>
      </c>
      <c r="F13" s="36">
        <v>24</v>
      </c>
      <c r="G13" s="36">
        <v>20</v>
      </c>
      <c r="H13" s="36">
        <v>0</v>
      </c>
      <c r="I13" s="36">
        <v>3</v>
      </c>
      <c r="J13" s="36">
        <v>4</v>
      </c>
      <c r="K13" s="36">
        <v>0</v>
      </c>
      <c r="L13" s="36">
        <v>8</v>
      </c>
      <c r="M13" s="36">
        <v>18</v>
      </c>
      <c r="N13" s="36">
        <v>0</v>
      </c>
      <c r="O13" s="36">
        <v>0</v>
      </c>
      <c r="P13" s="36">
        <v>6</v>
      </c>
      <c r="Q13" s="36">
        <v>3</v>
      </c>
      <c r="R13" s="36">
        <v>0</v>
      </c>
      <c r="S13" s="36">
        <v>0</v>
      </c>
      <c r="T13" s="74">
        <v>3</v>
      </c>
      <c r="U13" s="74">
        <v>11</v>
      </c>
      <c r="V13" s="74">
        <v>0</v>
      </c>
      <c r="W13" s="75">
        <v>0</v>
      </c>
      <c r="X13" s="106">
        <f t="shared" si="0"/>
        <v>55</v>
      </c>
      <c r="Y13" s="36">
        <f t="shared" si="1"/>
        <v>76</v>
      </c>
      <c r="Z13" s="36">
        <f t="shared" si="2"/>
        <v>45</v>
      </c>
      <c r="AA13" s="107">
        <f t="shared" si="3"/>
        <v>69</v>
      </c>
    </row>
    <row r="14" spans="1:27" ht="12" customHeight="1" x14ac:dyDescent="0.2">
      <c r="A14" s="92">
        <v>8</v>
      </c>
      <c r="B14" s="34">
        <v>10</v>
      </c>
      <c r="C14" s="34">
        <v>21</v>
      </c>
      <c r="D14" s="34">
        <v>2</v>
      </c>
      <c r="E14" s="34">
        <v>1</v>
      </c>
      <c r="F14" s="34">
        <v>20</v>
      </c>
      <c r="G14" s="34">
        <v>18</v>
      </c>
      <c r="H14" s="34">
        <v>4</v>
      </c>
      <c r="I14" s="34">
        <v>1</v>
      </c>
      <c r="J14" s="34">
        <v>5</v>
      </c>
      <c r="K14" s="34">
        <v>0</v>
      </c>
      <c r="L14" s="34">
        <v>5</v>
      </c>
      <c r="M14" s="34">
        <v>12</v>
      </c>
      <c r="N14" s="34">
        <v>0</v>
      </c>
      <c r="O14" s="34">
        <v>0</v>
      </c>
      <c r="P14" s="34">
        <v>8</v>
      </c>
      <c r="Q14" s="34">
        <v>1</v>
      </c>
      <c r="R14" s="34">
        <v>0</v>
      </c>
      <c r="S14" s="34">
        <v>0</v>
      </c>
      <c r="T14" s="33">
        <v>6</v>
      </c>
      <c r="U14" s="33">
        <v>3</v>
      </c>
      <c r="V14" s="33">
        <v>0</v>
      </c>
      <c r="W14" s="59">
        <v>0</v>
      </c>
      <c r="X14" s="102">
        <f t="shared" si="0"/>
        <v>60</v>
      </c>
      <c r="Y14" s="34">
        <f t="shared" si="1"/>
        <v>57</v>
      </c>
      <c r="Z14" s="34">
        <f t="shared" si="2"/>
        <v>41</v>
      </c>
      <c r="AA14" s="103">
        <f t="shared" si="3"/>
        <v>54</v>
      </c>
    </row>
    <row r="15" spans="1:27" ht="12" customHeight="1" x14ac:dyDescent="0.2">
      <c r="A15" s="93">
        <v>9</v>
      </c>
      <c r="B15" s="35">
        <v>14</v>
      </c>
      <c r="C15" s="35">
        <v>49</v>
      </c>
      <c r="D15" s="35">
        <v>5</v>
      </c>
      <c r="E15" s="35">
        <v>3</v>
      </c>
      <c r="F15" s="35">
        <v>22</v>
      </c>
      <c r="G15" s="35">
        <v>46</v>
      </c>
      <c r="H15" s="35">
        <v>7</v>
      </c>
      <c r="I15" s="35">
        <v>7</v>
      </c>
      <c r="J15" s="35">
        <v>5</v>
      </c>
      <c r="K15" s="35">
        <v>2</v>
      </c>
      <c r="L15" s="35">
        <v>6</v>
      </c>
      <c r="M15" s="35">
        <v>34</v>
      </c>
      <c r="N15" s="35">
        <v>1</v>
      </c>
      <c r="O15" s="35">
        <v>1</v>
      </c>
      <c r="P15" s="35">
        <v>3</v>
      </c>
      <c r="Q15" s="35">
        <v>1</v>
      </c>
      <c r="R15" s="35">
        <v>0</v>
      </c>
      <c r="S15" s="35">
        <v>0</v>
      </c>
      <c r="T15" s="63">
        <v>5</v>
      </c>
      <c r="U15" s="63">
        <v>19</v>
      </c>
      <c r="V15" s="63">
        <v>0</v>
      </c>
      <c r="W15" s="64">
        <v>3</v>
      </c>
      <c r="X15" s="104">
        <f t="shared" si="0"/>
        <v>68</v>
      </c>
      <c r="Y15" s="35">
        <f t="shared" si="1"/>
        <v>165</v>
      </c>
      <c r="Z15" s="35">
        <f t="shared" si="2"/>
        <v>47</v>
      </c>
      <c r="AA15" s="105">
        <f t="shared" si="3"/>
        <v>148</v>
      </c>
    </row>
    <row r="16" spans="1:27" ht="12" customHeight="1" x14ac:dyDescent="0.2">
      <c r="A16" s="94">
        <v>10</v>
      </c>
      <c r="B16" s="36">
        <v>13</v>
      </c>
      <c r="C16" s="36">
        <v>56</v>
      </c>
      <c r="D16" s="36">
        <v>1</v>
      </c>
      <c r="E16" s="36">
        <v>1</v>
      </c>
      <c r="F16" s="36">
        <v>24</v>
      </c>
      <c r="G16" s="36">
        <v>50</v>
      </c>
      <c r="H16" s="36">
        <v>2</v>
      </c>
      <c r="I16" s="36">
        <v>1</v>
      </c>
      <c r="J16" s="36">
        <v>5</v>
      </c>
      <c r="K16" s="36">
        <v>0</v>
      </c>
      <c r="L16" s="36">
        <v>9</v>
      </c>
      <c r="M16" s="36">
        <v>44</v>
      </c>
      <c r="N16" s="36">
        <v>0</v>
      </c>
      <c r="O16" s="36">
        <v>0</v>
      </c>
      <c r="P16" s="36">
        <v>4</v>
      </c>
      <c r="Q16" s="36">
        <v>2</v>
      </c>
      <c r="R16" s="36">
        <v>0</v>
      </c>
      <c r="S16" s="36">
        <v>0</v>
      </c>
      <c r="T16" s="74">
        <v>3</v>
      </c>
      <c r="U16" s="74">
        <v>15</v>
      </c>
      <c r="V16" s="74">
        <v>0</v>
      </c>
      <c r="W16" s="75">
        <v>5</v>
      </c>
      <c r="X16" s="106">
        <f t="shared" si="0"/>
        <v>61</v>
      </c>
      <c r="Y16" s="36">
        <f t="shared" si="1"/>
        <v>174</v>
      </c>
      <c r="Z16" s="36">
        <f t="shared" si="2"/>
        <v>49</v>
      </c>
      <c r="AA16" s="107">
        <f t="shared" si="3"/>
        <v>165</v>
      </c>
    </row>
    <row r="17" spans="1:27" ht="12" customHeight="1" x14ac:dyDescent="0.2">
      <c r="A17" s="92">
        <v>11</v>
      </c>
      <c r="B17" s="34">
        <v>8</v>
      </c>
      <c r="C17" s="34">
        <v>24</v>
      </c>
      <c r="D17" s="34">
        <v>0</v>
      </c>
      <c r="E17" s="34">
        <v>1</v>
      </c>
      <c r="F17" s="34">
        <v>23</v>
      </c>
      <c r="G17" s="34">
        <v>23</v>
      </c>
      <c r="H17" s="34">
        <v>0</v>
      </c>
      <c r="I17" s="34">
        <v>2</v>
      </c>
      <c r="J17" s="34">
        <v>4</v>
      </c>
      <c r="K17" s="34">
        <v>2</v>
      </c>
      <c r="L17" s="34">
        <v>6</v>
      </c>
      <c r="M17" s="34">
        <v>19</v>
      </c>
      <c r="N17" s="34">
        <v>0</v>
      </c>
      <c r="O17" s="34">
        <v>0</v>
      </c>
      <c r="P17" s="34">
        <v>3</v>
      </c>
      <c r="Q17" s="34">
        <v>2</v>
      </c>
      <c r="R17" s="34">
        <v>0</v>
      </c>
      <c r="S17" s="34">
        <v>0</v>
      </c>
      <c r="T17" s="33">
        <v>0</v>
      </c>
      <c r="U17" s="33">
        <v>7</v>
      </c>
      <c r="V17" s="33">
        <v>0</v>
      </c>
      <c r="W17" s="59">
        <v>0</v>
      </c>
      <c r="X17" s="102">
        <f t="shared" si="0"/>
        <v>44</v>
      </c>
      <c r="Y17" s="34">
        <f t="shared" si="1"/>
        <v>80</v>
      </c>
      <c r="Z17" s="34">
        <f t="shared" si="2"/>
        <v>37</v>
      </c>
      <c r="AA17" s="103">
        <f t="shared" si="3"/>
        <v>73</v>
      </c>
    </row>
    <row r="18" spans="1:27" ht="12" customHeight="1" x14ac:dyDescent="0.2">
      <c r="A18" s="93">
        <v>12</v>
      </c>
      <c r="B18" s="35">
        <v>9</v>
      </c>
      <c r="C18" s="35">
        <v>16</v>
      </c>
      <c r="D18" s="35">
        <v>2</v>
      </c>
      <c r="E18" s="35">
        <v>0</v>
      </c>
      <c r="F18" s="35">
        <v>20</v>
      </c>
      <c r="G18" s="35">
        <v>15</v>
      </c>
      <c r="H18" s="35">
        <v>3</v>
      </c>
      <c r="I18" s="35">
        <v>1</v>
      </c>
      <c r="J18" s="35">
        <v>3</v>
      </c>
      <c r="K18" s="35">
        <v>0</v>
      </c>
      <c r="L18" s="35">
        <v>3</v>
      </c>
      <c r="M18" s="35">
        <v>13</v>
      </c>
      <c r="N18" s="35">
        <v>0</v>
      </c>
      <c r="O18" s="35">
        <v>0</v>
      </c>
      <c r="P18" s="35">
        <v>2</v>
      </c>
      <c r="Q18" s="35">
        <v>3</v>
      </c>
      <c r="R18" s="35">
        <v>0</v>
      </c>
      <c r="S18" s="35">
        <v>0</v>
      </c>
      <c r="T18" s="63">
        <v>0</v>
      </c>
      <c r="U18" s="63">
        <v>4</v>
      </c>
      <c r="V18" s="63">
        <v>0</v>
      </c>
      <c r="W18" s="64">
        <v>0</v>
      </c>
      <c r="X18" s="104">
        <f t="shared" si="0"/>
        <v>42</v>
      </c>
      <c r="Y18" s="35">
        <f t="shared" si="1"/>
        <v>52</v>
      </c>
      <c r="Z18" s="35">
        <f t="shared" si="2"/>
        <v>32</v>
      </c>
      <c r="AA18" s="105">
        <f t="shared" si="3"/>
        <v>48</v>
      </c>
    </row>
    <row r="19" spans="1:27" ht="12" customHeight="1" x14ac:dyDescent="0.2">
      <c r="A19" s="94">
        <v>13</v>
      </c>
      <c r="B19" s="36">
        <v>8</v>
      </c>
      <c r="C19" s="36">
        <v>10</v>
      </c>
      <c r="D19" s="36">
        <v>0</v>
      </c>
      <c r="E19" s="36">
        <v>0</v>
      </c>
      <c r="F19" s="36">
        <v>22</v>
      </c>
      <c r="G19" s="36">
        <v>9</v>
      </c>
      <c r="H19" s="36">
        <v>0</v>
      </c>
      <c r="I19" s="36">
        <v>0</v>
      </c>
      <c r="J19" s="36">
        <v>3</v>
      </c>
      <c r="K19" s="36">
        <v>0</v>
      </c>
      <c r="L19" s="36">
        <v>10</v>
      </c>
      <c r="M19" s="36">
        <v>6</v>
      </c>
      <c r="N19" s="36">
        <v>0</v>
      </c>
      <c r="O19" s="36">
        <v>0</v>
      </c>
      <c r="P19" s="36">
        <v>2</v>
      </c>
      <c r="Q19" s="36">
        <v>2</v>
      </c>
      <c r="R19" s="36">
        <v>2</v>
      </c>
      <c r="S19" s="36">
        <v>0</v>
      </c>
      <c r="T19" s="74">
        <v>0</v>
      </c>
      <c r="U19" s="74">
        <v>1</v>
      </c>
      <c r="V19" s="74">
        <v>1</v>
      </c>
      <c r="W19" s="75">
        <v>0</v>
      </c>
      <c r="X19" s="106">
        <f t="shared" si="0"/>
        <v>48</v>
      </c>
      <c r="Y19" s="36">
        <f t="shared" si="1"/>
        <v>28</v>
      </c>
      <c r="Z19" s="36">
        <f t="shared" si="2"/>
        <v>40</v>
      </c>
      <c r="AA19" s="107">
        <f t="shared" si="3"/>
        <v>26</v>
      </c>
    </row>
    <row r="20" spans="1:27" ht="12" customHeight="1" x14ac:dyDescent="0.2">
      <c r="A20" s="92">
        <v>14</v>
      </c>
      <c r="B20" s="34">
        <v>7</v>
      </c>
      <c r="C20" s="34">
        <v>16</v>
      </c>
      <c r="D20" s="34">
        <v>0</v>
      </c>
      <c r="E20" s="34">
        <v>0</v>
      </c>
      <c r="F20" s="34">
        <v>22</v>
      </c>
      <c r="G20" s="34">
        <v>14</v>
      </c>
      <c r="H20" s="34">
        <v>1</v>
      </c>
      <c r="I20" s="34">
        <v>3</v>
      </c>
      <c r="J20" s="34">
        <v>3</v>
      </c>
      <c r="K20" s="34">
        <v>0</v>
      </c>
      <c r="L20" s="34">
        <v>6</v>
      </c>
      <c r="M20" s="34">
        <v>8</v>
      </c>
      <c r="N20" s="34">
        <v>0</v>
      </c>
      <c r="O20" s="34">
        <v>0</v>
      </c>
      <c r="P20" s="34">
        <v>2</v>
      </c>
      <c r="Q20" s="34">
        <v>1</v>
      </c>
      <c r="R20" s="34">
        <v>1</v>
      </c>
      <c r="S20" s="34">
        <v>0</v>
      </c>
      <c r="T20" s="33">
        <v>0</v>
      </c>
      <c r="U20" s="33">
        <v>0</v>
      </c>
      <c r="V20" s="33">
        <v>0</v>
      </c>
      <c r="W20" s="59">
        <v>0</v>
      </c>
      <c r="X20" s="102">
        <f t="shared" si="0"/>
        <v>42</v>
      </c>
      <c r="Y20" s="34">
        <f t="shared" si="1"/>
        <v>42</v>
      </c>
      <c r="Z20" s="34">
        <f t="shared" si="2"/>
        <v>35</v>
      </c>
      <c r="AA20" s="103">
        <f t="shared" si="3"/>
        <v>38</v>
      </c>
    </row>
    <row r="21" spans="1:27" ht="12" customHeight="1" x14ac:dyDescent="0.2">
      <c r="A21" s="93">
        <v>15</v>
      </c>
      <c r="B21" s="35">
        <v>7</v>
      </c>
      <c r="C21" s="35">
        <v>21</v>
      </c>
      <c r="D21" s="35">
        <v>1</v>
      </c>
      <c r="E21" s="35">
        <v>2</v>
      </c>
      <c r="F21" s="35">
        <v>21</v>
      </c>
      <c r="G21" s="35">
        <v>20</v>
      </c>
      <c r="H21" s="35">
        <v>1</v>
      </c>
      <c r="I21" s="35">
        <v>3</v>
      </c>
      <c r="J21" s="35">
        <v>2</v>
      </c>
      <c r="K21" s="35">
        <v>0</v>
      </c>
      <c r="L21" s="35">
        <v>7</v>
      </c>
      <c r="M21" s="35">
        <v>16</v>
      </c>
      <c r="N21" s="35">
        <v>0</v>
      </c>
      <c r="O21" s="35">
        <v>0</v>
      </c>
      <c r="P21" s="35">
        <v>2</v>
      </c>
      <c r="Q21" s="35">
        <v>1</v>
      </c>
      <c r="R21" s="35">
        <v>0</v>
      </c>
      <c r="S21" s="35">
        <v>0</v>
      </c>
      <c r="T21" s="63">
        <v>0</v>
      </c>
      <c r="U21" s="63">
        <v>3</v>
      </c>
      <c r="V21" s="63">
        <v>0</v>
      </c>
      <c r="W21" s="64">
        <v>0</v>
      </c>
      <c r="X21" s="104">
        <f t="shared" si="0"/>
        <v>41</v>
      </c>
      <c r="Y21" s="35">
        <f t="shared" si="1"/>
        <v>66</v>
      </c>
      <c r="Z21" s="35">
        <f t="shared" si="2"/>
        <v>35</v>
      </c>
      <c r="AA21" s="105">
        <f t="shared" si="3"/>
        <v>60</v>
      </c>
    </row>
    <row r="22" spans="1:27" ht="12" customHeight="1" x14ac:dyDescent="0.2">
      <c r="A22" s="94">
        <v>16</v>
      </c>
      <c r="B22" s="36">
        <v>8</v>
      </c>
      <c r="C22" s="36">
        <v>14</v>
      </c>
      <c r="D22" s="36">
        <v>1</v>
      </c>
      <c r="E22" s="36">
        <v>0</v>
      </c>
      <c r="F22" s="36">
        <v>21</v>
      </c>
      <c r="G22" s="36">
        <v>11</v>
      </c>
      <c r="H22" s="36">
        <v>2</v>
      </c>
      <c r="I22" s="36">
        <v>2</v>
      </c>
      <c r="J22" s="36">
        <v>2</v>
      </c>
      <c r="K22" s="36">
        <v>0</v>
      </c>
      <c r="L22" s="36">
        <v>2</v>
      </c>
      <c r="M22" s="36">
        <v>11</v>
      </c>
      <c r="N22" s="36">
        <v>0</v>
      </c>
      <c r="O22" s="36">
        <v>0</v>
      </c>
      <c r="P22" s="36">
        <v>2</v>
      </c>
      <c r="Q22" s="36">
        <v>0</v>
      </c>
      <c r="R22" s="36">
        <v>0</v>
      </c>
      <c r="S22" s="36">
        <v>0</v>
      </c>
      <c r="T22" s="74">
        <v>0</v>
      </c>
      <c r="U22" s="74">
        <v>1</v>
      </c>
      <c r="V22" s="74">
        <v>0</v>
      </c>
      <c r="W22" s="75">
        <v>1</v>
      </c>
      <c r="X22" s="106">
        <f t="shared" si="0"/>
        <v>38</v>
      </c>
      <c r="Y22" s="36">
        <f t="shared" si="1"/>
        <v>40</v>
      </c>
      <c r="Z22" s="36">
        <f t="shared" si="2"/>
        <v>31</v>
      </c>
      <c r="AA22" s="107">
        <f t="shared" si="3"/>
        <v>37</v>
      </c>
    </row>
    <row r="23" spans="1:27" ht="12" customHeight="1" x14ac:dyDescent="0.2">
      <c r="A23" s="92">
        <v>17</v>
      </c>
      <c r="B23" s="34">
        <v>8</v>
      </c>
      <c r="C23" s="34">
        <v>24</v>
      </c>
      <c r="D23" s="34">
        <v>2</v>
      </c>
      <c r="E23" s="34">
        <v>0</v>
      </c>
      <c r="F23" s="34">
        <v>23</v>
      </c>
      <c r="G23" s="34">
        <v>21</v>
      </c>
      <c r="H23" s="34">
        <v>3</v>
      </c>
      <c r="I23" s="34">
        <v>0</v>
      </c>
      <c r="J23" s="34">
        <v>3</v>
      </c>
      <c r="K23" s="34">
        <v>1</v>
      </c>
      <c r="L23" s="34">
        <v>7</v>
      </c>
      <c r="M23" s="34">
        <v>15</v>
      </c>
      <c r="N23" s="34">
        <v>0</v>
      </c>
      <c r="O23" s="34">
        <v>0</v>
      </c>
      <c r="P23" s="34">
        <v>3</v>
      </c>
      <c r="Q23" s="34">
        <v>0</v>
      </c>
      <c r="R23" s="34">
        <v>0</v>
      </c>
      <c r="S23" s="34">
        <v>0</v>
      </c>
      <c r="T23" s="33">
        <v>1</v>
      </c>
      <c r="U23" s="33">
        <v>4</v>
      </c>
      <c r="V23" s="33">
        <v>0</v>
      </c>
      <c r="W23" s="59">
        <v>0</v>
      </c>
      <c r="X23" s="102">
        <f t="shared" si="0"/>
        <v>50</v>
      </c>
      <c r="Y23" s="34">
        <f t="shared" si="1"/>
        <v>65</v>
      </c>
      <c r="Z23" s="34">
        <f t="shared" si="2"/>
        <v>39</v>
      </c>
      <c r="AA23" s="103">
        <f t="shared" si="3"/>
        <v>64</v>
      </c>
    </row>
    <row r="24" spans="1:27" ht="12" customHeight="1" x14ac:dyDescent="0.2">
      <c r="A24" s="93">
        <v>18</v>
      </c>
      <c r="B24" s="35">
        <v>11</v>
      </c>
      <c r="C24" s="35">
        <v>21</v>
      </c>
      <c r="D24" s="35">
        <v>3</v>
      </c>
      <c r="E24" s="35">
        <v>0</v>
      </c>
      <c r="F24" s="35">
        <v>20</v>
      </c>
      <c r="G24" s="35">
        <v>19</v>
      </c>
      <c r="H24" s="35">
        <v>3</v>
      </c>
      <c r="I24" s="35">
        <v>0</v>
      </c>
      <c r="J24" s="35">
        <v>4</v>
      </c>
      <c r="K24" s="35">
        <v>0</v>
      </c>
      <c r="L24" s="35">
        <v>8</v>
      </c>
      <c r="M24" s="35">
        <v>13</v>
      </c>
      <c r="N24" s="35">
        <v>0</v>
      </c>
      <c r="O24" s="35">
        <v>0</v>
      </c>
      <c r="P24" s="35">
        <v>3</v>
      </c>
      <c r="Q24" s="35">
        <v>2</v>
      </c>
      <c r="R24" s="35">
        <v>2</v>
      </c>
      <c r="S24" s="35">
        <v>0</v>
      </c>
      <c r="T24" s="63">
        <v>1</v>
      </c>
      <c r="U24" s="63">
        <v>4</v>
      </c>
      <c r="V24" s="63">
        <v>0</v>
      </c>
      <c r="W24" s="64">
        <v>0</v>
      </c>
      <c r="X24" s="104">
        <f t="shared" si="0"/>
        <v>55</v>
      </c>
      <c r="Y24" s="35">
        <f t="shared" si="1"/>
        <v>59</v>
      </c>
      <c r="Z24" s="35">
        <f t="shared" si="2"/>
        <v>40</v>
      </c>
      <c r="AA24" s="105">
        <f t="shared" si="3"/>
        <v>57</v>
      </c>
    </row>
    <row r="25" spans="1:27" ht="12" customHeight="1" x14ac:dyDescent="0.2">
      <c r="A25" s="94">
        <v>19</v>
      </c>
      <c r="B25" s="36">
        <v>12</v>
      </c>
      <c r="C25" s="36">
        <v>9</v>
      </c>
      <c r="D25" s="36">
        <v>1</v>
      </c>
      <c r="E25" s="36">
        <v>0</v>
      </c>
      <c r="F25" s="36">
        <v>23</v>
      </c>
      <c r="G25" s="36">
        <v>9</v>
      </c>
      <c r="H25" s="36">
        <v>2</v>
      </c>
      <c r="I25" s="36">
        <v>0</v>
      </c>
      <c r="J25" s="36">
        <v>3</v>
      </c>
      <c r="K25" s="36">
        <v>1</v>
      </c>
      <c r="L25" s="36">
        <v>4</v>
      </c>
      <c r="M25" s="36">
        <v>7</v>
      </c>
      <c r="N25" s="36">
        <v>0</v>
      </c>
      <c r="O25" s="36">
        <v>0</v>
      </c>
      <c r="P25" s="36">
        <v>4</v>
      </c>
      <c r="Q25" s="36">
        <v>1</v>
      </c>
      <c r="R25" s="36">
        <v>0</v>
      </c>
      <c r="S25" s="36">
        <v>0</v>
      </c>
      <c r="T25" s="74">
        <v>0</v>
      </c>
      <c r="U25" s="74">
        <v>2</v>
      </c>
      <c r="V25" s="74">
        <v>0</v>
      </c>
      <c r="W25" s="75">
        <v>0</v>
      </c>
      <c r="X25" s="106">
        <f t="shared" si="0"/>
        <v>49</v>
      </c>
      <c r="Y25" s="36">
        <f t="shared" si="1"/>
        <v>29</v>
      </c>
      <c r="Z25" s="36">
        <f t="shared" si="2"/>
        <v>39</v>
      </c>
      <c r="AA25" s="107">
        <f t="shared" si="3"/>
        <v>27</v>
      </c>
    </row>
    <row r="26" spans="1:27" ht="12" customHeight="1" x14ac:dyDescent="0.2">
      <c r="A26" s="92">
        <v>20</v>
      </c>
      <c r="B26" s="34">
        <v>11</v>
      </c>
      <c r="C26" s="34">
        <v>16</v>
      </c>
      <c r="D26" s="34">
        <v>0</v>
      </c>
      <c r="E26" s="34">
        <v>0</v>
      </c>
      <c r="F26" s="34">
        <v>22</v>
      </c>
      <c r="G26" s="34">
        <v>16</v>
      </c>
      <c r="H26" s="34">
        <v>1</v>
      </c>
      <c r="I26" s="34">
        <v>0</v>
      </c>
      <c r="J26" s="34">
        <v>4</v>
      </c>
      <c r="K26" s="34">
        <v>0</v>
      </c>
      <c r="L26" s="34">
        <v>2</v>
      </c>
      <c r="M26" s="34">
        <v>11</v>
      </c>
      <c r="N26" s="34">
        <v>0</v>
      </c>
      <c r="O26" s="34">
        <v>0</v>
      </c>
      <c r="P26" s="34">
        <v>2</v>
      </c>
      <c r="Q26" s="34">
        <v>2</v>
      </c>
      <c r="R26" s="34">
        <v>0</v>
      </c>
      <c r="S26" s="34">
        <v>0</v>
      </c>
      <c r="T26" s="33">
        <v>1</v>
      </c>
      <c r="U26" s="33">
        <v>5</v>
      </c>
      <c r="V26" s="33">
        <v>0</v>
      </c>
      <c r="W26" s="59">
        <v>0</v>
      </c>
      <c r="X26" s="102">
        <f t="shared" si="0"/>
        <v>43</v>
      </c>
      <c r="Y26" s="34">
        <f t="shared" si="1"/>
        <v>50</v>
      </c>
      <c r="Z26" s="34">
        <f t="shared" si="2"/>
        <v>36</v>
      </c>
      <c r="AA26" s="103">
        <f t="shared" si="3"/>
        <v>48</v>
      </c>
    </row>
    <row r="27" spans="1:27" ht="12" customHeight="1" x14ac:dyDescent="0.2">
      <c r="A27" s="93">
        <v>21</v>
      </c>
      <c r="B27" s="35">
        <v>10</v>
      </c>
      <c r="C27" s="35">
        <v>7</v>
      </c>
      <c r="D27" s="35">
        <v>1</v>
      </c>
      <c r="E27" s="35">
        <v>0</v>
      </c>
      <c r="F27" s="35">
        <v>14</v>
      </c>
      <c r="G27" s="35">
        <v>6</v>
      </c>
      <c r="H27" s="35">
        <v>1</v>
      </c>
      <c r="I27" s="35">
        <v>0</v>
      </c>
      <c r="J27" s="35">
        <v>4</v>
      </c>
      <c r="K27" s="35">
        <v>0</v>
      </c>
      <c r="L27" s="35">
        <v>6</v>
      </c>
      <c r="M27" s="35">
        <v>5</v>
      </c>
      <c r="N27" s="35">
        <v>0</v>
      </c>
      <c r="O27" s="35">
        <v>0</v>
      </c>
      <c r="P27" s="35">
        <v>6</v>
      </c>
      <c r="Q27" s="35">
        <v>1</v>
      </c>
      <c r="R27" s="35">
        <v>1</v>
      </c>
      <c r="S27" s="35">
        <v>0</v>
      </c>
      <c r="T27" s="63">
        <v>0</v>
      </c>
      <c r="U27" s="63">
        <v>2</v>
      </c>
      <c r="V27" s="63">
        <v>0</v>
      </c>
      <c r="W27" s="64">
        <v>0</v>
      </c>
      <c r="X27" s="104">
        <f t="shared" si="0"/>
        <v>43</v>
      </c>
      <c r="Y27" s="35">
        <f t="shared" si="1"/>
        <v>21</v>
      </c>
      <c r="Z27" s="35">
        <f t="shared" si="2"/>
        <v>30</v>
      </c>
      <c r="AA27" s="105">
        <f t="shared" si="3"/>
        <v>20</v>
      </c>
    </row>
    <row r="28" spans="1:27" ht="12" customHeight="1" thickBot="1" x14ac:dyDescent="0.25">
      <c r="A28" s="95" t="s">
        <v>17</v>
      </c>
      <c r="B28" s="28">
        <f t="shared" ref="B28:S28" si="4">SUM(B7:B27)</f>
        <v>215</v>
      </c>
      <c r="C28" s="28">
        <f t="shared" si="4"/>
        <v>471</v>
      </c>
      <c r="D28" s="28">
        <f t="shared" si="4"/>
        <v>25</v>
      </c>
      <c r="E28" s="28">
        <f t="shared" si="4"/>
        <v>19</v>
      </c>
      <c r="F28" s="28">
        <f t="shared" si="4"/>
        <v>454</v>
      </c>
      <c r="G28" s="28">
        <f t="shared" si="4"/>
        <v>425</v>
      </c>
      <c r="H28" s="28">
        <f t="shared" si="4"/>
        <v>43</v>
      </c>
      <c r="I28" s="28">
        <f t="shared" si="4"/>
        <v>35</v>
      </c>
      <c r="J28" s="28">
        <f t="shared" si="4"/>
        <v>84</v>
      </c>
      <c r="K28" s="28">
        <f t="shared" si="4"/>
        <v>7</v>
      </c>
      <c r="L28" s="28">
        <f t="shared" si="4"/>
        <v>145</v>
      </c>
      <c r="M28" s="28">
        <f t="shared" si="4"/>
        <v>335</v>
      </c>
      <c r="N28" s="28">
        <f t="shared" si="4"/>
        <v>1</v>
      </c>
      <c r="O28" s="28">
        <f t="shared" si="4"/>
        <v>4</v>
      </c>
      <c r="P28" s="28">
        <f t="shared" si="4"/>
        <v>118</v>
      </c>
      <c r="Q28" s="28">
        <f t="shared" si="4"/>
        <v>38</v>
      </c>
      <c r="R28" s="28">
        <f t="shared" si="4"/>
        <v>9</v>
      </c>
      <c r="S28" s="28">
        <f t="shared" si="4"/>
        <v>1</v>
      </c>
      <c r="T28" s="28">
        <f>SUM(T7:T27)</f>
        <v>50</v>
      </c>
      <c r="U28" s="28">
        <f>SUM(U7:U27)</f>
        <v>187</v>
      </c>
      <c r="V28" s="28">
        <f>SUM(V7:V27)</f>
        <v>1</v>
      </c>
      <c r="W28" s="29">
        <f>SUM(W7:W27)</f>
        <v>17</v>
      </c>
      <c r="X28" s="96">
        <f t="shared" si="0"/>
        <v>1145</v>
      </c>
      <c r="Y28" s="28">
        <f t="shared" si="1"/>
        <v>1539</v>
      </c>
      <c r="Z28" s="28">
        <f t="shared" si="2"/>
        <v>864</v>
      </c>
      <c r="AA28" s="29">
        <f t="shared" si="3"/>
        <v>1418</v>
      </c>
    </row>
    <row r="29" spans="1:27" ht="12" customHeight="1" x14ac:dyDescent="0.2">
      <c r="A29" s="97" t="s">
        <v>18</v>
      </c>
      <c r="B29" s="37">
        <v>2</v>
      </c>
      <c r="C29" s="37">
        <v>0</v>
      </c>
      <c r="D29" s="37">
        <v>1</v>
      </c>
      <c r="E29" s="37">
        <v>0</v>
      </c>
      <c r="F29" s="37">
        <v>1</v>
      </c>
      <c r="G29" s="37">
        <v>0</v>
      </c>
      <c r="H29" s="37">
        <v>1</v>
      </c>
      <c r="I29" s="37">
        <v>0</v>
      </c>
      <c r="J29" s="37">
        <v>0</v>
      </c>
      <c r="K29" s="37">
        <v>0</v>
      </c>
      <c r="L29" s="37">
        <v>5</v>
      </c>
      <c r="M29" s="37">
        <v>1</v>
      </c>
      <c r="N29" s="37">
        <v>0</v>
      </c>
      <c r="O29" s="37">
        <v>0</v>
      </c>
      <c r="P29" s="37">
        <v>2</v>
      </c>
      <c r="Q29" s="37">
        <v>0</v>
      </c>
      <c r="R29" s="37">
        <v>2</v>
      </c>
      <c r="S29" s="37">
        <v>0</v>
      </c>
      <c r="T29" s="63">
        <v>9</v>
      </c>
      <c r="U29" s="63">
        <v>1</v>
      </c>
      <c r="V29" s="63">
        <v>4</v>
      </c>
      <c r="W29" s="64">
        <v>0</v>
      </c>
      <c r="X29" s="98">
        <f t="shared" si="0"/>
        <v>27</v>
      </c>
      <c r="Y29" s="37">
        <f t="shared" si="1"/>
        <v>2</v>
      </c>
      <c r="Z29" s="37">
        <f t="shared" si="2"/>
        <v>17</v>
      </c>
      <c r="AA29" s="99">
        <f t="shared" si="3"/>
        <v>2</v>
      </c>
    </row>
    <row r="30" spans="1:27" ht="12" customHeight="1" thickBot="1" x14ac:dyDescent="0.25">
      <c r="A30" s="95" t="s">
        <v>19</v>
      </c>
      <c r="B30" s="28">
        <f t="shared" ref="B30:W30" si="5">SUM(B28:B29)</f>
        <v>217</v>
      </c>
      <c r="C30" s="28">
        <f t="shared" si="5"/>
        <v>471</v>
      </c>
      <c r="D30" s="28">
        <f t="shared" si="5"/>
        <v>26</v>
      </c>
      <c r="E30" s="28">
        <f t="shared" si="5"/>
        <v>19</v>
      </c>
      <c r="F30" s="28">
        <f t="shared" si="5"/>
        <v>455</v>
      </c>
      <c r="G30" s="28">
        <f t="shared" si="5"/>
        <v>425</v>
      </c>
      <c r="H30" s="28">
        <f t="shared" si="5"/>
        <v>44</v>
      </c>
      <c r="I30" s="28">
        <f t="shared" si="5"/>
        <v>35</v>
      </c>
      <c r="J30" s="28">
        <f t="shared" si="5"/>
        <v>84</v>
      </c>
      <c r="K30" s="28">
        <f t="shared" si="5"/>
        <v>7</v>
      </c>
      <c r="L30" s="28">
        <f t="shared" si="5"/>
        <v>150</v>
      </c>
      <c r="M30" s="28">
        <f t="shared" si="5"/>
        <v>336</v>
      </c>
      <c r="N30" s="28">
        <f t="shared" si="5"/>
        <v>1</v>
      </c>
      <c r="O30" s="28">
        <f t="shared" si="5"/>
        <v>4</v>
      </c>
      <c r="P30" s="28">
        <f t="shared" si="5"/>
        <v>120</v>
      </c>
      <c r="Q30" s="28">
        <f t="shared" si="5"/>
        <v>38</v>
      </c>
      <c r="R30" s="28">
        <f t="shared" si="5"/>
        <v>11</v>
      </c>
      <c r="S30" s="28">
        <f t="shared" si="5"/>
        <v>1</v>
      </c>
      <c r="T30" s="28">
        <f t="shared" si="5"/>
        <v>59</v>
      </c>
      <c r="U30" s="28">
        <f t="shared" si="5"/>
        <v>188</v>
      </c>
      <c r="V30" s="28">
        <f>SUM(V28:V29)</f>
        <v>5</v>
      </c>
      <c r="W30" s="29">
        <f t="shared" si="5"/>
        <v>17</v>
      </c>
      <c r="X30" s="96">
        <f t="shared" si="0"/>
        <v>1172</v>
      </c>
      <c r="Y30" s="28">
        <f t="shared" si="1"/>
        <v>1541</v>
      </c>
      <c r="Z30" s="28">
        <f t="shared" si="2"/>
        <v>881</v>
      </c>
      <c r="AA30" s="29">
        <f t="shared" si="3"/>
        <v>1420</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288</v>
      </c>
      <c r="D32" s="100"/>
    </row>
    <row r="34" spans="1:27" ht="18.75" customHeight="1" thickBot="1" x14ac:dyDescent="0.35">
      <c r="A34" s="53" t="s">
        <v>158</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15</v>
      </c>
      <c r="C38" s="34">
        <v>31</v>
      </c>
      <c r="D38" s="34">
        <v>1</v>
      </c>
      <c r="E38" s="34">
        <v>0</v>
      </c>
      <c r="F38" s="34">
        <v>27</v>
      </c>
      <c r="G38" s="34">
        <v>25</v>
      </c>
      <c r="H38" s="34">
        <v>2</v>
      </c>
      <c r="I38" s="34">
        <v>1</v>
      </c>
      <c r="J38" s="34">
        <v>6</v>
      </c>
      <c r="K38" s="34">
        <v>0</v>
      </c>
      <c r="L38" s="34">
        <v>13</v>
      </c>
      <c r="M38" s="34">
        <v>20</v>
      </c>
      <c r="N38" s="34">
        <v>0</v>
      </c>
      <c r="O38" s="34">
        <v>1</v>
      </c>
      <c r="P38" s="34">
        <v>25</v>
      </c>
      <c r="Q38" s="34">
        <v>4</v>
      </c>
      <c r="R38" s="34">
        <v>1</v>
      </c>
      <c r="S38" s="34">
        <v>1</v>
      </c>
      <c r="T38" s="33">
        <v>11</v>
      </c>
      <c r="U38" s="33">
        <v>49</v>
      </c>
      <c r="V38" s="33">
        <v>0</v>
      </c>
      <c r="W38" s="59">
        <v>4</v>
      </c>
      <c r="X38" s="102">
        <f t="shared" ref="X38:X55" si="6">SUM(B38,D38,F38,H38,J38,L38,N38,P38,R38,T38,V38)</f>
        <v>101</v>
      </c>
      <c r="Y38" s="34">
        <f t="shared" ref="Y38:Y55" si="7">SUM(C38,E38,G38,I38,K38,M38,O38,Q38,S38,U38,W38)</f>
        <v>136</v>
      </c>
      <c r="Z38" s="34">
        <f t="shared" ref="Z38:Z55" si="8">SUM(B38,F38,L38,T38)</f>
        <v>66</v>
      </c>
      <c r="AA38" s="103">
        <f t="shared" ref="AA38:AA55" si="9">SUM(C38,G38,M38,U38)</f>
        <v>125</v>
      </c>
    </row>
    <row r="39" spans="1:27" ht="12" customHeight="1" x14ac:dyDescent="0.2">
      <c r="A39" s="92">
        <v>2</v>
      </c>
      <c r="B39" s="34">
        <v>5</v>
      </c>
      <c r="C39" s="34">
        <v>30</v>
      </c>
      <c r="D39" s="34">
        <v>1</v>
      </c>
      <c r="E39" s="34">
        <v>1</v>
      </c>
      <c r="F39" s="34">
        <v>10</v>
      </c>
      <c r="G39" s="34">
        <v>25</v>
      </c>
      <c r="H39" s="34">
        <v>2</v>
      </c>
      <c r="I39" s="34">
        <v>1</v>
      </c>
      <c r="J39" s="34">
        <v>4</v>
      </c>
      <c r="K39" s="34">
        <v>0</v>
      </c>
      <c r="L39" s="34">
        <v>5</v>
      </c>
      <c r="M39" s="34">
        <v>21</v>
      </c>
      <c r="N39" s="34">
        <v>0</v>
      </c>
      <c r="O39" s="34">
        <v>0</v>
      </c>
      <c r="P39" s="34">
        <v>5</v>
      </c>
      <c r="Q39" s="34">
        <v>3</v>
      </c>
      <c r="R39" s="34">
        <v>0</v>
      </c>
      <c r="S39" s="34">
        <v>0</v>
      </c>
      <c r="T39" s="33">
        <v>2</v>
      </c>
      <c r="U39" s="33">
        <v>11</v>
      </c>
      <c r="V39" s="33">
        <v>0</v>
      </c>
      <c r="W39" s="59">
        <v>1</v>
      </c>
      <c r="X39" s="102">
        <f t="shared" si="6"/>
        <v>34</v>
      </c>
      <c r="Y39" s="34">
        <f t="shared" si="7"/>
        <v>93</v>
      </c>
      <c r="Z39" s="34">
        <f t="shared" si="8"/>
        <v>22</v>
      </c>
      <c r="AA39" s="103">
        <f t="shared" si="9"/>
        <v>87</v>
      </c>
    </row>
    <row r="40" spans="1:27" ht="12" customHeight="1" x14ac:dyDescent="0.2">
      <c r="A40" s="93">
        <v>3</v>
      </c>
      <c r="B40" s="35">
        <v>11</v>
      </c>
      <c r="C40" s="35">
        <v>28</v>
      </c>
      <c r="D40" s="35">
        <v>1</v>
      </c>
      <c r="E40" s="35">
        <v>2</v>
      </c>
      <c r="F40" s="35">
        <v>28</v>
      </c>
      <c r="G40" s="35">
        <v>26</v>
      </c>
      <c r="H40" s="35">
        <v>2</v>
      </c>
      <c r="I40" s="35">
        <v>3</v>
      </c>
      <c r="J40" s="35">
        <v>8</v>
      </c>
      <c r="K40" s="35">
        <v>0</v>
      </c>
      <c r="L40" s="35">
        <v>13</v>
      </c>
      <c r="M40" s="35">
        <v>22</v>
      </c>
      <c r="N40" s="35">
        <v>0</v>
      </c>
      <c r="O40" s="35">
        <v>1</v>
      </c>
      <c r="P40" s="35">
        <v>19</v>
      </c>
      <c r="Q40" s="35">
        <v>1</v>
      </c>
      <c r="R40" s="35">
        <v>0</v>
      </c>
      <c r="S40" s="35">
        <v>0</v>
      </c>
      <c r="T40" s="63">
        <v>8</v>
      </c>
      <c r="U40" s="63">
        <v>28</v>
      </c>
      <c r="V40" s="63">
        <v>0</v>
      </c>
      <c r="W40" s="64">
        <v>2</v>
      </c>
      <c r="X40" s="104">
        <f t="shared" si="6"/>
        <v>90</v>
      </c>
      <c r="Y40" s="35">
        <f t="shared" si="7"/>
        <v>113</v>
      </c>
      <c r="Z40" s="35">
        <f t="shared" si="8"/>
        <v>60</v>
      </c>
      <c r="AA40" s="105">
        <f t="shared" si="9"/>
        <v>104</v>
      </c>
    </row>
    <row r="41" spans="1:27" ht="12" customHeight="1" x14ac:dyDescent="0.2">
      <c r="A41" s="94">
        <v>4</v>
      </c>
      <c r="B41" s="36">
        <v>26</v>
      </c>
      <c r="C41" s="36">
        <v>26</v>
      </c>
      <c r="D41" s="36">
        <v>4</v>
      </c>
      <c r="E41" s="36">
        <v>1</v>
      </c>
      <c r="F41" s="36">
        <v>53</v>
      </c>
      <c r="G41" s="36">
        <v>26</v>
      </c>
      <c r="H41" s="36">
        <v>7</v>
      </c>
      <c r="I41" s="36">
        <v>1</v>
      </c>
      <c r="J41" s="36">
        <v>9</v>
      </c>
      <c r="K41" s="36">
        <v>1</v>
      </c>
      <c r="L41" s="36">
        <v>17</v>
      </c>
      <c r="M41" s="36">
        <v>18</v>
      </c>
      <c r="N41" s="36">
        <v>0</v>
      </c>
      <c r="O41" s="36">
        <v>0</v>
      </c>
      <c r="P41" s="36">
        <v>11</v>
      </c>
      <c r="Q41" s="36">
        <v>3</v>
      </c>
      <c r="R41" s="36">
        <v>1</v>
      </c>
      <c r="S41" s="36">
        <v>0</v>
      </c>
      <c r="T41" s="74">
        <v>2</v>
      </c>
      <c r="U41" s="74">
        <v>1</v>
      </c>
      <c r="V41" s="74">
        <v>0</v>
      </c>
      <c r="W41" s="75">
        <v>0</v>
      </c>
      <c r="X41" s="106">
        <f t="shared" si="6"/>
        <v>130</v>
      </c>
      <c r="Y41" s="36">
        <f t="shared" si="7"/>
        <v>77</v>
      </c>
      <c r="Z41" s="36">
        <f t="shared" si="8"/>
        <v>98</v>
      </c>
      <c r="AA41" s="107">
        <f t="shared" si="9"/>
        <v>71</v>
      </c>
    </row>
    <row r="42" spans="1:27" ht="12" customHeight="1" x14ac:dyDescent="0.2">
      <c r="A42" s="92">
        <v>5</v>
      </c>
      <c r="B42" s="34">
        <v>11</v>
      </c>
      <c r="C42" s="34">
        <v>26</v>
      </c>
      <c r="D42" s="34">
        <v>0</v>
      </c>
      <c r="E42" s="34">
        <v>4</v>
      </c>
      <c r="F42" s="34">
        <v>19</v>
      </c>
      <c r="G42" s="34">
        <v>21</v>
      </c>
      <c r="H42" s="34">
        <v>0</v>
      </c>
      <c r="I42" s="34">
        <v>4</v>
      </c>
      <c r="J42" s="34">
        <v>5</v>
      </c>
      <c r="K42" s="34">
        <v>0</v>
      </c>
      <c r="L42" s="34">
        <v>9</v>
      </c>
      <c r="M42" s="34">
        <v>18</v>
      </c>
      <c r="N42" s="34">
        <v>0</v>
      </c>
      <c r="O42" s="34">
        <v>1</v>
      </c>
      <c r="P42" s="34">
        <v>8</v>
      </c>
      <c r="Q42" s="34">
        <v>4</v>
      </c>
      <c r="R42" s="34">
        <v>1</v>
      </c>
      <c r="S42" s="34">
        <v>0</v>
      </c>
      <c r="T42" s="33">
        <v>3</v>
      </c>
      <c r="U42" s="33">
        <v>16</v>
      </c>
      <c r="V42" s="33">
        <v>0</v>
      </c>
      <c r="W42" s="59">
        <v>0</v>
      </c>
      <c r="X42" s="102">
        <f t="shared" si="6"/>
        <v>56</v>
      </c>
      <c r="Y42" s="34">
        <f t="shared" si="7"/>
        <v>94</v>
      </c>
      <c r="Z42" s="34">
        <f t="shared" si="8"/>
        <v>42</v>
      </c>
      <c r="AA42" s="103">
        <f t="shared" si="9"/>
        <v>81</v>
      </c>
    </row>
    <row r="43" spans="1:27" ht="12" customHeight="1" x14ac:dyDescent="0.2">
      <c r="A43" s="93">
        <v>6</v>
      </c>
      <c r="B43" s="35">
        <v>10</v>
      </c>
      <c r="C43" s="35">
        <v>25</v>
      </c>
      <c r="D43" s="35">
        <v>2</v>
      </c>
      <c r="E43" s="35">
        <v>2</v>
      </c>
      <c r="F43" s="35">
        <v>20</v>
      </c>
      <c r="G43" s="35">
        <v>25</v>
      </c>
      <c r="H43" s="35">
        <v>2</v>
      </c>
      <c r="I43" s="35">
        <v>4</v>
      </c>
      <c r="J43" s="35">
        <v>4</v>
      </c>
      <c r="K43" s="35">
        <v>0</v>
      </c>
      <c r="L43" s="35">
        <v>10</v>
      </c>
      <c r="M43" s="35">
        <v>22</v>
      </c>
      <c r="N43" s="35">
        <v>0</v>
      </c>
      <c r="O43" s="35">
        <v>0</v>
      </c>
      <c r="P43" s="35">
        <v>6</v>
      </c>
      <c r="Q43" s="35">
        <v>2</v>
      </c>
      <c r="R43" s="35">
        <v>0</v>
      </c>
      <c r="S43" s="35">
        <v>0</v>
      </c>
      <c r="T43" s="63">
        <v>4</v>
      </c>
      <c r="U43" s="63">
        <v>7</v>
      </c>
      <c r="V43" s="63">
        <v>0</v>
      </c>
      <c r="W43" s="64">
        <v>0</v>
      </c>
      <c r="X43" s="104">
        <f t="shared" si="6"/>
        <v>58</v>
      </c>
      <c r="Y43" s="35">
        <f t="shared" si="7"/>
        <v>87</v>
      </c>
      <c r="Z43" s="35">
        <f t="shared" si="8"/>
        <v>44</v>
      </c>
      <c r="AA43" s="105">
        <f t="shared" si="9"/>
        <v>79</v>
      </c>
    </row>
    <row r="44" spans="1:27" ht="12" customHeight="1" x14ac:dyDescent="0.2">
      <c r="A44" s="94">
        <v>7</v>
      </c>
      <c r="B44" s="36">
        <v>16</v>
      </c>
      <c r="C44" s="36">
        <v>34</v>
      </c>
      <c r="D44" s="36">
        <v>0</v>
      </c>
      <c r="E44" s="36">
        <v>1</v>
      </c>
      <c r="F44" s="36">
        <v>34</v>
      </c>
      <c r="G44" s="36">
        <v>32</v>
      </c>
      <c r="H44" s="36">
        <v>2</v>
      </c>
      <c r="I44" s="36">
        <v>2</v>
      </c>
      <c r="J44" s="36">
        <v>6</v>
      </c>
      <c r="K44" s="36">
        <v>2</v>
      </c>
      <c r="L44" s="36">
        <v>9</v>
      </c>
      <c r="M44" s="36">
        <v>21</v>
      </c>
      <c r="N44" s="36">
        <v>0</v>
      </c>
      <c r="O44" s="36">
        <v>0</v>
      </c>
      <c r="P44" s="36">
        <v>6</v>
      </c>
      <c r="Q44" s="36">
        <v>3</v>
      </c>
      <c r="R44" s="36">
        <v>0</v>
      </c>
      <c r="S44" s="36">
        <v>0</v>
      </c>
      <c r="T44" s="74">
        <v>4</v>
      </c>
      <c r="U44" s="74">
        <v>8</v>
      </c>
      <c r="V44" s="74">
        <v>0</v>
      </c>
      <c r="W44" s="75">
        <v>0</v>
      </c>
      <c r="X44" s="106">
        <f t="shared" si="6"/>
        <v>77</v>
      </c>
      <c r="Y44" s="36">
        <f t="shared" si="7"/>
        <v>103</v>
      </c>
      <c r="Z44" s="36">
        <f t="shared" si="8"/>
        <v>63</v>
      </c>
      <c r="AA44" s="107">
        <f t="shared" si="9"/>
        <v>95</v>
      </c>
    </row>
    <row r="45" spans="1:27" ht="12" customHeight="1" x14ac:dyDescent="0.2">
      <c r="A45" s="92">
        <v>8</v>
      </c>
      <c r="B45" s="34">
        <v>26</v>
      </c>
      <c r="C45" s="34">
        <v>18</v>
      </c>
      <c r="D45" s="34">
        <v>1</v>
      </c>
      <c r="E45" s="34">
        <v>0</v>
      </c>
      <c r="F45" s="34">
        <v>31</v>
      </c>
      <c r="G45" s="34">
        <v>17</v>
      </c>
      <c r="H45" s="34">
        <v>3</v>
      </c>
      <c r="I45" s="34">
        <v>0</v>
      </c>
      <c r="J45" s="34">
        <v>8</v>
      </c>
      <c r="K45" s="34">
        <v>1</v>
      </c>
      <c r="L45" s="34">
        <v>10</v>
      </c>
      <c r="M45" s="34">
        <v>12</v>
      </c>
      <c r="N45" s="34">
        <v>0</v>
      </c>
      <c r="O45" s="34">
        <v>0</v>
      </c>
      <c r="P45" s="34">
        <v>9</v>
      </c>
      <c r="Q45" s="34">
        <v>2</v>
      </c>
      <c r="R45" s="34">
        <v>1</v>
      </c>
      <c r="S45" s="34">
        <v>0</v>
      </c>
      <c r="T45" s="33">
        <v>1</v>
      </c>
      <c r="U45" s="33">
        <v>5</v>
      </c>
      <c r="V45" s="33">
        <v>0</v>
      </c>
      <c r="W45" s="59">
        <v>0</v>
      </c>
      <c r="X45" s="102">
        <f t="shared" si="6"/>
        <v>90</v>
      </c>
      <c r="Y45" s="34">
        <f t="shared" si="7"/>
        <v>55</v>
      </c>
      <c r="Z45" s="34">
        <f t="shared" si="8"/>
        <v>68</v>
      </c>
      <c r="AA45" s="103">
        <f t="shared" si="9"/>
        <v>52</v>
      </c>
    </row>
    <row r="46" spans="1:27" ht="12" customHeight="1" x14ac:dyDescent="0.2">
      <c r="A46" s="93">
        <v>9</v>
      </c>
      <c r="B46" s="35">
        <v>12</v>
      </c>
      <c r="C46" s="35">
        <v>24</v>
      </c>
      <c r="D46" s="35">
        <v>0</v>
      </c>
      <c r="E46" s="35">
        <v>0</v>
      </c>
      <c r="F46" s="35">
        <v>40</v>
      </c>
      <c r="G46" s="35">
        <v>23</v>
      </c>
      <c r="H46" s="35">
        <v>0</v>
      </c>
      <c r="I46" s="35">
        <v>0</v>
      </c>
      <c r="J46" s="35">
        <v>6</v>
      </c>
      <c r="K46" s="35">
        <v>0</v>
      </c>
      <c r="L46" s="35">
        <v>10</v>
      </c>
      <c r="M46" s="35">
        <v>17</v>
      </c>
      <c r="N46" s="35">
        <v>0</v>
      </c>
      <c r="O46" s="35">
        <v>0</v>
      </c>
      <c r="P46" s="35">
        <v>4</v>
      </c>
      <c r="Q46" s="35">
        <v>3</v>
      </c>
      <c r="R46" s="35">
        <v>2</v>
      </c>
      <c r="S46" s="35">
        <v>0</v>
      </c>
      <c r="T46" s="63">
        <v>0</v>
      </c>
      <c r="U46" s="63">
        <v>6</v>
      </c>
      <c r="V46" s="63">
        <v>1</v>
      </c>
      <c r="W46" s="64">
        <v>0</v>
      </c>
      <c r="X46" s="104">
        <f t="shared" si="6"/>
        <v>75</v>
      </c>
      <c r="Y46" s="35">
        <f t="shared" si="7"/>
        <v>73</v>
      </c>
      <c r="Z46" s="35">
        <f t="shared" si="8"/>
        <v>62</v>
      </c>
      <c r="AA46" s="105">
        <f t="shared" si="9"/>
        <v>70</v>
      </c>
    </row>
    <row r="47" spans="1:27" ht="12" customHeight="1" x14ac:dyDescent="0.2">
      <c r="A47" s="94">
        <v>10</v>
      </c>
      <c r="B47" s="36">
        <v>17</v>
      </c>
      <c r="C47" s="36">
        <v>25</v>
      </c>
      <c r="D47" s="36">
        <v>3</v>
      </c>
      <c r="E47" s="36">
        <v>0</v>
      </c>
      <c r="F47" s="36">
        <v>37</v>
      </c>
      <c r="G47" s="36">
        <v>23</v>
      </c>
      <c r="H47" s="36">
        <v>3</v>
      </c>
      <c r="I47" s="36">
        <v>0</v>
      </c>
      <c r="J47" s="36">
        <v>5</v>
      </c>
      <c r="K47" s="36">
        <v>0</v>
      </c>
      <c r="L47" s="36">
        <v>9</v>
      </c>
      <c r="M47" s="36">
        <v>19</v>
      </c>
      <c r="N47" s="36">
        <v>0</v>
      </c>
      <c r="O47" s="36">
        <v>0</v>
      </c>
      <c r="P47" s="36">
        <v>6</v>
      </c>
      <c r="Q47" s="36">
        <v>5</v>
      </c>
      <c r="R47" s="36">
        <v>2</v>
      </c>
      <c r="S47" s="36">
        <v>0</v>
      </c>
      <c r="T47" s="74">
        <v>1</v>
      </c>
      <c r="U47" s="74">
        <v>6</v>
      </c>
      <c r="V47" s="74">
        <v>0</v>
      </c>
      <c r="W47" s="75">
        <v>0</v>
      </c>
      <c r="X47" s="106">
        <f t="shared" si="6"/>
        <v>83</v>
      </c>
      <c r="Y47" s="36">
        <f t="shared" si="7"/>
        <v>78</v>
      </c>
      <c r="Z47" s="36">
        <f t="shared" si="8"/>
        <v>64</v>
      </c>
      <c r="AA47" s="107">
        <f t="shared" si="9"/>
        <v>73</v>
      </c>
    </row>
    <row r="48" spans="1:27" ht="12" customHeight="1" x14ac:dyDescent="0.2">
      <c r="A48" s="92">
        <v>11</v>
      </c>
      <c r="B48" s="34">
        <v>13</v>
      </c>
      <c r="C48" s="34">
        <v>35</v>
      </c>
      <c r="D48" s="34">
        <v>5</v>
      </c>
      <c r="E48" s="34">
        <v>0</v>
      </c>
      <c r="F48" s="34">
        <v>40</v>
      </c>
      <c r="G48" s="34">
        <v>31</v>
      </c>
      <c r="H48" s="34">
        <v>7</v>
      </c>
      <c r="I48" s="34">
        <v>1</v>
      </c>
      <c r="J48" s="34">
        <v>7</v>
      </c>
      <c r="K48" s="34">
        <v>1</v>
      </c>
      <c r="L48" s="34">
        <v>7</v>
      </c>
      <c r="M48" s="34">
        <v>24</v>
      </c>
      <c r="N48" s="34">
        <v>0</v>
      </c>
      <c r="O48" s="34">
        <v>0</v>
      </c>
      <c r="P48" s="34">
        <v>4</v>
      </c>
      <c r="Q48" s="34">
        <v>1</v>
      </c>
      <c r="R48" s="34">
        <v>0</v>
      </c>
      <c r="S48" s="34">
        <v>0</v>
      </c>
      <c r="T48" s="33">
        <v>1</v>
      </c>
      <c r="U48" s="33">
        <v>5</v>
      </c>
      <c r="V48" s="33">
        <v>0</v>
      </c>
      <c r="W48" s="59">
        <v>0</v>
      </c>
      <c r="X48" s="102">
        <f t="shared" si="6"/>
        <v>84</v>
      </c>
      <c r="Y48" s="34">
        <f t="shared" si="7"/>
        <v>98</v>
      </c>
      <c r="Z48" s="34">
        <f t="shared" si="8"/>
        <v>61</v>
      </c>
      <c r="AA48" s="103">
        <f t="shared" si="9"/>
        <v>95</v>
      </c>
    </row>
    <row r="49" spans="1:27" ht="12" customHeight="1" x14ac:dyDescent="0.2">
      <c r="A49" s="93">
        <v>12</v>
      </c>
      <c r="B49" s="35">
        <v>16</v>
      </c>
      <c r="C49" s="35">
        <v>39</v>
      </c>
      <c r="D49" s="35">
        <v>1</v>
      </c>
      <c r="E49" s="35">
        <v>3</v>
      </c>
      <c r="F49" s="35">
        <v>37</v>
      </c>
      <c r="G49" s="35">
        <v>35</v>
      </c>
      <c r="H49" s="35">
        <v>2</v>
      </c>
      <c r="I49" s="35">
        <v>6</v>
      </c>
      <c r="J49" s="35">
        <v>4</v>
      </c>
      <c r="K49" s="35">
        <v>0</v>
      </c>
      <c r="L49" s="35">
        <v>9</v>
      </c>
      <c r="M49" s="35">
        <v>29</v>
      </c>
      <c r="N49" s="35">
        <v>0</v>
      </c>
      <c r="O49" s="35">
        <v>0</v>
      </c>
      <c r="P49" s="35">
        <v>4</v>
      </c>
      <c r="Q49" s="35">
        <v>1</v>
      </c>
      <c r="R49" s="35">
        <v>0</v>
      </c>
      <c r="S49" s="35">
        <v>0</v>
      </c>
      <c r="T49" s="63">
        <v>0</v>
      </c>
      <c r="U49" s="63">
        <v>3</v>
      </c>
      <c r="V49" s="63">
        <v>0</v>
      </c>
      <c r="W49" s="64">
        <v>2</v>
      </c>
      <c r="X49" s="104">
        <f t="shared" si="6"/>
        <v>73</v>
      </c>
      <c r="Y49" s="35">
        <f t="shared" si="7"/>
        <v>118</v>
      </c>
      <c r="Z49" s="35">
        <f t="shared" si="8"/>
        <v>62</v>
      </c>
      <c r="AA49" s="105">
        <f t="shared" si="9"/>
        <v>106</v>
      </c>
    </row>
    <row r="50" spans="1:27" ht="12" customHeight="1" x14ac:dyDescent="0.2">
      <c r="A50" s="94">
        <v>13</v>
      </c>
      <c r="B50" s="36">
        <v>10</v>
      </c>
      <c r="C50" s="36">
        <v>58</v>
      </c>
      <c r="D50" s="36">
        <v>1</v>
      </c>
      <c r="E50" s="36">
        <v>1</v>
      </c>
      <c r="F50" s="36">
        <v>23</v>
      </c>
      <c r="G50" s="36">
        <v>52</v>
      </c>
      <c r="H50" s="36">
        <v>3</v>
      </c>
      <c r="I50" s="36">
        <v>3</v>
      </c>
      <c r="J50" s="36">
        <v>5</v>
      </c>
      <c r="K50" s="36">
        <v>1</v>
      </c>
      <c r="L50" s="36">
        <v>8</v>
      </c>
      <c r="M50" s="36">
        <v>44</v>
      </c>
      <c r="N50" s="36">
        <v>0</v>
      </c>
      <c r="O50" s="36">
        <v>0</v>
      </c>
      <c r="P50" s="36">
        <v>4</v>
      </c>
      <c r="Q50" s="36">
        <v>2</v>
      </c>
      <c r="R50" s="36">
        <v>0</v>
      </c>
      <c r="S50" s="36">
        <v>0</v>
      </c>
      <c r="T50" s="74">
        <v>3</v>
      </c>
      <c r="U50" s="74">
        <v>19</v>
      </c>
      <c r="V50" s="74">
        <v>0</v>
      </c>
      <c r="W50" s="75">
        <v>4</v>
      </c>
      <c r="X50" s="106">
        <f t="shared" si="6"/>
        <v>57</v>
      </c>
      <c r="Y50" s="36">
        <f t="shared" si="7"/>
        <v>184</v>
      </c>
      <c r="Z50" s="36">
        <f t="shared" si="8"/>
        <v>44</v>
      </c>
      <c r="AA50" s="107">
        <f t="shared" si="9"/>
        <v>173</v>
      </c>
    </row>
    <row r="51" spans="1:27" ht="12" customHeight="1" x14ac:dyDescent="0.2">
      <c r="A51" s="92">
        <v>14</v>
      </c>
      <c r="B51" s="34">
        <v>17</v>
      </c>
      <c r="C51" s="34">
        <v>46</v>
      </c>
      <c r="D51" s="34">
        <v>5</v>
      </c>
      <c r="E51" s="34">
        <v>2</v>
      </c>
      <c r="F51" s="34">
        <v>22</v>
      </c>
      <c r="G51" s="34">
        <v>40</v>
      </c>
      <c r="H51" s="34">
        <v>7</v>
      </c>
      <c r="I51" s="34">
        <v>4</v>
      </c>
      <c r="J51" s="34">
        <v>3</v>
      </c>
      <c r="K51" s="34">
        <v>1</v>
      </c>
      <c r="L51" s="34">
        <v>7</v>
      </c>
      <c r="M51" s="34">
        <v>34</v>
      </c>
      <c r="N51" s="34">
        <v>1</v>
      </c>
      <c r="O51" s="34">
        <v>0</v>
      </c>
      <c r="P51" s="34">
        <v>5</v>
      </c>
      <c r="Q51" s="34">
        <v>3</v>
      </c>
      <c r="R51" s="34">
        <v>0</v>
      </c>
      <c r="S51" s="34">
        <v>0</v>
      </c>
      <c r="T51" s="33">
        <v>9</v>
      </c>
      <c r="U51" s="33">
        <v>19</v>
      </c>
      <c r="V51" s="33">
        <v>0</v>
      </c>
      <c r="W51" s="59">
        <v>3</v>
      </c>
      <c r="X51" s="102">
        <f t="shared" si="6"/>
        <v>76</v>
      </c>
      <c r="Y51" s="34">
        <f t="shared" si="7"/>
        <v>152</v>
      </c>
      <c r="Z51" s="34">
        <f t="shared" si="8"/>
        <v>55</v>
      </c>
      <c r="AA51" s="103">
        <f t="shared" si="9"/>
        <v>139</v>
      </c>
    </row>
    <row r="52" spans="1:27" ht="12" customHeight="1" x14ac:dyDescent="0.2">
      <c r="A52" s="93">
        <v>15</v>
      </c>
      <c r="B52" s="35">
        <v>10</v>
      </c>
      <c r="C52" s="35">
        <v>26</v>
      </c>
      <c r="D52" s="35">
        <v>0</v>
      </c>
      <c r="E52" s="35">
        <v>2</v>
      </c>
      <c r="F52" s="35">
        <v>33</v>
      </c>
      <c r="G52" s="35">
        <v>24</v>
      </c>
      <c r="H52" s="35">
        <v>1</v>
      </c>
      <c r="I52" s="35">
        <v>5</v>
      </c>
      <c r="J52" s="35">
        <v>4</v>
      </c>
      <c r="K52" s="35">
        <v>0</v>
      </c>
      <c r="L52" s="35">
        <v>9</v>
      </c>
      <c r="M52" s="35">
        <v>14</v>
      </c>
      <c r="N52" s="35">
        <v>0</v>
      </c>
      <c r="O52" s="35">
        <v>1</v>
      </c>
      <c r="P52" s="35">
        <v>2</v>
      </c>
      <c r="Q52" s="35">
        <v>1</v>
      </c>
      <c r="R52" s="35">
        <v>1</v>
      </c>
      <c r="S52" s="35">
        <v>0</v>
      </c>
      <c r="T52" s="63">
        <v>1</v>
      </c>
      <c r="U52" s="63">
        <v>4</v>
      </c>
      <c r="V52" s="63">
        <v>0</v>
      </c>
      <c r="W52" s="64">
        <v>1</v>
      </c>
      <c r="X52" s="104">
        <f t="shared" si="6"/>
        <v>61</v>
      </c>
      <c r="Y52" s="35">
        <f t="shared" si="7"/>
        <v>78</v>
      </c>
      <c r="Z52" s="35">
        <f t="shared" si="8"/>
        <v>53</v>
      </c>
      <c r="AA52" s="105">
        <f t="shared" si="9"/>
        <v>68</v>
      </c>
    </row>
    <row r="53" spans="1:27" ht="12" customHeight="1" thickBot="1" x14ac:dyDescent="0.25">
      <c r="A53" s="95" t="s">
        <v>17</v>
      </c>
      <c r="B53" s="28">
        <f t="shared" ref="B53:W53" si="10">SUM(B38:B52)</f>
        <v>215</v>
      </c>
      <c r="C53" s="28">
        <f t="shared" si="10"/>
        <v>471</v>
      </c>
      <c r="D53" s="28">
        <f t="shared" si="10"/>
        <v>25</v>
      </c>
      <c r="E53" s="28">
        <f t="shared" si="10"/>
        <v>19</v>
      </c>
      <c r="F53" s="28">
        <f t="shared" si="10"/>
        <v>454</v>
      </c>
      <c r="G53" s="28">
        <f t="shared" si="10"/>
        <v>425</v>
      </c>
      <c r="H53" s="28">
        <f t="shared" si="10"/>
        <v>43</v>
      </c>
      <c r="I53" s="28">
        <f t="shared" si="10"/>
        <v>35</v>
      </c>
      <c r="J53" s="28">
        <f t="shared" si="10"/>
        <v>84</v>
      </c>
      <c r="K53" s="28">
        <f t="shared" si="10"/>
        <v>7</v>
      </c>
      <c r="L53" s="28">
        <f t="shared" si="10"/>
        <v>145</v>
      </c>
      <c r="M53" s="28">
        <f t="shared" si="10"/>
        <v>335</v>
      </c>
      <c r="N53" s="28">
        <f t="shared" si="10"/>
        <v>1</v>
      </c>
      <c r="O53" s="28">
        <f t="shared" si="10"/>
        <v>4</v>
      </c>
      <c r="P53" s="28">
        <f t="shared" si="10"/>
        <v>118</v>
      </c>
      <c r="Q53" s="28">
        <f t="shared" si="10"/>
        <v>38</v>
      </c>
      <c r="R53" s="28">
        <f t="shared" si="10"/>
        <v>9</v>
      </c>
      <c r="S53" s="28">
        <f t="shared" si="10"/>
        <v>1</v>
      </c>
      <c r="T53" s="28">
        <f t="shared" si="10"/>
        <v>50</v>
      </c>
      <c r="U53" s="28">
        <f t="shared" si="10"/>
        <v>187</v>
      </c>
      <c r="V53" s="28">
        <f t="shared" si="10"/>
        <v>1</v>
      </c>
      <c r="W53" s="29">
        <f t="shared" si="10"/>
        <v>17</v>
      </c>
      <c r="X53" s="96">
        <f t="shared" si="6"/>
        <v>1145</v>
      </c>
      <c r="Y53" s="28">
        <f t="shared" si="7"/>
        <v>1539</v>
      </c>
      <c r="Z53" s="28">
        <f t="shared" si="8"/>
        <v>864</v>
      </c>
      <c r="AA53" s="29">
        <f t="shared" si="9"/>
        <v>1418</v>
      </c>
    </row>
    <row r="54" spans="1:27" ht="12" customHeight="1" x14ac:dyDescent="0.2">
      <c r="A54" s="97" t="s">
        <v>18</v>
      </c>
      <c r="B54" s="37">
        <v>2</v>
      </c>
      <c r="C54" s="37">
        <v>0</v>
      </c>
      <c r="D54" s="37">
        <v>1</v>
      </c>
      <c r="E54" s="37">
        <v>0</v>
      </c>
      <c r="F54" s="37">
        <v>1</v>
      </c>
      <c r="G54" s="37">
        <v>0</v>
      </c>
      <c r="H54" s="37">
        <v>1</v>
      </c>
      <c r="I54" s="37">
        <v>0</v>
      </c>
      <c r="J54" s="37">
        <v>0</v>
      </c>
      <c r="K54" s="37">
        <v>0</v>
      </c>
      <c r="L54" s="37">
        <v>5</v>
      </c>
      <c r="M54" s="37">
        <v>1</v>
      </c>
      <c r="N54" s="37">
        <v>0</v>
      </c>
      <c r="O54" s="37">
        <v>0</v>
      </c>
      <c r="P54" s="37">
        <v>2</v>
      </c>
      <c r="Q54" s="37">
        <v>0</v>
      </c>
      <c r="R54" s="37">
        <v>2</v>
      </c>
      <c r="S54" s="37">
        <v>0</v>
      </c>
      <c r="T54" s="63">
        <v>9</v>
      </c>
      <c r="U54" s="63">
        <v>1</v>
      </c>
      <c r="V54" s="63">
        <v>4</v>
      </c>
      <c r="W54" s="64">
        <v>0</v>
      </c>
      <c r="X54" s="98">
        <f t="shared" si="6"/>
        <v>27</v>
      </c>
      <c r="Y54" s="37">
        <f t="shared" si="7"/>
        <v>2</v>
      </c>
      <c r="Z54" s="37">
        <f t="shared" si="8"/>
        <v>17</v>
      </c>
      <c r="AA54" s="99">
        <f t="shared" si="9"/>
        <v>2</v>
      </c>
    </row>
    <row r="55" spans="1:27" ht="12" customHeight="1" thickBot="1" x14ac:dyDescent="0.25">
      <c r="A55" s="95" t="s">
        <v>19</v>
      </c>
      <c r="B55" s="28">
        <f t="shared" ref="B55:W55" si="11">SUM(B53:B54)</f>
        <v>217</v>
      </c>
      <c r="C55" s="28">
        <f t="shared" si="11"/>
        <v>471</v>
      </c>
      <c r="D55" s="28">
        <f t="shared" si="11"/>
        <v>26</v>
      </c>
      <c r="E55" s="28">
        <f t="shared" si="11"/>
        <v>19</v>
      </c>
      <c r="F55" s="28">
        <f t="shared" si="11"/>
        <v>455</v>
      </c>
      <c r="G55" s="28">
        <f t="shared" si="11"/>
        <v>425</v>
      </c>
      <c r="H55" s="28">
        <f t="shared" si="11"/>
        <v>44</v>
      </c>
      <c r="I55" s="28">
        <f t="shared" si="11"/>
        <v>35</v>
      </c>
      <c r="J55" s="28">
        <f t="shared" si="11"/>
        <v>84</v>
      </c>
      <c r="K55" s="28">
        <f t="shared" si="11"/>
        <v>7</v>
      </c>
      <c r="L55" s="28">
        <f t="shared" si="11"/>
        <v>150</v>
      </c>
      <c r="M55" s="28">
        <f t="shared" si="11"/>
        <v>336</v>
      </c>
      <c r="N55" s="28">
        <f t="shared" si="11"/>
        <v>1</v>
      </c>
      <c r="O55" s="28">
        <f t="shared" si="11"/>
        <v>4</v>
      </c>
      <c r="P55" s="28">
        <f t="shared" si="11"/>
        <v>120</v>
      </c>
      <c r="Q55" s="28">
        <f t="shared" si="11"/>
        <v>38</v>
      </c>
      <c r="R55" s="28">
        <f t="shared" si="11"/>
        <v>11</v>
      </c>
      <c r="S55" s="28">
        <f t="shared" si="11"/>
        <v>1</v>
      </c>
      <c r="T55" s="28">
        <f t="shared" si="11"/>
        <v>59</v>
      </c>
      <c r="U55" s="28">
        <f t="shared" si="11"/>
        <v>188</v>
      </c>
      <c r="V55" s="28">
        <f t="shared" si="11"/>
        <v>5</v>
      </c>
      <c r="W55" s="29">
        <f t="shared" si="11"/>
        <v>17</v>
      </c>
      <c r="X55" s="96">
        <f t="shared" si="6"/>
        <v>1172</v>
      </c>
      <c r="Y55" s="28">
        <f t="shared" si="7"/>
        <v>1541</v>
      </c>
      <c r="Z55" s="28">
        <f t="shared" si="8"/>
        <v>881</v>
      </c>
      <c r="AA55" s="29">
        <f t="shared" si="9"/>
        <v>1420</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288</v>
      </c>
    </row>
    <row r="59" spans="1:27" ht="21.75" customHeight="1" thickBot="1" x14ac:dyDescent="0.35">
      <c r="A59" s="53" t="s">
        <v>157</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 t="shared" ref="B63:AA63" si="12">SUM(B15:B16,B20:B23)</f>
        <v>57</v>
      </c>
      <c r="C63" s="34">
        <f t="shared" si="12"/>
        <v>180</v>
      </c>
      <c r="D63" s="34">
        <f t="shared" si="12"/>
        <v>10</v>
      </c>
      <c r="E63" s="34">
        <f t="shared" si="12"/>
        <v>6</v>
      </c>
      <c r="F63" s="34">
        <f t="shared" si="12"/>
        <v>133</v>
      </c>
      <c r="G63" s="34">
        <f t="shared" si="12"/>
        <v>162</v>
      </c>
      <c r="H63" s="34">
        <f t="shared" si="12"/>
        <v>16</v>
      </c>
      <c r="I63" s="34">
        <f t="shared" si="12"/>
        <v>16</v>
      </c>
      <c r="J63" s="34">
        <f t="shared" si="12"/>
        <v>20</v>
      </c>
      <c r="K63" s="34">
        <f t="shared" si="12"/>
        <v>3</v>
      </c>
      <c r="L63" s="34">
        <f t="shared" si="12"/>
        <v>37</v>
      </c>
      <c r="M63" s="34">
        <f t="shared" si="12"/>
        <v>128</v>
      </c>
      <c r="N63" s="34">
        <f t="shared" si="12"/>
        <v>1</v>
      </c>
      <c r="O63" s="34">
        <f t="shared" si="12"/>
        <v>1</v>
      </c>
      <c r="P63" s="34">
        <f t="shared" si="12"/>
        <v>16</v>
      </c>
      <c r="Q63" s="34">
        <f t="shared" si="12"/>
        <v>5</v>
      </c>
      <c r="R63" s="34">
        <f t="shared" si="12"/>
        <v>1</v>
      </c>
      <c r="S63" s="34">
        <f t="shared" si="12"/>
        <v>0</v>
      </c>
      <c r="T63" s="33">
        <f t="shared" si="12"/>
        <v>9</v>
      </c>
      <c r="U63" s="33">
        <f t="shared" si="12"/>
        <v>42</v>
      </c>
      <c r="V63" s="33">
        <f t="shared" si="12"/>
        <v>0</v>
      </c>
      <c r="W63" s="59">
        <f t="shared" si="12"/>
        <v>9</v>
      </c>
      <c r="X63" s="102">
        <f t="shared" si="12"/>
        <v>300</v>
      </c>
      <c r="Y63" s="34">
        <f t="shared" si="12"/>
        <v>552</v>
      </c>
      <c r="Z63" s="34">
        <f t="shared" si="12"/>
        <v>236</v>
      </c>
      <c r="AA63" s="103">
        <f t="shared" si="12"/>
        <v>512</v>
      </c>
    </row>
    <row r="64" spans="1:27" ht="12" customHeight="1" x14ac:dyDescent="0.2">
      <c r="A64" s="92" t="s">
        <v>26</v>
      </c>
      <c r="B64" s="34">
        <f t="shared" ref="B64:AA64" si="13">SUM(B7:B9,B12:B14,B17:B18,B24)</f>
        <v>92</v>
      </c>
      <c r="C64" s="34">
        <f t="shared" si="13"/>
        <v>222</v>
      </c>
      <c r="D64" s="34">
        <f t="shared" si="13"/>
        <v>10</v>
      </c>
      <c r="E64" s="34">
        <f t="shared" si="13"/>
        <v>12</v>
      </c>
      <c r="F64" s="34">
        <f t="shared" si="13"/>
        <v>196</v>
      </c>
      <c r="G64" s="34">
        <f t="shared" si="13"/>
        <v>198</v>
      </c>
      <c r="H64" s="34">
        <f t="shared" si="13"/>
        <v>18</v>
      </c>
      <c r="I64" s="34">
        <f t="shared" si="13"/>
        <v>17</v>
      </c>
      <c r="J64" s="34">
        <f t="shared" si="13"/>
        <v>42</v>
      </c>
      <c r="K64" s="34">
        <f t="shared" si="13"/>
        <v>2</v>
      </c>
      <c r="L64" s="34">
        <f t="shared" si="13"/>
        <v>67</v>
      </c>
      <c r="M64" s="34">
        <f t="shared" si="13"/>
        <v>162</v>
      </c>
      <c r="N64" s="34">
        <f t="shared" si="13"/>
        <v>0</v>
      </c>
      <c r="O64" s="34">
        <f t="shared" si="13"/>
        <v>2</v>
      </c>
      <c r="P64" s="34">
        <f t="shared" si="13"/>
        <v>74</v>
      </c>
      <c r="Q64" s="34">
        <f t="shared" si="13"/>
        <v>22</v>
      </c>
      <c r="R64" s="34">
        <f t="shared" si="13"/>
        <v>4</v>
      </c>
      <c r="S64" s="34">
        <f t="shared" si="13"/>
        <v>1</v>
      </c>
      <c r="T64" s="33">
        <f t="shared" si="13"/>
        <v>37</v>
      </c>
      <c r="U64" s="33">
        <f t="shared" si="13"/>
        <v>129</v>
      </c>
      <c r="V64" s="33">
        <f t="shared" si="13"/>
        <v>0</v>
      </c>
      <c r="W64" s="59">
        <f t="shared" si="13"/>
        <v>8</v>
      </c>
      <c r="X64" s="102">
        <f t="shared" si="13"/>
        <v>540</v>
      </c>
      <c r="Y64" s="34">
        <f t="shared" si="13"/>
        <v>775</v>
      </c>
      <c r="Z64" s="34">
        <f t="shared" si="13"/>
        <v>392</v>
      </c>
      <c r="AA64" s="103">
        <f t="shared" si="13"/>
        <v>711</v>
      </c>
    </row>
    <row r="65" spans="1:27" ht="12" customHeight="1" x14ac:dyDescent="0.2">
      <c r="A65" s="93" t="s">
        <v>27</v>
      </c>
      <c r="B65" s="35">
        <f t="shared" ref="B65:AA65" si="14">SUM(B10:B11,B19,B25:B27)</f>
        <v>66</v>
      </c>
      <c r="C65" s="35">
        <f t="shared" si="14"/>
        <v>69</v>
      </c>
      <c r="D65" s="35">
        <f t="shared" si="14"/>
        <v>5</v>
      </c>
      <c r="E65" s="35">
        <f t="shared" si="14"/>
        <v>1</v>
      </c>
      <c r="F65" s="35">
        <f t="shared" si="14"/>
        <v>125</v>
      </c>
      <c r="G65" s="35">
        <f t="shared" si="14"/>
        <v>65</v>
      </c>
      <c r="H65" s="35">
        <f t="shared" si="14"/>
        <v>9</v>
      </c>
      <c r="I65" s="35">
        <f t="shared" si="14"/>
        <v>2</v>
      </c>
      <c r="J65" s="35">
        <f t="shared" si="14"/>
        <v>22</v>
      </c>
      <c r="K65" s="35">
        <f t="shared" si="14"/>
        <v>2</v>
      </c>
      <c r="L65" s="35">
        <f t="shared" si="14"/>
        <v>41</v>
      </c>
      <c r="M65" s="35">
        <f t="shared" si="14"/>
        <v>45</v>
      </c>
      <c r="N65" s="35">
        <f t="shared" si="14"/>
        <v>0</v>
      </c>
      <c r="O65" s="35">
        <f t="shared" si="14"/>
        <v>1</v>
      </c>
      <c r="P65" s="35">
        <f t="shared" si="14"/>
        <v>28</v>
      </c>
      <c r="Q65" s="35">
        <f t="shared" si="14"/>
        <v>11</v>
      </c>
      <c r="R65" s="35">
        <f t="shared" si="14"/>
        <v>4</v>
      </c>
      <c r="S65" s="35">
        <f t="shared" si="14"/>
        <v>0</v>
      </c>
      <c r="T65" s="63">
        <f t="shared" si="14"/>
        <v>4</v>
      </c>
      <c r="U65" s="63">
        <f t="shared" si="14"/>
        <v>16</v>
      </c>
      <c r="V65" s="63">
        <f t="shared" si="14"/>
        <v>1</v>
      </c>
      <c r="W65" s="64">
        <f t="shared" si="14"/>
        <v>0</v>
      </c>
      <c r="X65" s="104">
        <f t="shared" si="14"/>
        <v>305</v>
      </c>
      <c r="Y65" s="35">
        <f t="shared" si="14"/>
        <v>212</v>
      </c>
      <c r="Z65" s="35">
        <f t="shared" si="14"/>
        <v>236</v>
      </c>
      <c r="AA65" s="105">
        <f t="shared" si="14"/>
        <v>195</v>
      </c>
    </row>
    <row r="66" spans="1:27" ht="12" customHeight="1" thickBot="1" x14ac:dyDescent="0.25">
      <c r="A66" s="95" t="s">
        <v>17</v>
      </c>
      <c r="B66" s="28">
        <f t="shared" ref="B66:AA66" si="15">SUM(B63:B65)</f>
        <v>215</v>
      </c>
      <c r="C66" s="28">
        <f t="shared" si="15"/>
        <v>471</v>
      </c>
      <c r="D66" s="28">
        <f t="shared" si="15"/>
        <v>25</v>
      </c>
      <c r="E66" s="28">
        <f t="shared" si="15"/>
        <v>19</v>
      </c>
      <c r="F66" s="28">
        <f t="shared" si="15"/>
        <v>454</v>
      </c>
      <c r="G66" s="28">
        <f t="shared" si="15"/>
        <v>425</v>
      </c>
      <c r="H66" s="28">
        <f t="shared" si="15"/>
        <v>43</v>
      </c>
      <c r="I66" s="28">
        <f t="shared" si="15"/>
        <v>35</v>
      </c>
      <c r="J66" s="28">
        <f t="shared" si="15"/>
        <v>84</v>
      </c>
      <c r="K66" s="28">
        <f t="shared" si="15"/>
        <v>7</v>
      </c>
      <c r="L66" s="28">
        <f t="shared" si="15"/>
        <v>145</v>
      </c>
      <c r="M66" s="28">
        <f t="shared" si="15"/>
        <v>335</v>
      </c>
      <c r="N66" s="28">
        <f t="shared" si="15"/>
        <v>1</v>
      </c>
      <c r="O66" s="28">
        <f t="shared" si="15"/>
        <v>4</v>
      </c>
      <c r="P66" s="28">
        <f t="shared" si="15"/>
        <v>118</v>
      </c>
      <c r="Q66" s="28">
        <f t="shared" si="15"/>
        <v>38</v>
      </c>
      <c r="R66" s="28">
        <f t="shared" si="15"/>
        <v>9</v>
      </c>
      <c r="S66" s="28">
        <f t="shared" si="15"/>
        <v>1</v>
      </c>
      <c r="T66" s="28">
        <f t="shared" si="15"/>
        <v>50</v>
      </c>
      <c r="U66" s="28">
        <f t="shared" si="15"/>
        <v>187</v>
      </c>
      <c r="V66" s="28">
        <f t="shared" si="15"/>
        <v>1</v>
      </c>
      <c r="W66" s="29">
        <f t="shared" si="15"/>
        <v>17</v>
      </c>
      <c r="X66" s="96">
        <f t="shared" si="15"/>
        <v>1145</v>
      </c>
      <c r="Y66" s="28">
        <f t="shared" si="15"/>
        <v>1539</v>
      </c>
      <c r="Z66" s="28">
        <f t="shared" si="15"/>
        <v>864</v>
      </c>
      <c r="AA66" s="29">
        <f t="shared" si="15"/>
        <v>1418</v>
      </c>
    </row>
    <row r="67" spans="1:27" ht="12" customHeight="1" x14ac:dyDescent="0.2">
      <c r="A67" s="97" t="s">
        <v>18</v>
      </c>
      <c r="B67" s="37">
        <f t="shared" ref="B67:AA67" si="16">B29</f>
        <v>2</v>
      </c>
      <c r="C67" s="37">
        <f t="shared" si="16"/>
        <v>0</v>
      </c>
      <c r="D67" s="37">
        <f t="shared" si="16"/>
        <v>1</v>
      </c>
      <c r="E67" s="37">
        <f t="shared" si="16"/>
        <v>0</v>
      </c>
      <c r="F67" s="37">
        <f t="shared" si="16"/>
        <v>1</v>
      </c>
      <c r="G67" s="37">
        <f t="shared" si="16"/>
        <v>0</v>
      </c>
      <c r="H67" s="37">
        <f t="shared" si="16"/>
        <v>1</v>
      </c>
      <c r="I67" s="37">
        <f t="shared" si="16"/>
        <v>0</v>
      </c>
      <c r="J67" s="37">
        <f t="shared" si="16"/>
        <v>0</v>
      </c>
      <c r="K67" s="37">
        <f t="shared" si="16"/>
        <v>0</v>
      </c>
      <c r="L67" s="37">
        <f t="shared" si="16"/>
        <v>5</v>
      </c>
      <c r="M67" s="37">
        <f t="shared" si="16"/>
        <v>1</v>
      </c>
      <c r="N67" s="37">
        <f t="shared" si="16"/>
        <v>0</v>
      </c>
      <c r="O67" s="37">
        <f t="shared" si="16"/>
        <v>0</v>
      </c>
      <c r="P67" s="37">
        <f t="shared" si="16"/>
        <v>2</v>
      </c>
      <c r="Q67" s="37">
        <f t="shared" si="16"/>
        <v>0</v>
      </c>
      <c r="R67" s="37">
        <f t="shared" si="16"/>
        <v>2</v>
      </c>
      <c r="S67" s="37">
        <f t="shared" si="16"/>
        <v>0</v>
      </c>
      <c r="T67" s="63">
        <f t="shared" si="16"/>
        <v>9</v>
      </c>
      <c r="U67" s="63">
        <f t="shared" si="16"/>
        <v>1</v>
      </c>
      <c r="V67" s="63">
        <f t="shared" si="16"/>
        <v>4</v>
      </c>
      <c r="W67" s="64">
        <f t="shared" si="16"/>
        <v>0</v>
      </c>
      <c r="X67" s="98">
        <f t="shared" si="16"/>
        <v>27</v>
      </c>
      <c r="Y67" s="37">
        <f t="shared" si="16"/>
        <v>2</v>
      </c>
      <c r="Z67" s="37">
        <f t="shared" si="16"/>
        <v>17</v>
      </c>
      <c r="AA67" s="99">
        <f t="shared" si="16"/>
        <v>2</v>
      </c>
    </row>
    <row r="68" spans="1:27" ht="12" customHeight="1" thickBot="1" x14ac:dyDescent="0.25">
      <c r="A68" s="95" t="s">
        <v>19</v>
      </c>
      <c r="B68" s="28">
        <f t="shared" ref="B68:W68" si="17">SUM(B66:B67)</f>
        <v>217</v>
      </c>
      <c r="C68" s="28">
        <f t="shared" si="17"/>
        <v>471</v>
      </c>
      <c r="D68" s="28">
        <f t="shared" si="17"/>
        <v>26</v>
      </c>
      <c r="E68" s="28">
        <f t="shared" si="17"/>
        <v>19</v>
      </c>
      <c r="F68" s="28">
        <f t="shared" si="17"/>
        <v>455</v>
      </c>
      <c r="G68" s="28">
        <f t="shared" si="17"/>
        <v>425</v>
      </c>
      <c r="H68" s="28">
        <f t="shared" si="17"/>
        <v>44</v>
      </c>
      <c r="I68" s="28">
        <f t="shared" si="17"/>
        <v>35</v>
      </c>
      <c r="J68" s="28">
        <f t="shared" si="17"/>
        <v>84</v>
      </c>
      <c r="K68" s="28">
        <f t="shared" si="17"/>
        <v>7</v>
      </c>
      <c r="L68" s="28">
        <f t="shared" si="17"/>
        <v>150</v>
      </c>
      <c r="M68" s="28">
        <f t="shared" si="17"/>
        <v>336</v>
      </c>
      <c r="N68" s="28">
        <f t="shared" si="17"/>
        <v>1</v>
      </c>
      <c r="O68" s="28">
        <f t="shared" si="17"/>
        <v>4</v>
      </c>
      <c r="P68" s="28">
        <f t="shared" si="17"/>
        <v>120</v>
      </c>
      <c r="Q68" s="28">
        <f t="shared" si="17"/>
        <v>38</v>
      </c>
      <c r="R68" s="28">
        <f t="shared" si="17"/>
        <v>11</v>
      </c>
      <c r="S68" s="28">
        <f t="shared" si="17"/>
        <v>1</v>
      </c>
      <c r="T68" s="28">
        <f t="shared" si="17"/>
        <v>59</v>
      </c>
      <c r="U68" s="28">
        <f t="shared" si="17"/>
        <v>188</v>
      </c>
      <c r="V68" s="28">
        <f t="shared" si="17"/>
        <v>5</v>
      </c>
      <c r="W68" s="29">
        <f t="shared" si="17"/>
        <v>17</v>
      </c>
      <c r="X68" s="96">
        <f>SUM(B68,D68,F68,H68,J68,L68,N68,P68,R68,T68,V68)</f>
        <v>1172</v>
      </c>
      <c r="Y68" s="28">
        <f>SUM(C68,E68,G68,I68,K68,M68,O68,Q68,S68,U68,W68)</f>
        <v>1541</v>
      </c>
      <c r="Z68" s="28">
        <f>SUM(B68,F68,L68,T68)</f>
        <v>881</v>
      </c>
      <c r="AA68" s="29">
        <f>SUM(C68,G68,M68,U68)</f>
        <v>1420</v>
      </c>
    </row>
    <row r="69" spans="1:27" ht="12" customHeight="1" x14ac:dyDescent="0.2">
      <c r="A69" s="79" t="s">
        <v>28</v>
      </c>
    </row>
    <row r="70" spans="1:27" ht="12" customHeight="1" x14ac:dyDescent="0.2">
      <c r="A70" s="77" t="s">
        <v>288</v>
      </c>
    </row>
  </sheetData>
  <mergeCells count="49">
    <mergeCell ref="A60:A62"/>
    <mergeCell ref="B60:W60"/>
    <mergeCell ref="X60:AA60"/>
    <mergeCell ref="B61:C61"/>
    <mergeCell ref="D61:E61"/>
    <mergeCell ref="F61:G61"/>
    <mergeCell ref="H61:I61"/>
    <mergeCell ref="J61:K61"/>
    <mergeCell ref="L61:M61"/>
    <mergeCell ref="V61:W61"/>
    <mergeCell ref="X61:Y61"/>
    <mergeCell ref="Z61:AA61"/>
    <mergeCell ref="N61:O61"/>
    <mergeCell ref="P61:Q61"/>
    <mergeCell ref="R61:S61"/>
    <mergeCell ref="T61:U61"/>
    <mergeCell ref="X35:AA35"/>
    <mergeCell ref="X36:Y36"/>
    <mergeCell ref="Z36:AA36"/>
    <mergeCell ref="A35:A37"/>
    <mergeCell ref="B35:W35"/>
    <mergeCell ref="B36:C36"/>
    <mergeCell ref="D36:E36"/>
    <mergeCell ref="F36:G36"/>
    <mergeCell ref="H36:I36"/>
    <mergeCell ref="R36:S36"/>
    <mergeCell ref="T36:U36"/>
    <mergeCell ref="V36:W36"/>
    <mergeCell ref="J36:K36"/>
    <mergeCell ref="L36:M36"/>
    <mergeCell ref="N36:O36"/>
    <mergeCell ref="P36:Q36"/>
    <mergeCell ref="A4:A6"/>
    <mergeCell ref="B5:C5"/>
    <mergeCell ref="D5:E5"/>
    <mergeCell ref="F5:G5"/>
    <mergeCell ref="B4:W4"/>
    <mergeCell ref="R5:S5"/>
    <mergeCell ref="T5:U5"/>
    <mergeCell ref="H5:I5"/>
    <mergeCell ref="J5:K5"/>
    <mergeCell ref="L5:M5"/>
    <mergeCell ref="B1:Y1"/>
    <mergeCell ref="X5:Y5"/>
    <mergeCell ref="Z5:AA5"/>
    <mergeCell ref="P5:Q5"/>
    <mergeCell ref="N5:O5"/>
    <mergeCell ref="V5:W5"/>
    <mergeCell ref="X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AH70"/>
  <sheetViews>
    <sheetView showGridLines="0" zoomScaleNormal="100" workbookViewId="0">
      <pane ySplit="1" topLeftCell="A2" activePane="bottomLeft" state="frozen"/>
      <selection activeCell="B36" sqref="B36:S50"/>
      <selection pane="bottomLeft" activeCell="B36" sqref="B36:S50"/>
    </sheetView>
  </sheetViews>
  <sheetFormatPr baseColWidth="10" defaultColWidth="11.44140625" defaultRowHeight="12" customHeight="1" x14ac:dyDescent="0.2"/>
  <cols>
    <col min="1" max="1" width="14.6640625" style="54" customWidth="1"/>
    <col min="2" max="23" width="7.6640625" style="54" customWidth="1"/>
    <col min="24" max="24" width="9.6640625" style="54" customWidth="1"/>
    <col min="25" max="27" width="7.6640625" style="54" customWidth="1"/>
    <col min="28" max="16384" width="11.44140625" style="54"/>
  </cols>
  <sheetData>
    <row r="1" spans="1:34" s="52" customFormat="1" ht="59.25" customHeight="1" thickBot="1" x14ac:dyDescent="0.3">
      <c r="A1" s="51"/>
      <c r="B1" s="395" t="s">
        <v>56</v>
      </c>
      <c r="C1" s="396"/>
      <c r="D1" s="396"/>
      <c r="E1" s="396"/>
      <c r="F1" s="396"/>
      <c r="G1" s="396"/>
      <c r="H1" s="396"/>
      <c r="I1" s="396"/>
      <c r="J1" s="396"/>
      <c r="K1" s="396"/>
      <c r="L1" s="396"/>
      <c r="M1" s="396"/>
      <c r="N1" s="396"/>
      <c r="O1" s="397"/>
      <c r="P1" s="397"/>
      <c r="Q1" s="397"/>
      <c r="R1" s="397"/>
      <c r="S1" s="397"/>
      <c r="T1" s="397"/>
      <c r="U1" s="397"/>
      <c r="V1" s="397"/>
      <c r="W1" s="397"/>
      <c r="X1" s="397"/>
      <c r="Y1" s="397"/>
    </row>
    <row r="2" spans="1:34" ht="12" customHeight="1" x14ac:dyDescent="0.25">
      <c r="A2" s="308" t="s">
        <v>365</v>
      </c>
    </row>
    <row r="3" spans="1:34" ht="19.5" customHeight="1" thickBot="1" x14ac:dyDescent="0.35">
      <c r="A3" s="53" t="s">
        <v>156</v>
      </c>
    </row>
    <row r="4" spans="1:34"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34"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34"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c r="AC6" s="131"/>
      <c r="AD6" s="131"/>
      <c r="AE6" s="431"/>
      <c r="AF6" s="431"/>
      <c r="AG6" s="431"/>
      <c r="AH6" s="431"/>
    </row>
    <row r="7" spans="1:34" ht="12" customHeight="1" x14ac:dyDescent="0.2">
      <c r="A7" s="92">
        <v>1</v>
      </c>
      <c r="B7" s="34">
        <v>2592</v>
      </c>
      <c r="C7" s="34">
        <v>6271</v>
      </c>
      <c r="D7" s="34">
        <v>0</v>
      </c>
      <c r="E7" s="34">
        <v>62</v>
      </c>
      <c r="F7" s="34">
        <v>8812</v>
      </c>
      <c r="G7" s="34">
        <v>11816</v>
      </c>
      <c r="H7" s="34">
        <v>50</v>
      </c>
      <c r="I7" s="34">
        <v>144</v>
      </c>
      <c r="J7" s="34">
        <v>443</v>
      </c>
      <c r="K7" s="34">
        <v>0</v>
      </c>
      <c r="L7" s="34">
        <v>7489</v>
      </c>
      <c r="M7" s="34">
        <v>7042</v>
      </c>
      <c r="N7" s="34">
        <v>0</v>
      </c>
      <c r="O7" s="34">
        <v>63</v>
      </c>
      <c r="P7" s="34">
        <v>3480</v>
      </c>
      <c r="Q7" s="34">
        <v>1129</v>
      </c>
      <c r="R7" s="34">
        <v>623</v>
      </c>
      <c r="S7" s="34">
        <v>44</v>
      </c>
      <c r="T7" s="33">
        <v>15156</v>
      </c>
      <c r="U7" s="33">
        <v>28789</v>
      </c>
      <c r="V7" s="33">
        <v>43</v>
      </c>
      <c r="W7" s="59">
        <v>2089</v>
      </c>
      <c r="X7" s="102">
        <f t="shared" ref="X7:X30" si="0">SUM(B7,D7,F7,H7,J7,L7,N7,P7,R7,T7,V7)</f>
        <v>38688</v>
      </c>
      <c r="Y7" s="34">
        <f t="shared" ref="Y7:Y30" si="1">SUM(C7,E7,G7,I7,K7,M7,O7,Q7,S7,U7,W7)</f>
        <v>57449</v>
      </c>
      <c r="Z7" s="34">
        <f t="shared" ref="Z7:Z30" si="2">SUM(B7,F7,L7,T7)</f>
        <v>34049</v>
      </c>
      <c r="AA7" s="103">
        <f t="shared" ref="AA7:AA30" si="3">SUM(C7,G7,M7,U7)</f>
        <v>53918</v>
      </c>
      <c r="AC7" s="131"/>
      <c r="AD7" s="131"/>
      <c r="AE7" s="431"/>
      <c r="AF7" s="431"/>
      <c r="AG7" s="431"/>
      <c r="AH7" s="431"/>
    </row>
    <row r="8" spans="1:34" ht="12" customHeight="1" x14ac:dyDescent="0.2">
      <c r="A8" s="92">
        <v>2</v>
      </c>
      <c r="B8" s="34">
        <v>1964</v>
      </c>
      <c r="C8" s="34">
        <v>3782</v>
      </c>
      <c r="D8" s="34">
        <v>71</v>
      </c>
      <c r="E8" s="34">
        <v>77</v>
      </c>
      <c r="F8" s="34">
        <v>6748</v>
      </c>
      <c r="G8" s="34">
        <v>8330</v>
      </c>
      <c r="H8" s="34">
        <v>302</v>
      </c>
      <c r="I8" s="34">
        <v>374</v>
      </c>
      <c r="J8" s="34">
        <v>330</v>
      </c>
      <c r="K8" s="34">
        <v>0</v>
      </c>
      <c r="L8" s="34">
        <v>7108</v>
      </c>
      <c r="M8" s="34">
        <v>4988</v>
      </c>
      <c r="N8" s="34">
        <v>0</v>
      </c>
      <c r="O8" s="34">
        <v>31</v>
      </c>
      <c r="P8" s="34">
        <v>827</v>
      </c>
      <c r="Q8" s="34">
        <v>576</v>
      </c>
      <c r="R8" s="34">
        <v>102</v>
      </c>
      <c r="S8" s="34">
        <v>0</v>
      </c>
      <c r="T8" s="33">
        <v>2372</v>
      </c>
      <c r="U8" s="33">
        <v>3764</v>
      </c>
      <c r="V8" s="33">
        <v>0</v>
      </c>
      <c r="W8" s="59">
        <v>716</v>
      </c>
      <c r="X8" s="102">
        <f t="shared" si="0"/>
        <v>19824</v>
      </c>
      <c r="Y8" s="34">
        <f t="shared" si="1"/>
        <v>22638</v>
      </c>
      <c r="Z8" s="34">
        <f t="shared" si="2"/>
        <v>18192</v>
      </c>
      <c r="AA8" s="103">
        <f t="shared" si="3"/>
        <v>20864</v>
      </c>
      <c r="AC8" s="131"/>
      <c r="AD8" s="131"/>
      <c r="AE8" s="133"/>
      <c r="AF8" s="133"/>
      <c r="AG8" s="133"/>
      <c r="AH8" s="133"/>
    </row>
    <row r="9" spans="1:34" ht="12" customHeight="1" x14ac:dyDescent="0.2">
      <c r="A9" s="93">
        <v>3</v>
      </c>
      <c r="B9" s="35">
        <v>1512</v>
      </c>
      <c r="C9" s="35">
        <v>2479</v>
      </c>
      <c r="D9" s="35">
        <v>5</v>
      </c>
      <c r="E9" s="35">
        <v>9</v>
      </c>
      <c r="F9" s="35">
        <v>5137</v>
      </c>
      <c r="G9" s="35">
        <v>5322</v>
      </c>
      <c r="H9" s="35">
        <v>170</v>
      </c>
      <c r="I9" s="35">
        <v>28</v>
      </c>
      <c r="J9" s="35">
        <v>508</v>
      </c>
      <c r="K9" s="35">
        <v>0</v>
      </c>
      <c r="L9" s="35">
        <v>2852</v>
      </c>
      <c r="M9" s="35">
        <v>4063</v>
      </c>
      <c r="N9" s="35">
        <v>0</v>
      </c>
      <c r="O9" s="35">
        <v>0</v>
      </c>
      <c r="P9" s="35">
        <v>3130</v>
      </c>
      <c r="Q9" s="35">
        <v>277</v>
      </c>
      <c r="R9" s="35">
        <v>0</v>
      </c>
      <c r="S9" s="35">
        <v>0</v>
      </c>
      <c r="T9" s="63">
        <v>1326</v>
      </c>
      <c r="U9" s="63">
        <v>4059</v>
      </c>
      <c r="V9" s="63">
        <v>0</v>
      </c>
      <c r="W9" s="64">
        <v>987</v>
      </c>
      <c r="X9" s="104">
        <f t="shared" si="0"/>
        <v>14640</v>
      </c>
      <c r="Y9" s="35">
        <f t="shared" si="1"/>
        <v>17224</v>
      </c>
      <c r="Z9" s="35">
        <f t="shared" si="2"/>
        <v>10827</v>
      </c>
      <c r="AA9" s="105">
        <f t="shared" si="3"/>
        <v>15923</v>
      </c>
      <c r="AC9" s="131"/>
      <c r="AD9" s="131"/>
      <c r="AE9" s="133"/>
      <c r="AF9" s="133"/>
      <c r="AG9" s="133"/>
      <c r="AH9" s="133"/>
    </row>
    <row r="10" spans="1:34" ht="12" customHeight="1" x14ac:dyDescent="0.2">
      <c r="A10" s="94">
        <v>4</v>
      </c>
      <c r="B10" s="36">
        <v>2501</v>
      </c>
      <c r="C10" s="36">
        <v>1578</v>
      </c>
      <c r="D10" s="36">
        <v>0</v>
      </c>
      <c r="E10" s="36">
        <v>0</v>
      </c>
      <c r="F10" s="36">
        <v>6342</v>
      </c>
      <c r="G10" s="36">
        <v>2963</v>
      </c>
      <c r="H10" s="36">
        <v>100</v>
      </c>
      <c r="I10" s="36">
        <v>0</v>
      </c>
      <c r="J10" s="36">
        <v>334</v>
      </c>
      <c r="K10" s="36">
        <v>0</v>
      </c>
      <c r="L10" s="36">
        <v>5492</v>
      </c>
      <c r="M10" s="36">
        <v>1724</v>
      </c>
      <c r="N10" s="36">
        <v>0</v>
      </c>
      <c r="O10" s="36">
        <v>0</v>
      </c>
      <c r="P10" s="36">
        <v>1891</v>
      </c>
      <c r="Q10" s="36">
        <v>203</v>
      </c>
      <c r="R10" s="36">
        <v>260</v>
      </c>
      <c r="S10" s="36">
        <v>0</v>
      </c>
      <c r="T10" s="74">
        <v>431</v>
      </c>
      <c r="U10" s="74">
        <v>3012</v>
      </c>
      <c r="V10" s="74">
        <v>330</v>
      </c>
      <c r="W10" s="75">
        <v>0</v>
      </c>
      <c r="X10" s="106">
        <f t="shared" si="0"/>
        <v>17681</v>
      </c>
      <c r="Y10" s="36">
        <f t="shared" si="1"/>
        <v>9480</v>
      </c>
      <c r="Z10" s="36">
        <f t="shared" si="2"/>
        <v>14766</v>
      </c>
      <c r="AA10" s="107">
        <f t="shared" si="3"/>
        <v>9277</v>
      </c>
      <c r="AC10" s="131"/>
      <c r="AD10" s="131"/>
      <c r="AE10" s="131"/>
      <c r="AF10" s="131"/>
      <c r="AG10" s="131"/>
      <c r="AH10" s="131"/>
    </row>
    <row r="11" spans="1:34" ht="12" customHeight="1" x14ac:dyDescent="0.2">
      <c r="A11" s="92">
        <v>5</v>
      </c>
      <c r="B11" s="34">
        <v>3654</v>
      </c>
      <c r="C11" s="34">
        <v>1364</v>
      </c>
      <c r="D11" s="34">
        <v>379</v>
      </c>
      <c r="E11" s="34">
        <v>3</v>
      </c>
      <c r="F11" s="34">
        <v>9393</v>
      </c>
      <c r="G11" s="34">
        <v>3520</v>
      </c>
      <c r="H11" s="34">
        <v>534</v>
      </c>
      <c r="I11" s="34">
        <v>108</v>
      </c>
      <c r="J11" s="34">
        <v>477</v>
      </c>
      <c r="K11" s="34">
        <v>53</v>
      </c>
      <c r="L11" s="34">
        <v>5462</v>
      </c>
      <c r="M11" s="34">
        <v>2028</v>
      </c>
      <c r="N11" s="34">
        <v>0</v>
      </c>
      <c r="O11" s="34">
        <v>115</v>
      </c>
      <c r="P11" s="34">
        <v>650</v>
      </c>
      <c r="Q11" s="34">
        <v>320</v>
      </c>
      <c r="R11" s="34">
        <v>0</v>
      </c>
      <c r="S11" s="34">
        <v>0</v>
      </c>
      <c r="T11" s="33">
        <v>280</v>
      </c>
      <c r="U11" s="33">
        <v>109</v>
      </c>
      <c r="V11" s="33">
        <v>0</v>
      </c>
      <c r="W11" s="59">
        <v>0</v>
      </c>
      <c r="X11" s="102">
        <f t="shared" si="0"/>
        <v>20829</v>
      </c>
      <c r="Y11" s="34">
        <f t="shared" si="1"/>
        <v>7620</v>
      </c>
      <c r="Z11" s="34">
        <f t="shared" si="2"/>
        <v>18789</v>
      </c>
      <c r="AA11" s="103">
        <f t="shared" si="3"/>
        <v>7021</v>
      </c>
      <c r="AC11" s="131"/>
      <c r="AD11" s="131"/>
      <c r="AE11" s="131"/>
      <c r="AF11" s="131"/>
      <c r="AG11" s="131"/>
      <c r="AH11" s="131"/>
    </row>
    <row r="12" spans="1:34" ht="12" customHeight="1" x14ac:dyDescent="0.2">
      <c r="A12" s="93">
        <v>6</v>
      </c>
      <c r="B12" s="35">
        <v>2955</v>
      </c>
      <c r="C12" s="35">
        <v>2166</v>
      </c>
      <c r="D12" s="35">
        <v>47</v>
      </c>
      <c r="E12" s="35">
        <v>13</v>
      </c>
      <c r="F12" s="35">
        <v>9848</v>
      </c>
      <c r="G12" s="35">
        <v>4453</v>
      </c>
      <c r="H12" s="35">
        <v>198</v>
      </c>
      <c r="I12" s="35">
        <v>22</v>
      </c>
      <c r="J12" s="35">
        <v>314</v>
      </c>
      <c r="K12" s="35">
        <v>0</v>
      </c>
      <c r="L12" s="35">
        <v>7006</v>
      </c>
      <c r="M12" s="35">
        <v>5194</v>
      </c>
      <c r="N12" s="35">
        <v>0</v>
      </c>
      <c r="O12" s="35">
        <v>0</v>
      </c>
      <c r="P12" s="35">
        <v>1145</v>
      </c>
      <c r="Q12" s="35">
        <v>86</v>
      </c>
      <c r="R12" s="35">
        <v>0</v>
      </c>
      <c r="S12" s="35">
        <v>0</v>
      </c>
      <c r="T12" s="63">
        <v>2042</v>
      </c>
      <c r="U12" s="63">
        <v>2621</v>
      </c>
      <c r="V12" s="63">
        <v>0</v>
      </c>
      <c r="W12" s="64">
        <v>0</v>
      </c>
      <c r="X12" s="104">
        <f t="shared" si="0"/>
        <v>23555</v>
      </c>
      <c r="Y12" s="35">
        <f t="shared" si="1"/>
        <v>14555</v>
      </c>
      <c r="Z12" s="35">
        <f t="shared" si="2"/>
        <v>21851</v>
      </c>
      <c r="AA12" s="105">
        <f t="shared" si="3"/>
        <v>14434</v>
      </c>
      <c r="AC12" s="131"/>
      <c r="AD12" s="131"/>
      <c r="AE12" s="131"/>
      <c r="AF12" s="131"/>
      <c r="AG12" s="131"/>
      <c r="AH12" s="131"/>
    </row>
    <row r="13" spans="1:34" ht="12" customHeight="1" x14ac:dyDescent="0.2">
      <c r="A13" s="94">
        <v>7</v>
      </c>
      <c r="B13" s="36">
        <v>2287</v>
      </c>
      <c r="C13" s="36">
        <v>3299</v>
      </c>
      <c r="D13" s="36">
        <v>0</v>
      </c>
      <c r="E13" s="36">
        <v>8</v>
      </c>
      <c r="F13" s="36">
        <v>6360</v>
      </c>
      <c r="G13" s="36">
        <v>5940</v>
      </c>
      <c r="H13" s="36">
        <v>0</v>
      </c>
      <c r="I13" s="36">
        <v>58</v>
      </c>
      <c r="J13" s="36">
        <v>216</v>
      </c>
      <c r="K13" s="36">
        <v>0</v>
      </c>
      <c r="L13" s="36">
        <v>5912</v>
      </c>
      <c r="M13" s="36">
        <v>5930</v>
      </c>
      <c r="N13" s="36">
        <v>0</v>
      </c>
      <c r="O13" s="36">
        <v>0</v>
      </c>
      <c r="P13" s="36">
        <v>1815</v>
      </c>
      <c r="Q13" s="36">
        <v>560</v>
      </c>
      <c r="R13" s="36">
        <v>0</v>
      </c>
      <c r="S13" s="36">
        <v>0</v>
      </c>
      <c r="T13" s="74">
        <v>2106</v>
      </c>
      <c r="U13" s="74">
        <v>5584</v>
      </c>
      <c r="V13" s="74">
        <v>0</v>
      </c>
      <c r="W13" s="75">
        <v>0</v>
      </c>
      <c r="X13" s="106">
        <f t="shared" si="0"/>
        <v>18696</v>
      </c>
      <c r="Y13" s="36">
        <f t="shared" si="1"/>
        <v>21379</v>
      </c>
      <c r="Z13" s="36">
        <f t="shared" si="2"/>
        <v>16665</v>
      </c>
      <c r="AA13" s="107">
        <f t="shared" si="3"/>
        <v>20753</v>
      </c>
      <c r="AC13" s="131"/>
      <c r="AD13" s="131"/>
      <c r="AE13" s="131"/>
      <c r="AF13" s="131"/>
      <c r="AG13" s="131"/>
      <c r="AH13" s="131"/>
    </row>
    <row r="14" spans="1:34" ht="12" customHeight="1" x14ac:dyDescent="0.2">
      <c r="A14" s="92">
        <v>8</v>
      </c>
      <c r="B14" s="34">
        <v>2699</v>
      </c>
      <c r="C14" s="34">
        <v>3435</v>
      </c>
      <c r="D14" s="34">
        <v>103</v>
      </c>
      <c r="E14" s="34">
        <v>43</v>
      </c>
      <c r="F14" s="34">
        <v>6724</v>
      </c>
      <c r="G14" s="34">
        <v>6621</v>
      </c>
      <c r="H14" s="34">
        <v>237</v>
      </c>
      <c r="I14" s="34">
        <v>62</v>
      </c>
      <c r="J14" s="34">
        <v>144</v>
      </c>
      <c r="K14" s="34">
        <v>0</v>
      </c>
      <c r="L14" s="34">
        <v>3823</v>
      </c>
      <c r="M14" s="34">
        <v>4205</v>
      </c>
      <c r="N14" s="34">
        <v>0</v>
      </c>
      <c r="O14" s="34">
        <v>0</v>
      </c>
      <c r="P14" s="34">
        <v>1783</v>
      </c>
      <c r="Q14" s="34">
        <v>58</v>
      </c>
      <c r="R14" s="34">
        <v>0</v>
      </c>
      <c r="S14" s="34">
        <v>0</v>
      </c>
      <c r="T14" s="33">
        <v>3115</v>
      </c>
      <c r="U14" s="33">
        <v>1810</v>
      </c>
      <c r="V14" s="33">
        <v>0</v>
      </c>
      <c r="W14" s="59">
        <v>0</v>
      </c>
      <c r="X14" s="102">
        <f t="shared" si="0"/>
        <v>18628</v>
      </c>
      <c r="Y14" s="34">
        <f t="shared" si="1"/>
        <v>16234</v>
      </c>
      <c r="Z14" s="34">
        <f t="shared" si="2"/>
        <v>16361</v>
      </c>
      <c r="AA14" s="103">
        <f t="shared" si="3"/>
        <v>16071</v>
      </c>
      <c r="AC14" s="131"/>
      <c r="AD14" s="131"/>
      <c r="AE14" s="131"/>
      <c r="AF14" s="131"/>
      <c r="AG14" s="131"/>
      <c r="AH14" s="131"/>
    </row>
    <row r="15" spans="1:34" ht="12" customHeight="1" x14ac:dyDescent="0.2">
      <c r="A15" s="93">
        <v>9</v>
      </c>
      <c r="B15" s="35">
        <v>2342</v>
      </c>
      <c r="C15" s="35">
        <v>6582</v>
      </c>
      <c r="D15" s="35">
        <v>68</v>
      </c>
      <c r="E15" s="35">
        <v>46</v>
      </c>
      <c r="F15" s="35">
        <v>5924</v>
      </c>
      <c r="G15" s="35">
        <v>11088</v>
      </c>
      <c r="H15" s="35">
        <v>465</v>
      </c>
      <c r="I15" s="35">
        <v>305</v>
      </c>
      <c r="J15" s="35">
        <v>212</v>
      </c>
      <c r="K15" s="35">
        <v>60</v>
      </c>
      <c r="L15" s="35">
        <v>3434</v>
      </c>
      <c r="M15" s="35">
        <v>6676</v>
      </c>
      <c r="N15" s="35">
        <v>24</v>
      </c>
      <c r="O15" s="35">
        <v>29</v>
      </c>
      <c r="P15" s="35">
        <v>266</v>
      </c>
      <c r="Q15" s="35">
        <v>60</v>
      </c>
      <c r="R15" s="35">
        <v>0</v>
      </c>
      <c r="S15" s="35">
        <v>0</v>
      </c>
      <c r="T15" s="63">
        <v>2518</v>
      </c>
      <c r="U15" s="63">
        <v>3160</v>
      </c>
      <c r="V15" s="63">
        <v>0</v>
      </c>
      <c r="W15" s="64">
        <v>779</v>
      </c>
      <c r="X15" s="104">
        <f t="shared" si="0"/>
        <v>15253</v>
      </c>
      <c r="Y15" s="35">
        <f t="shared" si="1"/>
        <v>28785</v>
      </c>
      <c r="Z15" s="35">
        <f t="shared" si="2"/>
        <v>14218</v>
      </c>
      <c r="AA15" s="105">
        <f t="shared" si="3"/>
        <v>27506</v>
      </c>
      <c r="AC15" s="131"/>
      <c r="AD15" s="131"/>
      <c r="AE15" s="131"/>
      <c r="AF15" s="131"/>
      <c r="AG15" s="131"/>
      <c r="AH15" s="131"/>
    </row>
    <row r="16" spans="1:34" ht="12" customHeight="1" x14ac:dyDescent="0.2">
      <c r="A16" s="94">
        <v>10</v>
      </c>
      <c r="B16" s="36">
        <v>2284</v>
      </c>
      <c r="C16" s="36">
        <v>8252</v>
      </c>
      <c r="D16" s="36">
        <v>6</v>
      </c>
      <c r="E16" s="36">
        <v>5</v>
      </c>
      <c r="F16" s="36">
        <v>5976</v>
      </c>
      <c r="G16" s="36">
        <v>14640</v>
      </c>
      <c r="H16" s="36">
        <v>75</v>
      </c>
      <c r="I16" s="36">
        <v>36</v>
      </c>
      <c r="J16" s="36">
        <v>159</v>
      </c>
      <c r="K16" s="36">
        <v>0</v>
      </c>
      <c r="L16" s="36">
        <v>6450</v>
      </c>
      <c r="M16" s="36">
        <v>12329</v>
      </c>
      <c r="N16" s="36">
        <v>0</v>
      </c>
      <c r="O16" s="36">
        <v>0</v>
      </c>
      <c r="P16" s="36">
        <v>659</v>
      </c>
      <c r="Q16" s="36">
        <v>188</v>
      </c>
      <c r="R16" s="36">
        <v>0</v>
      </c>
      <c r="S16" s="36">
        <v>0</v>
      </c>
      <c r="T16" s="74">
        <v>3458</v>
      </c>
      <c r="U16" s="74">
        <v>3256</v>
      </c>
      <c r="V16" s="74">
        <v>0</v>
      </c>
      <c r="W16" s="75">
        <v>1466</v>
      </c>
      <c r="X16" s="106">
        <f t="shared" si="0"/>
        <v>19067</v>
      </c>
      <c r="Y16" s="36">
        <f t="shared" si="1"/>
        <v>40172</v>
      </c>
      <c r="Z16" s="36">
        <f t="shared" si="2"/>
        <v>18168</v>
      </c>
      <c r="AA16" s="107">
        <f t="shared" si="3"/>
        <v>38477</v>
      </c>
      <c r="AC16" s="131"/>
      <c r="AD16" s="131"/>
      <c r="AE16" s="131"/>
      <c r="AF16" s="131"/>
      <c r="AG16" s="131"/>
      <c r="AH16" s="131"/>
    </row>
    <row r="17" spans="1:34" ht="12" customHeight="1" x14ac:dyDescent="0.2">
      <c r="A17" s="92">
        <v>11</v>
      </c>
      <c r="B17" s="34">
        <v>1647</v>
      </c>
      <c r="C17" s="34">
        <v>3440</v>
      </c>
      <c r="D17" s="34">
        <v>0</v>
      </c>
      <c r="E17" s="34">
        <v>9</v>
      </c>
      <c r="F17" s="34">
        <v>6822</v>
      </c>
      <c r="G17" s="34">
        <v>7162</v>
      </c>
      <c r="H17" s="34">
        <v>0</v>
      </c>
      <c r="I17" s="34">
        <v>46</v>
      </c>
      <c r="J17" s="34">
        <v>190</v>
      </c>
      <c r="K17" s="34">
        <v>53</v>
      </c>
      <c r="L17" s="34">
        <v>3545</v>
      </c>
      <c r="M17" s="34">
        <v>4049</v>
      </c>
      <c r="N17" s="34">
        <v>0</v>
      </c>
      <c r="O17" s="34">
        <v>0</v>
      </c>
      <c r="P17" s="34">
        <v>901</v>
      </c>
      <c r="Q17" s="34">
        <v>795</v>
      </c>
      <c r="R17" s="34">
        <v>0</v>
      </c>
      <c r="S17" s="34">
        <v>0</v>
      </c>
      <c r="T17" s="33">
        <v>0</v>
      </c>
      <c r="U17" s="33">
        <v>1208</v>
      </c>
      <c r="V17" s="33">
        <v>0</v>
      </c>
      <c r="W17" s="59">
        <v>0</v>
      </c>
      <c r="X17" s="102">
        <f t="shared" si="0"/>
        <v>13105</v>
      </c>
      <c r="Y17" s="34">
        <f t="shared" si="1"/>
        <v>16762</v>
      </c>
      <c r="Z17" s="34">
        <f t="shared" si="2"/>
        <v>12014</v>
      </c>
      <c r="AA17" s="103">
        <f t="shared" si="3"/>
        <v>15859</v>
      </c>
      <c r="AC17" s="131"/>
      <c r="AD17" s="131"/>
      <c r="AE17" s="131"/>
      <c r="AF17" s="131"/>
      <c r="AG17" s="131"/>
      <c r="AH17" s="131"/>
    </row>
    <row r="18" spans="1:34" ht="12" customHeight="1" x14ac:dyDescent="0.2">
      <c r="A18" s="93">
        <v>12</v>
      </c>
      <c r="B18" s="35">
        <v>1965</v>
      </c>
      <c r="C18" s="35">
        <v>1975</v>
      </c>
      <c r="D18" s="35">
        <v>145</v>
      </c>
      <c r="E18" s="35">
        <v>0</v>
      </c>
      <c r="F18" s="35">
        <v>5601</v>
      </c>
      <c r="G18" s="35">
        <v>3837</v>
      </c>
      <c r="H18" s="35">
        <v>629</v>
      </c>
      <c r="I18" s="35">
        <v>43</v>
      </c>
      <c r="J18" s="35">
        <v>228</v>
      </c>
      <c r="K18" s="35">
        <v>0</v>
      </c>
      <c r="L18" s="35">
        <v>2601</v>
      </c>
      <c r="M18" s="35">
        <v>2579</v>
      </c>
      <c r="N18" s="35">
        <v>0</v>
      </c>
      <c r="O18" s="35">
        <v>0</v>
      </c>
      <c r="P18" s="35">
        <v>161</v>
      </c>
      <c r="Q18" s="35">
        <v>197</v>
      </c>
      <c r="R18" s="35">
        <v>0</v>
      </c>
      <c r="S18" s="35">
        <v>0</v>
      </c>
      <c r="T18" s="63">
        <v>0</v>
      </c>
      <c r="U18" s="63">
        <v>2002</v>
      </c>
      <c r="V18" s="63">
        <v>0</v>
      </c>
      <c r="W18" s="64">
        <v>0</v>
      </c>
      <c r="X18" s="104">
        <f t="shared" si="0"/>
        <v>11330</v>
      </c>
      <c r="Y18" s="35">
        <f t="shared" si="1"/>
        <v>10633</v>
      </c>
      <c r="Z18" s="35">
        <f t="shared" si="2"/>
        <v>10167</v>
      </c>
      <c r="AA18" s="105">
        <f t="shared" si="3"/>
        <v>10393</v>
      </c>
      <c r="AC18" s="131"/>
      <c r="AD18" s="131"/>
      <c r="AE18" s="131"/>
      <c r="AF18" s="131"/>
      <c r="AG18" s="131"/>
      <c r="AH18" s="131"/>
    </row>
    <row r="19" spans="1:34" ht="12" customHeight="1" x14ac:dyDescent="0.2">
      <c r="A19" s="94">
        <v>13</v>
      </c>
      <c r="B19" s="36">
        <v>2257</v>
      </c>
      <c r="C19" s="36">
        <v>1646</v>
      </c>
      <c r="D19" s="36">
        <v>0</v>
      </c>
      <c r="E19" s="36">
        <v>0</v>
      </c>
      <c r="F19" s="36">
        <v>7155</v>
      </c>
      <c r="G19" s="36">
        <v>3371</v>
      </c>
      <c r="H19" s="36">
        <v>0</v>
      </c>
      <c r="I19" s="36">
        <v>0</v>
      </c>
      <c r="J19" s="36">
        <v>205</v>
      </c>
      <c r="K19" s="36">
        <v>0</v>
      </c>
      <c r="L19" s="36">
        <v>7233</v>
      </c>
      <c r="M19" s="36">
        <v>2419</v>
      </c>
      <c r="N19" s="36">
        <v>0</v>
      </c>
      <c r="O19" s="36">
        <v>0</v>
      </c>
      <c r="P19" s="36">
        <v>324</v>
      </c>
      <c r="Q19" s="36">
        <v>141</v>
      </c>
      <c r="R19" s="36">
        <v>910</v>
      </c>
      <c r="S19" s="36">
        <v>0</v>
      </c>
      <c r="T19" s="74">
        <v>0</v>
      </c>
      <c r="U19" s="74">
        <v>186</v>
      </c>
      <c r="V19" s="74">
        <v>75</v>
      </c>
      <c r="W19" s="75">
        <v>0</v>
      </c>
      <c r="X19" s="106">
        <f t="shared" si="0"/>
        <v>18159</v>
      </c>
      <c r="Y19" s="36">
        <f t="shared" si="1"/>
        <v>7763</v>
      </c>
      <c r="Z19" s="36">
        <f t="shared" si="2"/>
        <v>16645</v>
      </c>
      <c r="AA19" s="107">
        <f t="shared" si="3"/>
        <v>7622</v>
      </c>
      <c r="AC19" s="131"/>
      <c r="AD19" s="131"/>
      <c r="AE19" s="131"/>
      <c r="AF19" s="131"/>
      <c r="AG19" s="131"/>
      <c r="AH19" s="131"/>
    </row>
    <row r="20" spans="1:34" ht="12" customHeight="1" x14ac:dyDescent="0.2">
      <c r="A20" s="92">
        <v>14</v>
      </c>
      <c r="B20" s="34">
        <v>1403</v>
      </c>
      <c r="C20" s="34">
        <v>1877</v>
      </c>
      <c r="D20" s="34">
        <v>0</v>
      </c>
      <c r="E20" s="34">
        <v>0</v>
      </c>
      <c r="F20" s="34">
        <v>3751</v>
      </c>
      <c r="G20" s="34">
        <v>3061</v>
      </c>
      <c r="H20" s="34">
        <v>50</v>
      </c>
      <c r="I20" s="34">
        <v>90</v>
      </c>
      <c r="J20" s="34">
        <v>140</v>
      </c>
      <c r="K20" s="34">
        <v>0</v>
      </c>
      <c r="L20" s="34">
        <v>2440</v>
      </c>
      <c r="M20" s="34">
        <v>1897</v>
      </c>
      <c r="N20" s="34">
        <v>0</v>
      </c>
      <c r="O20" s="34">
        <v>0</v>
      </c>
      <c r="P20" s="34">
        <v>265</v>
      </c>
      <c r="Q20" s="34">
        <v>81</v>
      </c>
      <c r="R20" s="34">
        <v>648</v>
      </c>
      <c r="S20" s="34">
        <v>0</v>
      </c>
      <c r="T20" s="33">
        <v>0</v>
      </c>
      <c r="U20" s="33">
        <v>0</v>
      </c>
      <c r="V20" s="33">
        <v>31</v>
      </c>
      <c r="W20" s="59">
        <v>0</v>
      </c>
      <c r="X20" s="102">
        <f t="shared" si="0"/>
        <v>8728</v>
      </c>
      <c r="Y20" s="34">
        <f t="shared" si="1"/>
        <v>7006</v>
      </c>
      <c r="Z20" s="34">
        <f t="shared" si="2"/>
        <v>7594</v>
      </c>
      <c r="AA20" s="103">
        <f t="shared" si="3"/>
        <v>6835</v>
      </c>
      <c r="AC20" s="131"/>
      <c r="AD20" s="131"/>
      <c r="AE20" s="131"/>
      <c r="AF20" s="131"/>
      <c r="AG20" s="131"/>
      <c r="AH20" s="131"/>
    </row>
    <row r="21" spans="1:34" ht="12" customHeight="1" x14ac:dyDescent="0.2">
      <c r="A21" s="93">
        <v>15</v>
      </c>
      <c r="B21" s="35">
        <v>1300</v>
      </c>
      <c r="C21" s="35">
        <v>2400</v>
      </c>
      <c r="D21" s="35">
        <v>13</v>
      </c>
      <c r="E21" s="35">
        <v>13</v>
      </c>
      <c r="F21" s="35">
        <v>4915</v>
      </c>
      <c r="G21" s="35">
        <v>4608</v>
      </c>
      <c r="H21" s="35">
        <v>46</v>
      </c>
      <c r="I21" s="35">
        <v>138</v>
      </c>
      <c r="J21" s="35">
        <v>134</v>
      </c>
      <c r="K21" s="35">
        <v>0</v>
      </c>
      <c r="L21" s="35">
        <v>2403</v>
      </c>
      <c r="M21" s="35">
        <v>3350</v>
      </c>
      <c r="N21" s="35">
        <v>0</v>
      </c>
      <c r="O21" s="35">
        <v>0</v>
      </c>
      <c r="P21" s="35">
        <v>196</v>
      </c>
      <c r="Q21" s="35">
        <v>689</v>
      </c>
      <c r="R21" s="35">
        <v>0</v>
      </c>
      <c r="S21" s="35">
        <v>0</v>
      </c>
      <c r="T21" s="63">
        <v>0</v>
      </c>
      <c r="U21" s="63">
        <v>1007</v>
      </c>
      <c r="V21" s="63">
        <v>0</v>
      </c>
      <c r="W21" s="64">
        <v>0</v>
      </c>
      <c r="X21" s="104">
        <f t="shared" si="0"/>
        <v>9007</v>
      </c>
      <c r="Y21" s="35">
        <f t="shared" si="1"/>
        <v>12205</v>
      </c>
      <c r="Z21" s="35">
        <f t="shared" si="2"/>
        <v>8618</v>
      </c>
      <c r="AA21" s="105">
        <f t="shared" si="3"/>
        <v>11365</v>
      </c>
      <c r="AC21" s="131"/>
      <c r="AD21" s="131"/>
      <c r="AE21" s="131"/>
      <c r="AF21" s="131"/>
      <c r="AG21" s="131"/>
      <c r="AH21" s="131"/>
    </row>
    <row r="22" spans="1:34" ht="12" customHeight="1" x14ac:dyDescent="0.2">
      <c r="A22" s="94">
        <v>16</v>
      </c>
      <c r="B22" s="36">
        <v>1601</v>
      </c>
      <c r="C22" s="36">
        <v>2047</v>
      </c>
      <c r="D22" s="36">
        <v>4</v>
      </c>
      <c r="E22" s="36">
        <v>0</v>
      </c>
      <c r="F22" s="36">
        <v>5385</v>
      </c>
      <c r="G22" s="36">
        <v>3272</v>
      </c>
      <c r="H22" s="36">
        <v>119</v>
      </c>
      <c r="I22" s="36">
        <v>46</v>
      </c>
      <c r="J22" s="36">
        <v>47</v>
      </c>
      <c r="K22" s="36">
        <v>0</v>
      </c>
      <c r="L22" s="36">
        <v>843</v>
      </c>
      <c r="M22" s="36">
        <v>2938</v>
      </c>
      <c r="N22" s="36">
        <v>0</v>
      </c>
      <c r="O22" s="36">
        <v>0</v>
      </c>
      <c r="P22" s="36">
        <v>253</v>
      </c>
      <c r="Q22" s="36">
        <v>0</v>
      </c>
      <c r="R22" s="36">
        <v>0</v>
      </c>
      <c r="S22" s="36">
        <v>0</v>
      </c>
      <c r="T22" s="74">
        <v>0</v>
      </c>
      <c r="U22" s="74">
        <v>49</v>
      </c>
      <c r="V22" s="74">
        <v>0</v>
      </c>
      <c r="W22" s="75">
        <v>150</v>
      </c>
      <c r="X22" s="106">
        <f t="shared" si="0"/>
        <v>8252</v>
      </c>
      <c r="Y22" s="36">
        <f t="shared" si="1"/>
        <v>8502</v>
      </c>
      <c r="Z22" s="36">
        <f t="shared" si="2"/>
        <v>7829</v>
      </c>
      <c r="AA22" s="107">
        <f t="shared" si="3"/>
        <v>8306</v>
      </c>
      <c r="AC22" s="131"/>
      <c r="AD22" s="131"/>
      <c r="AE22" s="131"/>
      <c r="AF22" s="131"/>
      <c r="AG22" s="131"/>
      <c r="AH22" s="131"/>
    </row>
    <row r="23" spans="1:34" ht="12" customHeight="1" x14ac:dyDescent="0.2">
      <c r="A23" s="92">
        <v>17</v>
      </c>
      <c r="B23" s="34">
        <v>1878</v>
      </c>
      <c r="C23" s="34">
        <v>3118</v>
      </c>
      <c r="D23" s="34">
        <v>11</v>
      </c>
      <c r="E23" s="34">
        <v>0</v>
      </c>
      <c r="F23" s="34">
        <v>6511</v>
      </c>
      <c r="G23" s="34">
        <v>6201</v>
      </c>
      <c r="H23" s="34">
        <v>189</v>
      </c>
      <c r="I23" s="34">
        <v>0</v>
      </c>
      <c r="J23" s="34">
        <v>130</v>
      </c>
      <c r="K23" s="34">
        <v>21</v>
      </c>
      <c r="L23" s="34">
        <v>4021</v>
      </c>
      <c r="M23" s="34">
        <v>4144</v>
      </c>
      <c r="N23" s="34">
        <v>0</v>
      </c>
      <c r="O23" s="34">
        <v>0</v>
      </c>
      <c r="P23" s="34">
        <v>937</v>
      </c>
      <c r="Q23" s="34">
        <v>0</v>
      </c>
      <c r="R23" s="34">
        <v>0</v>
      </c>
      <c r="S23" s="34">
        <v>0</v>
      </c>
      <c r="T23" s="33">
        <v>691</v>
      </c>
      <c r="U23" s="33">
        <v>570</v>
      </c>
      <c r="V23" s="33">
        <v>0</v>
      </c>
      <c r="W23" s="59">
        <v>0</v>
      </c>
      <c r="X23" s="102">
        <f t="shared" si="0"/>
        <v>14368</v>
      </c>
      <c r="Y23" s="34">
        <f t="shared" si="1"/>
        <v>14054</v>
      </c>
      <c r="Z23" s="34">
        <f t="shared" si="2"/>
        <v>13101</v>
      </c>
      <c r="AA23" s="103">
        <f t="shared" si="3"/>
        <v>14033</v>
      </c>
      <c r="AC23" s="131"/>
      <c r="AD23" s="131"/>
      <c r="AE23" s="131"/>
      <c r="AF23" s="131"/>
      <c r="AG23" s="131"/>
      <c r="AH23" s="131"/>
    </row>
    <row r="24" spans="1:34" ht="12" customHeight="1" x14ac:dyDescent="0.2">
      <c r="A24" s="93">
        <v>18</v>
      </c>
      <c r="B24" s="35">
        <v>1951</v>
      </c>
      <c r="C24" s="35">
        <v>3117</v>
      </c>
      <c r="D24" s="35">
        <v>144</v>
      </c>
      <c r="E24" s="35">
        <v>0</v>
      </c>
      <c r="F24" s="35">
        <v>5739</v>
      </c>
      <c r="G24" s="35">
        <v>6250</v>
      </c>
      <c r="H24" s="35">
        <v>281</v>
      </c>
      <c r="I24" s="35">
        <v>0</v>
      </c>
      <c r="J24" s="35">
        <v>228</v>
      </c>
      <c r="K24" s="35">
        <v>0</v>
      </c>
      <c r="L24" s="35">
        <v>6216</v>
      </c>
      <c r="M24" s="35">
        <v>4910</v>
      </c>
      <c r="N24" s="35">
        <v>0</v>
      </c>
      <c r="O24" s="35">
        <v>0</v>
      </c>
      <c r="P24" s="35">
        <v>517</v>
      </c>
      <c r="Q24" s="35">
        <v>124</v>
      </c>
      <c r="R24" s="35">
        <v>554</v>
      </c>
      <c r="S24" s="35">
        <v>0</v>
      </c>
      <c r="T24" s="63">
        <v>64</v>
      </c>
      <c r="U24" s="63">
        <v>494</v>
      </c>
      <c r="V24" s="63">
        <v>69</v>
      </c>
      <c r="W24" s="64">
        <v>0</v>
      </c>
      <c r="X24" s="104">
        <f t="shared" si="0"/>
        <v>15763</v>
      </c>
      <c r="Y24" s="35">
        <f t="shared" si="1"/>
        <v>14895</v>
      </c>
      <c r="Z24" s="35">
        <f t="shared" si="2"/>
        <v>13970</v>
      </c>
      <c r="AA24" s="105">
        <f t="shared" si="3"/>
        <v>14771</v>
      </c>
      <c r="AC24" s="131"/>
      <c r="AD24" s="131"/>
      <c r="AE24" s="131"/>
      <c r="AF24" s="131"/>
      <c r="AG24" s="131"/>
      <c r="AH24" s="131"/>
    </row>
    <row r="25" spans="1:34" ht="12" customHeight="1" x14ac:dyDescent="0.2">
      <c r="A25" s="94">
        <v>19</v>
      </c>
      <c r="B25" s="36">
        <v>3369</v>
      </c>
      <c r="C25" s="36">
        <v>1423</v>
      </c>
      <c r="D25" s="36">
        <v>30</v>
      </c>
      <c r="E25" s="36">
        <v>0</v>
      </c>
      <c r="F25" s="36">
        <v>9341</v>
      </c>
      <c r="G25" s="36">
        <v>3967</v>
      </c>
      <c r="H25" s="36">
        <v>165</v>
      </c>
      <c r="I25" s="36">
        <v>0</v>
      </c>
      <c r="J25" s="36">
        <v>439</v>
      </c>
      <c r="K25" s="36">
        <v>122</v>
      </c>
      <c r="L25" s="36">
        <v>2860</v>
      </c>
      <c r="M25" s="36">
        <v>2861</v>
      </c>
      <c r="N25" s="36">
        <v>0</v>
      </c>
      <c r="O25" s="36">
        <v>0</v>
      </c>
      <c r="P25" s="36">
        <v>676</v>
      </c>
      <c r="Q25" s="36">
        <v>168</v>
      </c>
      <c r="R25" s="36">
        <v>0</v>
      </c>
      <c r="S25" s="36">
        <v>0</v>
      </c>
      <c r="T25" s="74">
        <v>0</v>
      </c>
      <c r="U25" s="74">
        <v>98</v>
      </c>
      <c r="V25" s="74">
        <v>0</v>
      </c>
      <c r="W25" s="75">
        <v>0</v>
      </c>
      <c r="X25" s="106">
        <f t="shared" si="0"/>
        <v>16880</v>
      </c>
      <c r="Y25" s="36">
        <f t="shared" si="1"/>
        <v>8639</v>
      </c>
      <c r="Z25" s="36">
        <f t="shared" si="2"/>
        <v>15570</v>
      </c>
      <c r="AA25" s="107">
        <f t="shared" si="3"/>
        <v>8349</v>
      </c>
      <c r="AC25" s="131"/>
      <c r="AD25" s="131"/>
      <c r="AE25" s="131"/>
      <c r="AF25" s="131"/>
      <c r="AG25" s="131"/>
      <c r="AH25" s="131"/>
    </row>
    <row r="26" spans="1:34" ht="12" customHeight="1" x14ac:dyDescent="0.2">
      <c r="A26" s="92">
        <v>20</v>
      </c>
      <c r="B26" s="34">
        <v>2344</v>
      </c>
      <c r="C26" s="34">
        <v>3095</v>
      </c>
      <c r="D26" s="34">
        <v>0</v>
      </c>
      <c r="E26" s="34">
        <v>0</v>
      </c>
      <c r="F26" s="34">
        <v>7645</v>
      </c>
      <c r="G26" s="34">
        <v>6628</v>
      </c>
      <c r="H26" s="34">
        <v>110</v>
      </c>
      <c r="I26" s="34">
        <v>0</v>
      </c>
      <c r="J26" s="34">
        <v>287</v>
      </c>
      <c r="K26" s="34">
        <v>0</v>
      </c>
      <c r="L26" s="34">
        <v>898</v>
      </c>
      <c r="M26" s="34">
        <v>4892</v>
      </c>
      <c r="N26" s="34">
        <v>0</v>
      </c>
      <c r="O26" s="34">
        <v>0</v>
      </c>
      <c r="P26" s="34">
        <v>423</v>
      </c>
      <c r="Q26" s="34">
        <v>317</v>
      </c>
      <c r="R26" s="34">
        <v>188</v>
      </c>
      <c r="S26" s="34">
        <v>0</v>
      </c>
      <c r="T26" s="33">
        <v>76</v>
      </c>
      <c r="U26" s="33">
        <v>1065</v>
      </c>
      <c r="V26" s="33">
        <v>0</v>
      </c>
      <c r="W26" s="59">
        <v>0</v>
      </c>
      <c r="X26" s="102">
        <f t="shared" si="0"/>
        <v>11971</v>
      </c>
      <c r="Y26" s="34">
        <f t="shared" si="1"/>
        <v>15997</v>
      </c>
      <c r="Z26" s="34">
        <f t="shared" si="2"/>
        <v>10963</v>
      </c>
      <c r="AA26" s="103">
        <f t="shared" si="3"/>
        <v>15680</v>
      </c>
      <c r="AC26" s="131"/>
      <c r="AD26" s="131"/>
      <c r="AE26" s="131"/>
      <c r="AF26" s="131"/>
      <c r="AG26" s="131"/>
      <c r="AH26" s="131"/>
    </row>
    <row r="27" spans="1:34" ht="12" customHeight="1" x14ac:dyDescent="0.2">
      <c r="A27" s="93">
        <v>21</v>
      </c>
      <c r="B27" s="35">
        <v>2566</v>
      </c>
      <c r="C27" s="35">
        <v>1677</v>
      </c>
      <c r="D27" s="35">
        <v>3</v>
      </c>
      <c r="E27" s="35">
        <v>0</v>
      </c>
      <c r="F27" s="35">
        <v>9134</v>
      </c>
      <c r="G27" s="35">
        <v>2764</v>
      </c>
      <c r="H27" s="35">
        <v>132</v>
      </c>
      <c r="I27" s="35">
        <v>0</v>
      </c>
      <c r="J27" s="35">
        <v>362</v>
      </c>
      <c r="K27" s="35">
        <v>0</v>
      </c>
      <c r="L27" s="35">
        <v>4073</v>
      </c>
      <c r="M27" s="35">
        <v>1488</v>
      </c>
      <c r="N27" s="35">
        <v>0</v>
      </c>
      <c r="O27" s="35">
        <v>0</v>
      </c>
      <c r="P27" s="35">
        <v>1242</v>
      </c>
      <c r="Q27" s="35">
        <v>125</v>
      </c>
      <c r="R27" s="35">
        <v>709</v>
      </c>
      <c r="S27" s="35">
        <v>0</v>
      </c>
      <c r="T27" s="63">
        <v>504</v>
      </c>
      <c r="U27" s="63">
        <v>225</v>
      </c>
      <c r="V27" s="63">
        <v>116</v>
      </c>
      <c r="W27" s="64">
        <v>0</v>
      </c>
      <c r="X27" s="104">
        <f t="shared" si="0"/>
        <v>18841</v>
      </c>
      <c r="Y27" s="35">
        <f t="shared" si="1"/>
        <v>6279</v>
      </c>
      <c r="Z27" s="35">
        <f t="shared" si="2"/>
        <v>16277</v>
      </c>
      <c r="AA27" s="105">
        <f t="shared" si="3"/>
        <v>6154</v>
      </c>
      <c r="AC27" s="131"/>
      <c r="AD27" s="131"/>
      <c r="AE27" s="131"/>
      <c r="AF27" s="131"/>
      <c r="AG27" s="131"/>
      <c r="AH27" s="131"/>
    </row>
    <row r="28" spans="1:34" ht="12" customHeight="1" thickBot="1" x14ac:dyDescent="0.25">
      <c r="A28" s="95" t="s">
        <v>17</v>
      </c>
      <c r="B28" s="28">
        <f>SUM(B7:B27)</f>
        <v>47071</v>
      </c>
      <c r="C28" s="28">
        <f t="shared" ref="C28:W28" si="4">SUM(C7:C27)</f>
        <v>65023</v>
      </c>
      <c r="D28" s="28">
        <f t="shared" si="4"/>
        <v>1029</v>
      </c>
      <c r="E28" s="28">
        <f t="shared" si="4"/>
        <v>288</v>
      </c>
      <c r="F28" s="28">
        <f t="shared" si="4"/>
        <v>143263</v>
      </c>
      <c r="G28" s="28">
        <f t="shared" si="4"/>
        <v>125814</v>
      </c>
      <c r="H28" s="28">
        <f t="shared" si="4"/>
        <v>3852</v>
      </c>
      <c r="I28" s="28">
        <f t="shared" si="4"/>
        <v>1500</v>
      </c>
      <c r="J28" s="28">
        <f t="shared" si="4"/>
        <v>5527</v>
      </c>
      <c r="K28" s="28">
        <f t="shared" si="4"/>
        <v>309</v>
      </c>
      <c r="L28" s="28">
        <f t="shared" si="4"/>
        <v>92161</v>
      </c>
      <c r="M28" s="28">
        <f t="shared" si="4"/>
        <v>89706</v>
      </c>
      <c r="N28" s="28">
        <f t="shared" si="4"/>
        <v>24</v>
      </c>
      <c r="O28" s="28">
        <f t="shared" si="4"/>
        <v>238</v>
      </c>
      <c r="P28" s="28">
        <f t="shared" si="4"/>
        <v>21541</v>
      </c>
      <c r="Q28" s="28">
        <f t="shared" si="4"/>
        <v>6094</v>
      </c>
      <c r="R28" s="28">
        <f t="shared" si="4"/>
        <v>3994</v>
      </c>
      <c r="S28" s="28">
        <f t="shared" si="4"/>
        <v>44</v>
      </c>
      <c r="T28" s="28">
        <f t="shared" si="4"/>
        <v>34139</v>
      </c>
      <c r="U28" s="28">
        <f t="shared" si="4"/>
        <v>63068</v>
      </c>
      <c r="V28" s="28">
        <f t="shared" si="4"/>
        <v>664</v>
      </c>
      <c r="W28" s="29">
        <f t="shared" si="4"/>
        <v>6187</v>
      </c>
      <c r="X28" s="96">
        <f t="shared" si="0"/>
        <v>353265</v>
      </c>
      <c r="Y28" s="28">
        <f t="shared" si="1"/>
        <v>358271</v>
      </c>
      <c r="Z28" s="28">
        <f t="shared" si="2"/>
        <v>316634</v>
      </c>
      <c r="AA28" s="29">
        <f t="shared" si="3"/>
        <v>343611</v>
      </c>
      <c r="AC28" s="131"/>
      <c r="AD28" s="131"/>
      <c r="AE28" s="131"/>
      <c r="AF28" s="131"/>
      <c r="AG28" s="131"/>
      <c r="AH28" s="131"/>
    </row>
    <row r="29" spans="1:34" ht="12" customHeight="1" x14ac:dyDescent="0.2">
      <c r="A29" s="97" t="s">
        <v>18</v>
      </c>
      <c r="B29" s="37">
        <v>484</v>
      </c>
      <c r="C29" s="37">
        <v>0</v>
      </c>
      <c r="D29" s="37">
        <v>87</v>
      </c>
      <c r="E29" s="37">
        <v>0</v>
      </c>
      <c r="F29" s="37">
        <v>473</v>
      </c>
      <c r="G29" s="37">
        <v>0</v>
      </c>
      <c r="H29" s="37">
        <v>42</v>
      </c>
      <c r="I29" s="37">
        <v>0</v>
      </c>
      <c r="J29" s="37">
        <v>0</v>
      </c>
      <c r="K29" s="37">
        <v>0</v>
      </c>
      <c r="L29" s="37">
        <v>5044</v>
      </c>
      <c r="M29" s="37">
        <v>979</v>
      </c>
      <c r="N29" s="37">
        <v>0</v>
      </c>
      <c r="O29" s="37">
        <v>0</v>
      </c>
      <c r="P29" s="37">
        <v>267</v>
      </c>
      <c r="Q29" s="37">
        <v>0</v>
      </c>
      <c r="R29" s="37">
        <v>142</v>
      </c>
      <c r="S29" s="37">
        <v>0</v>
      </c>
      <c r="T29" s="63">
        <v>4439</v>
      </c>
      <c r="U29" s="63">
        <v>264</v>
      </c>
      <c r="V29" s="63">
        <v>2644</v>
      </c>
      <c r="W29" s="64">
        <v>0</v>
      </c>
      <c r="X29" s="98">
        <f t="shared" si="0"/>
        <v>13622</v>
      </c>
      <c r="Y29" s="37">
        <f t="shared" si="1"/>
        <v>1243</v>
      </c>
      <c r="Z29" s="37">
        <f t="shared" si="2"/>
        <v>10440</v>
      </c>
      <c r="AA29" s="99">
        <f t="shared" si="3"/>
        <v>1243</v>
      </c>
      <c r="AC29" s="131"/>
      <c r="AD29" s="131"/>
      <c r="AE29" s="131"/>
      <c r="AF29" s="131"/>
      <c r="AG29" s="131"/>
      <c r="AH29" s="131"/>
    </row>
    <row r="30" spans="1:34" ht="12" customHeight="1" thickBot="1" x14ac:dyDescent="0.25">
      <c r="A30" s="95" t="s">
        <v>19</v>
      </c>
      <c r="B30" s="28">
        <f>SUM(B28:B29)</f>
        <v>47555</v>
      </c>
      <c r="C30" s="28">
        <f t="shared" ref="C30:W30" si="5">SUM(C28:C29)</f>
        <v>65023</v>
      </c>
      <c r="D30" s="28">
        <f>SUM(D28:D29)</f>
        <v>1116</v>
      </c>
      <c r="E30" s="28">
        <f t="shared" si="5"/>
        <v>288</v>
      </c>
      <c r="F30" s="28">
        <f t="shared" si="5"/>
        <v>143736</v>
      </c>
      <c r="G30" s="28">
        <f t="shared" si="5"/>
        <v>125814</v>
      </c>
      <c r="H30" s="28">
        <f t="shared" si="5"/>
        <v>3894</v>
      </c>
      <c r="I30" s="28">
        <f t="shared" si="5"/>
        <v>1500</v>
      </c>
      <c r="J30" s="28">
        <f t="shared" si="5"/>
        <v>5527</v>
      </c>
      <c r="K30" s="28">
        <f t="shared" si="5"/>
        <v>309</v>
      </c>
      <c r="L30" s="28">
        <f t="shared" si="5"/>
        <v>97205</v>
      </c>
      <c r="M30" s="28">
        <f t="shared" si="5"/>
        <v>90685</v>
      </c>
      <c r="N30" s="28">
        <f t="shared" si="5"/>
        <v>24</v>
      </c>
      <c r="O30" s="28">
        <f t="shared" si="5"/>
        <v>238</v>
      </c>
      <c r="P30" s="28">
        <f t="shared" si="5"/>
        <v>21808</v>
      </c>
      <c r="Q30" s="28">
        <f t="shared" si="5"/>
        <v>6094</v>
      </c>
      <c r="R30" s="28">
        <f t="shared" si="5"/>
        <v>4136</v>
      </c>
      <c r="S30" s="28">
        <f t="shared" si="5"/>
        <v>44</v>
      </c>
      <c r="T30" s="28">
        <f>SUM(T28:T29)</f>
        <v>38578</v>
      </c>
      <c r="U30" s="28">
        <f t="shared" si="5"/>
        <v>63332</v>
      </c>
      <c r="V30" s="28">
        <f>SUM(V28:V29)</f>
        <v>3308</v>
      </c>
      <c r="W30" s="29">
        <f t="shared" si="5"/>
        <v>6187</v>
      </c>
      <c r="X30" s="96">
        <f t="shared" si="0"/>
        <v>366887</v>
      </c>
      <c r="Y30" s="28">
        <f t="shared" si="1"/>
        <v>359514</v>
      </c>
      <c r="Z30" s="28">
        <f t="shared" si="2"/>
        <v>327074</v>
      </c>
      <c r="AA30" s="29">
        <f t="shared" si="3"/>
        <v>344854</v>
      </c>
      <c r="AC30" s="131"/>
      <c r="AD30" s="131"/>
      <c r="AE30" s="131"/>
      <c r="AF30" s="131"/>
      <c r="AG30" s="131"/>
      <c r="AH30" s="131"/>
    </row>
    <row r="31" spans="1:34" ht="12" customHeight="1" x14ac:dyDescent="0.2">
      <c r="A31" s="203" t="s">
        <v>226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C31" s="131"/>
      <c r="AD31" s="131"/>
      <c r="AE31" s="131"/>
      <c r="AF31" s="131"/>
      <c r="AG31" s="131"/>
      <c r="AH31" s="131"/>
    </row>
    <row r="32" spans="1:34" ht="12" customHeight="1" x14ac:dyDescent="0.2">
      <c r="A32" s="77" t="s">
        <v>288</v>
      </c>
      <c r="D32" s="100"/>
    </row>
    <row r="34" spans="1:27" ht="22.5" customHeight="1" thickBot="1" x14ac:dyDescent="0.35">
      <c r="A34" s="53" t="s">
        <v>155</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3190</v>
      </c>
      <c r="C38" s="34">
        <v>4067</v>
      </c>
      <c r="D38" s="34">
        <v>5</v>
      </c>
      <c r="E38" s="34">
        <v>0</v>
      </c>
      <c r="F38" s="34">
        <v>8965</v>
      </c>
      <c r="G38" s="34">
        <v>7830</v>
      </c>
      <c r="H38" s="34">
        <v>170</v>
      </c>
      <c r="I38" s="34">
        <v>67</v>
      </c>
      <c r="J38" s="34">
        <v>496</v>
      </c>
      <c r="K38" s="34">
        <v>0</v>
      </c>
      <c r="L38" s="34">
        <v>9054</v>
      </c>
      <c r="M38" s="34">
        <v>6048</v>
      </c>
      <c r="N38" s="34">
        <v>0</v>
      </c>
      <c r="O38" s="34">
        <v>115</v>
      </c>
      <c r="P38" s="34">
        <v>3591</v>
      </c>
      <c r="Q38" s="34">
        <v>511</v>
      </c>
      <c r="R38" s="34">
        <v>623</v>
      </c>
      <c r="S38" s="34">
        <v>44</v>
      </c>
      <c r="T38" s="33">
        <v>4079</v>
      </c>
      <c r="U38" s="33">
        <v>22770</v>
      </c>
      <c r="V38" s="33">
        <v>43</v>
      </c>
      <c r="W38" s="59">
        <v>1221</v>
      </c>
      <c r="X38" s="102">
        <f t="shared" ref="X38:X55" si="6">SUM(B38,D38,F38,H38,J38,L38,N38,P38,R38,T38,V38)</f>
        <v>30216</v>
      </c>
      <c r="Y38" s="34">
        <f t="shared" ref="Y38:Y55" si="7">SUM(C38,E38,G38,I38,K38,M38,O38,Q38,S38,U38,W38)</f>
        <v>42673</v>
      </c>
      <c r="Z38" s="34">
        <f t="shared" ref="Z38:Z55" si="8">SUM(B38,F38,L38,T38)</f>
        <v>25288</v>
      </c>
      <c r="AA38" s="103">
        <f t="shared" ref="AA38:AA55" si="9">SUM(C38,G38,M38,U38)</f>
        <v>40715</v>
      </c>
    </row>
    <row r="39" spans="1:27" ht="12" customHeight="1" x14ac:dyDescent="0.2">
      <c r="A39" s="92">
        <v>2</v>
      </c>
      <c r="B39" s="34">
        <v>827</v>
      </c>
      <c r="C39" s="34">
        <v>3109</v>
      </c>
      <c r="D39" s="34">
        <v>71</v>
      </c>
      <c r="E39" s="34">
        <v>14</v>
      </c>
      <c r="F39" s="34">
        <v>3219</v>
      </c>
      <c r="G39" s="34">
        <v>6025</v>
      </c>
      <c r="H39" s="34">
        <v>266</v>
      </c>
      <c r="I39" s="34">
        <v>44</v>
      </c>
      <c r="J39" s="34">
        <v>243</v>
      </c>
      <c r="K39" s="34">
        <v>0</v>
      </c>
      <c r="L39" s="34">
        <v>3421</v>
      </c>
      <c r="M39" s="34">
        <v>4134</v>
      </c>
      <c r="N39" s="34">
        <v>0</v>
      </c>
      <c r="O39" s="34">
        <v>0</v>
      </c>
      <c r="P39" s="34">
        <v>1165</v>
      </c>
      <c r="Q39" s="34">
        <v>1050</v>
      </c>
      <c r="R39" s="34">
        <v>0</v>
      </c>
      <c r="S39" s="34">
        <v>0</v>
      </c>
      <c r="T39" s="33">
        <v>1697</v>
      </c>
      <c r="U39" s="33">
        <v>2262</v>
      </c>
      <c r="V39" s="33">
        <v>0</v>
      </c>
      <c r="W39" s="59">
        <v>477</v>
      </c>
      <c r="X39" s="102">
        <f t="shared" si="6"/>
        <v>10909</v>
      </c>
      <c r="Y39" s="34">
        <f t="shared" si="7"/>
        <v>17115</v>
      </c>
      <c r="Z39" s="34">
        <f t="shared" si="8"/>
        <v>9164</v>
      </c>
      <c r="AA39" s="103">
        <f t="shared" si="9"/>
        <v>15530</v>
      </c>
    </row>
    <row r="40" spans="1:27" ht="12" customHeight="1" x14ac:dyDescent="0.2">
      <c r="A40" s="93">
        <v>3</v>
      </c>
      <c r="B40" s="35">
        <v>2460</v>
      </c>
      <c r="C40" s="35">
        <v>3975</v>
      </c>
      <c r="D40" s="35">
        <v>47</v>
      </c>
      <c r="E40" s="35">
        <v>62</v>
      </c>
      <c r="F40" s="35">
        <v>9395</v>
      </c>
      <c r="G40" s="35">
        <v>8177</v>
      </c>
      <c r="H40" s="35">
        <v>119</v>
      </c>
      <c r="I40" s="35">
        <v>170</v>
      </c>
      <c r="J40" s="35">
        <v>667</v>
      </c>
      <c r="K40" s="35">
        <v>0</v>
      </c>
      <c r="L40" s="35">
        <v>9375</v>
      </c>
      <c r="M40" s="35">
        <v>5340</v>
      </c>
      <c r="N40" s="35">
        <v>0</v>
      </c>
      <c r="O40" s="35">
        <v>63</v>
      </c>
      <c r="P40" s="35">
        <v>2990</v>
      </c>
      <c r="Q40" s="35">
        <v>185</v>
      </c>
      <c r="R40" s="35">
        <v>0</v>
      </c>
      <c r="S40" s="35">
        <v>0</v>
      </c>
      <c r="T40" s="63">
        <v>11906</v>
      </c>
      <c r="U40" s="63">
        <v>12531</v>
      </c>
      <c r="V40" s="63">
        <v>0</v>
      </c>
      <c r="W40" s="64">
        <v>1855</v>
      </c>
      <c r="X40" s="104">
        <f t="shared" si="6"/>
        <v>36959</v>
      </c>
      <c r="Y40" s="35">
        <f t="shared" si="7"/>
        <v>32358</v>
      </c>
      <c r="Z40" s="35">
        <f t="shared" si="8"/>
        <v>33136</v>
      </c>
      <c r="AA40" s="105">
        <f t="shared" si="9"/>
        <v>30023</v>
      </c>
    </row>
    <row r="41" spans="1:27" ht="12" customHeight="1" x14ac:dyDescent="0.2">
      <c r="A41" s="94">
        <v>4</v>
      </c>
      <c r="B41" s="36">
        <v>6594</v>
      </c>
      <c r="C41" s="36">
        <v>3041</v>
      </c>
      <c r="D41" s="36">
        <v>409</v>
      </c>
      <c r="E41" s="36">
        <v>3</v>
      </c>
      <c r="F41" s="36">
        <v>18997</v>
      </c>
      <c r="G41" s="36">
        <v>7461</v>
      </c>
      <c r="H41" s="36">
        <v>801</v>
      </c>
      <c r="I41" s="36">
        <v>41</v>
      </c>
      <c r="J41" s="36">
        <v>853</v>
      </c>
      <c r="K41" s="36">
        <v>53</v>
      </c>
      <c r="L41" s="36">
        <v>9343</v>
      </c>
      <c r="M41" s="36">
        <v>4353</v>
      </c>
      <c r="N41" s="36">
        <v>0</v>
      </c>
      <c r="O41" s="36">
        <v>0</v>
      </c>
      <c r="P41" s="36">
        <v>2263</v>
      </c>
      <c r="Q41" s="36">
        <v>389</v>
      </c>
      <c r="R41" s="36">
        <v>260</v>
      </c>
      <c r="S41" s="36">
        <v>0</v>
      </c>
      <c r="T41" s="74">
        <v>700</v>
      </c>
      <c r="U41" s="74">
        <v>84</v>
      </c>
      <c r="V41" s="74">
        <v>330</v>
      </c>
      <c r="W41" s="75">
        <v>0</v>
      </c>
      <c r="X41" s="106">
        <f t="shared" si="6"/>
        <v>40550</v>
      </c>
      <c r="Y41" s="36">
        <f t="shared" si="7"/>
        <v>15425</v>
      </c>
      <c r="Z41" s="36">
        <f t="shared" si="8"/>
        <v>35634</v>
      </c>
      <c r="AA41" s="107">
        <f t="shared" si="9"/>
        <v>14939</v>
      </c>
    </row>
    <row r="42" spans="1:27" ht="12" customHeight="1" x14ac:dyDescent="0.2">
      <c r="A42" s="92">
        <v>5</v>
      </c>
      <c r="B42" s="34">
        <v>2532</v>
      </c>
      <c r="C42" s="34">
        <v>3374</v>
      </c>
      <c r="D42" s="34">
        <v>0</v>
      </c>
      <c r="E42" s="34">
        <v>63</v>
      </c>
      <c r="F42" s="34">
        <v>6152</v>
      </c>
      <c r="G42" s="34">
        <v>7085</v>
      </c>
      <c r="H42" s="34">
        <v>0</v>
      </c>
      <c r="I42" s="34">
        <v>207</v>
      </c>
      <c r="J42" s="34">
        <v>275</v>
      </c>
      <c r="K42" s="34">
        <v>0</v>
      </c>
      <c r="L42" s="34">
        <v>5108</v>
      </c>
      <c r="M42" s="34">
        <v>7373</v>
      </c>
      <c r="N42" s="34">
        <v>0</v>
      </c>
      <c r="O42" s="34">
        <v>31</v>
      </c>
      <c r="P42" s="34">
        <v>1616</v>
      </c>
      <c r="Q42" s="34">
        <v>481</v>
      </c>
      <c r="R42" s="34">
        <v>102</v>
      </c>
      <c r="S42" s="34">
        <v>0</v>
      </c>
      <c r="T42" s="33">
        <v>1161</v>
      </c>
      <c r="U42" s="33">
        <v>5701</v>
      </c>
      <c r="V42" s="33">
        <v>0</v>
      </c>
      <c r="W42" s="59">
        <v>0</v>
      </c>
      <c r="X42" s="102">
        <f t="shared" si="6"/>
        <v>16946</v>
      </c>
      <c r="Y42" s="34">
        <f t="shared" si="7"/>
        <v>24315</v>
      </c>
      <c r="Z42" s="34">
        <f t="shared" si="8"/>
        <v>14953</v>
      </c>
      <c r="AA42" s="103">
        <f t="shared" si="9"/>
        <v>23533</v>
      </c>
    </row>
    <row r="43" spans="1:27" ht="12" customHeight="1" x14ac:dyDescent="0.2">
      <c r="A43" s="93">
        <v>6</v>
      </c>
      <c r="B43" s="35">
        <v>2532</v>
      </c>
      <c r="C43" s="35">
        <v>4134</v>
      </c>
      <c r="D43" s="35">
        <v>103</v>
      </c>
      <c r="E43" s="35">
        <v>51</v>
      </c>
      <c r="F43" s="35">
        <v>6406</v>
      </c>
      <c r="G43" s="35">
        <v>8487</v>
      </c>
      <c r="H43" s="35">
        <v>50</v>
      </c>
      <c r="I43" s="35">
        <v>120</v>
      </c>
      <c r="J43" s="35">
        <v>127</v>
      </c>
      <c r="K43" s="35">
        <v>0</v>
      </c>
      <c r="L43" s="35">
        <v>8282</v>
      </c>
      <c r="M43" s="35">
        <v>6109</v>
      </c>
      <c r="N43" s="35">
        <v>0</v>
      </c>
      <c r="O43" s="35">
        <v>0</v>
      </c>
      <c r="P43" s="35">
        <v>1616</v>
      </c>
      <c r="Q43" s="35">
        <v>352</v>
      </c>
      <c r="R43" s="35">
        <v>0</v>
      </c>
      <c r="S43" s="35">
        <v>0</v>
      </c>
      <c r="T43" s="63">
        <v>3583</v>
      </c>
      <c r="U43" s="63">
        <v>3588</v>
      </c>
      <c r="V43" s="63">
        <v>0</v>
      </c>
      <c r="W43" s="64">
        <v>0</v>
      </c>
      <c r="X43" s="104">
        <f t="shared" si="6"/>
        <v>22699</v>
      </c>
      <c r="Y43" s="35">
        <f t="shared" si="7"/>
        <v>22841</v>
      </c>
      <c r="Z43" s="35">
        <f t="shared" si="8"/>
        <v>20803</v>
      </c>
      <c r="AA43" s="105">
        <f t="shared" si="9"/>
        <v>22318</v>
      </c>
    </row>
    <row r="44" spans="1:27" ht="12" customHeight="1" x14ac:dyDescent="0.2">
      <c r="A44" s="94">
        <v>7</v>
      </c>
      <c r="B44" s="36">
        <v>3335</v>
      </c>
      <c r="C44" s="36">
        <v>4530</v>
      </c>
      <c r="D44" s="36">
        <v>0</v>
      </c>
      <c r="E44" s="36">
        <v>9</v>
      </c>
      <c r="F44" s="36">
        <v>10840</v>
      </c>
      <c r="G44" s="36">
        <v>8782</v>
      </c>
      <c r="H44" s="36">
        <v>187</v>
      </c>
      <c r="I44" s="36">
        <v>46</v>
      </c>
      <c r="J44" s="36">
        <v>446</v>
      </c>
      <c r="K44" s="36">
        <v>53</v>
      </c>
      <c r="L44" s="36">
        <v>6131</v>
      </c>
      <c r="M44" s="36">
        <v>4238</v>
      </c>
      <c r="N44" s="36">
        <v>0</v>
      </c>
      <c r="O44" s="36">
        <v>0</v>
      </c>
      <c r="P44" s="36">
        <v>1257</v>
      </c>
      <c r="Q44" s="36">
        <v>853</v>
      </c>
      <c r="R44" s="36">
        <v>0</v>
      </c>
      <c r="S44" s="36">
        <v>0</v>
      </c>
      <c r="T44" s="74">
        <v>1288</v>
      </c>
      <c r="U44" s="74">
        <v>2807</v>
      </c>
      <c r="V44" s="74">
        <v>0</v>
      </c>
      <c r="W44" s="75">
        <v>0</v>
      </c>
      <c r="X44" s="106">
        <f t="shared" si="6"/>
        <v>23484</v>
      </c>
      <c r="Y44" s="36">
        <f t="shared" si="7"/>
        <v>21318</v>
      </c>
      <c r="Z44" s="36">
        <f t="shared" si="8"/>
        <v>21594</v>
      </c>
      <c r="AA44" s="107">
        <f t="shared" si="9"/>
        <v>20357</v>
      </c>
    </row>
    <row r="45" spans="1:27" ht="12" customHeight="1" x14ac:dyDescent="0.2">
      <c r="A45" s="92">
        <v>8</v>
      </c>
      <c r="B45" s="34">
        <v>6812</v>
      </c>
      <c r="C45" s="34">
        <v>3488</v>
      </c>
      <c r="D45" s="34">
        <v>3</v>
      </c>
      <c r="E45" s="34">
        <v>0</v>
      </c>
      <c r="F45" s="34">
        <v>17867</v>
      </c>
      <c r="G45" s="34">
        <v>7204</v>
      </c>
      <c r="H45" s="34">
        <v>319</v>
      </c>
      <c r="I45" s="34">
        <v>0</v>
      </c>
      <c r="J45" s="34">
        <v>752</v>
      </c>
      <c r="K45" s="34">
        <v>122</v>
      </c>
      <c r="L45" s="34">
        <v>6113</v>
      </c>
      <c r="M45" s="34">
        <v>4415</v>
      </c>
      <c r="N45" s="34">
        <v>0</v>
      </c>
      <c r="O45" s="34">
        <v>0</v>
      </c>
      <c r="P45" s="34">
        <v>1831</v>
      </c>
      <c r="Q45" s="34">
        <v>293</v>
      </c>
      <c r="R45" s="34">
        <v>709</v>
      </c>
      <c r="S45" s="34">
        <v>0</v>
      </c>
      <c r="T45" s="33">
        <v>580</v>
      </c>
      <c r="U45" s="33">
        <v>666</v>
      </c>
      <c r="V45" s="33">
        <v>116</v>
      </c>
      <c r="W45" s="59">
        <v>0</v>
      </c>
      <c r="X45" s="102">
        <f t="shared" si="6"/>
        <v>35102</v>
      </c>
      <c r="Y45" s="34">
        <f t="shared" si="7"/>
        <v>16188</v>
      </c>
      <c r="Z45" s="34">
        <f t="shared" si="8"/>
        <v>31372</v>
      </c>
      <c r="AA45" s="103">
        <f t="shared" si="9"/>
        <v>15773</v>
      </c>
    </row>
    <row r="46" spans="1:27" ht="12" customHeight="1" x14ac:dyDescent="0.2">
      <c r="A46" s="93">
        <v>9</v>
      </c>
      <c r="B46" s="35">
        <v>2630</v>
      </c>
      <c r="C46" s="35">
        <v>4439</v>
      </c>
      <c r="D46" s="35">
        <v>0</v>
      </c>
      <c r="E46" s="35">
        <v>0</v>
      </c>
      <c r="F46" s="35">
        <v>11870</v>
      </c>
      <c r="G46" s="35">
        <v>9334</v>
      </c>
      <c r="H46" s="35">
        <v>0</v>
      </c>
      <c r="I46" s="35">
        <v>0</v>
      </c>
      <c r="J46" s="35">
        <v>396</v>
      </c>
      <c r="K46" s="35">
        <v>0</v>
      </c>
      <c r="L46" s="35">
        <v>7592</v>
      </c>
      <c r="M46" s="35">
        <v>7427</v>
      </c>
      <c r="N46" s="35">
        <v>0</v>
      </c>
      <c r="O46" s="35">
        <v>0</v>
      </c>
      <c r="P46" s="35">
        <v>736</v>
      </c>
      <c r="Q46" s="35">
        <v>421</v>
      </c>
      <c r="R46" s="35">
        <v>1098</v>
      </c>
      <c r="S46" s="35">
        <v>0</v>
      </c>
      <c r="T46" s="63">
        <v>0</v>
      </c>
      <c r="U46" s="63">
        <v>1032</v>
      </c>
      <c r="V46" s="63">
        <v>75</v>
      </c>
      <c r="W46" s="64">
        <v>0</v>
      </c>
      <c r="X46" s="104">
        <f t="shared" si="6"/>
        <v>24397</v>
      </c>
      <c r="Y46" s="35">
        <f t="shared" si="7"/>
        <v>22653</v>
      </c>
      <c r="Z46" s="35">
        <f t="shared" si="8"/>
        <v>22092</v>
      </c>
      <c r="AA46" s="105">
        <f t="shared" si="9"/>
        <v>22232</v>
      </c>
    </row>
    <row r="47" spans="1:27" ht="12" customHeight="1" x14ac:dyDescent="0.2">
      <c r="A47" s="94">
        <v>10</v>
      </c>
      <c r="B47" s="36">
        <v>3423</v>
      </c>
      <c r="C47" s="36">
        <v>3466</v>
      </c>
      <c r="D47" s="36">
        <v>144</v>
      </c>
      <c r="E47" s="36">
        <v>0</v>
      </c>
      <c r="F47" s="36">
        <v>10590</v>
      </c>
      <c r="G47" s="36">
        <v>6969</v>
      </c>
      <c r="H47" s="36">
        <v>281</v>
      </c>
      <c r="I47" s="36">
        <v>0</v>
      </c>
      <c r="J47" s="36">
        <v>302</v>
      </c>
      <c r="K47" s="36">
        <v>0</v>
      </c>
      <c r="L47" s="36">
        <v>6695</v>
      </c>
      <c r="M47" s="36">
        <v>6033</v>
      </c>
      <c r="N47" s="36">
        <v>0</v>
      </c>
      <c r="O47" s="36">
        <v>0</v>
      </c>
      <c r="P47" s="36">
        <v>1405</v>
      </c>
      <c r="Q47" s="36">
        <v>300</v>
      </c>
      <c r="R47" s="36">
        <v>554</v>
      </c>
      <c r="S47" s="36">
        <v>0</v>
      </c>
      <c r="T47" s="74">
        <v>64</v>
      </c>
      <c r="U47" s="74">
        <v>1033</v>
      </c>
      <c r="V47" s="74">
        <v>69</v>
      </c>
      <c r="W47" s="75">
        <v>0</v>
      </c>
      <c r="X47" s="106">
        <f t="shared" si="6"/>
        <v>23527</v>
      </c>
      <c r="Y47" s="36">
        <f t="shared" si="7"/>
        <v>17801</v>
      </c>
      <c r="Z47" s="36">
        <f t="shared" si="8"/>
        <v>20772</v>
      </c>
      <c r="AA47" s="107">
        <f t="shared" si="9"/>
        <v>17501</v>
      </c>
    </row>
    <row r="48" spans="1:27" ht="12" customHeight="1" x14ac:dyDescent="0.2">
      <c r="A48" s="92">
        <v>11</v>
      </c>
      <c r="B48" s="34">
        <v>2837</v>
      </c>
      <c r="C48" s="34">
        <v>4539</v>
      </c>
      <c r="D48" s="34">
        <v>160</v>
      </c>
      <c r="E48" s="34">
        <v>0</v>
      </c>
      <c r="F48" s="34">
        <v>10119</v>
      </c>
      <c r="G48" s="34">
        <v>9211</v>
      </c>
      <c r="H48" s="34">
        <v>884</v>
      </c>
      <c r="I48" s="34">
        <v>43</v>
      </c>
      <c r="J48" s="34">
        <v>227</v>
      </c>
      <c r="K48" s="34">
        <v>21</v>
      </c>
      <c r="L48" s="34">
        <v>3614</v>
      </c>
      <c r="M48" s="34">
        <v>5876</v>
      </c>
      <c r="N48" s="34">
        <v>0</v>
      </c>
      <c r="O48" s="34">
        <v>0</v>
      </c>
      <c r="P48" s="34">
        <v>816</v>
      </c>
      <c r="Q48" s="34">
        <v>81</v>
      </c>
      <c r="R48" s="34">
        <v>0</v>
      </c>
      <c r="S48" s="34">
        <v>0</v>
      </c>
      <c r="T48" s="33">
        <v>691</v>
      </c>
      <c r="U48" s="33">
        <v>671</v>
      </c>
      <c r="V48" s="33">
        <v>0</v>
      </c>
      <c r="W48" s="59">
        <v>0</v>
      </c>
      <c r="X48" s="102">
        <f t="shared" si="6"/>
        <v>19348</v>
      </c>
      <c r="Y48" s="34">
        <f t="shared" si="7"/>
        <v>20442</v>
      </c>
      <c r="Z48" s="34">
        <f t="shared" si="8"/>
        <v>17261</v>
      </c>
      <c r="AA48" s="103">
        <f t="shared" si="9"/>
        <v>20297</v>
      </c>
    </row>
    <row r="49" spans="1:27" ht="12" customHeight="1" x14ac:dyDescent="0.2">
      <c r="A49" s="93">
        <v>12</v>
      </c>
      <c r="B49" s="35">
        <v>3095</v>
      </c>
      <c r="C49" s="35">
        <v>5072</v>
      </c>
      <c r="D49" s="35">
        <v>13</v>
      </c>
      <c r="E49" s="35">
        <v>18</v>
      </c>
      <c r="F49" s="35">
        <v>8968</v>
      </c>
      <c r="G49" s="35">
        <v>8733</v>
      </c>
      <c r="H49" s="35">
        <v>99</v>
      </c>
      <c r="I49" s="35">
        <v>220</v>
      </c>
      <c r="J49" s="35">
        <v>186</v>
      </c>
      <c r="K49" s="35">
        <v>0</v>
      </c>
      <c r="L49" s="35">
        <v>3316</v>
      </c>
      <c r="M49" s="35">
        <v>6552</v>
      </c>
      <c r="N49" s="35">
        <v>0</v>
      </c>
      <c r="O49" s="35">
        <v>0</v>
      </c>
      <c r="P49" s="35">
        <v>598</v>
      </c>
      <c r="Q49" s="35">
        <v>689</v>
      </c>
      <c r="R49" s="35">
        <v>0</v>
      </c>
      <c r="S49" s="35">
        <v>0</v>
      </c>
      <c r="T49" s="63">
        <v>0</v>
      </c>
      <c r="U49" s="63">
        <v>1007</v>
      </c>
      <c r="V49" s="63">
        <v>0</v>
      </c>
      <c r="W49" s="64">
        <v>217</v>
      </c>
      <c r="X49" s="104">
        <f t="shared" si="6"/>
        <v>16275</v>
      </c>
      <c r="Y49" s="35">
        <f t="shared" si="7"/>
        <v>22508</v>
      </c>
      <c r="Z49" s="35">
        <f t="shared" si="8"/>
        <v>15379</v>
      </c>
      <c r="AA49" s="105">
        <f t="shared" si="9"/>
        <v>21364</v>
      </c>
    </row>
    <row r="50" spans="1:27" ht="12" customHeight="1" x14ac:dyDescent="0.2">
      <c r="A50" s="94">
        <v>13</v>
      </c>
      <c r="B50" s="36">
        <v>2028</v>
      </c>
      <c r="C50" s="36">
        <v>8210</v>
      </c>
      <c r="D50" s="36">
        <v>6</v>
      </c>
      <c r="E50" s="36">
        <v>42</v>
      </c>
      <c r="F50" s="36">
        <v>5754</v>
      </c>
      <c r="G50" s="36">
        <v>14561</v>
      </c>
      <c r="H50" s="36">
        <v>111</v>
      </c>
      <c r="I50" s="36">
        <v>133</v>
      </c>
      <c r="J50" s="36">
        <v>181</v>
      </c>
      <c r="K50" s="36">
        <v>23</v>
      </c>
      <c r="L50" s="36">
        <v>5998</v>
      </c>
      <c r="M50" s="36">
        <v>12426</v>
      </c>
      <c r="N50" s="36">
        <v>0</v>
      </c>
      <c r="O50" s="36">
        <v>0</v>
      </c>
      <c r="P50" s="36">
        <v>559</v>
      </c>
      <c r="Q50" s="36">
        <v>188</v>
      </c>
      <c r="R50" s="36">
        <v>0</v>
      </c>
      <c r="S50" s="36">
        <v>0</v>
      </c>
      <c r="T50" s="74">
        <v>3458</v>
      </c>
      <c r="U50" s="74">
        <v>4045</v>
      </c>
      <c r="V50" s="74">
        <v>0</v>
      </c>
      <c r="W50" s="75">
        <v>1399</v>
      </c>
      <c r="X50" s="106">
        <f t="shared" si="6"/>
        <v>18095</v>
      </c>
      <c r="Y50" s="36">
        <f t="shared" si="7"/>
        <v>41027</v>
      </c>
      <c r="Z50" s="36">
        <f t="shared" si="8"/>
        <v>17238</v>
      </c>
      <c r="AA50" s="107">
        <f t="shared" si="9"/>
        <v>39242</v>
      </c>
    </row>
    <row r="51" spans="1:27" ht="12" customHeight="1" x14ac:dyDescent="0.2">
      <c r="A51" s="92">
        <v>14</v>
      </c>
      <c r="B51" s="34">
        <v>2607</v>
      </c>
      <c r="C51" s="34">
        <v>6192</v>
      </c>
      <c r="D51" s="34">
        <v>68</v>
      </c>
      <c r="E51" s="34">
        <v>22</v>
      </c>
      <c r="F51" s="34">
        <v>6762</v>
      </c>
      <c r="G51" s="34">
        <v>10639</v>
      </c>
      <c r="H51" s="34">
        <v>515</v>
      </c>
      <c r="I51" s="34">
        <v>188</v>
      </c>
      <c r="J51" s="34">
        <v>138</v>
      </c>
      <c r="K51" s="34">
        <v>37</v>
      </c>
      <c r="L51" s="34">
        <v>3904</v>
      </c>
      <c r="M51" s="34">
        <v>6252</v>
      </c>
      <c r="N51" s="34">
        <v>24</v>
      </c>
      <c r="O51" s="34">
        <v>0</v>
      </c>
      <c r="P51" s="34">
        <v>754</v>
      </c>
      <c r="Q51" s="34">
        <v>241</v>
      </c>
      <c r="R51" s="34">
        <v>0</v>
      </c>
      <c r="S51" s="34">
        <v>0</v>
      </c>
      <c r="T51" s="33">
        <v>4579</v>
      </c>
      <c r="U51" s="33">
        <v>3589</v>
      </c>
      <c r="V51" s="33">
        <v>0</v>
      </c>
      <c r="W51" s="59">
        <v>774</v>
      </c>
      <c r="X51" s="102">
        <f t="shared" si="6"/>
        <v>19351</v>
      </c>
      <c r="Y51" s="34">
        <f t="shared" si="7"/>
        <v>27934</v>
      </c>
      <c r="Z51" s="34">
        <f t="shared" si="8"/>
        <v>17852</v>
      </c>
      <c r="AA51" s="103">
        <f t="shared" si="9"/>
        <v>26672</v>
      </c>
    </row>
    <row r="52" spans="1:27" ht="12" customHeight="1" x14ac:dyDescent="0.2">
      <c r="A52" s="93">
        <v>15</v>
      </c>
      <c r="B52" s="35">
        <v>2169</v>
      </c>
      <c r="C52" s="35">
        <v>3387</v>
      </c>
      <c r="D52" s="35">
        <v>0</v>
      </c>
      <c r="E52" s="35">
        <v>4</v>
      </c>
      <c r="F52" s="35">
        <v>7359</v>
      </c>
      <c r="G52" s="35">
        <v>5316</v>
      </c>
      <c r="H52" s="35">
        <v>50</v>
      </c>
      <c r="I52" s="35">
        <v>221</v>
      </c>
      <c r="J52" s="35">
        <v>238</v>
      </c>
      <c r="K52" s="35">
        <v>0</v>
      </c>
      <c r="L52" s="35">
        <v>4215</v>
      </c>
      <c r="M52" s="35">
        <v>3130</v>
      </c>
      <c r="N52" s="35">
        <v>0</v>
      </c>
      <c r="O52" s="35">
        <v>29</v>
      </c>
      <c r="P52" s="35">
        <v>344</v>
      </c>
      <c r="Q52" s="35">
        <v>60</v>
      </c>
      <c r="R52" s="35">
        <v>648</v>
      </c>
      <c r="S52" s="35">
        <v>0</v>
      </c>
      <c r="T52" s="63">
        <v>353</v>
      </c>
      <c r="U52" s="63">
        <v>1282</v>
      </c>
      <c r="V52" s="63">
        <v>31</v>
      </c>
      <c r="W52" s="64">
        <v>244</v>
      </c>
      <c r="X52" s="104">
        <f t="shared" si="6"/>
        <v>15407</v>
      </c>
      <c r="Y52" s="35">
        <f t="shared" si="7"/>
        <v>13673</v>
      </c>
      <c r="Z52" s="35">
        <f t="shared" si="8"/>
        <v>14096</v>
      </c>
      <c r="AA52" s="105">
        <f t="shared" si="9"/>
        <v>13115</v>
      </c>
    </row>
    <row r="53" spans="1:27" ht="12" customHeight="1" thickBot="1" x14ac:dyDescent="0.25">
      <c r="A53" s="95" t="s">
        <v>17</v>
      </c>
      <c r="B53" s="28">
        <f t="shared" ref="B53:W53" si="10">SUM(B38:B52)</f>
        <v>47071</v>
      </c>
      <c r="C53" s="28">
        <f t="shared" si="10"/>
        <v>65023</v>
      </c>
      <c r="D53" s="28">
        <f t="shared" si="10"/>
        <v>1029</v>
      </c>
      <c r="E53" s="28">
        <f t="shared" si="10"/>
        <v>288</v>
      </c>
      <c r="F53" s="28">
        <f t="shared" si="10"/>
        <v>143263</v>
      </c>
      <c r="G53" s="28">
        <f t="shared" si="10"/>
        <v>125814</v>
      </c>
      <c r="H53" s="28">
        <f t="shared" si="10"/>
        <v>3852</v>
      </c>
      <c r="I53" s="28">
        <f t="shared" si="10"/>
        <v>1500</v>
      </c>
      <c r="J53" s="28">
        <f t="shared" si="10"/>
        <v>5527</v>
      </c>
      <c r="K53" s="28">
        <f t="shared" si="10"/>
        <v>309</v>
      </c>
      <c r="L53" s="28">
        <f t="shared" si="10"/>
        <v>92161</v>
      </c>
      <c r="M53" s="28">
        <f t="shared" si="10"/>
        <v>89706</v>
      </c>
      <c r="N53" s="28">
        <f t="shared" si="10"/>
        <v>24</v>
      </c>
      <c r="O53" s="28">
        <f t="shared" si="10"/>
        <v>238</v>
      </c>
      <c r="P53" s="28">
        <f t="shared" si="10"/>
        <v>21541</v>
      </c>
      <c r="Q53" s="28">
        <f t="shared" si="10"/>
        <v>6094</v>
      </c>
      <c r="R53" s="28">
        <f t="shared" si="10"/>
        <v>3994</v>
      </c>
      <c r="S53" s="28">
        <f t="shared" si="10"/>
        <v>44</v>
      </c>
      <c r="T53" s="28">
        <f t="shared" si="10"/>
        <v>34139</v>
      </c>
      <c r="U53" s="28">
        <f t="shared" si="10"/>
        <v>63068</v>
      </c>
      <c r="V53" s="28">
        <f t="shared" si="10"/>
        <v>664</v>
      </c>
      <c r="W53" s="29">
        <f t="shared" si="10"/>
        <v>6187</v>
      </c>
      <c r="X53" s="96">
        <f t="shared" si="6"/>
        <v>353265</v>
      </c>
      <c r="Y53" s="28">
        <f t="shared" si="7"/>
        <v>358271</v>
      </c>
      <c r="Z53" s="28">
        <f t="shared" si="8"/>
        <v>316634</v>
      </c>
      <c r="AA53" s="29">
        <f t="shared" si="9"/>
        <v>343611</v>
      </c>
    </row>
    <row r="54" spans="1:27" ht="12" customHeight="1" x14ac:dyDescent="0.2">
      <c r="A54" s="97" t="s">
        <v>18</v>
      </c>
      <c r="B54" s="37">
        <v>484</v>
      </c>
      <c r="C54" s="37">
        <v>0</v>
      </c>
      <c r="D54" s="37">
        <v>87</v>
      </c>
      <c r="E54" s="37">
        <v>0</v>
      </c>
      <c r="F54" s="37">
        <v>473</v>
      </c>
      <c r="G54" s="37">
        <v>0</v>
      </c>
      <c r="H54" s="37">
        <v>42</v>
      </c>
      <c r="I54" s="37">
        <v>0</v>
      </c>
      <c r="J54" s="37">
        <v>0</v>
      </c>
      <c r="K54" s="37">
        <v>0</v>
      </c>
      <c r="L54" s="37">
        <v>5044</v>
      </c>
      <c r="M54" s="37">
        <v>979</v>
      </c>
      <c r="N54" s="37">
        <v>0</v>
      </c>
      <c r="O54" s="37">
        <v>0</v>
      </c>
      <c r="P54" s="37">
        <v>267</v>
      </c>
      <c r="Q54" s="37">
        <v>0</v>
      </c>
      <c r="R54" s="37">
        <v>142</v>
      </c>
      <c r="S54" s="37">
        <v>0</v>
      </c>
      <c r="T54" s="63">
        <v>4439</v>
      </c>
      <c r="U54" s="63">
        <v>264</v>
      </c>
      <c r="V54" s="63">
        <v>2644</v>
      </c>
      <c r="W54" s="64">
        <v>0</v>
      </c>
      <c r="X54" s="98">
        <f t="shared" si="6"/>
        <v>13622</v>
      </c>
      <c r="Y54" s="37">
        <f t="shared" si="7"/>
        <v>1243</v>
      </c>
      <c r="Z54" s="37">
        <f t="shared" si="8"/>
        <v>10440</v>
      </c>
      <c r="AA54" s="99">
        <f t="shared" si="9"/>
        <v>1243</v>
      </c>
    </row>
    <row r="55" spans="1:27" ht="12" customHeight="1" thickBot="1" x14ac:dyDescent="0.25">
      <c r="A55" s="95" t="s">
        <v>19</v>
      </c>
      <c r="B55" s="28">
        <f t="shared" ref="B55:W55" si="11">SUM(B53:B54)</f>
        <v>47555</v>
      </c>
      <c r="C55" s="28">
        <f t="shared" si="11"/>
        <v>65023</v>
      </c>
      <c r="D55" s="28">
        <f t="shared" si="11"/>
        <v>1116</v>
      </c>
      <c r="E55" s="28">
        <f t="shared" si="11"/>
        <v>288</v>
      </c>
      <c r="F55" s="28">
        <f t="shared" si="11"/>
        <v>143736</v>
      </c>
      <c r="G55" s="28">
        <f t="shared" si="11"/>
        <v>125814</v>
      </c>
      <c r="H55" s="28">
        <f t="shared" si="11"/>
        <v>3894</v>
      </c>
      <c r="I55" s="28">
        <f t="shared" si="11"/>
        <v>1500</v>
      </c>
      <c r="J55" s="28">
        <f t="shared" si="11"/>
        <v>5527</v>
      </c>
      <c r="K55" s="28">
        <f t="shared" si="11"/>
        <v>309</v>
      </c>
      <c r="L55" s="28">
        <f t="shared" si="11"/>
        <v>97205</v>
      </c>
      <c r="M55" s="28">
        <f t="shared" si="11"/>
        <v>90685</v>
      </c>
      <c r="N55" s="28">
        <f t="shared" si="11"/>
        <v>24</v>
      </c>
      <c r="O55" s="28">
        <f t="shared" si="11"/>
        <v>238</v>
      </c>
      <c r="P55" s="28">
        <f t="shared" si="11"/>
        <v>21808</v>
      </c>
      <c r="Q55" s="28">
        <f t="shared" si="11"/>
        <v>6094</v>
      </c>
      <c r="R55" s="28">
        <f t="shared" si="11"/>
        <v>4136</v>
      </c>
      <c r="S55" s="28">
        <f t="shared" si="11"/>
        <v>44</v>
      </c>
      <c r="T55" s="28">
        <f t="shared" si="11"/>
        <v>38578</v>
      </c>
      <c r="U55" s="28">
        <f t="shared" si="11"/>
        <v>63332</v>
      </c>
      <c r="V55" s="28">
        <f t="shared" si="11"/>
        <v>3308</v>
      </c>
      <c r="W55" s="29">
        <f t="shared" si="11"/>
        <v>6187</v>
      </c>
      <c r="X55" s="96">
        <f t="shared" si="6"/>
        <v>366887</v>
      </c>
      <c r="Y55" s="28">
        <f t="shared" si="7"/>
        <v>359514</v>
      </c>
      <c r="Z55" s="28">
        <f t="shared" si="8"/>
        <v>327074</v>
      </c>
      <c r="AA55" s="29">
        <f t="shared" si="9"/>
        <v>344854</v>
      </c>
    </row>
    <row r="56" spans="1:27" ht="12" customHeight="1" x14ac:dyDescent="0.2">
      <c r="A56" s="203" t="s">
        <v>226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288</v>
      </c>
    </row>
    <row r="58" spans="1:27" ht="12" customHeight="1" x14ac:dyDescent="0.2">
      <c r="A58" s="79"/>
    </row>
    <row r="59" spans="1:27" ht="19.5" customHeight="1" thickBot="1" x14ac:dyDescent="0.35">
      <c r="A59" s="53" t="s">
        <v>154</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 t="shared" ref="B63:AA63" si="12">SUM(B15:B16,B20:B23)</f>
        <v>10808</v>
      </c>
      <c r="C63" s="34">
        <f t="shared" si="12"/>
        <v>24276</v>
      </c>
      <c r="D63" s="34">
        <f t="shared" si="12"/>
        <v>102</v>
      </c>
      <c r="E63" s="34">
        <f t="shared" si="12"/>
        <v>64</v>
      </c>
      <c r="F63" s="34">
        <f t="shared" si="12"/>
        <v>32462</v>
      </c>
      <c r="G63" s="34">
        <f t="shared" si="12"/>
        <v>42870</v>
      </c>
      <c r="H63" s="34">
        <f t="shared" si="12"/>
        <v>944</v>
      </c>
      <c r="I63" s="34">
        <f t="shared" si="12"/>
        <v>615</v>
      </c>
      <c r="J63" s="34">
        <f t="shared" si="12"/>
        <v>822</v>
      </c>
      <c r="K63" s="34">
        <f t="shared" si="12"/>
        <v>81</v>
      </c>
      <c r="L63" s="34">
        <f t="shared" si="12"/>
        <v>19591</v>
      </c>
      <c r="M63" s="34">
        <f t="shared" si="12"/>
        <v>31334</v>
      </c>
      <c r="N63" s="34">
        <f t="shared" si="12"/>
        <v>24</v>
      </c>
      <c r="O63" s="34">
        <f t="shared" si="12"/>
        <v>29</v>
      </c>
      <c r="P63" s="34">
        <f t="shared" si="12"/>
        <v>2576</v>
      </c>
      <c r="Q63" s="34">
        <f t="shared" si="12"/>
        <v>1018</v>
      </c>
      <c r="R63" s="34">
        <f t="shared" si="12"/>
        <v>648</v>
      </c>
      <c r="S63" s="34">
        <f t="shared" si="12"/>
        <v>0</v>
      </c>
      <c r="T63" s="33">
        <f t="shared" si="12"/>
        <v>6667</v>
      </c>
      <c r="U63" s="33">
        <f t="shared" si="12"/>
        <v>8042</v>
      </c>
      <c r="V63" s="33">
        <f t="shared" si="12"/>
        <v>31</v>
      </c>
      <c r="W63" s="59">
        <f t="shared" si="12"/>
        <v>2395</v>
      </c>
      <c r="X63" s="102">
        <f t="shared" si="12"/>
        <v>74675</v>
      </c>
      <c r="Y63" s="34">
        <f t="shared" si="12"/>
        <v>110724</v>
      </c>
      <c r="Z63" s="34">
        <f t="shared" si="12"/>
        <v>69528</v>
      </c>
      <c r="AA63" s="103">
        <f t="shared" si="12"/>
        <v>106522</v>
      </c>
    </row>
    <row r="64" spans="1:27" ht="12" customHeight="1" x14ac:dyDescent="0.2">
      <c r="A64" s="92" t="s">
        <v>26</v>
      </c>
      <c r="B64" s="34">
        <f t="shared" ref="B64:AA64" si="13">SUM(B7:B9,B12:B14,B17:B18,B24)</f>
        <v>19572</v>
      </c>
      <c r="C64" s="34">
        <f t="shared" si="13"/>
        <v>29964</v>
      </c>
      <c r="D64" s="34">
        <f t="shared" si="13"/>
        <v>515</v>
      </c>
      <c r="E64" s="34">
        <f t="shared" si="13"/>
        <v>221</v>
      </c>
      <c r="F64" s="34">
        <f t="shared" si="13"/>
        <v>61791</v>
      </c>
      <c r="G64" s="34">
        <f t="shared" si="13"/>
        <v>59731</v>
      </c>
      <c r="H64" s="34">
        <f t="shared" si="13"/>
        <v>1867</v>
      </c>
      <c r="I64" s="34">
        <f t="shared" si="13"/>
        <v>777</v>
      </c>
      <c r="J64" s="34">
        <f t="shared" si="13"/>
        <v>2601</v>
      </c>
      <c r="K64" s="34">
        <f t="shared" si="13"/>
        <v>53</v>
      </c>
      <c r="L64" s="34">
        <f t="shared" si="13"/>
        <v>46552</v>
      </c>
      <c r="M64" s="34">
        <f t="shared" si="13"/>
        <v>42960</v>
      </c>
      <c r="N64" s="34">
        <f t="shared" si="13"/>
        <v>0</v>
      </c>
      <c r="O64" s="34">
        <f t="shared" si="13"/>
        <v>94</v>
      </c>
      <c r="P64" s="34">
        <f t="shared" si="13"/>
        <v>13759</v>
      </c>
      <c r="Q64" s="34">
        <f t="shared" si="13"/>
        <v>3802</v>
      </c>
      <c r="R64" s="34">
        <f t="shared" si="13"/>
        <v>1279</v>
      </c>
      <c r="S64" s="34">
        <f t="shared" si="13"/>
        <v>44</v>
      </c>
      <c r="T64" s="33">
        <f t="shared" si="13"/>
        <v>26181</v>
      </c>
      <c r="U64" s="33">
        <f t="shared" si="13"/>
        <v>50331</v>
      </c>
      <c r="V64" s="33">
        <f t="shared" si="13"/>
        <v>112</v>
      </c>
      <c r="W64" s="59">
        <f t="shared" si="13"/>
        <v>3792</v>
      </c>
      <c r="X64" s="102">
        <f t="shared" si="13"/>
        <v>174229</v>
      </c>
      <c r="Y64" s="34">
        <f t="shared" si="13"/>
        <v>191769</v>
      </c>
      <c r="Z64" s="34">
        <f t="shared" si="13"/>
        <v>154096</v>
      </c>
      <c r="AA64" s="103">
        <f t="shared" si="13"/>
        <v>182986</v>
      </c>
    </row>
    <row r="65" spans="1:27" ht="12" customHeight="1" x14ac:dyDescent="0.2">
      <c r="A65" s="93" t="s">
        <v>27</v>
      </c>
      <c r="B65" s="35">
        <f t="shared" ref="B65:AA65" si="14">SUM(B10:B11,B19,B25:B27)</f>
        <v>16691</v>
      </c>
      <c r="C65" s="35">
        <f t="shared" si="14"/>
        <v>10783</v>
      </c>
      <c r="D65" s="35">
        <f t="shared" si="14"/>
        <v>412</v>
      </c>
      <c r="E65" s="35">
        <f t="shared" si="14"/>
        <v>3</v>
      </c>
      <c r="F65" s="35">
        <f t="shared" si="14"/>
        <v>49010</v>
      </c>
      <c r="G65" s="35">
        <f t="shared" si="14"/>
        <v>23213</v>
      </c>
      <c r="H65" s="35">
        <f t="shared" si="14"/>
        <v>1041</v>
      </c>
      <c r="I65" s="35">
        <f t="shared" si="14"/>
        <v>108</v>
      </c>
      <c r="J65" s="35">
        <f t="shared" si="14"/>
        <v>2104</v>
      </c>
      <c r="K65" s="35">
        <f t="shared" si="14"/>
        <v>175</v>
      </c>
      <c r="L65" s="35">
        <f t="shared" si="14"/>
        <v>26018</v>
      </c>
      <c r="M65" s="35">
        <f t="shared" si="14"/>
        <v>15412</v>
      </c>
      <c r="N65" s="35">
        <f t="shared" si="14"/>
        <v>0</v>
      </c>
      <c r="O65" s="35">
        <f t="shared" si="14"/>
        <v>115</v>
      </c>
      <c r="P65" s="35">
        <f t="shared" si="14"/>
        <v>5206</v>
      </c>
      <c r="Q65" s="35">
        <f t="shared" si="14"/>
        <v>1274</v>
      </c>
      <c r="R65" s="35">
        <f t="shared" si="14"/>
        <v>2067</v>
      </c>
      <c r="S65" s="35">
        <f t="shared" si="14"/>
        <v>0</v>
      </c>
      <c r="T65" s="63">
        <f t="shared" si="14"/>
        <v>1291</v>
      </c>
      <c r="U65" s="63">
        <f t="shared" si="14"/>
        <v>4695</v>
      </c>
      <c r="V65" s="63">
        <f t="shared" si="14"/>
        <v>521</v>
      </c>
      <c r="W65" s="64">
        <f t="shared" si="14"/>
        <v>0</v>
      </c>
      <c r="X65" s="104">
        <f t="shared" si="14"/>
        <v>104361</v>
      </c>
      <c r="Y65" s="35">
        <f t="shared" si="14"/>
        <v>55778</v>
      </c>
      <c r="Z65" s="35">
        <f t="shared" si="14"/>
        <v>93010</v>
      </c>
      <c r="AA65" s="105">
        <f t="shared" si="14"/>
        <v>54103</v>
      </c>
    </row>
    <row r="66" spans="1:27" ht="12" customHeight="1" thickBot="1" x14ac:dyDescent="0.25">
      <c r="A66" s="95" t="s">
        <v>17</v>
      </c>
      <c r="B66" s="28">
        <f t="shared" ref="B66:AA66" si="15">SUM(B63:B65)</f>
        <v>47071</v>
      </c>
      <c r="C66" s="28">
        <f t="shared" si="15"/>
        <v>65023</v>
      </c>
      <c r="D66" s="28">
        <f t="shared" si="15"/>
        <v>1029</v>
      </c>
      <c r="E66" s="28">
        <f t="shared" si="15"/>
        <v>288</v>
      </c>
      <c r="F66" s="28">
        <f t="shared" si="15"/>
        <v>143263</v>
      </c>
      <c r="G66" s="28">
        <f t="shared" si="15"/>
        <v>125814</v>
      </c>
      <c r="H66" s="28">
        <f t="shared" si="15"/>
        <v>3852</v>
      </c>
      <c r="I66" s="28">
        <f t="shared" si="15"/>
        <v>1500</v>
      </c>
      <c r="J66" s="28">
        <f t="shared" si="15"/>
        <v>5527</v>
      </c>
      <c r="K66" s="28">
        <f t="shared" si="15"/>
        <v>309</v>
      </c>
      <c r="L66" s="28">
        <f t="shared" si="15"/>
        <v>92161</v>
      </c>
      <c r="M66" s="28">
        <f t="shared" si="15"/>
        <v>89706</v>
      </c>
      <c r="N66" s="28">
        <f t="shared" si="15"/>
        <v>24</v>
      </c>
      <c r="O66" s="28">
        <f t="shared" si="15"/>
        <v>238</v>
      </c>
      <c r="P66" s="28">
        <f t="shared" si="15"/>
        <v>21541</v>
      </c>
      <c r="Q66" s="28">
        <f t="shared" si="15"/>
        <v>6094</v>
      </c>
      <c r="R66" s="28">
        <f t="shared" si="15"/>
        <v>3994</v>
      </c>
      <c r="S66" s="28">
        <f t="shared" si="15"/>
        <v>44</v>
      </c>
      <c r="T66" s="28">
        <f t="shared" si="15"/>
        <v>34139</v>
      </c>
      <c r="U66" s="28">
        <f t="shared" si="15"/>
        <v>63068</v>
      </c>
      <c r="V66" s="28">
        <f t="shared" si="15"/>
        <v>664</v>
      </c>
      <c r="W66" s="29">
        <f t="shared" si="15"/>
        <v>6187</v>
      </c>
      <c r="X66" s="96">
        <f t="shared" si="15"/>
        <v>353265</v>
      </c>
      <c r="Y66" s="28">
        <f t="shared" si="15"/>
        <v>358271</v>
      </c>
      <c r="Z66" s="28">
        <f t="shared" si="15"/>
        <v>316634</v>
      </c>
      <c r="AA66" s="29">
        <f t="shared" si="15"/>
        <v>343611</v>
      </c>
    </row>
    <row r="67" spans="1:27" ht="12" customHeight="1" x14ac:dyDescent="0.2">
      <c r="A67" s="97" t="s">
        <v>18</v>
      </c>
      <c r="B67" s="37">
        <f t="shared" ref="B67:AA67" si="16">B29</f>
        <v>484</v>
      </c>
      <c r="C67" s="37">
        <f t="shared" si="16"/>
        <v>0</v>
      </c>
      <c r="D67" s="37">
        <f t="shared" si="16"/>
        <v>87</v>
      </c>
      <c r="E67" s="37">
        <f t="shared" si="16"/>
        <v>0</v>
      </c>
      <c r="F67" s="37">
        <f t="shared" si="16"/>
        <v>473</v>
      </c>
      <c r="G67" s="37">
        <f t="shared" si="16"/>
        <v>0</v>
      </c>
      <c r="H67" s="37">
        <f t="shared" si="16"/>
        <v>42</v>
      </c>
      <c r="I67" s="37">
        <f t="shared" si="16"/>
        <v>0</v>
      </c>
      <c r="J67" s="37">
        <f t="shared" si="16"/>
        <v>0</v>
      </c>
      <c r="K67" s="37">
        <f t="shared" si="16"/>
        <v>0</v>
      </c>
      <c r="L67" s="37">
        <f t="shared" si="16"/>
        <v>5044</v>
      </c>
      <c r="M67" s="37">
        <f t="shared" si="16"/>
        <v>979</v>
      </c>
      <c r="N67" s="37">
        <f t="shared" si="16"/>
        <v>0</v>
      </c>
      <c r="O67" s="37">
        <f t="shared" si="16"/>
        <v>0</v>
      </c>
      <c r="P67" s="37">
        <f t="shared" si="16"/>
        <v>267</v>
      </c>
      <c r="Q67" s="37">
        <f t="shared" si="16"/>
        <v>0</v>
      </c>
      <c r="R67" s="37">
        <f t="shared" si="16"/>
        <v>142</v>
      </c>
      <c r="S67" s="37">
        <f t="shared" si="16"/>
        <v>0</v>
      </c>
      <c r="T67" s="63">
        <f t="shared" si="16"/>
        <v>4439</v>
      </c>
      <c r="U67" s="63">
        <f t="shared" si="16"/>
        <v>264</v>
      </c>
      <c r="V67" s="63">
        <f t="shared" si="16"/>
        <v>2644</v>
      </c>
      <c r="W67" s="64">
        <f t="shared" si="16"/>
        <v>0</v>
      </c>
      <c r="X67" s="98">
        <f t="shared" si="16"/>
        <v>13622</v>
      </c>
      <c r="Y67" s="37">
        <f t="shared" si="16"/>
        <v>1243</v>
      </c>
      <c r="Z67" s="37">
        <f t="shared" si="16"/>
        <v>10440</v>
      </c>
      <c r="AA67" s="99">
        <f t="shared" si="16"/>
        <v>1243</v>
      </c>
    </row>
    <row r="68" spans="1:27" ht="12" customHeight="1" thickBot="1" x14ac:dyDescent="0.25">
      <c r="A68" s="95" t="s">
        <v>19</v>
      </c>
      <c r="B68" s="28">
        <f t="shared" ref="B68:W68" si="17">SUM(B66:B67)</f>
        <v>47555</v>
      </c>
      <c r="C68" s="28">
        <f t="shared" si="17"/>
        <v>65023</v>
      </c>
      <c r="D68" s="28">
        <f t="shared" si="17"/>
        <v>1116</v>
      </c>
      <c r="E68" s="28">
        <f t="shared" si="17"/>
        <v>288</v>
      </c>
      <c r="F68" s="28">
        <f t="shared" si="17"/>
        <v>143736</v>
      </c>
      <c r="G68" s="28">
        <f t="shared" si="17"/>
        <v>125814</v>
      </c>
      <c r="H68" s="28">
        <f t="shared" si="17"/>
        <v>3894</v>
      </c>
      <c r="I68" s="28">
        <f t="shared" si="17"/>
        <v>1500</v>
      </c>
      <c r="J68" s="28">
        <f t="shared" si="17"/>
        <v>5527</v>
      </c>
      <c r="K68" s="28">
        <f t="shared" si="17"/>
        <v>309</v>
      </c>
      <c r="L68" s="28">
        <f t="shared" si="17"/>
        <v>97205</v>
      </c>
      <c r="M68" s="28">
        <f t="shared" si="17"/>
        <v>90685</v>
      </c>
      <c r="N68" s="28">
        <f t="shared" si="17"/>
        <v>24</v>
      </c>
      <c r="O68" s="28">
        <f t="shared" si="17"/>
        <v>238</v>
      </c>
      <c r="P68" s="28">
        <f t="shared" si="17"/>
        <v>21808</v>
      </c>
      <c r="Q68" s="28">
        <f t="shared" si="17"/>
        <v>6094</v>
      </c>
      <c r="R68" s="28">
        <f t="shared" si="17"/>
        <v>4136</v>
      </c>
      <c r="S68" s="28">
        <f t="shared" si="17"/>
        <v>44</v>
      </c>
      <c r="T68" s="28">
        <f t="shared" si="17"/>
        <v>38578</v>
      </c>
      <c r="U68" s="28">
        <f t="shared" si="17"/>
        <v>63332</v>
      </c>
      <c r="V68" s="28">
        <f t="shared" si="17"/>
        <v>3308</v>
      </c>
      <c r="W68" s="29">
        <f t="shared" si="17"/>
        <v>6187</v>
      </c>
      <c r="X68" s="96">
        <f>SUM(B68,D68,F68,H68,J68,L68,N68,P68,R68,T68,V68)</f>
        <v>366887</v>
      </c>
      <c r="Y68" s="28">
        <f>SUM(C68,E68,G68,I68,K68,M68,O68,Q68,S68,U68,W68)</f>
        <v>359514</v>
      </c>
      <c r="Z68" s="28">
        <f>SUM(B68,F68,L68,T68)</f>
        <v>327074</v>
      </c>
      <c r="AA68" s="29">
        <f>SUM(C68,G68,M68,U68)</f>
        <v>344854</v>
      </c>
    </row>
    <row r="69" spans="1:27" ht="12" customHeight="1" x14ac:dyDescent="0.2">
      <c r="A69" s="79" t="s">
        <v>227</v>
      </c>
    </row>
    <row r="70" spans="1:27" ht="12" customHeight="1" x14ac:dyDescent="0.2">
      <c r="A70" s="77" t="s">
        <v>288</v>
      </c>
    </row>
  </sheetData>
  <mergeCells count="52">
    <mergeCell ref="A60:A62"/>
    <mergeCell ref="B60:W60"/>
    <mergeCell ref="X60:AA60"/>
    <mergeCell ref="B61:C61"/>
    <mergeCell ref="D61:E61"/>
    <mergeCell ref="F61:G61"/>
    <mergeCell ref="H61:I61"/>
    <mergeCell ref="J61:K61"/>
    <mergeCell ref="L61:M61"/>
    <mergeCell ref="V61:W61"/>
    <mergeCell ref="X61:Y61"/>
    <mergeCell ref="Z61:AA61"/>
    <mergeCell ref="N61:O61"/>
    <mergeCell ref="P61:Q61"/>
    <mergeCell ref="R61:S61"/>
    <mergeCell ref="T61:U61"/>
    <mergeCell ref="X35:AA35"/>
    <mergeCell ref="X36:Y36"/>
    <mergeCell ref="Z36:AA36"/>
    <mergeCell ref="A35:A37"/>
    <mergeCell ref="B35:W35"/>
    <mergeCell ref="B36:C36"/>
    <mergeCell ref="D36:E36"/>
    <mergeCell ref="F36:G36"/>
    <mergeCell ref="H36:I36"/>
    <mergeCell ref="J36:K36"/>
    <mergeCell ref="L36:M36"/>
    <mergeCell ref="V36:W36"/>
    <mergeCell ref="N36:O36"/>
    <mergeCell ref="P36:Q36"/>
    <mergeCell ref="R36:S36"/>
    <mergeCell ref="T36:U36"/>
    <mergeCell ref="A4:A6"/>
    <mergeCell ref="X5:Y5"/>
    <mergeCell ref="T5:U5"/>
    <mergeCell ref="R5:S5"/>
    <mergeCell ref="J5:K5"/>
    <mergeCell ref="L5:M5"/>
    <mergeCell ref="N5:O5"/>
    <mergeCell ref="P5:Q5"/>
    <mergeCell ref="X4:AA4"/>
    <mergeCell ref="B1:Y1"/>
    <mergeCell ref="AE6:AH6"/>
    <mergeCell ref="AE7:AF7"/>
    <mergeCell ref="AG7:AH7"/>
    <mergeCell ref="V5:W5"/>
    <mergeCell ref="Z5:AA5"/>
    <mergeCell ref="B4:W4"/>
    <mergeCell ref="B5:C5"/>
    <mergeCell ref="D5:E5"/>
    <mergeCell ref="F5:G5"/>
    <mergeCell ref="H5:I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AJ70"/>
  <sheetViews>
    <sheetView showGridLines="0" zoomScaleNormal="100" workbookViewId="0">
      <pane ySplit="1" topLeftCell="A14" activePane="bottomLeft" state="frozen"/>
      <selection activeCell="B36" sqref="B36:S50"/>
      <selection pane="bottomLef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36" s="52" customFormat="1" ht="59.25" customHeight="1" thickBot="1" x14ac:dyDescent="0.3">
      <c r="A1" s="51"/>
      <c r="B1" s="427" t="s">
        <v>56</v>
      </c>
      <c r="C1" s="427"/>
      <c r="D1" s="427"/>
      <c r="E1" s="427"/>
      <c r="F1" s="427"/>
      <c r="G1" s="427"/>
      <c r="H1" s="427"/>
      <c r="I1" s="427"/>
      <c r="J1" s="427"/>
      <c r="K1" s="427"/>
      <c r="L1" s="427"/>
      <c r="M1" s="427"/>
      <c r="N1" s="427"/>
      <c r="O1" s="427"/>
      <c r="P1" s="427"/>
      <c r="Q1" s="427"/>
      <c r="R1" s="427"/>
      <c r="S1" s="427"/>
      <c r="T1" s="427"/>
      <c r="U1" s="427"/>
      <c r="V1" s="427"/>
      <c r="W1" s="427"/>
      <c r="X1" s="427"/>
      <c r="Y1" s="427"/>
      <c r="Z1" s="427"/>
      <c r="AA1" s="427"/>
    </row>
    <row r="2" spans="1:36" ht="12" customHeight="1" x14ac:dyDescent="0.25">
      <c r="A2" s="308" t="s">
        <v>365</v>
      </c>
    </row>
    <row r="3" spans="1:36" ht="21" customHeight="1" thickBot="1" x14ac:dyDescent="0.35">
      <c r="A3" s="53" t="s">
        <v>160</v>
      </c>
    </row>
    <row r="4" spans="1:36"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c r="AC4" s="130"/>
      <c r="AD4" s="130"/>
      <c r="AE4" s="130"/>
    </row>
    <row r="5" spans="1:36" ht="12" customHeight="1" x14ac:dyDescent="0.2">
      <c r="A5" s="42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c r="AC5" s="130"/>
      <c r="AD5" s="130"/>
      <c r="AE5" s="130"/>
      <c r="AF5" s="131"/>
      <c r="AG5" s="131"/>
      <c r="AH5" s="131"/>
      <c r="AI5" s="131"/>
    </row>
    <row r="6" spans="1:36" ht="12" customHeight="1" thickBot="1" x14ac:dyDescent="0.3">
      <c r="A6" s="43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c r="AC6" s="130"/>
      <c r="AD6" s="130"/>
      <c r="AE6" s="130"/>
      <c r="AF6" s="131"/>
      <c r="AG6" s="131"/>
      <c r="AH6" s="131"/>
      <c r="AI6" s="131"/>
      <c r="AJ6" s="132"/>
    </row>
    <row r="7" spans="1:36" ht="12" customHeight="1" x14ac:dyDescent="0.2">
      <c r="A7" s="92">
        <v>1</v>
      </c>
      <c r="B7" s="34">
        <v>124</v>
      </c>
      <c r="C7" s="34">
        <v>324</v>
      </c>
      <c r="D7" s="34">
        <v>0</v>
      </c>
      <c r="E7" s="34">
        <v>0</v>
      </c>
      <c r="F7" s="34">
        <v>396</v>
      </c>
      <c r="G7" s="34">
        <v>485</v>
      </c>
      <c r="H7" s="34">
        <v>0</v>
      </c>
      <c r="I7" s="34">
        <v>0</v>
      </c>
      <c r="J7" s="34">
        <v>37</v>
      </c>
      <c r="K7" s="34">
        <v>0</v>
      </c>
      <c r="L7" s="34">
        <v>359</v>
      </c>
      <c r="M7" s="34">
        <v>320</v>
      </c>
      <c r="N7" s="34">
        <v>0</v>
      </c>
      <c r="O7" s="34">
        <v>0</v>
      </c>
      <c r="P7" s="34">
        <v>94</v>
      </c>
      <c r="Q7" s="34">
        <v>41</v>
      </c>
      <c r="R7" s="34">
        <v>42</v>
      </c>
      <c r="S7" s="34">
        <v>3</v>
      </c>
      <c r="T7" s="34">
        <v>0</v>
      </c>
      <c r="U7" s="34">
        <v>0</v>
      </c>
      <c r="V7" s="115">
        <v>0</v>
      </c>
      <c r="W7" s="103">
        <v>0</v>
      </c>
      <c r="X7" s="102">
        <f t="shared" ref="X7:X30" si="0">SUM(B7,D7,F7,H7,J7,L7,N7,P7,R7,T7,V7)</f>
        <v>1052</v>
      </c>
      <c r="Y7" s="34">
        <f t="shared" ref="Y7:Y30" si="1">SUM(C7,E7,G7,I7,K7,M7,O7,Q7,S7,U7,W7)</f>
        <v>1173</v>
      </c>
      <c r="Z7" s="34">
        <f t="shared" ref="Z7:Z30" si="2">SUM(B7,F7,L7,T7)</f>
        <v>879</v>
      </c>
      <c r="AA7" s="103">
        <f t="shared" ref="AA7:AA30" si="3">SUM(C7,G7,M7,U7)</f>
        <v>1129</v>
      </c>
      <c r="AC7" s="130"/>
      <c r="AD7" s="130"/>
      <c r="AE7" s="130"/>
      <c r="AF7" s="131"/>
      <c r="AG7" s="131"/>
      <c r="AH7" s="131"/>
      <c r="AI7" s="131"/>
      <c r="AJ7" s="130"/>
    </row>
    <row r="8" spans="1:36" ht="12" customHeight="1" x14ac:dyDescent="0.2">
      <c r="A8" s="92">
        <v>2</v>
      </c>
      <c r="B8" s="34">
        <v>91</v>
      </c>
      <c r="C8" s="34">
        <v>187</v>
      </c>
      <c r="D8" s="34">
        <v>0</v>
      </c>
      <c r="E8" s="34">
        <v>0</v>
      </c>
      <c r="F8" s="34">
        <v>330</v>
      </c>
      <c r="G8" s="34">
        <v>346</v>
      </c>
      <c r="H8" s="34">
        <v>0</v>
      </c>
      <c r="I8" s="34">
        <v>0</v>
      </c>
      <c r="J8" s="34">
        <v>30</v>
      </c>
      <c r="K8" s="34">
        <v>0</v>
      </c>
      <c r="L8" s="34">
        <v>313</v>
      </c>
      <c r="M8" s="34">
        <v>216</v>
      </c>
      <c r="N8" s="34">
        <v>0</v>
      </c>
      <c r="O8" s="34">
        <v>0</v>
      </c>
      <c r="P8" s="34">
        <v>24</v>
      </c>
      <c r="Q8" s="34">
        <v>26</v>
      </c>
      <c r="R8" s="34">
        <v>11</v>
      </c>
      <c r="S8" s="34">
        <v>0</v>
      </c>
      <c r="T8" s="34">
        <v>0</v>
      </c>
      <c r="U8" s="34">
        <v>0</v>
      </c>
      <c r="V8" s="115">
        <v>0</v>
      </c>
      <c r="W8" s="103">
        <v>0</v>
      </c>
      <c r="X8" s="102">
        <f t="shared" si="0"/>
        <v>799</v>
      </c>
      <c r="Y8" s="34">
        <f t="shared" si="1"/>
        <v>775</v>
      </c>
      <c r="Z8" s="34">
        <f t="shared" si="2"/>
        <v>734</v>
      </c>
      <c r="AA8" s="103">
        <f t="shared" si="3"/>
        <v>749</v>
      </c>
      <c r="AC8" s="130"/>
      <c r="AD8" s="130"/>
      <c r="AE8" s="130"/>
      <c r="AF8" s="131"/>
      <c r="AG8" s="131"/>
      <c r="AH8" s="131"/>
      <c r="AI8" s="131"/>
      <c r="AJ8" s="130"/>
    </row>
    <row r="9" spans="1:36" ht="12" customHeight="1" x14ac:dyDescent="0.2">
      <c r="A9" s="93">
        <v>3</v>
      </c>
      <c r="B9" s="35">
        <v>70</v>
      </c>
      <c r="C9" s="35">
        <v>121</v>
      </c>
      <c r="D9" s="35">
        <v>0</v>
      </c>
      <c r="E9" s="35">
        <v>0</v>
      </c>
      <c r="F9" s="35">
        <v>261</v>
      </c>
      <c r="G9" s="35">
        <v>207</v>
      </c>
      <c r="H9" s="35">
        <v>0</v>
      </c>
      <c r="I9" s="35">
        <v>0</v>
      </c>
      <c r="J9" s="35">
        <v>36</v>
      </c>
      <c r="K9" s="35">
        <v>0</v>
      </c>
      <c r="L9" s="35">
        <v>124</v>
      </c>
      <c r="M9" s="35">
        <v>151</v>
      </c>
      <c r="N9" s="35">
        <v>0</v>
      </c>
      <c r="O9" s="35">
        <v>0</v>
      </c>
      <c r="P9" s="35">
        <v>73</v>
      </c>
      <c r="Q9" s="35">
        <v>13</v>
      </c>
      <c r="R9" s="35">
        <v>0</v>
      </c>
      <c r="S9" s="35">
        <v>0</v>
      </c>
      <c r="T9" s="35">
        <v>0</v>
      </c>
      <c r="U9" s="35">
        <v>0</v>
      </c>
      <c r="V9" s="116">
        <v>0</v>
      </c>
      <c r="W9" s="105">
        <v>0</v>
      </c>
      <c r="X9" s="104">
        <f t="shared" si="0"/>
        <v>564</v>
      </c>
      <c r="Y9" s="35">
        <f t="shared" si="1"/>
        <v>492</v>
      </c>
      <c r="Z9" s="35">
        <f t="shared" si="2"/>
        <v>455</v>
      </c>
      <c r="AA9" s="105">
        <f t="shared" si="3"/>
        <v>479</v>
      </c>
      <c r="AC9" s="130"/>
      <c r="AD9" s="130"/>
      <c r="AE9" s="130"/>
      <c r="AF9" s="131"/>
      <c r="AG9" s="131"/>
      <c r="AH9" s="131"/>
      <c r="AI9" s="131"/>
      <c r="AJ9" s="130"/>
    </row>
    <row r="10" spans="1:36" ht="12" customHeight="1" x14ac:dyDescent="0.2">
      <c r="A10" s="94">
        <v>4</v>
      </c>
      <c r="B10" s="36">
        <v>121</v>
      </c>
      <c r="C10" s="36">
        <v>64</v>
      </c>
      <c r="D10" s="36">
        <v>0</v>
      </c>
      <c r="E10" s="36">
        <v>0</v>
      </c>
      <c r="F10" s="36">
        <v>283</v>
      </c>
      <c r="G10" s="36">
        <v>105</v>
      </c>
      <c r="H10" s="36">
        <v>0</v>
      </c>
      <c r="I10" s="36">
        <v>0</v>
      </c>
      <c r="J10" s="36">
        <v>24</v>
      </c>
      <c r="K10" s="36">
        <v>0</v>
      </c>
      <c r="L10" s="36">
        <v>230</v>
      </c>
      <c r="M10" s="36">
        <v>73</v>
      </c>
      <c r="N10" s="36">
        <v>0</v>
      </c>
      <c r="O10" s="36">
        <v>0</v>
      </c>
      <c r="P10" s="36">
        <v>33</v>
      </c>
      <c r="Q10" s="36">
        <v>7</v>
      </c>
      <c r="R10" s="36">
        <v>15</v>
      </c>
      <c r="S10" s="36">
        <v>0</v>
      </c>
      <c r="T10" s="36">
        <v>0</v>
      </c>
      <c r="U10" s="36">
        <v>0</v>
      </c>
      <c r="V10" s="117">
        <v>0</v>
      </c>
      <c r="W10" s="107">
        <v>0</v>
      </c>
      <c r="X10" s="106">
        <f t="shared" si="0"/>
        <v>706</v>
      </c>
      <c r="Y10" s="36">
        <f t="shared" si="1"/>
        <v>249</v>
      </c>
      <c r="Z10" s="36">
        <f t="shared" si="2"/>
        <v>634</v>
      </c>
      <c r="AA10" s="107">
        <f t="shared" si="3"/>
        <v>242</v>
      </c>
      <c r="AC10" s="130"/>
      <c r="AD10" s="130"/>
      <c r="AE10" s="130"/>
      <c r="AF10" s="131"/>
      <c r="AG10" s="131"/>
      <c r="AH10" s="131"/>
      <c r="AI10" s="131"/>
      <c r="AJ10" s="130"/>
    </row>
    <row r="11" spans="1:36" ht="12" customHeight="1" x14ac:dyDescent="0.2">
      <c r="A11" s="92">
        <v>5</v>
      </c>
      <c r="B11" s="34">
        <v>171</v>
      </c>
      <c r="C11" s="34">
        <v>63</v>
      </c>
      <c r="D11" s="34">
        <v>0</v>
      </c>
      <c r="E11" s="34">
        <v>0</v>
      </c>
      <c r="F11" s="34">
        <v>377</v>
      </c>
      <c r="G11" s="34">
        <v>128</v>
      </c>
      <c r="H11" s="34">
        <v>0</v>
      </c>
      <c r="I11" s="34">
        <v>0</v>
      </c>
      <c r="J11" s="34">
        <v>33</v>
      </c>
      <c r="K11" s="34">
        <v>4</v>
      </c>
      <c r="L11" s="34">
        <v>236</v>
      </c>
      <c r="M11" s="34">
        <v>69</v>
      </c>
      <c r="N11" s="34">
        <v>0</v>
      </c>
      <c r="O11" s="34">
        <v>0</v>
      </c>
      <c r="P11" s="34">
        <v>6</v>
      </c>
      <c r="Q11" s="34">
        <v>10</v>
      </c>
      <c r="R11" s="34">
        <v>0</v>
      </c>
      <c r="S11" s="34">
        <v>0</v>
      </c>
      <c r="T11" s="34">
        <v>0</v>
      </c>
      <c r="U11" s="34">
        <v>0</v>
      </c>
      <c r="V11" s="115">
        <v>0</v>
      </c>
      <c r="W11" s="103">
        <v>0</v>
      </c>
      <c r="X11" s="102">
        <f t="shared" si="0"/>
        <v>823</v>
      </c>
      <c r="Y11" s="34">
        <f t="shared" si="1"/>
        <v>274</v>
      </c>
      <c r="Z11" s="34">
        <f t="shared" si="2"/>
        <v>784</v>
      </c>
      <c r="AA11" s="103">
        <f t="shared" si="3"/>
        <v>260</v>
      </c>
      <c r="AC11" s="130"/>
      <c r="AD11" s="130"/>
      <c r="AE11" s="130"/>
      <c r="AF11" s="131"/>
      <c r="AG11" s="131"/>
      <c r="AH11" s="131"/>
      <c r="AI11" s="131"/>
      <c r="AJ11" s="130"/>
    </row>
    <row r="12" spans="1:36" ht="12" customHeight="1" x14ac:dyDescent="0.2">
      <c r="A12" s="93">
        <v>6</v>
      </c>
      <c r="B12" s="35">
        <v>130</v>
      </c>
      <c r="C12" s="35">
        <v>99</v>
      </c>
      <c r="D12" s="35">
        <v>0</v>
      </c>
      <c r="E12" s="35">
        <v>0</v>
      </c>
      <c r="F12" s="35">
        <v>454</v>
      </c>
      <c r="G12" s="35">
        <v>161</v>
      </c>
      <c r="H12" s="35">
        <v>0</v>
      </c>
      <c r="I12" s="35">
        <v>0</v>
      </c>
      <c r="J12" s="35">
        <v>28</v>
      </c>
      <c r="K12" s="35">
        <v>0</v>
      </c>
      <c r="L12" s="35">
        <v>288</v>
      </c>
      <c r="M12" s="35">
        <v>173</v>
      </c>
      <c r="N12" s="35">
        <v>0</v>
      </c>
      <c r="O12" s="35">
        <v>0</v>
      </c>
      <c r="P12" s="35">
        <v>32</v>
      </c>
      <c r="Q12" s="35">
        <v>4</v>
      </c>
      <c r="R12" s="35">
        <v>0</v>
      </c>
      <c r="S12" s="35">
        <v>0</v>
      </c>
      <c r="T12" s="35">
        <v>0</v>
      </c>
      <c r="U12" s="35">
        <v>0</v>
      </c>
      <c r="V12" s="116">
        <v>0</v>
      </c>
      <c r="W12" s="105">
        <v>0</v>
      </c>
      <c r="X12" s="104">
        <f t="shared" si="0"/>
        <v>932</v>
      </c>
      <c r="Y12" s="35">
        <f t="shared" si="1"/>
        <v>437</v>
      </c>
      <c r="Z12" s="35">
        <f t="shared" si="2"/>
        <v>872</v>
      </c>
      <c r="AA12" s="105">
        <f t="shared" si="3"/>
        <v>433</v>
      </c>
      <c r="AC12" s="130"/>
      <c r="AD12" s="130"/>
      <c r="AE12" s="130"/>
      <c r="AF12" s="131"/>
      <c r="AG12" s="131"/>
      <c r="AH12" s="131"/>
      <c r="AI12" s="131"/>
      <c r="AJ12" s="130"/>
    </row>
    <row r="13" spans="1:36" ht="12" customHeight="1" x14ac:dyDescent="0.2">
      <c r="A13" s="94">
        <v>7</v>
      </c>
      <c r="B13" s="36">
        <v>115</v>
      </c>
      <c r="C13" s="36">
        <v>160</v>
      </c>
      <c r="D13" s="36">
        <v>0</v>
      </c>
      <c r="E13" s="36">
        <v>0</v>
      </c>
      <c r="F13" s="36">
        <v>355</v>
      </c>
      <c r="G13" s="36">
        <v>242</v>
      </c>
      <c r="H13" s="36">
        <v>0</v>
      </c>
      <c r="I13" s="36">
        <v>0</v>
      </c>
      <c r="J13" s="36">
        <v>22</v>
      </c>
      <c r="K13" s="36">
        <v>0</v>
      </c>
      <c r="L13" s="36">
        <v>267</v>
      </c>
      <c r="M13" s="36">
        <v>227</v>
      </c>
      <c r="N13" s="36">
        <v>0</v>
      </c>
      <c r="O13" s="36">
        <v>0</v>
      </c>
      <c r="P13" s="36">
        <v>43</v>
      </c>
      <c r="Q13" s="36">
        <v>19</v>
      </c>
      <c r="R13" s="36">
        <v>0</v>
      </c>
      <c r="S13" s="36">
        <v>0</v>
      </c>
      <c r="T13" s="36">
        <v>0</v>
      </c>
      <c r="U13" s="36">
        <v>0</v>
      </c>
      <c r="V13" s="117">
        <v>0</v>
      </c>
      <c r="W13" s="107">
        <v>0</v>
      </c>
      <c r="X13" s="106">
        <f t="shared" si="0"/>
        <v>802</v>
      </c>
      <c r="Y13" s="36">
        <f t="shared" si="1"/>
        <v>648</v>
      </c>
      <c r="Z13" s="36">
        <f t="shared" si="2"/>
        <v>737</v>
      </c>
      <c r="AA13" s="107">
        <f t="shared" si="3"/>
        <v>629</v>
      </c>
      <c r="AC13" s="130"/>
      <c r="AD13" s="130"/>
      <c r="AE13" s="130"/>
      <c r="AF13" s="131"/>
      <c r="AG13" s="131"/>
      <c r="AH13" s="131"/>
      <c r="AI13" s="131"/>
      <c r="AJ13" s="130"/>
    </row>
    <row r="14" spans="1:36" ht="12" customHeight="1" x14ac:dyDescent="0.2">
      <c r="A14" s="92">
        <v>8</v>
      </c>
      <c r="B14" s="34">
        <v>122</v>
      </c>
      <c r="C14" s="34">
        <v>148</v>
      </c>
      <c r="D14" s="34">
        <v>0</v>
      </c>
      <c r="E14" s="34">
        <v>0</v>
      </c>
      <c r="F14" s="34">
        <v>309</v>
      </c>
      <c r="G14" s="34">
        <v>230</v>
      </c>
      <c r="H14" s="34">
        <v>0</v>
      </c>
      <c r="I14" s="34">
        <v>0</v>
      </c>
      <c r="J14" s="34">
        <v>15</v>
      </c>
      <c r="K14" s="34">
        <v>0</v>
      </c>
      <c r="L14" s="34">
        <v>174</v>
      </c>
      <c r="M14" s="34">
        <v>144</v>
      </c>
      <c r="N14" s="34">
        <v>0</v>
      </c>
      <c r="O14" s="34">
        <v>0</v>
      </c>
      <c r="P14" s="34">
        <v>55</v>
      </c>
      <c r="Q14" s="34">
        <v>3</v>
      </c>
      <c r="R14" s="34">
        <v>0</v>
      </c>
      <c r="S14" s="34">
        <v>0</v>
      </c>
      <c r="T14" s="34">
        <v>0</v>
      </c>
      <c r="U14" s="34">
        <v>0</v>
      </c>
      <c r="V14" s="115">
        <v>0</v>
      </c>
      <c r="W14" s="103">
        <v>0</v>
      </c>
      <c r="X14" s="102">
        <f t="shared" si="0"/>
        <v>675</v>
      </c>
      <c r="Y14" s="34">
        <f t="shared" si="1"/>
        <v>525</v>
      </c>
      <c r="Z14" s="34">
        <f t="shared" si="2"/>
        <v>605</v>
      </c>
      <c r="AA14" s="103">
        <f t="shared" si="3"/>
        <v>522</v>
      </c>
      <c r="AC14" s="130"/>
      <c r="AD14" s="130"/>
      <c r="AE14" s="130"/>
      <c r="AF14" s="131"/>
      <c r="AG14" s="131"/>
      <c r="AH14" s="131"/>
      <c r="AI14" s="131"/>
      <c r="AJ14" s="130"/>
    </row>
    <row r="15" spans="1:36" ht="12" customHeight="1" x14ac:dyDescent="0.2">
      <c r="A15" s="93">
        <v>9</v>
      </c>
      <c r="B15" s="35">
        <v>124</v>
      </c>
      <c r="C15" s="35">
        <v>354</v>
      </c>
      <c r="D15" s="35">
        <v>0</v>
      </c>
      <c r="E15" s="35">
        <v>0</v>
      </c>
      <c r="F15" s="35">
        <v>333</v>
      </c>
      <c r="G15" s="35">
        <v>492</v>
      </c>
      <c r="H15" s="35">
        <v>0</v>
      </c>
      <c r="I15" s="35">
        <v>0</v>
      </c>
      <c r="J15" s="35">
        <v>29</v>
      </c>
      <c r="K15" s="35">
        <v>5</v>
      </c>
      <c r="L15" s="35">
        <v>184</v>
      </c>
      <c r="M15" s="35">
        <v>298</v>
      </c>
      <c r="N15" s="35">
        <v>0</v>
      </c>
      <c r="O15" s="35">
        <v>0</v>
      </c>
      <c r="P15" s="35">
        <v>5</v>
      </c>
      <c r="Q15" s="35">
        <v>3</v>
      </c>
      <c r="R15" s="35">
        <v>0</v>
      </c>
      <c r="S15" s="35">
        <v>0</v>
      </c>
      <c r="T15" s="35">
        <v>0</v>
      </c>
      <c r="U15" s="35">
        <v>0</v>
      </c>
      <c r="V15" s="116">
        <v>0</v>
      </c>
      <c r="W15" s="105">
        <v>0</v>
      </c>
      <c r="X15" s="104">
        <f t="shared" si="0"/>
        <v>675</v>
      </c>
      <c r="Y15" s="35">
        <f t="shared" si="1"/>
        <v>1152</v>
      </c>
      <c r="Z15" s="35">
        <f t="shared" si="2"/>
        <v>641</v>
      </c>
      <c r="AA15" s="105">
        <f t="shared" si="3"/>
        <v>1144</v>
      </c>
      <c r="AC15" s="130"/>
      <c r="AD15" s="130"/>
      <c r="AE15" s="130"/>
      <c r="AF15" s="131"/>
      <c r="AG15" s="131"/>
      <c r="AH15" s="131"/>
      <c r="AI15" s="131"/>
      <c r="AJ15" s="130"/>
    </row>
    <row r="16" spans="1:36" ht="12" customHeight="1" x14ac:dyDescent="0.2">
      <c r="A16" s="94">
        <v>10</v>
      </c>
      <c r="B16" s="36">
        <v>129</v>
      </c>
      <c r="C16" s="36">
        <v>421</v>
      </c>
      <c r="D16" s="36">
        <v>0</v>
      </c>
      <c r="E16" s="36">
        <v>0</v>
      </c>
      <c r="F16" s="36">
        <v>355</v>
      </c>
      <c r="G16" s="36">
        <v>594</v>
      </c>
      <c r="H16" s="36">
        <v>0</v>
      </c>
      <c r="I16" s="36">
        <v>0</v>
      </c>
      <c r="J16" s="36">
        <v>17</v>
      </c>
      <c r="K16" s="36">
        <v>0</v>
      </c>
      <c r="L16" s="36">
        <v>341</v>
      </c>
      <c r="M16" s="36">
        <v>497</v>
      </c>
      <c r="N16" s="36">
        <v>0</v>
      </c>
      <c r="O16" s="36">
        <v>0</v>
      </c>
      <c r="P16" s="36">
        <v>4</v>
      </c>
      <c r="Q16" s="36">
        <v>9</v>
      </c>
      <c r="R16" s="36">
        <v>0</v>
      </c>
      <c r="S16" s="36">
        <v>0</v>
      </c>
      <c r="T16" s="36">
        <v>0</v>
      </c>
      <c r="U16" s="36">
        <v>0</v>
      </c>
      <c r="V16" s="117">
        <v>0</v>
      </c>
      <c r="W16" s="107">
        <v>0</v>
      </c>
      <c r="X16" s="106">
        <f t="shared" si="0"/>
        <v>846</v>
      </c>
      <c r="Y16" s="36">
        <f t="shared" si="1"/>
        <v>1521</v>
      </c>
      <c r="Z16" s="36">
        <f t="shared" si="2"/>
        <v>825</v>
      </c>
      <c r="AA16" s="107">
        <f t="shared" si="3"/>
        <v>1512</v>
      </c>
      <c r="AC16" s="130"/>
      <c r="AD16" s="130"/>
      <c r="AE16" s="130"/>
      <c r="AF16" s="131"/>
      <c r="AG16" s="131"/>
      <c r="AH16" s="131"/>
      <c r="AI16" s="131"/>
      <c r="AJ16" s="130"/>
    </row>
    <row r="17" spans="1:36" ht="12" customHeight="1" x14ac:dyDescent="0.2">
      <c r="A17" s="92">
        <v>11</v>
      </c>
      <c r="B17" s="34">
        <v>78</v>
      </c>
      <c r="C17" s="34">
        <v>150</v>
      </c>
      <c r="D17" s="34">
        <v>0</v>
      </c>
      <c r="E17" s="34">
        <v>0</v>
      </c>
      <c r="F17" s="34">
        <v>303</v>
      </c>
      <c r="G17" s="34">
        <v>274</v>
      </c>
      <c r="H17" s="34">
        <v>0</v>
      </c>
      <c r="I17" s="34">
        <v>0</v>
      </c>
      <c r="J17" s="34">
        <v>15</v>
      </c>
      <c r="K17" s="34">
        <v>5</v>
      </c>
      <c r="L17" s="34">
        <v>151</v>
      </c>
      <c r="M17" s="34">
        <v>155</v>
      </c>
      <c r="N17" s="34">
        <v>0</v>
      </c>
      <c r="O17" s="34">
        <v>0</v>
      </c>
      <c r="P17" s="34">
        <v>28</v>
      </c>
      <c r="Q17" s="34">
        <v>26</v>
      </c>
      <c r="R17" s="34">
        <v>0</v>
      </c>
      <c r="S17" s="34">
        <v>0</v>
      </c>
      <c r="T17" s="34">
        <v>0</v>
      </c>
      <c r="U17" s="34">
        <v>0</v>
      </c>
      <c r="V17" s="115">
        <v>0</v>
      </c>
      <c r="W17" s="103">
        <v>0</v>
      </c>
      <c r="X17" s="102">
        <f t="shared" si="0"/>
        <v>575</v>
      </c>
      <c r="Y17" s="34">
        <f t="shared" si="1"/>
        <v>610</v>
      </c>
      <c r="Z17" s="34">
        <f t="shared" si="2"/>
        <v>532</v>
      </c>
      <c r="AA17" s="103">
        <f t="shared" si="3"/>
        <v>579</v>
      </c>
      <c r="AC17" s="130"/>
      <c r="AD17" s="130"/>
      <c r="AE17" s="130"/>
      <c r="AF17" s="131"/>
      <c r="AG17" s="131"/>
      <c r="AH17" s="131"/>
      <c r="AI17" s="131"/>
      <c r="AJ17" s="130"/>
    </row>
    <row r="18" spans="1:36" ht="12" customHeight="1" x14ac:dyDescent="0.2">
      <c r="A18" s="93">
        <v>12</v>
      </c>
      <c r="B18" s="35">
        <v>94</v>
      </c>
      <c r="C18" s="35">
        <v>94</v>
      </c>
      <c r="D18" s="35">
        <v>0</v>
      </c>
      <c r="E18" s="35">
        <v>0</v>
      </c>
      <c r="F18" s="35">
        <v>290</v>
      </c>
      <c r="G18" s="35">
        <v>153</v>
      </c>
      <c r="H18" s="35">
        <v>0</v>
      </c>
      <c r="I18" s="35">
        <v>0</v>
      </c>
      <c r="J18" s="35">
        <v>18</v>
      </c>
      <c r="K18" s="35">
        <v>0</v>
      </c>
      <c r="L18" s="35">
        <v>105</v>
      </c>
      <c r="M18" s="35">
        <v>102</v>
      </c>
      <c r="N18" s="35">
        <v>0</v>
      </c>
      <c r="O18" s="35">
        <v>0</v>
      </c>
      <c r="P18" s="35">
        <v>0</v>
      </c>
      <c r="Q18" s="35">
        <v>8</v>
      </c>
      <c r="R18" s="35">
        <v>0</v>
      </c>
      <c r="S18" s="35">
        <v>0</v>
      </c>
      <c r="T18" s="35">
        <v>0</v>
      </c>
      <c r="U18" s="35">
        <v>0</v>
      </c>
      <c r="V18" s="116">
        <v>0</v>
      </c>
      <c r="W18" s="105">
        <v>0</v>
      </c>
      <c r="X18" s="104">
        <f t="shared" si="0"/>
        <v>507</v>
      </c>
      <c r="Y18" s="35">
        <f t="shared" si="1"/>
        <v>357</v>
      </c>
      <c r="Z18" s="35">
        <f t="shared" si="2"/>
        <v>489</v>
      </c>
      <c r="AA18" s="105">
        <f t="shared" si="3"/>
        <v>349</v>
      </c>
      <c r="AC18" s="130"/>
      <c r="AD18" s="130"/>
      <c r="AE18" s="130"/>
      <c r="AF18" s="131"/>
      <c r="AG18" s="131"/>
      <c r="AH18" s="131"/>
      <c r="AI18" s="131"/>
      <c r="AJ18" s="130"/>
    </row>
    <row r="19" spans="1:36" ht="12" customHeight="1" x14ac:dyDescent="0.2">
      <c r="A19" s="94">
        <v>13</v>
      </c>
      <c r="B19" s="36">
        <v>103</v>
      </c>
      <c r="C19" s="36">
        <v>65</v>
      </c>
      <c r="D19" s="36">
        <v>0</v>
      </c>
      <c r="E19" s="36">
        <v>0</v>
      </c>
      <c r="F19" s="36">
        <v>309</v>
      </c>
      <c r="G19" s="36">
        <v>117</v>
      </c>
      <c r="H19" s="36">
        <v>0</v>
      </c>
      <c r="I19" s="36">
        <v>0</v>
      </c>
      <c r="J19" s="36">
        <v>15</v>
      </c>
      <c r="K19" s="36">
        <v>0</v>
      </c>
      <c r="L19" s="36">
        <v>282</v>
      </c>
      <c r="M19" s="36">
        <v>87</v>
      </c>
      <c r="N19" s="36">
        <v>0</v>
      </c>
      <c r="O19" s="36">
        <v>0</v>
      </c>
      <c r="P19" s="36">
        <v>8</v>
      </c>
      <c r="Q19" s="36">
        <v>7</v>
      </c>
      <c r="R19" s="36">
        <v>53</v>
      </c>
      <c r="S19" s="36">
        <v>0</v>
      </c>
      <c r="T19" s="36">
        <v>0</v>
      </c>
      <c r="U19" s="36">
        <v>0</v>
      </c>
      <c r="V19" s="117">
        <v>0</v>
      </c>
      <c r="W19" s="107">
        <v>0</v>
      </c>
      <c r="X19" s="106">
        <f t="shared" si="0"/>
        <v>770</v>
      </c>
      <c r="Y19" s="36">
        <f t="shared" si="1"/>
        <v>276</v>
      </c>
      <c r="Z19" s="36">
        <f t="shared" si="2"/>
        <v>694</v>
      </c>
      <c r="AA19" s="107">
        <f t="shared" si="3"/>
        <v>269</v>
      </c>
      <c r="AC19" s="130"/>
      <c r="AD19" s="130"/>
      <c r="AE19" s="130"/>
      <c r="AF19" s="131"/>
      <c r="AG19" s="131"/>
      <c r="AH19" s="131"/>
      <c r="AI19" s="131"/>
      <c r="AJ19" s="130"/>
    </row>
    <row r="20" spans="1:36" ht="12" customHeight="1" x14ac:dyDescent="0.2">
      <c r="A20" s="92">
        <v>14</v>
      </c>
      <c r="B20" s="34">
        <v>65</v>
      </c>
      <c r="C20" s="34">
        <v>97</v>
      </c>
      <c r="D20" s="34">
        <v>0</v>
      </c>
      <c r="E20" s="34">
        <v>0</v>
      </c>
      <c r="F20" s="34">
        <v>204</v>
      </c>
      <c r="G20" s="34">
        <v>132</v>
      </c>
      <c r="H20" s="34">
        <v>0</v>
      </c>
      <c r="I20" s="34">
        <v>0</v>
      </c>
      <c r="J20" s="34">
        <v>14</v>
      </c>
      <c r="K20" s="34">
        <v>0</v>
      </c>
      <c r="L20" s="34">
        <v>111</v>
      </c>
      <c r="M20" s="34">
        <v>78</v>
      </c>
      <c r="N20" s="34">
        <v>0</v>
      </c>
      <c r="O20" s="34">
        <v>0</v>
      </c>
      <c r="P20" s="34">
        <v>0</v>
      </c>
      <c r="Q20" s="34">
        <v>3</v>
      </c>
      <c r="R20" s="34">
        <v>31</v>
      </c>
      <c r="S20" s="34">
        <v>0</v>
      </c>
      <c r="T20" s="34">
        <v>0</v>
      </c>
      <c r="U20" s="34">
        <v>0</v>
      </c>
      <c r="V20" s="115">
        <v>0</v>
      </c>
      <c r="W20" s="103">
        <v>0</v>
      </c>
      <c r="X20" s="102">
        <f t="shared" si="0"/>
        <v>425</v>
      </c>
      <c r="Y20" s="34">
        <f t="shared" si="1"/>
        <v>310</v>
      </c>
      <c r="Z20" s="34">
        <f t="shared" si="2"/>
        <v>380</v>
      </c>
      <c r="AA20" s="103">
        <f t="shared" si="3"/>
        <v>307</v>
      </c>
      <c r="AC20" s="130"/>
      <c r="AD20" s="130"/>
      <c r="AE20" s="130"/>
      <c r="AF20" s="131"/>
      <c r="AG20" s="131"/>
      <c r="AH20" s="131"/>
      <c r="AI20" s="131"/>
      <c r="AJ20" s="130"/>
    </row>
    <row r="21" spans="1:36" ht="12" customHeight="1" x14ac:dyDescent="0.2">
      <c r="A21" s="93">
        <v>15</v>
      </c>
      <c r="B21" s="35">
        <v>58</v>
      </c>
      <c r="C21" s="35">
        <v>105</v>
      </c>
      <c r="D21" s="35">
        <v>0</v>
      </c>
      <c r="E21" s="35">
        <v>0</v>
      </c>
      <c r="F21" s="35">
        <v>273</v>
      </c>
      <c r="G21" s="35">
        <v>192</v>
      </c>
      <c r="H21" s="35">
        <v>0</v>
      </c>
      <c r="I21" s="35">
        <v>0</v>
      </c>
      <c r="J21" s="35">
        <v>12</v>
      </c>
      <c r="K21" s="35">
        <v>0</v>
      </c>
      <c r="L21" s="35">
        <v>124</v>
      </c>
      <c r="M21" s="35">
        <v>127</v>
      </c>
      <c r="N21" s="35">
        <v>0</v>
      </c>
      <c r="O21" s="35">
        <v>0</v>
      </c>
      <c r="P21" s="35">
        <v>6</v>
      </c>
      <c r="Q21" s="35">
        <v>25</v>
      </c>
      <c r="R21" s="35">
        <v>0</v>
      </c>
      <c r="S21" s="35">
        <v>0</v>
      </c>
      <c r="T21" s="35">
        <v>0</v>
      </c>
      <c r="U21" s="35">
        <v>0</v>
      </c>
      <c r="V21" s="116">
        <v>0</v>
      </c>
      <c r="W21" s="105">
        <v>0</v>
      </c>
      <c r="X21" s="104">
        <f t="shared" si="0"/>
        <v>473</v>
      </c>
      <c r="Y21" s="35">
        <f t="shared" si="1"/>
        <v>449</v>
      </c>
      <c r="Z21" s="35">
        <f t="shared" si="2"/>
        <v>455</v>
      </c>
      <c r="AA21" s="105">
        <f t="shared" si="3"/>
        <v>424</v>
      </c>
      <c r="AC21" s="130"/>
      <c r="AD21" s="130"/>
      <c r="AE21" s="130"/>
      <c r="AF21" s="131"/>
      <c r="AG21" s="131"/>
      <c r="AH21" s="131"/>
      <c r="AI21" s="131"/>
      <c r="AJ21" s="130"/>
    </row>
    <row r="22" spans="1:36" ht="12" customHeight="1" x14ac:dyDescent="0.2">
      <c r="A22" s="94">
        <v>16</v>
      </c>
      <c r="B22" s="36">
        <v>80</v>
      </c>
      <c r="C22" s="36">
        <v>97</v>
      </c>
      <c r="D22" s="36">
        <v>0</v>
      </c>
      <c r="E22" s="36">
        <v>0</v>
      </c>
      <c r="F22" s="36">
        <v>256</v>
      </c>
      <c r="G22" s="36">
        <v>122</v>
      </c>
      <c r="H22" s="36">
        <v>0</v>
      </c>
      <c r="I22" s="36">
        <v>0</v>
      </c>
      <c r="J22" s="36">
        <v>8</v>
      </c>
      <c r="K22" s="36">
        <v>0</v>
      </c>
      <c r="L22" s="36">
        <v>33</v>
      </c>
      <c r="M22" s="36">
        <v>111</v>
      </c>
      <c r="N22" s="36">
        <v>0</v>
      </c>
      <c r="O22" s="36">
        <v>0</v>
      </c>
      <c r="P22" s="36">
        <v>0</v>
      </c>
      <c r="Q22" s="36">
        <v>0</v>
      </c>
      <c r="R22" s="36">
        <v>0</v>
      </c>
      <c r="S22" s="36">
        <v>0</v>
      </c>
      <c r="T22" s="36">
        <v>0</v>
      </c>
      <c r="U22" s="36">
        <v>0</v>
      </c>
      <c r="V22" s="117">
        <v>0</v>
      </c>
      <c r="W22" s="107">
        <v>0</v>
      </c>
      <c r="X22" s="106">
        <f t="shared" si="0"/>
        <v>377</v>
      </c>
      <c r="Y22" s="36">
        <f t="shared" si="1"/>
        <v>330</v>
      </c>
      <c r="Z22" s="36">
        <f t="shared" si="2"/>
        <v>369</v>
      </c>
      <c r="AA22" s="107">
        <f t="shared" si="3"/>
        <v>330</v>
      </c>
      <c r="AC22" s="130"/>
      <c r="AD22" s="130"/>
      <c r="AE22" s="130"/>
      <c r="AF22" s="131"/>
      <c r="AG22" s="131"/>
      <c r="AH22" s="131"/>
      <c r="AI22" s="131"/>
      <c r="AJ22" s="130"/>
    </row>
    <row r="23" spans="1:36" ht="12" customHeight="1" x14ac:dyDescent="0.2">
      <c r="A23" s="92">
        <v>17</v>
      </c>
      <c r="B23" s="34">
        <v>92</v>
      </c>
      <c r="C23" s="34">
        <v>153</v>
      </c>
      <c r="D23" s="34">
        <v>0</v>
      </c>
      <c r="E23" s="34">
        <v>0</v>
      </c>
      <c r="F23" s="34">
        <v>318</v>
      </c>
      <c r="G23" s="34">
        <v>254</v>
      </c>
      <c r="H23" s="34">
        <v>0</v>
      </c>
      <c r="I23" s="34">
        <v>0</v>
      </c>
      <c r="J23" s="34">
        <v>12</v>
      </c>
      <c r="K23" s="34">
        <v>3</v>
      </c>
      <c r="L23" s="34">
        <v>188</v>
      </c>
      <c r="M23" s="34">
        <v>161</v>
      </c>
      <c r="N23" s="34">
        <v>0</v>
      </c>
      <c r="O23" s="34">
        <v>0</v>
      </c>
      <c r="P23" s="34">
        <v>18</v>
      </c>
      <c r="Q23" s="34">
        <v>0</v>
      </c>
      <c r="R23" s="34">
        <v>0</v>
      </c>
      <c r="S23" s="34">
        <v>0</v>
      </c>
      <c r="T23" s="34">
        <v>0</v>
      </c>
      <c r="U23" s="34">
        <v>0</v>
      </c>
      <c r="V23" s="115">
        <v>0</v>
      </c>
      <c r="W23" s="103">
        <v>0</v>
      </c>
      <c r="X23" s="102">
        <f t="shared" si="0"/>
        <v>628</v>
      </c>
      <c r="Y23" s="34">
        <f t="shared" si="1"/>
        <v>571</v>
      </c>
      <c r="Z23" s="34">
        <f t="shared" si="2"/>
        <v>598</v>
      </c>
      <c r="AA23" s="103">
        <f t="shared" si="3"/>
        <v>568</v>
      </c>
      <c r="AC23" s="130"/>
      <c r="AD23" s="130"/>
      <c r="AE23" s="130"/>
      <c r="AF23" s="131"/>
      <c r="AG23" s="131"/>
      <c r="AH23" s="131"/>
      <c r="AI23" s="131"/>
      <c r="AJ23" s="130"/>
    </row>
    <row r="24" spans="1:36" ht="12" customHeight="1" x14ac:dyDescent="0.2">
      <c r="A24" s="93">
        <v>18</v>
      </c>
      <c r="B24" s="35">
        <v>99</v>
      </c>
      <c r="C24" s="35">
        <v>136</v>
      </c>
      <c r="D24" s="35">
        <v>0</v>
      </c>
      <c r="E24" s="35">
        <v>0</v>
      </c>
      <c r="F24" s="35">
        <v>301</v>
      </c>
      <c r="G24" s="35">
        <v>226</v>
      </c>
      <c r="H24" s="35">
        <v>0</v>
      </c>
      <c r="I24" s="35">
        <v>0</v>
      </c>
      <c r="J24" s="35">
        <v>21</v>
      </c>
      <c r="K24" s="35">
        <v>0</v>
      </c>
      <c r="L24" s="35">
        <v>241</v>
      </c>
      <c r="M24" s="35">
        <v>169</v>
      </c>
      <c r="N24" s="35">
        <v>0</v>
      </c>
      <c r="O24" s="35">
        <v>0</v>
      </c>
      <c r="P24" s="35">
        <v>0</v>
      </c>
      <c r="Q24" s="35">
        <v>3</v>
      </c>
      <c r="R24" s="35">
        <v>44</v>
      </c>
      <c r="S24" s="35">
        <v>0</v>
      </c>
      <c r="T24" s="35">
        <v>0</v>
      </c>
      <c r="U24" s="35">
        <v>0</v>
      </c>
      <c r="V24" s="116">
        <v>0</v>
      </c>
      <c r="W24" s="105">
        <v>0</v>
      </c>
      <c r="X24" s="104">
        <f t="shared" si="0"/>
        <v>706</v>
      </c>
      <c r="Y24" s="35">
        <f t="shared" si="1"/>
        <v>534</v>
      </c>
      <c r="Z24" s="35">
        <f t="shared" si="2"/>
        <v>641</v>
      </c>
      <c r="AA24" s="105">
        <f t="shared" si="3"/>
        <v>531</v>
      </c>
      <c r="AC24" s="130"/>
      <c r="AD24" s="130"/>
      <c r="AE24" s="130"/>
      <c r="AF24" s="131"/>
      <c r="AG24" s="131"/>
      <c r="AH24" s="131"/>
      <c r="AI24" s="131"/>
      <c r="AJ24" s="130"/>
    </row>
    <row r="25" spans="1:36" ht="12" customHeight="1" x14ac:dyDescent="0.2">
      <c r="A25" s="94">
        <v>19</v>
      </c>
      <c r="B25" s="36">
        <v>140</v>
      </c>
      <c r="C25" s="36">
        <v>55</v>
      </c>
      <c r="D25" s="36">
        <v>0</v>
      </c>
      <c r="E25" s="36">
        <v>0</v>
      </c>
      <c r="F25" s="36">
        <v>382</v>
      </c>
      <c r="G25" s="36">
        <v>131</v>
      </c>
      <c r="H25" s="36">
        <v>0</v>
      </c>
      <c r="I25" s="36">
        <v>0</v>
      </c>
      <c r="J25" s="36">
        <v>31</v>
      </c>
      <c r="K25" s="36">
        <v>6</v>
      </c>
      <c r="L25" s="36">
        <v>119</v>
      </c>
      <c r="M25" s="36">
        <v>90</v>
      </c>
      <c r="N25" s="36">
        <v>0</v>
      </c>
      <c r="O25" s="36">
        <v>0</v>
      </c>
      <c r="P25" s="36">
        <v>0</v>
      </c>
      <c r="Q25" s="36">
        <v>8</v>
      </c>
      <c r="R25" s="36">
        <v>0</v>
      </c>
      <c r="S25" s="36">
        <v>0</v>
      </c>
      <c r="T25" s="36">
        <v>0</v>
      </c>
      <c r="U25" s="36">
        <v>0</v>
      </c>
      <c r="V25" s="117">
        <v>0</v>
      </c>
      <c r="W25" s="107">
        <v>0</v>
      </c>
      <c r="X25" s="106">
        <f t="shared" si="0"/>
        <v>672</v>
      </c>
      <c r="Y25" s="36">
        <f t="shared" si="1"/>
        <v>290</v>
      </c>
      <c r="Z25" s="36">
        <f t="shared" si="2"/>
        <v>641</v>
      </c>
      <c r="AA25" s="107">
        <f t="shared" si="3"/>
        <v>276</v>
      </c>
      <c r="AC25" s="130"/>
      <c r="AD25" s="130"/>
      <c r="AE25" s="130"/>
      <c r="AF25" s="131"/>
      <c r="AG25" s="131"/>
      <c r="AH25" s="131"/>
      <c r="AI25" s="131"/>
      <c r="AJ25" s="130"/>
    </row>
    <row r="26" spans="1:36" ht="12" customHeight="1" x14ac:dyDescent="0.2">
      <c r="A26" s="92">
        <v>20</v>
      </c>
      <c r="B26" s="34">
        <v>121</v>
      </c>
      <c r="C26" s="34">
        <v>124</v>
      </c>
      <c r="D26" s="34">
        <v>0</v>
      </c>
      <c r="E26" s="34">
        <v>0</v>
      </c>
      <c r="F26" s="34">
        <v>352</v>
      </c>
      <c r="G26" s="34">
        <v>222</v>
      </c>
      <c r="H26" s="34">
        <v>0</v>
      </c>
      <c r="I26" s="34">
        <v>0</v>
      </c>
      <c r="J26" s="34">
        <v>22</v>
      </c>
      <c r="K26" s="34">
        <v>0</v>
      </c>
      <c r="L26" s="34">
        <v>33</v>
      </c>
      <c r="M26" s="34">
        <v>170</v>
      </c>
      <c r="N26" s="34">
        <v>0</v>
      </c>
      <c r="O26" s="34">
        <v>0</v>
      </c>
      <c r="P26" s="34">
        <v>6</v>
      </c>
      <c r="Q26" s="34">
        <v>11</v>
      </c>
      <c r="R26" s="34">
        <v>18</v>
      </c>
      <c r="S26" s="34">
        <v>0</v>
      </c>
      <c r="T26" s="34">
        <v>0</v>
      </c>
      <c r="U26" s="34">
        <v>0</v>
      </c>
      <c r="V26" s="115">
        <v>0</v>
      </c>
      <c r="W26" s="103">
        <v>0</v>
      </c>
      <c r="X26" s="102">
        <f t="shared" si="0"/>
        <v>552</v>
      </c>
      <c r="Y26" s="34">
        <f t="shared" si="1"/>
        <v>527</v>
      </c>
      <c r="Z26" s="34">
        <f t="shared" si="2"/>
        <v>506</v>
      </c>
      <c r="AA26" s="103">
        <f t="shared" si="3"/>
        <v>516</v>
      </c>
      <c r="AC26" s="130"/>
      <c r="AD26" s="130"/>
      <c r="AE26" s="130"/>
      <c r="AF26" s="131"/>
      <c r="AG26" s="131"/>
      <c r="AH26" s="131"/>
      <c r="AI26" s="131"/>
      <c r="AJ26" s="130"/>
    </row>
    <row r="27" spans="1:36" ht="12" customHeight="1" x14ac:dyDescent="0.2">
      <c r="A27" s="93">
        <v>21</v>
      </c>
      <c r="B27" s="35">
        <v>91</v>
      </c>
      <c r="C27" s="35">
        <v>71</v>
      </c>
      <c r="D27" s="35">
        <v>0</v>
      </c>
      <c r="E27" s="35">
        <v>0</v>
      </c>
      <c r="F27" s="35">
        <v>331</v>
      </c>
      <c r="G27" s="35">
        <v>87</v>
      </c>
      <c r="H27" s="35">
        <v>0</v>
      </c>
      <c r="I27" s="35">
        <v>0</v>
      </c>
      <c r="J27" s="35">
        <v>22</v>
      </c>
      <c r="K27" s="35">
        <v>0</v>
      </c>
      <c r="L27" s="35">
        <v>154</v>
      </c>
      <c r="M27" s="35">
        <v>44</v>
      </c>
      <c r="N27" s="35">
        <v>0</v>
      </c>
      <c r="O27" s="35">
        <v>0</v>
      </c>
      <c r="P27" s="35">
        <v>28</v>
      </c>
      <c r="Q27" s="35">
        <v>5</v>
      </c>
      <c r="R27" s="35">
        <v>52</v>
      </c>
      <c r="S27" s="35">
        <v>0</v>
      </c>
      <c r="T27" s="35">
        <v>0</v>
      </c>
      <c r="U27" s="35">
        <v>0</v>
      </c>
      <c r="V27" s="116">
        <v>0</v>
      </c>
      <c r="W27" s="105">
        <v>0</v>
      </c>
      <c r="X27" s="104">
        <f t="shared" si="0"/>
        <v>678</v>
      </c>
      <c r="Y27" s="35">
        <f t="shared" si="1"/>
        <v>207</v>
      </c>
      <c r="Z27" s="35">
        <f t="shared" si="2"/>
        <v>576</v>
      </c>
      <c r="AA27" s="105">
        <f t="shared" si="3"/>
        <v>202</v>
      </c>
      <c r="AC27" s="130"/>
      <c r="AD27" s="130"/>
      <c r="AE27" s="130"/>
      <c r="AF27" s="131"/>
      <c r="AG27" s="131"/>
      <c r="AH27" s="131"/>
      <c r="AI27" s="131"/>
      <c r="AJ27" s="130"/>
    </row>
    <row r="28" spans="1:36" ht="12" customHeight="1" thickBot="1" x14ac:dyDescent="0.25">
      <c r="A28" s="95" t="s">
        <v>17</v>
      </c>
      <c r="B28" s="28">
        <f t="shared" ref="B28:W28" si="4">SUM(B7:B27)</f>
        <v>2218</v>
      </c>
      <c r="C28" s="28">
        <f t="shared" si="4"/>
        <v>3088</v>
      </c>
      <c r="D28" s="28">
        <f t="shared" si="4"/>
        <v>0</v>
      </c>
      <c r="E28" s="28">
        <f t="shared" si="4"/>
        <v>0</v>
      </c>
      <c r="F28" s="28">
        <f t="shared" si="4"/>
        <v>6772</v>
      </c>
      <c r="G28" s="28">
        <f t="shared" si="4"/>
        <v>4900</v>
      </c>
      <c r="H28" s="28">
        <f t="shared" si="4"/>
        <v>0</v>
      </c>
      <c r="I28" s="28">
        <f t="shared" si="4"/>
        <v>0</v>
      </c>
      <c r="J28" s="28">
        <f t="shared" si="4"/>
        <v>461</v>
      </c>
      <c r="K28" s="28">
        <f t="shared" si="4"/>
        <v>23</v>
      </c>
      <c r="L28" s="28">
        <f t="shared" si="4"/>
        <v>4057</v>
      </c>
      <c r="M28" s="28">
        <f t="shared" si="4"/>
        <v>3462</v>
      </c>
      <c r="N28" s="28">
        <f t="shared" si="4"/>
        <v>0</v>
      </c>
      <c r="O28" s="28">
        <f t="shared" si="4"/>
        <v>0</v>
      </c>
      <c r="P28" s="28">
        <f t="shared" si="4"/>
        <v>463</v>
      </c>
      <c r="Q28" s="28">
        <f t="shared" si="4"/>
        <v>231</v>
      </c>
      <c r="R28" s="28">
        <f t="shared" si="4"/>
        <v>266</v>
      </c>
      <c r="S28" s="28">
        <f t="shared" si="4"/>
        <v>3</v>
      </c>
      <c r="T28" s="28">
        <f t="shared" si="4"/>
        <v>0</v>
      </c>
      <c r="U28" s="28">
        <f t="shared" si="4"/>
        <v>0</v>
      </c>
      <c r="V28" s="28">
        <f t="shared" si="4"/>
        <v>0</v>
      </c>
      <c r="W28" s="29">
        <f t="shared" si="4"/>
        <v>0</v>
      </c>
      <c r="X28" s="96">
        <f t="shared" si="0"/>
        <v>14237</v>
      </c>
      <c r="Y28" s="28">
        <f t="shared" si="1"/>
        <v>11707</v>
      </c>
      <c r="Z28" s="28">
        <f t="shared" si="2"/>
        <v>13047</v>
      </c>
      <c r="AA28" s="29">
        <f t="shared" si="3"/>
        <v>11450</v>
      </c>
      <c r="AC28" s="130"/>
      <c r="AD28" s="130"/>
      <c r="AE28" s="130"/>
      <c r="AF28" s="131"/>
      <c r="AG28" s="131"/>
      <c r="AH28" s="131"/>
      <c r="AI28" s="131"/>
      <c r="AJ28" s="130"/>
    </row>
    <row r="29" spans="1:36" ht="12" customHeight="1" x14ac:dyDescent="0.2">
      <c r="A29" s="97" t="s">
        <v>18</v>
      </c>
      <c r="B29" s="63">
        <v>26</v>
      </c>
      <c r="C29" s="63">
        <v>0</v>
      </c>
      <c r="D29" s="63">
        <v>0</v>
      </c>
      <c r="E29" s="63">
        <v>0</v>
      </c>
      <c r="F29" s="63">
        <v>18</v>
      </c>
      <c r="G29" s="63">
        <v>0</v>
      </c>
      <c r="H29" s="63">
        <v>0</v>
      </c>
      <c r="I29" s="63">
        <v>0</v>
      </c>
      <c r="J29" s="63">
        <v>0</v>
      </c>
      <c r="K29" s="63">
        <v>0</v>
      </c>
      <c r="L29" s="63">
        <v>178</v>
      </c>
      <c r="M29" s="63">
        <v>32</v>
      </c>
      <c r="N29" s="63">
        <v>0</v>
      </c>
      <c r="O29" s="63">
        <v>0</v>
      </c>
      <c r="P29" s="63">
        <v>6</v>
      </c>
      <c r="Q29" s="63">
        <v>0</v>
      </c>
      <c r="R29" s="63">
        <v>17</v>
      </c>
      <c r="S29" s="63">
        <v>0</v>
      </c>
      <c r="T29" s="63">
        <v>0</v>
      </c>
      <c r="U29" s="63">
        <v>0</v>
      </c>
      <c r="V29" s="63">
        <v>0</v>
      </c>
      <c r="W29" s="64">
        <v>0</v>
      </c>
      <c r="X29" s="98">
        <f t="shared" si="0"/>
        <v>245</v>
      </c>
      <c r="Y29" s="37">
        <f t="shared" si="1"/>
        <v>32</v>
      </c>
      <c r="Z29" s="37">
        <f t="shared" si="2"/>
        <v>222</v>
      </c>
      <c r="AA29" s="99">
        <f t="shared" si="3"/>
        <v>32</v>
      </c>
      <c r="AC29" s="130"/>
      <c r="AD29" s="130"/>
      <c r="AE29" s="130"/>
      <c r="AF29" s="131"/>
      <c r="AG29" s="131"/>
      <c r="AH29" s="131"/>
      <c r="AI29" s="131"/>
      <c r="AJ29" s="130"/>
    </row>
    <row r="30" spans="1:36" ht="12" customHeight="1" thickBot="1" x14ac:dyDescent="0.25">
      <c r="A30" s="95" t="s">
        <v>19</v>
      </c>
      <c r="B30" s="28">
        <f t="shared" ref="B30:W30" si="5">SUM(B28:B29)</f>
        <v>2244</v>
      </c>
      <c r="C30" s="28">
        <f t="shared" si="5"/>
        <v>3088</v>
      </c>
      <c r="D30" s="28">
        <f t="shared" si="5"/>
        <v>0</v>
      </c>
      <c r="E30" s="28">
        <f t="shared" si="5"/>
        <v>0</v>
      </c>
      <c r="F30" s="28">
        <f t="shared" si="5"/>
        <v>6790</v>
      </c>
      <c r="G30" s="28">
        <f t="shared" si="5"/>
        <v>4900</v>
      </c>
      <c r="H30" s="28">
        <f t="shared" si="5"/>
        <v>0</v>
      </c>
      <c r="I30" s="28">
        <f t="shared" si="5"/>
        <v>0</v>
      </c>
      <c r="J30" s="28">
        <f t="shared" si="5"/>
        <v>461</v>
      </c>
      <c r="K30" s="28">
        <f t="shared" si="5"/>
        <v>23</v>
      </c>
      <c r="L30" s="28">
        <f t="shared" si="5"/>
        <v>4235</v>
      </c>
      <c r="M30" s="28">
        <f t="shared" si="5"/>
        <v>3494</v>
      </c>
      <c r="N30" s="28">
        <f t="shared" si="5"/>
        <v>0</v>
      </c>
      <c r="O30" s="28">
        <f t="shared" si="5"/>
        <v>0</v>
      </c>
      <c r="P30" s="28">
        <f t="shared" si="5"/>
        <v>469</v>
      </c>
      <c r="Q30" s="28">
        <f t="shared" si="5"/>
        <v>231</v>
      </c>
      <c r="R30" s="28">
        <f t="shared" si="5"/>
        <v>283</v>
      </c>
      <c r="S30" s="28">
        <f t="shared" si="5"/>
        <v>3</v>
      </c>
      <c r="T30" s="28">
        <f t="shared" si="5"/>
        <v>0</v>
      </c>
      <c r="U30" s="28">
        <f t="shared" si="5"/>
        <v>0</v>
      </c>
      <c r="V30" s="28">
        <f t="shared" si="5"/>
        <v>0</v>
      </c>
      <c r="W30" s="29">
        <f t="shared" si="5"/>
        <v>0</v>
      </c>
      <c r="X30" s="96">
        <f t="shared" si="0"/>
        <v>14482</v>
      </c>
      <c r="Y30" s="28">
        <f t="shared" si="1"/>
        <v>11739</v>
      </c>
      <c r="Z30" s="28">
        <f t="shared" si="2"/>
        <v>13269</v>
      </c>
      <c r="AA30" s="29">
        <f t="shared" si="3"/>
        <v>11482</v>
      </c>
      <c r="AC30" s="130"/>
      <c r="AD30" s="130"/>
      <c r="AE30" s="130"/>
      <c r="AF30" s="131"/>
      <c r="AG30" s="131"/>
      <c r="AH30" s="131"/>
      <c r="AI30" s="131"/>
      <c r="AJ30" s="130"/>
    </row>
    <row r="31" spans="1:36"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C31" s="130"/>
      <c r="AD31" s="130"/>
      <c r="AE31" s="130"/>
      <c r="AF31" s="131"/>
      <c r="AG31" s="131"/>
      <c r="AH31" s="131"/>
      <c r="AI31" s="131"/>
      <c r="AJ31" s="130"/>
    </row>
    <row r="32" spans="1:36" ht="12" customHeight="1" x14ac:dyDescent="0.2">
      <c r="A32" s="77" t="s">
        <v>288</v>
      </c>
      <c r="D32" s="100"/>
    </row>
    <row r="34" spans="1:36" ht="20.25" customHeight="1" thickBot="1" x14ac:dyDescent="0.35">
      <c r="A34" s="53" t="s">
        <v>161</v>
      </c>
    </row>
    <row r="35" spans="1:36"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36" ht="12" customHeight="1" x14ac:dyDescent="0.25">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c r="AD36" s="131"/>
      <c r="AE36" s="131"/>
      <c r="AF36" s="131"/>
      <c r="AG36" s="131"/>
      <c r="AH36" s="131"/>
      <c r="AI36" s="131"/>
      <c r="AJ36" s="132"/>
    </row>
    <row r="37" spans="1:36"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c r="AD37" s="131"/>
      <c r="AE37" s="131"/>
      <c r="AF37" s="131"/>
      <c r="AG37" s="131"/>
      <c r="AH37" s="131"/>
      <c r="AI37" s="131"/>
      <c r="AJ37" s="130"/>
    </row>
    <row r="38" spans="1:36" ht="12" customHeight="1" x14ac:dyDescent="0.2">
      <c r="A38" s="92">
        <v>1</v>
      </c>
      <c r="B38" s="34">
        <v>154</v>
      </c>
      <c r="C38" s="34">
        <v>200</v>
      </c>
      <c r="D38" s="34">
        <v>0</v>
      </c>
      <c r="E38" s="34">
        <v>0</v>
      </c>
      <c r="F38" s="34">
        <v>429</v>
      </c>
      <c r="G38" s="34">
        <v>290</v>
      </c>
      <c r="H38" s="34">
        <v>0</v>
      </c>
      <c r="I38" s="34">
        <v>0</v>
      </c>
      <c r="J38" s="34">
        <v>34</v>
      </c>
      <c r="K38" s="34">
        <v>0</v>
      </c>
      <c r="L38" s="34">
        <v>426</v>
      </c>
      <c r="M38" s="34">
        <v>238</v>
      </c>
      <c r="N38" s="34">
        <v>0</v>
      </c>
      <c r="O38" s="34">
        <v>0</v>
      </c>
      <c r="P38" s="34">
        <v>74</v>
      </c>
      <c r="Q38" s="34">
        <v>24</v>
      </c>
      <c r="R38" s="34">
        <v>42</v>
      </c>
      <c r="S38" s="34">
        <v>3</v>
      </c>
      <c r="T38" s="34">
        <v>0</v>
      </c>
      <c r="U38" s="34">
        <v>0</v>
      </c>
      <c r="V38" s="115">
        <v>0</v>
      </c>
      <c r="W38" s="103">
        <v>0</v>
      </c>
      <c r="X38" s="102">
        <f t="shared" ref="X38:X55" si="6">SUM(B38,D38,F38,H38,J38,L38,N38,P38,R38,T38,V38)</f>
        <v>1159</v>
      </c>
      <c r="Y38" s="34">
        <f t="shared" ref="Y38:Y55" si="7">SUM(C38,E38,G38,I38,K38,M38,O38,Q38,S38,U38,W38)</f>
        <v>755</v>
      </c>
      <c r="Z38" s="34">
        <f t="shared" ref="Z38:Z55" si="8">SUM(B38,F38,L38,T38)</f>
        <v>1009</v>
      </c>
      <c r="AA38" s="103">
        <f t="shared" ref="AA38:AA55" si="9">SUM(C38,G38,M38,U38)</f>
        <v>728</v>
      </c>
      <c r="AD38" s="131"/>
      <c r="AE38" s="131"/>
      <c r="AF38" s="131"/>
      <c r="AG38" s="131"/>
      <c r="AH38" s="131"/>
      <c r="AI38" s="131"/>
      <c r="AJ38" s="130"/>
    </row>
    <row r="39" spans="1:36" ht="12" customHeight="1" x14ac:dyDescent="0.2">
      <c r="A39" s="92">
        <v>2</v>
      </c>
      <c r="B39" s="34">
        <v>41</v>
      </c>
      <c r="C39" s="34">
        <v>166</v>
      </c>
      <c r="D39" s="34">
        <v>0</v>
      </c>
      <c r="E39" s="34">
        <v>0</v>
      </c>
      <c r="F39" s="34">
        <v>150</v>
      </c>
      <c r="G39" s="34">
        <v>262</v>
      </c>
      <c r="H39" s="34">
        <v>0</v>
      </c>
      <c r="I39" s="34">
        <v>0</v>
      </c>
      <c r="J39" s="34">
        <v>19</v>
      </c>
      <c r="K39" s="34">
        <v>0</v>
      </c>
      <c r="L39" s="34">
        <v>143</v>
      </c>
      <c r="M39" s="34">
        <v>176</v>
      </c>
      <c r="N39" s="34">
        <v>0</v>
      </c>
      <c r="O39" s="34">
        <v>0</v>
      </c>
      <c r="P39" s="34">
        <v>43</v>
      </c>
      <c r="Q39" s="34">
        <v>39</v>
      </c>
      <c r="R39" s="34">
        <v>0</v>
      </c>
      <c r="S39" s="34">
        <v>0</v>
      </c>
      <c r="T39" s="34">
        <v>0</v>
      </c>
      <c r="U39" s="34">
        <v>0</v>
      </c>
      <c r="V39" s="115">
        <v>0</v>
      </c>
      <c r="W39" s="103">
        <v>0</v>
      </c>
      <c r="X39" s="102">
        <f t="shared" si="6"/>
        <v>396</v>
      </c>
      <c r="Y39" s="34">
        <f t="shared" si="7"/>
        <v>643</v>
      </c>
      <c r="Z39" s="34">
        <f t="shared" si="8"/>
        <v>334</v>
      </c>
      <c r="AA39" s="103">
        <f t="shared" si="9"/>
        <v>604</v>
      </c>
      <c r="AD39" s="131"/>
      <c r="AE39" s="131"/>
      <c r="AF39" s="131"/>
      <c r="AG39" s="131"/>
      <c r="AH39" s="131"/>
      <c r="AI39" s="131"/>
      <c r="AJ39" s="130"/>
    </row>
    <row r="40" spans="1:36" ht="12" customHeight="1" x14ac:dyDescent="0.2">
      <c r="A40" s="93">
        <v>3</v>
      </c>
      <c r="B40" s="35">
        <v>111</v>
      </c>
      <c r="C40" s="35">
        <v>189</v>
      </c>
      <c r="D40" s="35">
        <v>0</v>
      </c>
      <c r="E40" s="35">
        <v>0</v>
      </c>
      <c r="F40" s="35">
        <v>440</v>
      </c>
      <c r="G40" s="35">
        <v>338</v>
      </c>
      <c r="H40" s="35">
        <v>0</v>
      </c>
      <c r="I40" s="35">
        <v>0</v>
      </c>
      <c r="J40" s="35">
        <v>57</v>
      </c>
      <c r="K40" s="35">
        <v>0</v>
      </c>
      <c r="L40" s="35">
        <v>391</v>
      </c>
      <c r="M40" s="35">
        <v>221</v>
      </c>
      <c r="N40" s="35">
        <v>0</v>
      </c>
      <c r="O40" s="35">
        <v>0</v>
      </c>
      <c r="P40" s="35">
        <v>85</v>
      </c>
      <c r="Q40" s="35">
        <v>6</v>
      </c>
      <c r="R40" s="35">
        <v>0</v>
      </c>
      <c r="S40" s="35">
        <v>0</v>
      </c>
      <c r="T40" s="35">
        <v>0</v>
      </c>
      <c r="U40" s="35">
        <v>0</v>
      </c>
      <c r="V40" s="116">
        <v>0</v>
      </c>
      <c r="W40" s="105">
        <v>0</v>
      </c>
      <c r="X40" s="104">
        <f t="shared" si="6"/>
        <v>1084</v>
      </c>
      <c r="Y40" s="35">
        <f t="shared" si="7"/>
        <v>754</v>
      </c>
      <c r="Z40" s="35">
        <f t="shared" si="8"/>
        <v>942</v>
      </c>
      <c r="AA40" s="105">
        <f t="shared" si="9"/>
        <v>748</v>
      </c>
      <c r="AD40" s="131"/>
      <c r="AE40" s="131"/>
      <c r="AF40" s="131"/>
      <c r="AG40" s="131"/>
      <c r="AH40" s="131"/>
      <c r="AI40" s="131"/>
      <c r="AJ40" s="130"/>
    </row>
    <row r="41" spans="1:36" ht="12" customHeight="1" x14ac:dyDescent="0.2">
      <c r="A41" s="94">
        <v>4</v>
      </c>
      <c r="B41" s="36">
        <v>302</v>
      </c>
      <c r="C41" s="36">
        <v>126</v>
      </c>
      <c r="D41" s="36">
        <v>0</v>
      </c>
      <c r="E41" s="36">
        <v>0</v>
      </c>
      <c r="F41" s="36">
        <v>790</v>
      </c>
      <c r="G41" s="36">
        <v>268</v>
      </c>
      <c r="H41" s="36">
        <v>0</v>
      </c>
      <c r="I41" s="36">
        <v>0</v>
      </c>
      <c r="J41" s="36">
        <v>62</v>
      </c>
      <c r="K41" s="36">
        <v>4</v>
      </c>
      <c r="L41" s="36">
        <v>390</v>
      </c>
      <c r="M41" s="36">
        <v>160</v>
      </c>
      <c r="N41" s="36">
        <v>0</v>
      </c>
      <c r="O41" s="36">
        <v>0</v>
      </c>
      <c r="P41" s="36">
        <v>22</v>
      </c>
      <c r="Q41" s="36">
        <v>11</v>
      </c>
      <c r="R41" s="36">
        <v>15</v>
      </c>
      <c r="S41" s="36">
        <v>0</v>
      </c>
      <c r="T41" s="36">
        <v>0</v>
      </c>
      <c r="U41" s="36">
        <v>0</v>
      </c>
      <c r="V41" s="117">
        <v>0</v>
      </c>
      <c r="W41" s="107">
        <v>0</v>
      </c>
      <c r="X41" s="106">
        <f t="shared" si="6"/>
        <v>1581</v>
      </c>
      <c r="Y41" s="36">
        <f t="shared" si="7"/>
        <v>569</v>
      </c>
      <c r="Z41" s="36">
        <f t="shared" si="8"/>
        <v>1482</v>
      </c>
      <c r="AA41" s="107">
        <f t="shared" si="9"/>
        <v>554</v>
      </c>
      <c r="AD41" s="131"/>
      <c r="AE41" s="131"/>
      <c r="AF41" s="131"/>
      <c r="AG41" s="131"/>
      <c r="AH41" s="131"/>
      <c r="AI41" s="131"/>
      <c r="AJ41" s="130"/>
    </row>
    <row r="42" spans="1:36" ht="12" customHeight="1" x14ac:dyDescent="0.2">
      <c r="A42" s="92">
        <v>5</v>
      </c>
      <c r="B42" s="34">
        <v>118</v>
      </c>
      <c r="C42" s="34">
        <v>162</v>
      </c>
      <c r="D42" s="34">
        <v>0</v>
      </c>
      <c r="E42" s="34">
        <v>0</v>
      </c>
      <c r="F42" s="34">
        <v>310</v>
      </c>
      <c r="G42" s="34">
        <v>250</v>
      </c>
      <c r="H42" s="34">
        <v>0</v>
      </c>
      <c r="I42" s="34">
        <v>0</v>
      </c>
      <c r="J42" s="34">
        <v>28</v>
      </c>
      <c r="K42" s="34">
        <v>0</v>
      </c>
      <c r="L42" s="34">
        <v>246</v>
      </c>
      <c r="M42" s="34">
        <v>248</v>
      </c>
      <c r="N42" s="34">
        <v>0</v>
      </c>
      <c r="O42" s="34">
        <v>0</v>
      </c>
      <c r="P42" s="34">
        <v>41</v>
      </c>
      <c r="Q42" s="34">
        <v>18</v>
      </c>
      <c r="R42" s="34">
        <v>11</v>
      </c>
      <c r="S42" s="34">
        <v>0</v>
      </c>
      <c r="T42" s="34">
        <v>0</v>
      </c>
      <c r="U42" s="34">
        <v>0</v>
      </c>
      <c r="V42" s="115">
        <v>0</v>
      </c>
      <c r="W42" s="103">
        <v>0</v>
      </c>
      <c r="X42" s="102">
        <f t="shared" si="6"/>
        <v>754</v>
      </c>
      <c r="Y42" s="34">
        <f t="shared" si="7"/>
        <v>678</v>
      </c>
      <c r="Z42" s="34">
        <f t="shared" si="8"/>
        <v>674</v>
      </c>
      <c r="AA42" s="103">
        <f t="shared" si="9"/>
        <v>660</v>
      </c>
      <c r="AD42" s="131"/>
      <c r="AE42" s="131"/>
      <c r="AF42" s="131"/>
      <c r="AG42" s="131"/>
      <c r="AH42" s="131"/>
      <c r="AI42" s="131"/>
      <c r="AJ42" s="130"/>
    </row>
    <row r="43" spans="1:36" ht="12" customHeight="1" x14ac:dyDescent="0.2">
      <c r="A43" s="93">
        <v>6</v>
      </c>
      <c r="B43" s="35">
        <v>120</v>
      </c>
      <c r="C43" s="35">
        <v>181</v>
      </c>
      <c r="D43" s="35">
        <v>0</v>
      </c>
      <c r="E43" s="35">
        <v>0</v>
      </c>
      <c r="F43" s="35">
        <v>307</v>
      </c>
      <c r="G43" s="35">
        <v>315</v>
      </c>
      <c r="H43" s="35">
        <v>0</v>
      </c>
      <c r="I43" s="35">
        <v>0</v>
      </c>
      <c r="J43" s="35">
        <v>15</v>
      </c>
      <c r="K43" s="35">
        <v>0</v>
      </c>
      <c r="L43" s="35">
        <v>373</v>
      </c>
      <c r="M43" s="35">
        <v>227</v>
      </c>
      <c r="N43" s="35">
        <v>0</v>
      </c>
      <c r="O43" s="35">
        <v>0</v>
      </c>
      <c r="P43" s="35">
        <v>44</v>
      </c>
      <c r="Q43" s="35">
        <v>16</v>
      </c>
      <c r="R43" s="35">
        <v>0</v>
      </c>
      <c r="S43" s="35">
        <v>0</v>
      </c>
      <c r="T43" s="35">
        <v>0</v>
      </c>
      <c r="U43" s="35">
        <v>0</v>
      </c>
      <c r="V43" s="116">
        <v>0</v>
      </c>
      <c r="W43" s="105">
        <v>0</v>
      </c>
      <c r="X43" s="104">
        <f t="shared" si="6"/>
        <v>859</v>
      </c>
      <c r="Y43" s="35">
        <f t="shared" si="7"/>
        <v>739</v>
      </c>
      <c r="Z43" s="35">
        <f t="shared" si="8"/>
        <v>800</v>
      </c>
      <c r="AA43" s="105">
        <f t="shared" si="9"/>
        <v>723</v>
      </c>
      <c r="AD43" s="131"/>
      <c r="AE43" s="131"/>
      <c r="AF43" s="131"/>
      <c r="AG43" s="131"/>
      <c r="AH43" s="131"/>
      <c r="AI43" s="131"/>
      <c r="AJ43" s="130"/>
    </row>
    <row r="44" spans="1:36" ht="12" customHeight="1" x14ac:dyDescent="0.2">
      <c r="A44" s="94">
        <v>7</v>
      </c>
      <c r="B44" s="36">
        <v>151</v>
      </c>
      <c r="C44" s="36">
        <v>207</v>
      </c>
      <c r="D44" s="36">
        <v>0</v>
      </c>
      <c r="E44" s="36">
        <v>0</v>
      </c>
      <c r="F44" s="36">
        <v>483</v>
      </c>
      <c r="G44" s="36">
        <v>358</v>
      </c>
      <c r="H44" s="36">
        <v>0</v>
      </c>
      <c r="I44" s="36">
        <v>0</v>
      </c>
      <c r="J44" s="36">
        <v>31</v>
      </c>
      <c r="K44" s="36">
        <v>5</v>
      </c>
      <c r="L44" s="36">
        <v>263</v>
      </c>
      <c r="M44" s="36">
        <v>173</v>
      </c>
      <c r="N44" s="36">
        <v>0</v>
      </c>
      <c r="O44" s="36">
        <v>0</v>
      </c>
      <c r="P44" s="36">
        <v>40</v>
      </c>
      <c r="Q44" s="36">
        <v>28</v>
      </c>
      <c r="R44" s="36">
        <v>0</v>
      </c>
      <c r="S44" s="36">
        <v>0</v>
      </c>
      <c r="T44" s="36">
        <v>0</v>
      </c>
      <c r="U44" s="36">
        <v>0</v>
      </c>
      <c r="V44" s="117">
        <v>0</v>
      </c>
      <c r="W44" s="107">
        <v>0</v>
      </c>
      <c r="X44" s="106">
        <f t="shared" si="6"/>
        <v>968</v>
      </c>
      <c r="Y44" s="36">
        <f t="shared" si="7"/>
        <v>771</v>
      </c>
      <c r="Z44" s="36">
        <f t="shared" si="8"/>
        <v>897</v>
      </c>
      <c r="AA44" s="107">
        <f t="shared" si="9"/>
        <v>738</v>
      </c>
      <c r="AD44" s="131"/>
      <c r="AE44" s="131"/>
      <c r="AF44" s="131"/>
      <c r="AG44" s="131"/>
      <c r="AH44" s="131"/>
      <c r="AI44" s="131"/>
      <c r="AJ44" s="130"/>
    </row>
    <row r="45" spans="1:36" ht="12" customHeight="1" x14ac:dyDescent="0.2">
      <c r="A45" s="92">
        <v>8</v>
      </c>
      <c r="B45" s="34">
        <v>285</v>
      </c>
      <c r="C45" s="34">
        <v>141</v>
      </c>
      <c r="D45" s="34">
        <v>0</v>
      </c>
      <c r="E45" s="34">
        <v>0</v>
      </c>
      <c r="F45" s="34">
        <v>693</v>
      </c>
      <c r="G45" s="34">
        <v>228</v>
      </c>
      <c r="H45" s="34">
        <v>0</v>
      </c>
      <c r="I45" s="34">
        <v>0</v>
      </c>
      <c r="J45" s="34">
        <v>48</v>
      </c>
      <c r="K45" s="34">
        <v>6</v>
      </c>
      <c r="L45" s="34">
        <v>232</v>
      </c>
      <c r="M45" s="34">
        <v>141</v>
      </c>
      <c r="N45" s="34">
        <v>0</v>
      </c>
      <c r="O45" s="34">
        <v>0</v>
      </c>
      <c r="P45" s="34">
        <v>28</v>
      </c>
      <c r="Q45" s="34">
        <v>13</v>
      </c>
      <c r="R45" s="34">
        <v>52</v>
      </c>
      <c r="S45" s="34">
        <v>0</v>
      </c>
      <c r="T45" s="34">
        <v>0</v>
      </c>
      <c r="U45" s="34">
        <v>0</v>
      </c>
      <c r="V45" s="115">
        <v>0</v>
      </c>
      <c r="W45" s="103">
        <v>0</v>
      </c>
      <c r="X45" s="102">
        <f t="shared" si="6"/>
        <v>1338</v>
      </c>
      <c r="Y45" s="34">
        <f t="shared" si="7"/>
        <v>529</v>
      </c>
      <c r="Z45" s="34">
        <f t="shared" si="8"/>
        <v>1210</v>
      </c>
      <c r="AA45" s="103">
        <f t="shared" si="9"/>
        <v>510</v>
      </c>
      <c r="AD45" s="131"/>
      <c r="AE45" s="131"/>
      <c r="AF45" s="131"/>
      <c r="AG45" s="131"/>
      <c r="AH45" s="131"/>
      <c r="AI45" s="131"/>
      <c r="AJ45" s="130"/>
    </row>
    <row r="46" spans="1:36" ht="12" customHeight="1" x14ac:dyDescent="0.2">
      <c r="A46" s="93">
        <v>9</v>
      </c>
      <c r="B46" s="35">
        <v>123</v>
      </c>
      <c r="C46" s="35">
        <v>178</v>
      </c>
      <c r="D46" s="35">
        <v>0</v>
      </c>
      <c r="E46" s="35">
        <v>0</v>
      </c>
      <c r="F46" s="35">
        <v>550</v>
      </c>
      <c r="G46" s="35">
        <v>325</v>
      </c>
      <c r="H46" s="35">
        <v>0</v>
      </c>
      <c r="I46" s="35">
        <v>0</v>
      </c>
      <c r="J46" s="35">
        <v>33</v>
      </c>
      <c r="K46" s="35">
        <v>0</v>
      </c>
      <c r="L46" s="35">
        <v>306</v>
      </c>
      <c r="M46" s="35">
        <v>255</v>
      </c>
      <c r="N46" s="35">
        <v>0</v>
      </c>
      <c r="O46" s="35">
        <v>0</v>
      </c>
      <c r="P46" s="35">
        <v>14</v>
      </c>
      <c r="Q46" s="35">
        <v>15</v>
      </c>
      <c r="R46" s="35">
        <v>71</v>
      </c>
      <c r="S46" s="35">
        <v>0</v>
      </c>
      <c r="T46" s="35">
        <v>0</v>
      </c>
      <c r="U46" s="35">
        <v>0</v>
      </c>
      <c r="V46" s="116">
        <v>0</v>
      </c>
      <c r="W46" s="105">
        <v>0</v>
      </c>
      <c r="X46" s="104">
        <f t="shared" si="6"/>
        <v>1097</v>
      </c>
      <c r="Y46" s="35">
        <f t="shared" si="7"/>
        <v>773</v>
      </c>
      <c r="Z46" s="35">
        <f t="shared" si="8"/>
        <v>979</v>
      </c>
      <c r="AA46" s="105">
        <f t="shared" si="9"/>
        <v>758</v>
      </c>
      <c r="AD46" s="131"/>
      <c r="AE46" s="131"/>
      <c r="AF46" s="131"/>
      <c r="AG46" s="131"/>
      <c r="AH46" s="131"/>
      <c r="AI46" s="131"/>
      <c r="AJ46" s="130"/>
    </row>
    <row r="47" spans="1:36" ht="12" customHeight="1" x14ac:dyDescent="0.2">
      <c r="A47" s="94">
        <v>10</v>
      </c>
      <c r="B47" s="36">
        <v>167</v>
      </c>
      <c r="C47" s="36">
        <v>155</v>
      </c>
      <c r="D47" s="36">
        <v>0</v>
      </c>
      <c r="E47" s="36">
        <v>0</v>
      </c>
      <c r="F47" s="36">
        <v>521</v>
      </c>
      <c r="G47" s="36">
        <v>254</v>
      </c>
      <c r="H47" s="36">
        <v>0</v>
      </c>
      <c r="I47" s="36">
        <v>0</v>
      </c>
      <c r="J47" s="36">
        <v>27</v>
      </c>
      <c r="K47" s="36">
        <v>0</v>
      </c>
      <c r="L47" s="36">
        <v>247</v>
      </c>
      <c r="M47" s="36">
        <v>219</v>
      </c>
      <c r="N47" s="36">
        <v>0</v>
      </c>
      <c r="O47" s="36">
        <v>0</v>
      </c>
      <c r="P47" s="36">
        <v>18</v>
      </c>
      <c r="Q47" s="36">
        <v>12</v>
      </c>
      <c r="R47" s="36">
        <v>44</v>
      </c>
      <c r="S47" s="36">
        <v>0</v>
      </c>
      <c r="T47" s="36">
        <v>0</v>
      </c>
      <c r="U47" s="36">
        <v>0</v>
      </c>
      <c r="V47" s="117">
        <v>0</v>
      </c>
      <c r="W47" s="107">
        <v>0</v>
      </c>
      <c r="X47" s="106">
        <f t="shared" si="6"/>
        <v>1024</v>
      </c>
      <c r="Y47" s="36">
        <f t="shared" si="7"/>
        <v>640</v>
      </c>
      <c r="Z47" s="36">
        <f t="shared" si="8"/>
        <v>935</v>
      </c>
      <c r="AA47" s="107">
        <f t="shared" si="9"/>
        <v>628</v>
      </c>
      <c r="AD47" s="131"/>
      <c r="AE47" s="131"/>
      <c r="AF47" s="131"/>
      <c r="AG47" s="131"/>
      <c r="AH47" s="131"/>
      <c r="AI47" s="131"/>
      <c r="AJ47" s="130"/>
    </row>
    <row r="48" spans="1:36" ht="12" customHeight="1" x14ac:dyDescent="0.2">
      <c r="A48" s="92">
        <v>11</v>
      </c>
      <c r="B48" s="34">
        <v>147</v>
      </c>
      <c r="C48" s="34">
        <v>211</v>
      </c>
      <c r="D48" s="34">
        <v>0</v>
      </c>
      <c r="E48" s="34">
        <v>0</v>
      </c>
      <c r="F48" s="34">
        <v>535</v>
      </c>
      <c r="G48" s="34">
        <v>360</v>
      </c>
      <c r="H48" s="34">
        <v>0</v>
      </c>
      <c r="I48" s="34">
        <v>0</v>
      </c>
      <c r="J48" s="34">
        <v>26</v>
      </c>
      <c r="K48" s="34">
        <v>3</v>
      </c>
      <c r="L48" s="34">
        <v>175</v>
      </c>
      <c r="M48" s="34">
        <v>226</v>
      </c>
      <c r="N48" s="34">
        <v>0</v>
      </c>
      <c r="O48" s="34">
        <v>0</v>
      </c>
      <c r="P48" s="34">
        <v>9</v>
      </c>
      <c r="Q48" s="34">
        <v>3</v>
      </c>
      <c r="R48" s="34">
        <v>0</v>
      </c>
      <c r="S48" s="34">
        <v>0</v>
      </c>
      <c r="T48" s="34">
        <v>0</v>
      </c>
      <c r="U48" s="34">
        <v>0</v>
      </c>
      <c r="V48" s="115">
        <v>0</v>
      </c>
      <c r="W48" s="103">
        <v>0</v>
      </c>
      <c r="X48" s="102">
        <f t="shared" si="6"/>
        <v>892</v>
      </c>
      <c r="Y48" s="34">
        <f t="shared" si="7"/>
        <v>803</v>
      </c>
      <c r="Z48" s="34">
        <f t="shared" si="8"/>
        <v>857</v>
      </c>
      <c r="AA48" s="103">
        <f t="shared" si="9"/>
        <v>797</v>
      </c>
      <c r="AD48" s="131"/>
      <c r="AE48" s="131"/>
      <c r="AF48" s="131"/>
      <c r="AG48" s="131"/>
      <c r="AH48" s="131"/>
      <c r="AI48" s="131"/>
      <c r="AJ48" s="130"/>
    </row>
    <row r="49" spans="1:36" ht="12" customHeight="1" x14ac:dyDescent="0.2">
      <c r="A49" s="93">
        <v>12</v>
      </c>
      <c r="B49" s="35">
        <v>152</v>
      </c>
      <c r="C49" s="35">
        <v>238</v>
      </c>
      <c r="D49" s="35">
        <v>0</v>
      </c>
      <c r="E49" s="35">
        <v>0</v>
      </c>
      <c r="F49" s="35">
        <v>486</v>
      </c>
      <c r="G49" s="35">
        <v>353</v>
      </c>
      <c r="H49" s="35">
        <v>0</v>
      </c>
      <c r="I49" s="35">
        <v>0</v>
      </c>
      <c r="J49" s="35">
        <v>17</v>
      </c>
      <c r="K49" s="35">
        <v>0</v>
      </c>
      <c r="L49" s="35">
        <v>170</v>
      </c>
      <c r="M49" s="35">
        <v>253</v>
      </c>
      <c r="N49" s="35">
        <v>0</v>
      </c>
      <c r="O49" s="35">
        <v>0</v>
      </c>
      <c r="P49" s="35">
        <v>6</v>
      </c>
      <c r="Q49" s="35">
        <v>25</v>
      </c>
      <c r="R49" s="35">
        <v>0</v>
      </c>
      <c r="S49" s="35">
        <v>0</v>
      </c>
      <c r="T49" s="35">
        <v>0</v>
      </c>
      <c r="U49" s="35">
        <v>0</v>
      </c>
      <c r="V49" s="116">
        <v>0</v>
      </c>
      <c r="W49" s="105">
        <v>0</v>
      </c>
      <c r="X49" s="104">
        <f t="shared" si="6"/>
        <v>831</v>
      </c>
      <c r="Y49" s="35">
        <f t="shared" si="7"/>
        <v>869</v>
      </c>
      <c r="Z49" s="35">
        <f t="shared" si="8"/>
        <v>808</v>
      </c>
      <c r="AA49" s="105">
        <f t="shared" si="9"/>
        <v>844</v>
      </c>
      <c r="AD49" s="131"/>
      <c r="AE49" s="131"/>
      <c r="AF49" s="131"/>
      <c r="AG49" s="131"/>
      <c r="AH49" s="131"/>
      <c r="AI49" s="131"/>
      <c r="AJ49" s="130"/>
    </row>
    <row r="50" spans="1:36" ht="12" customHeight="1" x14ac:dyDescent="0.2">
      <c r="A50" s="94">
        <v>13</v>
      </c>
      <c r="B50" s="36">
        <v>108</v>
      </c>
      <c r="C50" s="36">
        <v>427</v>
      </c>
      <c r="D50" s="36">
        <v>0</v>
      </c>
      <c r="E50" s="36">
        <v>0</v>
      </c>
      <c r="F50" s="36">
        <v>323</v>
      </c>
      <c r="G50" s="36">
        <v>609</v>
      </c>
      <c r="H50" s="36">
        <v>0</v>
      </c>
      <c r="I50" s="36">
        <v>0</v>
      </c>
      <c r="J50" s="36">
        <v>22</v>
      </c>
      <c r="K50" s="36">
        <v>2</v>
      </c>
      <c r="L50" s="36">
        <v>309</v>
      </c>
      <c r="M50" s="36">
        <v>506</v>
      </c>
      <c r="N50" s="36">
        <v>0</v>
      </c>
      <c r="O50" s="36">
        <v>0</v>
      </c>
      <c r="P50" s="36">
        <v>9</v>
      </c>
      <c r="Q50" s="36">
        <v>9</v>
      </c>
      <c r="R50" s="36">
        <v>0</v>
      </c>
      <c r="S50" s="36">
        <v>0</v>
      </c>
      <c r="T50" s="36">
        <v>0</v>
      </c>
      <c r="U50" s="36">
        <v>0</v>
      </c>
      <c r="V50" s="117">
        <v>0</v>
      </c>
      <c r="W50" s="107">
        <v>0</v>
      </c>
      <c r="X50" s="106">
        <f t="shared" si="6"/>
        <v>771</v>
      </c>
      <c r="Y50" s="36">
        <f t="shared" si="7"/>
        <v>1553</v>
      </c>
      <c r="Z50" s="36">
        <f t="shared" si="8"/>
        <v>740</v>
      </c>
      <c r="AA50" s="107">
        <f t="shared" si="9"/>
        <v>1542</v>
      </c>
      <c r="AD50" s="131"/>
      <c r="AE50" s="131"/>
      <c r="AF50" s="131"/>
      <c r="AG50" s="131"/>
      <c r="AH50" s="131"/>
      <c r="AI50" s="131"/>
      <c r="AJ50" s="130"/>
    </row>
    <row r="51" spans="1:36" ht="12" customHeight="1" x14ac:dyDescent="0.2">
      <c r="A51" s="92">
        <v>14</v>
      </c>
      <c r="B51" s="34">
        <v>137</v>
      </c>
      <c r="C51" s="34">
        <v>330</v>
      </c>
      <c r="D51" s="34">
        <v>0</v>
      </c>
      <c r="E51" s="34">
        <v>0</v>
      </c>
      <c r="F51" s="34">
        <v>358</v>
      </c>
      <c r="G51" s="34">
        <v>452</v>
      </c>
      <c r="H51" s="34">
        <v>0</v>
      </c>
      <c r="I51" s="34">
        <v>0</v>
      </c>
      <c r="J51" s="34">
        <v>20</v>
      </c>
      <c r="K51" s="34">
        <v>3</v>
      </c>
      <c r="L51" s="34">
        <v>183</v>
      </c>
      <c r="M51" s="34">
        <v>284</v>
      </c>
      <c r="N51" s="34">
        <v>0</v>
      </c>
      <c r="O51" s="34">
        <v>0</v>
      </c>
      <c r="P51" s="34">
        <v>24</v>
      </c>
      <c r="Q51" s="34">
        <v>9</v>
      </c>
      <c r="R51" s="34">
        <v>0</v>
      </c>
      <c r="S51" s="34">
        <v>0</v>
      </c>
      <c r="T51" s="34">
        <v>0</v>
      </c>
      <c r="U51" s="34">
        <v>0</v>
      </c>
      <c r="V51" s="115">
        <v>0</v>
      </c>
      <c r="W51" s="103">
        <v>0</v>
      </c>
      <c r="X51" s="102">
        <f t="shared" si="6"/>
        <v>722</v>
      </c>
      <c r="Y51" s="34">
        <f t="shared" si="7"/>
        <v>1078</v>
      </c>
      <c r="Z51" s="34">
        <f t="shared" si="8"/>
        <v>678</v>
      </c>
      <c r="AA51" s="103">
        <f t="shared" si="9"/>
        <v>1066</v>
      </c>
      <c r="AD51" s="131"/>
      <c r="AE51" s="131"/>
      <c r="AF51" s="131"/>
      <c r="AG51" s="131"/>
      <c r="AH51" s="131"/>
      <c r="AI51" s="131"/>
      <c r="AJ51" s="130"/>
    </row>
    <row r="52" spans="1:36" ht="12" customHeight="1" x14ac:dyDescent="0.2">
      <c r="A52" s="93">
        <v>15</v>
      </c>
      <c r="B52" s="35">
        <v>102</v>
      </c>
      <c r="C52" s="35">
        <v>177</v>
      </c>
      <c r="D52" s="35">
        <v>0</v>
      </c>
      <c r="E52" s="35">
        <v>0</v>
      </c>
      <c r="F52" s="35">
        <v>397</v>
      </c>
      <c r="G52" s="35">
        <v>238</v>
      </c>
      <c r="H52" s="35">
        <v>0</v>
      </c>
      <c r="I52" s="35">
        <v>0</v>
      </c>
      <c r="J52" s="35">
        <v>22</v>
      </c>
      <c r="K52" s="35">
        <v>0</v>
      </c>
      <c r="L52" s="35">
        <v>203</v>
      </c>
      <c r="M52" s="35">
        <v>135</v>
      </c>
      <c r="N52" s="35">
        <v>0</v>
      </c>
      <c r="O52" s="35">
        <v>0</v>
      </c>
      <c r="P52" s="35">
        <v>6</v>
      </c>
      <c r="Q52" s="35">
        <v>3</v>
      </c>
      <c r="R52" s="35">
        <v>31</v>
      </c>
      <c r="S52" s="35">
        <v>0</v>
      </c>
      <c r="T52" s="35">
        <v>0</v>
      </c>
      <c r="U52" s="35">
        <v>0</v>
      </c>
      <c r="V52" s="116">
        <v>0</v>
      </c>
      <c r="W52" s="105">
        <v>0</v>
      </c>
      <c r="X52" s="104">
        <f t="shared" si="6"/>
        <v>761</v>
      </c>
      <c r="Y52" s="35">
        <f t="shared" si="7"/>
        <v>553</v>
      </c>
      <c r="Z52" s="35">
        <f t="shared" si="8"/>
        <v>702</v>
      </c>
      <c r="AA52" s="105">
        <f t="shared" si="9"/>
        <v>550</v>
      </c>
      <c r="AD52" s="131"/>
      <c r="AE52" s="131"/>
      <c r="AF52" s="131"/>
      <c r="AG52" s="131"/>
      <c r="AH52" s="131"/>
      <c r="AI52" s="131"/>
      <c r="AJ52" s="130"/>
    </row>
    <row r="53" spans="1:36" ht="12" customHeight="1" thickBot="1" x14ac:dyDescent="0.25">
      <c r="A53" s="95" t="s">
        <v>17</v>
      </c>
      <c r="B53" s="28">
        <f t="shared" ref="B53:W53" si="10">SUM(B38:B52)</f>
        <v>2218</v>
      </c>
      <c r="C53" s="28">
        <f t="shared" si="10"/>
        <v>3088</v>
      </c>
      <c r="D53" s="28">
        <f t="shared" si="10"/>
        <v>0</v>
      </c>
      <c r="E53" s="28">
        <f t="shared" si="10"/>
        <v>0</v>
      </c>
      <c r="F53" s="28">
        <f t="shared" si="10"/>
        <v>6772</v>
      </c>
      <c r="G53" s="28">
        <f t="shared" si="10"/>
        <v>4900</v>
      </c>
      <c r="H53" s="28">
        <f t="shared" si="10"/>
        <v>0</v>
      </c>
      <c r="I53" s="28">
        <f t="shared" si="10"/>
        <v>0</v>
      </c>
      <c r="J53" s="28">
        <f t="shared" si="10"/>
        <v>461</v>
      </c>
      <c r="K53" s="28">
        <f t="shared" si="10"/>
        <v>23</v>
      </c>
      <c r="L53" s="28">
        <f t="shared" si="10"/>
        <v>4057</v>
      </c>
      <c r="M53" s="28">
        <f t="shared" si="10"/>
        <v>3462</v>
      </c>
      <c r="N53" s="28">
        <f t="shared" si="10"/>
        <v>0</v>
      </c>
      <c r="O53" s="28">
        <f t="shared" si="10"/>
        <v>0</v>
      </c>
      <c r="P53" s="28">
        <f t="shared" si="10"/>
        <v>463</v>
      </c>
      <c r="Q53" s="28">
        <f t="shared" si="10"/>
        <v>231</v>
      </c>
      <c r="R53" s="28">
        <f t="shared" si="10"/>
        <v>266</v>
      </c>
      <c r="S53" s="28">
        <f t="shared" si="10"/>
        <v>3</v>
      </c>
      <c r="T53" s="28">
        <f t="shared" si="10"/>
        <v>0</v>
      </c>
      <c r="U53" s="28">
        <f t="shared" si="10"/>
        <v>0</v>
      </c>
      <c r="V53" s="28">
        <f t="shared" si="10"/>
        <v>0</v>
      </c>
      <c r="W53" s="29">
        <f t="shared" si="10"/>
        <v>0</v>
      </c>
      <c r="X53" s="96">
        <f t="shared" si="6"/>
        <v>14237</v>
      </c>
      <c r="Y53" s="28">
        <f t="shared" si="7"/>
        <v>11707</v>
      </c>
      <c r="Z53" s="28">
        <f t="shared" si="8"/>
        <v>13047</v>
      </c>
      <c r="AA53" s="29">
        <f t="shared" si="9"/>
        <v>11450</v>
      </c>
      <c r="AD53" s="131"/>
      <c r="AE53" s="131"/>
      <c r="AF53" s="131"/>
      <c r="AG53" s="131"/>
      <c r="AH53" s="131"/>
      <c r="AI53" s="131"/>
      <c r="AJ53" s="130"/>
    </row>
    <row r="54" spans="1:36" ht="12" customHeight="1" x14ac:dyDescent="0.2">
      <c r="A54" s="97" t="s">
        <v>18</v>
      </c>
      <c r="B54" s="63">
        <v>26</v>
      </c>
      <c r="C54" s="63">
        <v>0</v>
      </c>
      <c r="D54" s="63">
        <v>0</v>
      </c>
      <c r="E54" s="63">
        <v>0</v>
      </c>
      <c r="F54" s="63">
        <v>18</v>
      </c>
      <c r="G54" s="63">
        <v>0</v>
      </c>
      <c r="H54" s="63">
        <v>0</v>
      </c>
      <c r="I54" s="63">
        <v>0</v>
      </c>
      <c r="J54" s="63">
        <v>0</v>
      </c>
      <c r="K54" s="63">
        <v>0</v>
      </c>
      <c r="L54" s="63">
        <v>178</v>
      </c>
      <c r="M54" s="63">
        <v>32</v>
      </c>
      <c r="N54" s="63">
        <v>0</v>
      </c>
      <c r="O54" s="63">
        <v>0</v>
      </c>
      <c r="P54" s="63">
        <v>6</v>
      </c>
      <c r="Q54" s="63">
        <v>0</v>
      </c>
      <c r="R54" s="63">
        <v>17</v>
      </c>
      <c r="S54" s="63">
        <v>0</v>
      </c>
      <c r="T54" s="63">
        <v>0</v>
      </c>
      <c r="U54" s="63">
        <v>0</v>
      </c>
      <c r="V54" s="63">
        <v>0</v>
      </c>
      <c r="W54" s="64">
        <v>0</v>
      </c>
      <c r="X54" s="98">
        <f t="shared" si="6"/>
        <v>245</v>
      </c>
      <c r="Y54" s="37">
        <f t="shared" si="7"/>
        <v>32</v>
      </c>
      <c r="Z54" s="37">
        <f t="shared" si="8"/>
        <v>222</v>
      </c>
      <c r="AA54" s="99">
        <f t="shared" si="9"/>
        <v>32</v>
      </c>
      <c r="AD54" s="131"/>
      <c r="AE54" s="131"/>
      <c r="AF54" s="131"/>
      <c r="AG54" s="131"/>
      <c r="AH54" s="131"/>
      <c r="AI54" s="131"/>
      <c r="AJ54" s="130"/>
    </row>
    <row r="55" spans="1:36" ht="12" customHeight="1" thickBot="1" x14ac:dyDescent="0.25">
      <c r="A55" s="95" t="s">
        <v>19</v>
      </c>
      <c r="B55" s="28">
        <f t="shared" ref="B55:W55" si="11">SUM(B53:B54)</f>
        <v>2244</v>
      </c>
      <c r="C55" s="28">
        <f t="shared" si="11"/>
        <v>3088</v>
      </c>
      <c r="D55" s="28">
        <f t="shared" si="11"/>
        <v>0</v>
      </c>
      <c r="E55" s="28">
        <f t="shared" si="11"/>
        <v>0</v>
      </c>
      <c r="F55" s="28">
        <f t="shared" si="11"/>
        <v>6790</v>
      </c>
      <c r="G55" s="28">
        <f t="shared" si="11"/>
        <v>4900</v>
      </c>
      <c r="H55" s="28">
        <f t="shared" si="11"/>
        <v>0</v>
      </c>
      <c r="I55" s="28">
        <f t="shared" si="11"/>
        <v>0</v>
      </c>
      <c r="J55" s="28">
        <f t="shared" si="11"/>
        <v>461</v>
      </c>
      <c r="K55" s="28">
        <f t="shared" si="11"/>
        <v>23</v>
      </c>
      <c r="L55" s="28">
        <f t="shared" si="11"/>
        <v>4235</v>
      </c>
      <c r="M55" s="28">
        <f t="shared" si="11"/>
        <v>3494</v>
      </c>
      <c r="N55" s="28">
        <f t="shared" si="11"/>
        <v>0</v>
      </c>
      <c r="O55" s="28">
        <f t="shared" si="11"/>
        <v>0</v>
      </c>
      <c r="P55" s="28">
        <f t="shared" si="11"/>
        <v>469</v>
      </c>
      <c r="Q55" s="28">
        <f t="shared" si="11"/>
        <v>231</v>
      </c>
      <c r="R55" s="28">
        <f t="shared" si="11"/>
        <v>283</v>
      </c>
      <c r="S55" s="28">
        <f t="shared" si="11"/>
        <v>3</v>
      </c>
      <c r="T55" s="28">
        <f t="shared" si="11"/>
        <v>0</v>
      </c>
      <c r="U55" s="28">
        <f t="shared" si="11"/>
        <v>0</v>
      </c>
      <c r="V55" s="28">
        <f t="shared" si="11"/>
        <v>0</v>
      </c>
      <c r="W55" s="29">
        <f t="shared" si="11"/>
        <v>0</v>
      </c>
      <c r="X55" s="96">
        <f t="shared" si="6"/>
        <v>14482</v>
      </c>
      <c r="Y55" s="28">
        <f t="shared" si="7"/>
        <v>11739</v>
      </c>
      <c r="Z55" s="28">
        <f t="shared" si="8"/>
        <v>13269</v>
      </c>
      <c r="AA55" s="29">
        <f t="shared" si="9"/>
        <v>11482</v>
      </c>
      <c r="AD55" s="131"/>
      <c r="AE55" s="131"/>
      <c r="AF55" s="131"/>
      <c r="AG55" s="131"/>
      <c r="AH55" s="131"/>
      <c r="AI55" s="131"/>
      <c r="AJ55" s="130"/>
    </row>
    <row r="56" spans="1:36"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D56" s="131"/>
      <c r="AE56" s="131"/>
      <c r="AF56" s="131"/>
      <c r="AG56" s="131"/>
      <c r="AH56" s="131"/>
      <c r="AI56" s="131"/>
    </row>
    <row r="57" spans="1:36" ht="12" customHeight="1" x14ac:dyDescent="0.2">
      <c r="A57" s="77" t="s">
        <v>288</v>
      </c>
      <c r="D57" s="100"/>
      <c r="AD57" s="131"/>
      <c r="AE57" s="131"/>
      <c r="AF57" s="131"/>
      <c r="AG57" s="131"/>
      <c r="AH57" s="131"/>
      <c r="AI57" s="131"/>
    </row>
    <row r="58" spans="1:36" ht="12" customHeight="1" x14ac:dyDescent="0.2">
      <c r="B58" s="108" t="str">
        <f t="shared" ref="B58:W58" si="12">IF(B53-B28=0," ",B53-B28)</f>
        <v xml:space="preserve"> </v>
      </c>
      <c r="C58" s="108" t="str">
        <f t="shared" si="12"/>
        <v xml:space="preserve"> </v>
      </c>
      <c r="D58" s="108" t="str">
        <f t="shared" si="12"/>
        <v xml:space="preserve"> </v>
      </c>
      <c r="E58" s="108" t="str">
        <f t="shared" si="12"/>
        <v xml:space="preserve"> </v>
      </c>
      <c r="F58" s="108" t="str">
        <f t="shared" si="12"/>
        <v xml:space="preserve"> </v>
      </c>
      <c r="G58" s="108" t="str">
        <f t="shared" si="12"/>
        <v xml:space="preserve"> </v>
      </c>
      <c r="H58" s="108" t="str">
        <f t="shared" si="12"/>
        <v xml:space="preserve"> </v>
      </c>
      <c r="I58" s="108" t="str">
        <f t="shared" si="12"/>
        <v xml:space="preserve"> </v>
      </c>
      <c r="J58" s="108" t="str">
        <f t="shared" si="12"/>
        <v xml:space="preserve"> </v>
      </c>
      <c r="K58" s="108" t="str">
        <f t="shared" si="12"/>
        <v xml:space="preserve"> </v>
      </c>
      <c r="L58" s="108" t="str">
        <f t="shared" si="12"/>
        <v xml:space="preserve"> </v>
      </c>
      <c r="M58" s="108" t="str">
        <f t="shared" si="12"/>
        <v xml:space="preserve"> </v>
      </c>
      <c r="N58" s="108" t="str">
        <f t="shared" si="12"/>
        <v xml:space="preserve"> </v>
      </c>
      <c r="O58" s="108" t="str">
        <f t="shared" si="12"/>
        <v xml:space="preserve"> </v>
      </c>
      <c r="P58" s="108" t="str">
        <f t="shared" si="12"/>
        <v xml:space="preserve"> </v>
      </c>
      <c r="Q58" s="108" t="str">
        <f t="shared" si="12"/>
        <v xml:space="preserve"> </v>
      </c>
      <c r="R58" s="108" t="str">
        <f t="shared" si="12"/>
        <v xml:space="preserve"> </v>
      </c>
      <c r="S58" s="108" t="str">
        <f t="shared" si="12"/>
        <v xml:space="preserve"> </v>
      </c>
      <c r="T58" s="108" t="str">
        <f t="shared" si="12"/>
        <v xml:space="preserve"> </v>
      </c>
      <c r="U58" s="108" t="str">
        <f t="shared" si="12"/>
        <v xml:space="preserve"> </v>
      </c>
      <c r="V58" s="108" t="str">
        <f t="shared" si="12"/>
        <v xml:space="preserve"> </v>
      </c>
      <c r="W58" s="108" t="str">
        <f t="shared" si="12"/>
        <v xml:space="preserve"> </v>
      </c>
      <c r="X58" s="108" t="str">
        <f>IF(X53-X28=0," ",X53-X28)</f>
        <v xml:space="preserve"> </v>
      </c>
      <c r="Y58" s="108" t="str">
        <f>IF(Y53-Y28=0," ",Y53-Y28)</f>
        <v xml:space="preserve"> </v>
      </c>
      <c r="Z58" s="108" t="str">
        <f>IF(Z53-Z28=0," ",Z53-Z28)</f>
        <v xml:space="preserve"> </v>
      </c>
      <c r="AA58" s="108" t="str">
        <f>IF(AA53-AA28=0," ",AA53-AA28)</f>
        <v xml:space="preserve"> </v>
      </c>
      <c r="AD58" s="131"/>
      <c r="AE58" s="131"/>
      <c r="AF58" s="131"/>
      <c r="AG58" s="131"/>
      <c r="AH58" s="131"/>
      <c r="AI58" s="131"/>
    </row>
    <row r="59" spans="1:36" ht="21.75" customHeight="1" thickBot="1" x14ac:dyDescent="0.35">
      <c r="A59" s="53" t="s">
        <v>162</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D59" s="131"/>
      <c r="AE59" s="131"/>
      <c r="AF59" s="131"/>
      <c r="AG59" s="131"/>
      <c r="AH59" s="131"/>
      <c r="AI59" s="131"/>
    </row>
    <row r="60" spans="1:36"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c r="AD60" s="131"/>
      <c r="AE60" s="131"/>
      <c r="AF60" s="131"/>
      <c r="AG60" s="131"/>
      <c r="AH60" s="131"/>
      <c r="AI60" s="131"/>
    </row>
    <row r="61" spans="1:36"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36"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36" ht="12" customHeight="1" x14ac:dyDescent="0.2">
      <c r="A63" s="92" t="s">
        <v>25</v>
      </c>
      <c r="B63" s="34">
        <f t="shared" ref="B63:AA63" si="13">SUM(B15:B16,B20:B23)</f>
        <v>548</v>
      </c>
      <c r="C63" s="34">
        <f t="shared" si="13"/>
        <v>1227</v>
      </c>
      <c r="D63" s="34">
        <f t="shared" si="13"/>
        <v>0</v>
      </c>
      <c r="E63" s="34">
        <f t="shared" si="13"/>
        <v>0</v>
      </c>
      <c r="F63" s="34">
        <f t="shared" si="13"/>
        <v>1739</v>
      </c>
      <c r="G63" s="34">
        <f t="shared" si="13"/>
        <v>1786</v>
      </c>
      <c r="H63" s="34">
        <f t="shared" si="13"/>
        <v>0</v>
      </c>
      <c r="I63" s="34">
        <f t="shared" si="13"/>
        <v>0</v>
      </c>
      <c r="J63" s="34">
        <f t="shared" si="13"/>
        <v>92</v>
      </c>
      <c r="K63" s="34">
        <f t="shared" si="13"/>
        <v>8</v>
      </c>
      <c r="L63" s="34">
        <f t="shared" si="13"/>
        <v>981</v>
      </c>
      <c r="M63" s="34">
        <f t="shared" si="13"/>
        <v>1272</v>
      </c>
      <c r="N63" s="34">
        <f t="shared" si="13"/>
        <v>0</v>
      </c>
      <c r="O63" s="34">
        <f t="shared" si="13"/>
        <v>0</v>
      </c>
      <c r="P63" s="34">
        <f t="shared" si="13"/>
        <v>33</v>
      </c>
      <c r="Q63" s="34">
        <f t="shared" si="13"/>
        <v>40</v>
      </c>
      <c r="R63" s="34">
        <f t="shared" si="13"/>
        <v>31</v>
      </c>
      <c r="S63" s="34">
        <f t="shared" si="13"/>
        <v>0</v>
      </c>
      <c r="T63" s="33">
        <f t="shared" si="13"/>
        <v>0</v>
      </c>
      <c r="U63" s="33">
        <f t="shared" si="13"/>
        <v>0</v>
      </c>
      <c r="V63" s="33">
        <f t="shared" si="13"/>
        <v>0</v>
      </c>
      <c r="W63" s="59">
        <f t="shared" si="13"/>
        <v>0</v>
      </c>
      <c r="X63" s="102">
        <f t="shared" si="13"/>
        <v>3424</v>
      </c>
      <c r="Y63" s="34">
        <f t="shared" si="13"/>
        <v>4333</v>
      </c>
      <c r="Z63" s="34">
        <f t="shared" si="13"/>
        <v>3268</v>
      </c>
      <c r="AA63" s="103">
        <f t="shared" si="13"/>
        <v>4285</v>
      </c>
    </row>
    <row r="64" spans="1:36" ht="12" customHeight="1" x14ac:dyDescent="0.2">
      <c r="A64" s="92" t="s">
        <v>26</v>
      </c>
      <c r="B64" s="34">
        <f t="shared" ref="B64:AA64" si="14">SUM(B7:B9,B12:B14,B17:B18,B24)</f>
        <v>923</v>
      </c>
      <c r="C64" s="34">
        <f t="shared" si="14"/>
        <v>1419</v>
      </c>
      <c r="D64" s="34">
        <f t="shared" si="14"/>
        <v>0</v>
      </c>
      <c r="E64" s="34">
        <f t="shared" si="14"/>
        <v>0</v>
      </c>
      <c r="F64" s="34">
        <f t="shared" si="14"/>
        <v>2999</v>
      </c>
      <c r="G64" s="34">
        <f t="shared" si="14"/>
        <v>2324</v>
      </c>
      <c r="H64" s="34">
        <f t="shared" si="14"/>
        <v>0</v>
      </c>
      <c r="I64" s="34">
        <f t="shared" si="14"/>
        <v>0</v>
      </c>
      <c r="J64" s="34">
        <f t="shared" si="14"/>
        <v>222</v>
      </c>
      <c r="K64" s="34">
        <f t="shared" si="14"/>
        <v>5</v>
      </c>
      <c r="L64" s="34">
        <f t="shared" si="14"/>
        <v>2022</v>
      </c>
      <c r="M64" s="34">
        <f t="shared" si="14"/>
        <v>1657</v>
      </c>
      <c r="N64" s="34">
        <f t="shared" si="14"/>
        <v>0</v>
      </c>
      <c r="O64" s="34">
        <f t="shared" si="14"/>
        <v>0</v>
      </c>
      <c r="P64" s="34">
        <f t="shared" si="14"/>
        <v>349</v>
      </c>
      <c r="Q64" s="34">
        <f t="shared" si="14"/>
        <v>143</v>
      </c>
      <c r="R64" s="34">
        <f t="shared" si="14"/>
        <v>97</v>
      </c>
      <c r="S64" s="34">
        <f t="shared" si="14"/>
        <v>3</v>
      </c>
      <c r="T64" s="33">
        <f t="shared" si="14"/>
        <v>0</v>
      </c>
      <c r="U64" s="33">
        <f t="shared" si="14"/>
        <v>0</v>
      </c>
      <c r="V64" s="33">
        <f t="shared" si="14"/>
        <v>0</v>
      </c>
      <c r="W64" s="59">
        <f t="shared" si="14"/>
        <v>0</v>
      </c>
      <c r="X64" s="102">
        <f t="shared" si="14"/>
        <v>6612</v>
      </c>
      <c r="Y64" s="34">
        <f t="shared" si="14"/>
        <v>5551</v>
      </c>
      <c r="Z64" s="34">
        <f t="shared" si="14"/>
        <v>5944</v>
      </c>
      <c r="AA64" s="103">
        <f t="shared" si="14"/>
        <v>5400</v>
      </c>
    </row>
    <row r="65" spans="1:27" ht="12" customHeight="1" x14ac:dyDescent="0.2">
      <c r="A65" s="93" t="s">
        <v>27</v>
      </c>
      <c r="B65" s="35">
        <f t="shared" ref="B65:AA65" si="15">SUM(B10:B11,B19,B25:B27)</f>
        <v>747</v>
      </c>
      <c r="C65" s="35">
        <f t="shared" si="15"/>
        <v>442</v>
      </c>
      <c r="D65" s="35">
        <f t="shared" si="15"/>
        <v>0</v>
      </c>
      <c r="E65" s="35">
        <f t="shared" si="15"/>
        <v>0</v>
      </c>
      <c r="F65" s="35">
        <f t="shared" si="15"/>
        <v>2034</v>
      </c>
      <c r="G65" s="35">
        <f t="shared" si="15"/>
        <v>790</v>
      </c>
      <c r="H65" s="35">
        <f t="shared" si="15"/>
        <v>0</v>
      </c>
      <c r="I65" s="35">
        <f t="shared" si="15"/>
        <v>0</v>
      </c>
      <c r="J65" s="35">
        <f t="shared" si="15"/>
        <v>147</v>
      </c>
      <c r="K65" s="35">
        <f t="shared" si="15"/>
        <v>10</v>
      </c>
      <c r="L65" s="35">
        <f t="shared" si="15"/>
        <v>1054</v>
      </c>
      <c r="M65" s="35">
        <f t="shared" si="15"/>
        <v>533</v>
      </c>
      <c r="N65" s="35">
        <f t="shared" si="15"/>
        <v>0</v>
      </c>
      <c r="O65" s="35">
        <f t="shared" si="15"/>
        <v>0</v>
      </c>
      <c r="P65" s="35">
        <f t="shared" si="15"/>
        <v>81</v>
      </c>
      <c r="Q65" s="35">
        <f t="shared" si="15"/>
        <v>48</v>
      </c>
      <c r="R65" s="35">
        <f t="shared" si="15"/>
        <v>138</v>
      </c>
      <c r="S65" s="35">
        <f t="shared" si="15"/>
        <v>0</v>
      </c>
      <c r="T65" s="63">
        <f t="shared" si="15"/>
        <v>0</v>
      </c>
      <c r="U65" s="63">
        <f t="shared" si="15"/>
        <v>0</v>
      </c>
      <c r="V65" s="63">
        <f t="shared" si="15"/>
        <v>0</v>
      </c>
      <c r="W65" s="64">
        <f t="shared" si="15"/>
        <v>0</v>
      </c>
      <c r="X65" s="104">
        <f t="shared" si="15"/>
        <v>4201</v>
      </c>
      <c r="Y65" s="35">
        <f t="shared" si="15"/>
        <v>1823</v>
      </c>
      <c r="Z65" s="35">
        <f t="shared" si="15"/>
        <v>3835</v>
      </c>
      <c r="AA65" s="105">
        <f t="shared" si="15"/>
        <v>1765</v>
      </c>
    </row>
    <row r="66" spans="1:27" ht="12" customHeight="1" thickBot="1" x14ac:dyDescent="0.25">
      <c r="A66" s="95" t="s">
        <v>17</v>
      </c>
      <c r="B66" s="28">
        <f t="shared" ref="B66:AA66" si="16">SUM(B63:B65)</f>
        <v>2218</v>
      </c>
      <c r="C66" s="28">
        <f t="shared" si="16"/>
        <v>3088</v>
      </c>
      <c r="D66" s="28">
        <f t="shared" si="16"/>
        <v>0</v>
      </c>
      <c r="E66" s="28">
        <f t="shared" si="16"/>
        <v>0</v>
      </c>
      <c r="F66" s="28">
        <f t="shared" si="16"/>
        <v>6772</v>
      </c>
      <c r="G66" s="28">
        <f t="shared" si="16"/>
        <v>4900</v>
      </c>
      <c r="H66" s="28">
        <f t="shared" si="16"/>
        <v>0</v>
      </c>
      <c r="I66" s="28">
        <f t="shared" si="16"/>
        <v>0</v>
      </c>
      <c r="J66" s="28">
        <f t="shared" si="16"/>
        <v>461</v>
      </c>
      <c r="K66" s="28">
        <f t="shared" si="16"/>
        <v>23</v>
      </c>
      <c r="L66" s="28">
        <f t="shared" si="16"/>
        <v>4057</v>
      </c>
      <c r="M66" s="28">
        <f t="shared" si="16"/>
        <v>3462</v>
      </c>
      <c r="N66" s="28">
        <f t="shared" si="16"/>
        <v>0</v>
      </c>
      <c r="O66" s="28">
        <f t="shared" si="16"/>
        <v>0</v>
      </c>
      <c r="P66" s="28">
        <f t="shared" si="16"/>
        <v>463</v>
      </c>
      <c r="Q66" s="28">
        <f t="shared" si="16"/>
        <v>231</v>
      </c>
      <c r="R66" s="28">
        <f t="shared" si="16"/>
        <v>266</v>
      </c>
      <c r="S66" s="28">
        <f t="shared" si="16"/>
        <v>3</v>
      </c>
      <c r="T66" s="28">
        <f t="shared" si="16"/>
        <v>0</v>
      </c>
      <c r="U66" s="28">
        <f t="shared" si="16"/>
        <v>0</v>
      </c>
      <c r="V66" s="28">
        <f t="shared" si="16"/>
        <v>0</v>
      </c>
      <c r="W66" s="29">
        <f t="shared" si="16"/>
        <v>0</v>
      </c>
      <c r="X66" s="96">
        <f t="shared" si="16"/>
        <v>14237</v>
      </c>
      <c r="Y66" s="28">
        <f t="shared" si="16"/>
        <v>11707</v>
      </c>
      <c r="Z66" s="28">
        <f t="shared" si="16"/>
        <v>13047</v>
      </c>
      <c r="AA66" s="29">
        <f t="shared" si="16"/>
        <v>11450</v>
      </c>
    </row>
    <row r="67" spans="1:27" ht="12" customHeight="1" x14ac:dyDescent="0.2">
      <c r="A67" s="97" t="s">
        <v>18</v>
      </c>
      <c r="B67" s="37">
        <f t="shared" ref="B67:AA67" si="17">B29</f>
        <v>26</v>
      </c>
      <c r="C67" s="37">
        <f t="shared" si="17"/>
        <v>0</v>
      </c>
      <c r="D67" s="37">
        <f t="shared" si="17"/>
        <v>0</v>
      </c>
      <c r="E67" s="37">
        <f t="shared" si="17"/>
        <v>0</v>
      </c>
      <c r="F67" s="37">
        <f t="shared" si="17"/>
        <v>18</v>
      </c>
      <c r="G67" s="37">
        <f t="shared" si="17"/>
        <v>0</v>
      </c>
      <c r="H67" s="37">
        <f t="shared" si="17"/>
        <v>0</v>
      </c>
      <c r="I67" s="37">
        <f t="shared" si="17"/>
        <v>0</v>
      </c>
      <c r="J67" s="37">
        <f t="shared" si="17"/>
        <v>0</v>
      </c>
      <c r="K67" s="37">
        <f t="shared" si="17"/>
        <v>0</v>
      </c>
      <c r="L67" s="37">
        <f t="shared" si="17"/>
        <v>178</v>
      </c>
      <c r="M67" s="37">
        <f t="shared" si="17"/>
        <v>32</v>
      </c>
      <c r="N67" s="37">
        <f t="shared" si="17"/>
        <v>0</v>
      </c>
      <c r="O67" s="37">
        <f t="shared" si="17"/>
        <v>0</v>
      </c>
      <c r="P67" s="37">
        <f t="shared" si="17"/>
        <v>6</v>
      </c>
      <c r="Q67" s="37">
        <f t="shared" si="17"/>
        <v>0</v>
      </c>
      <c r="R67" s="37">
        <f t="shared" si="17"/>
        <v>17</v>
      </c>
      <c r="S67" s="37">
        <f t="shared" si="17"/>
        <v>0</v>
      </c>
      <c r="T67" s="63">
        <f t="shared" si="17"/>
        <v>0</v>
      </c>
      <c r="U67" s="63">
        <f t="shared" si="17"/>
        <v>0</v>
      </c>
      <c r="V67" s="63">
        <f t="shared" si="17"/>
        <v>0</v>
      </c>
      <c r="W67" s="64">
        <f t="shared" si="17"/>
        <v>0</v>
      </c>
      <c r="X67" s="98">
        <f t="shared" si="17"/>
        <v>245</v>
      </c>
      <c r="Y67" s="37">
        <f t="shared" si="17"/>
        <v>32</v>
      </c>
      <c r="Z67" s="37">
        <f t="shared" si="17"/>
        <v>222</v>
      </c>
      <c r="AA67" s="99">
        <f t="shared" si="17"/>
        <v>32</v>
      </c>
    </row>
    <row r="68" spans="1:27" ht="12" customHeight="1" thickBot="1" x14ac:dyDescent="0.25">
      <c r="A68" s="95" t="s">
        <v>19</v>
      </c>
      <c r="B68" s="28">
        <f t="shared" ref="B68:W68" si="18">SUM(B66:B67)</f>
        <v>2244</v>
      </c>
      <c r="C68" s="28">
        <f t="shared" si="18"/>
        <v>3088</v>
      </c>
      <c r="D68" s="28">
        <f t="shared" si="18"/>
        <v>0</v>
      </c>
      <c r="E68" s="28">
        <f t="shared" si="18"/>
        <v>0</v>
      </c>
      <c r="F68" s="28">
        <f t="shared" si="18"/>
        <v>6790</v>
      </c>
      <c r="G68" s="28">
        <f t="shared" si="18"/>
        <v>4900</v>
      </c>
      <c r="H68" s="28">
        <f t="shared" si="18"/>
        <v>0</v>
      </c>
      <c r="I68" s="28">
        <f t="shared" si="18"/>
        <v>0</v>
      </c>
      <c r="J68" s="28">
        <f t="shared" si="18"/>
        <v>461</v>
      </c>
      <c r="K68" s="28">
        <f t="shared" si="18"/>
        <v>23</v>
      </c>
      <c r="L68" s="28">
        <f t="shared" si="18"/>
        <v>4235</v>
      </c>
      <c r="M68" s="28">
        <f t="shared" si="18"/>
        <v>3494</v>
      </c>
      <c r="N68" s="28">
        <f t="shared" si="18"/>
        <v>0</v>
      </c>
      <c r="O68" s="28">
        <f t="shared" si="18"/>
        <v>0</v>
      </c>
      <c r="P68" s="28">
        <f t="shared" si="18"/>
        <v>469</v>
      </c>
      <c r="Q68" s="28">
        <f t="shared" si="18"/>
        <v>231</v>
      </c>
      <c r="R68" s="28">
        <f t="shared" si="18"/>
        <v>283</v>
      </c>
      <c r="S68" s="28">
        <f t="shared" si="18"/>
        <v>3</v>
      </c>
      <c r="T68" s="28">
        <f t="shared" si="18"/>
        <v>0</v>
      </c>
      <c r="U68" s="28">
        <f t="shared" si="18"/>
        <v>0</v>
      </c>
      <c r="V68" s="28">
        <f t="shared" si="18"/>
        <v>0</v>
      </c>
      <c r="W68" s="29">
        <f t="shared" si="18"/>
        <v>0</v>
      </c>
      <c r="X68" s="96">
        <f>SUM(B68,D68,F68,H68,J68,L68,N68,P68,R68,T68,V68)</f>
        <v>14482</v>
      </c>
      <c r="Y68" s="28">
        <f>SUM(C68,E68,G68,I68,K68,M68,O68,Q68,S68,U68,W68)</f>
        <v>11739</v>
      </c>
      <c r="Z68" s="28">
        <f>SUM(B68,F68,L68,T68)</f>
        <v>13269</v>
      </c>
      <c r="AA68" s="29">
        <f>SUM(C68,G68,M68,U68)</f>
        <v>11482</v>
      </c>
    </row>
    <row r="69" spans="1:27" ht="12" customHeight="1" x14ac:dyDescent="0.2">
      <c r="A69" s="79" t="s">
        <v>28</v>
      </c>
    </row>
    <row r="70" spans="1:27" ht="12" customHeight="1" x14ac:dyDescent="0.2">
      <c r="A70" s="77" t="s">
        <v>288</v>
      </c>
    </row>
  </sheetData>
  <mergeCells count="49">
    <mergeCell ref="A60:A62"/>
    <mergeCell ref="B60:W60"/>
    <mergeCell ref="X60:AA60"/>
    <mergeCell ref="B61:C61"/>
    <mergeCell ref="D61:E61"/>
    <mergeCell ref="F61:G61"/>
    <mergeCell ref="H61:I61"/>
    <mergeCell ref="J61:K61"/>
    <mergeCell ref="L61:M61"/>
    <mergeCell ref="V61:W61"/>
    <mergeCell ref="X61:Y61"/>
    <mergeCell ref="Z61:AA61"/>
    <mergeCell ref="N61:O61"/>
    <mergeCell ref="P61:Q61"/>
    <mergeCell ref="X36:Y36"/>
    <mergeCell ref="Z36:AA36"/>
    <mergeCell ref="R61:S61"/>
    <mergeCell ref="T61:U61"/>
    <mergeCell ref="X35:AA35"/>
    <mergeCell ref="T36:U36"/>
    <mergeCell ref="A4:A6"/>
    <mergeCell ref="D5:E5"/>
    <mergeCell ref="F5:G5"/>
    <mergeCell ref="R5:S5"/>
    <mergeCell ref="N5:O5"/>
    <mergeCell ref="P5:Q5"/>
    <mergeCell ref="H5:I5"/>
    <mergeCell ref="J5:K5"/>
    <mergeCell ref="L5:M5"/>
    <mergeCell ref="B5:C5"/>
    <mergeCell ref="A35:A37"/>
    <mergeCell ref="B35:W35"/>
    <mergeCell ref="B36:C36"/>
    <mergeCell ref="D36:E36"/>
    <mergeCell ref="F36:G36"/>
    <mergeCell ref="H36:I36"/>
    <mergeCell ref="J36:K36"/>
    <mergeCell ref="L36:M36"/>
    <mergeCell ref="V36:W36"/>
    <mergeCell ref="P36:Q36"/>
    <mergeCell ref="R36:S36"/>
    <mergeCell ref="N36:O36"/>
    <mergeCell ref="X4:AA4"/>
    <mergeCell ref="B4:W4"/>
    <mergeCell ref="T5:U5"/>
    <mergeCell ref="B1:AA1"/>
    <mergeCell ref="Z5:AA5"/>
    <mergeCell ref="V5:W5"/>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AA70"/>
  <sheetViews>
    <sheetView showGridLines="0" topLeftCell="D34" zoomScaleNormal="100" workbookViewId="0">
      <selection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432" t="s">
        <v>57</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2.5" customHeight="1" thickBot="1" x14ac:dyDescent="0.35">
      <c r="A3" s="53" t="s">
        <v>163</v>
      </c>
      <c r="E3" s="129"/>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2739.9999999999995</v>
      </c>
      <c r="C7" s="34">
        <v>6312.9999999999982</v>
      </c>
      <c r="D7" s="34">
        <v>0</v>
      </c>
      <c r="E7" s="34">
        <v>63</v>
      </c>
      <c r="F7" s="34">
        <v>8930.0000000000018</v>
      </c>
      <c r="G7" s="34">
        <v>11929.999999999993</v>
      </c>
      <c r="H7" s="34">
        <v>47</v>
      </c>
      <c r="I7" s="34">
        <v>151</v>
      </c>
      <c r="J7" s="34">
        <v>366.99999999999994</v>
      </c>
      <c r="K7" s="34">
        <v>0</v>
      </c>
      <c r="L7" s="34">
        <v>7495.0000000000018</v>
      </c>
      <c r="M7" s="34">
        <v>6972.0000000000009</v>
      </c>
      <c r="N7" s="34">
        <v>0</v>
      </c>
      <c r="O7" s="34">
        <v>0</v>
      </c>
      <c r="P7" s="34">
        <v>3291.0000000000027</v>
      </c>
      <c r="Q7" s="34">
        <v>3236</v>
      </c>
      <c r="R7" s="34">
        <v>800</v>
      </c>
      <c r="S7" s="34">
        <v>48</v>
      </c>
      <c r="T7" s="33">
        <v>14377.000000000004</v>
      </c>
      <c r="U7" s="33">
        <v>28090.000000000004</v>
      </c>
      <c r="V7" s="33">
        <v>34</v>
      </c>
      <c r="W7" s="59">
        <v>3031</v>
      </c>
      <c r="X7" s="102">
        <f t="shared" ref="X7:Y30" si="0">SUM(B7,D7,F7,H7,J7,L7,N7,P7,R7,T7,V7)</f>
        <v>38081.000000000015</v>
      </c>
      <c r="Y7" s="34">
        <f t="shared" si="0"/>
        <v>59834</v>
      </c>
      <c r="Z7" s="34">
        <f t="shared" ref="Z7:AA30" si="1">SUM(B7,F7,L7,T7)</f>
        <v>33542.000000000007</v>
      </c>
      <c r="AA7" s="103">
        <f t="shared" si="1"/>
        <v>53305</v>
      </c>
    </row>
    <row r="8" spans="1:27" ht="12" customHeight="1" x14ac:dyDescent="0.2">
      <c r="A8" s="92">
        <v>2</v>
      </c>
      <c r="B8" s="34">
        <v>2043</v>
      </c>
      <c r="C8" s="34">
        <v>3766.9999999999995</v>
      </c>
      <c r="D8" s="34">
        <v>55</v>
      </c>
      <c r="E8" s="34">
        <v>64</v>
      </c>
      <c r="F8" s="34">
        <v>6638.0000000000027</v>
      </c>
      <c r="G8" s="34">
        <v>8519.9999999999982</v>
      </c>
      <c r="H8" s="34">
        <v>217</v>
      </c>
      <c r="I8" s="34">
        <v>417</v>
      </c>
      <c r="J8" s="34">
        <v>309</v>
      </c>
      <c r="K8" s="34">
        <v>0</v>
      </c>
      <c r="L8" s="34">
        <v>6912</v>
      </c>
      <c r="M8" s="34">
        <v>4843</v>
      </c>
      <c r="N8" s="34">
        <v>0</v>
      </c>
      <c r="O8" s="34">
        <v>0</v>
      </c>
      <c r="P8" s="34">
        <v>802.00000000000011</v>
      </c>
      <c r="Q8" s="34">
        <v>437.99999999999989</v>
      </c>
      <c r="R8" s="34">
        <v>112</v>
      </c>
      <c r="S8" s="34">
        <v>0</v>
      </c>
      <c r="T8" s="33">
        <v>2686</v>
      </c>
      <c r="U8" s="33">
        <v>3503</v>
      </c>
      <c r="V8" s="33">
        <v>0</v>
      </c>
      <c r="W8" s="59">
        <v>712</v>
      </c>
      <c r="X8" s="102">
        <f t="shared" si="0"/>
        <v>19774.000000000004</v>
      </c>
      <c r="Y8" s="34">
        <f t="shared" si="0"/>
        <v>22264</v>
      </c>
      <c r="Z8" s="34">
        <f t="shared" si="1"/>
        <v>18279.000000000004</v>
      </c>
      <c r="AA8" s="103">
        <f t="shared" si="1"/>
        <v>20633</v>
      </c>
    </row>
    <row r="9" spans="1:27" ht="12" customHeight="1" x14ac:dyDescent="0.2">
      <c r="A9" s="93">
        <v>3</v>
      </c>
      <c r="B9" s="35">
        <v>1532</v>
      </c>
      <c r="C9" s="35">
        <v>2445.0000000000014</v>
      </c>
      <c r="D9" s="35">
        <v>5</v>
      </c>
      <c r="E9" s="35">
        <v>12</v>
      </c>
      <c r="F9" s="35">
        <v>5063</v>
      </c>
      <c r="G9" s="35">
        <v>5359.9999999999982</v>
      </c>
      <c r="H9" s="35">
        <v>172</v>
      </c>
      <c r="I9" s="35">
        <v>30</v>
      </c>
      <c r="J9" s="35">
        <v>396.00000000000006</v>
      </c>
      <c r="K9" s="35">
        <v>0</v>
      </c>
      <c r="L9" s="35">
        <v>2774.9999999999991</v>
      </c>
      <c r="M9" s="35">
        <v>4085.0000000000005</v>
      </c>
      <c r="N9" s="35">
        <v>0</v>
      </c>
      <c r="O9" s="35">
        <v>0</v>
      </c>
      <c r="P9" s="35">
        <v>2975.0000000000005</v>
      </c>
      <c r="Q9" s="35">
        <v>276</v>
      </c>
      <c r="R9" s="35">
        <v>0</v>
      </c>
      <c r="S9" s="35">
        <v>0</v>
      </c>
      <c r="T9" s="63">
        <v>1633</v>
      </c>
      <c r="U9" s="63">
        <v>3691.0000000000009</v>
      </c>
      <c r="V9" s="63">
        <v>0</v>
      </c>
      <c r="W9" s="64">
        <v>880.99999999999989</v>
      </c>
      <c r="X9" s="104">
        <f t="shared" si="0"/>
        <v>14551</v>
      </c>
      <c r="Y9" s="35">
        <f t="shared" si="0"/>
        <v>16780</v>
      </c>
      <c r="Z9" s="35">
        <f t="shared" si="1"/>
        <v>11003</v>
      </c>
      <c r="AA9" s="105">
        <f t="shared" si="1"/>
        <v>15581</v>
      </c>
    </row>
    <row r="10" spans="1:27" ht="12" customHeight="1" x14ac:dyDescent="0.2">
      <c r="A10" s="94">
        <v>4</v>
      </c>
      <c r="B10" s="36">
        <v>2410.9999999999991</v>
      </c>
      <c r="C10" s="36">
        <v>1541.9999999999998</v>
      </c>
      <c r="D10" s="36">
        <v>0</v>
      </c>
      <c r="E10" s="36">
        <v>0</v>
      </c>
      <c r="F10" s="36">
        <v>6238</v>
      </c>
      <c r="G10" s="36">
        <v>2973</v>
      </c>
      <c r="H10" s="36">
        <v>48</v>
      </c>
      <c r="I10" s="36">
        <v>0</v>
      </c>
      <c r="J10" s="36">
        <v>411.99999999999989</v>
      </c>
      <c r="K10" s="36">
        <v>0</v>
      </c>
      <c r="L10" s="36">
        <v>5782.9999999999982</v>
      </c>
      <c r="M10" s="36">
        <v>1772.0000000000002</v>
      </c>
      <c r="N10" s="36">
        <v>0</v>
      </c>
      <c r="O10" s="36">
        <v>0</v>
      </c>
      <c r="P10" s="36">
        <v>1818.9999999999998</v>
      </c>
      <c r="Q10" s="36">
        <v>173</v>
      </c>
      <c r="R10" s="36">
        <v>134.00000000000003</v>
      </c>
      <c r="S10" s="36">
        <v>0</v>
      </c>
      <c r="T10" s="74">
        <v>358</v>
      </c>
      <c r="U10" s="74">
        <v>3004</v>
      </c>
      <c r="V10" s="74">
        <v>898</v>
      </c>
      <c r="W10" s="75">
        <v>126</v>
      </c>
      <c r="X10" s="106">
        <f t="shared" si="0"/>
        <v>18100.999999999996</v>
      </c>
      <c r="Y10" s="36">
        <f t="shared" si="0"/>
        <v>9590</v>
      </c>
      <c r="Z10" s="36">
        <f t="shared" si="1"/>
        <v>14789.999999999998</v>
      </c>
      <c r="AA10" s="107">
        <f t="shared" si="1"/>
        <v>9291</v>
      </c>
    </row>
    <row r="11" spans="1:27" ht="12" customHeight="1" x14ac:dyDescent="0.2">
      <c r="A11" s="92">
        <v>5</v>
      </c>
      <c r="B11" s="34">
        <v>3631.0000000000009</v>
      </c>
      <c r="C11" s="34">
        <v>1427.0000000000002</v>
      </c>
      <c r="D11" s="34">
        <v>374</v>
      </c>
      <c r="E11" s="34">
        <v>9</v>
      </c>
      <c r="F11" s="34">
        <v>9339</v>
      </c>
      <c r="G11" s="34">
        <v>3603</v>
      </c>
      <c r="H11" s="34">
        <v>1093</v>
      </c>
      <c r="I11" s="34">
        <v>106.99999999999999</v>
      </c>
      <c r="J11" s="34">
        <v>458.99999999999983</v>
      </c>
      <c r="K11" s="34">
        <v>49</v>
      </c>
      <c r="L11" s="34">
        <v>5573.0000000000018</v>
      </c>
      <c r="M11" s="34">
        <v>2040</v>
      </c>
      <c r="N11" s="34">
        <v>0</v>
      </c>
      <c r="O11" s="34">
        <v>115</v>
      </c>
      <c r="P11" s="34">
        <v>635</v>
      </c>
      <c r="Q11" s="34">
        <v>185</v>
      </c>
      <c r="R11" s="34">
        <v>0</v>
      </c>
      <c r="S11" s="34">
        <v>0</v>
      </c>
      <c r="T11" s="33">
        <v>351</v>
      </c>
      <c r="U11" s="33">
        <v>120</v>
      </c>
      <c r="V11" s="33">
        <v>0</v>
      </c>
      <c r="W11" s="59">
        <v>0</v>
      </c>
      <c r="X11" s="102">
        <f t="shared" si="0"/>
        <v>21455</v>
      </c>
      <c r="Y11" s="34">
        <f t="shared" si="0"/>
        <v>7655</v>
      </c>
      <c r="Z11" s="34">
        <f t="shared" si="1"/>
        <v>18894</v>
      </c>
      <c r="AA11" s="103">
        <f t="shared" si="1"/>
        <v>7190</v>
      </c>
    </row>
    <row r="12" spans="1:27" ht="12" customHeight="1" x14ac:dyDescent="0.2">
      <c r="A12" s="93">
        <v>6</v>
      </c>
      <c r="B12" s="35">
        <v>3046.0000000000005</v>
      </c>
      <c r="C12" s="35">
        <v>2078.0000000000009</v>
      </c>
      <c r="D12" s="35">
        <v>43</v>
      </c>
      <c r="E12" s="35">
        <v>5</v>
      </c>
      <c r="F12" s="35">
        <v>9659</v>
      </c>
      <c r="G12" s="35">
        <v>4487.9999999999982</v>
      </c>
      <c r="H12" s="35">
        <v>189.00000000000003</v>
      </c>
      <c r="I12" s="35">
        <v>37</v>
      </c>
      <c r="J12" s="35">
        <v>311</v>
      </c>
      <c r="K12" s="35">
        <v>0</v>
      </c>
      <c r="L12" s="35">
        <v>6825.9999999999964</v>
      </c>
      <c r="M12" s="35">
        <v>5171.0000000000009</v>
      </c>
      <c r="N12" s="35">
        <v>0</v>
      </c>
      <c r="O12" s="35">
        <v>0</v>
      </c>
      <c r="P12" s="35">
        <v>1144.0000000000005</v>
      </c>
      <c r="Q12" s="35">
        <v>313</v>
      </c>
      <c r="R12" s="35">
        <v>0</v>
      </c>
      <c r="S12" s="35">
        <v>0</v>
      </c>
      <c r="T12" s="63">
        <v>2355.9999999999995</v>
      </c>
      <c r="U12" s="63">
        <v>2420</v>
      </c>
      <c r="V12" s="63">
        <v>0</v>
      </c>
      <c r="W12" s="64">
        <v>83</v>
      </c>
      <c r="X12" s="104">
        <f t="shared" si="0"/>
        <v>23573.999999999996</v>
      </c>
      <c r="Y12" s="35">
        <f t="shared" si="0"/>
        <v>14595</v>
      </c>
      <c r="Z12" s="35">
        <f t="shared" si="1"/>
        <v>21886.999999999996</v>
      </c>
      <c r="AA12" s="105">
        <f t="shared" si="1"/>
        <v>14157</v>
      </c>
    </row>
    <row r="13" spans="1:27" ht="12" customHeight="1" x14ac:dyDescent="0.2">
      <c r="A13" s="94">
        <v>7</v>
      </c>
      <c r="B13" s="36">
        <v>2444.9999999999991</v>
      </c>
      <c r="C13" s="36">
        <v>3247.9999999999982</v>
      </c>
      <c r="D13" s="36">
        <v>0</v>
      </c>
      <c r="E13" s="36">
        <v>6</v>
      </c>
      <c r="F13" s="36">
        <v>6235.0000000000009</v>
      </c>
      <c r="G13" s="36">
        <v>6495.0000000000018</v>
      </c>
      <c r="H13" s="36">
        <v>0</v>
      </c>
      <c r="I13" s="36">
        <v>67</v>
      </c>
      <c r="J13" s="36">
        <v>202.00000000000003</v>
      </c>
      <c r="K13" s="36">
        <v>0</v>
      </c>
      <c r="L13" s="36">
        <v>5722.0000000000036</v>
      </c>
      <c r="M13" s="36">
        <v>6029.9999999999973</v>
      </c>
      <c r="N13" s="36">
        <v>0</v>
      </c>
      <c r="O13" s="36">
        <v>0</v>
      </c>
      <c r="P13" s="36">
        <v>1691</v>
      </c>
      <c r="Q13" s="36">
        <v>345</v>
      </c>
      <c r="R13" s="36">
        <v>0</v>
      </c>
      <c r="S13" s="36">
        <v>0</v>
      </c>
      <c r="T13" s="74">
        <v>1881</v>
      </c>
      <c r="U13" s="74">
        <v>6047.9999999999982</v>
      </c>
      <c r="V13" s="74">
        <v>0</v>
      </c>
      <c r="W13" s="75">
        <v>0</v>
      </c>
      <c r="X13" s="106">
        <f t="shared" si="0"/>
        <v>18176.000000000004</v>
      </c>
      <c r="Y13" s="36">
        <f t="shared" si="0"/>
        <v>22238.999999999993</v>
      </c>
      <c r="Z13" s="36">
        <f t="shared" si="1"/>
        <v>16283.000000000004</v>
      </c>
      <c r="AA13" s="107">
        <f t="shared" si="1"/>
        <v>21820.999999999993</v>
      </c>
    </row>
    <row r="14" spans="1:27" ht="12" customHeight="1" x14ac:dyDescent="0.2">
      <c r="A14" s="92">
        <v>8</v>
      </c>
      <c r="B14" s="34">
        <v>2720.9999999999995</v>
      </c>
      <c r="C14" s="34">
        <v>3358</v>
      </c>
      <c r="D14" s="34">
        <v>87</v>
      </c>
      <c r="E14" s="34">
        <v>37</v>
      </c>
      <c r="F14" s="34">
        <v>6823.9999999999991</v>
      </c>
      <c r="G14" s="34">
        <v>6732.9999999999982</v>
      </c>
      <c r="H14" s="34">
        <v>207.00000000000006</v>
      </c>
      <c r="I14" s="34">
        <v>62</v>
      </c>
      <c r="J14" s="34">
        <v>143</v>
      </c>
      <c r="K14" s="34">
        <v>0</v>
      </c>
      <c r="L14" s="34">
        <v>3639.0000000000023</v>
      </c>
      <c r="M14" s="34">
        <v>4004.9999999999995</v>
      </c>
      <c r="N14" s="34">
        <v>0</v>
      </c>
      <c r="O14" s="34">
        <v>0</v>
      </c>
      <c r="P14" s="34">
        <v>1689.9999999999993</v>
      </c>
      <c r="Q14" s="34">
        <v>53</v>
      </c>
      <c r="R14" s="34">
        <v>0</v>
      </c>
      <c r="S14" s="34">
        <v>0</v>
      </c>
      <c r="T14" s="33">
        <v>3363</v>
      </c>
      <c r="U14" s="33">
        <v>1922.0000000000002</v>
      </c>
      <c r="V14" s="33">
        <v>0</v>
      </c>
      <c r="W14" s="59">
        <v>0</v>
      </c>
      <c r="X14" s="102">
        <f t="shared" si="0"/>
        <v>18674</v>
      </c>
      <c r="Y14" s="34">
        <f t="shared" si="0"/>
        <v>16169.999999999998</v>
      </c>
      <c r="Z14" s="34">
        <f t="shared" si="1"/>
        <v>16547</v>
      </c>
      <c r="AA14" s="103">
        <f t="shared" si="1"/>
        <v>16017.999999999998</v>
      </c>
    </row>
    <row r="15" spans="1:27" ht="12" customHeight="1" x14ac:dyDescent="0.2">
      <c r="A15" s="93">
        <v>9</v>
      </c>
      <c r="B15" s="35">
        <v>2489</v>
      </c>
      <c r="C15" s="35">
        <v>6642.9999999999936</v>
      </c>
      <c r="D15" s="35">
        <v>68</v>
      </c>
      <c r="E15" s="35">
        <v>49</v>
      </c>
      <c r="F15" s="35">
        <v>5871.9999999999982</v>
      </c>
      <c r="G15" s="35">
        <v>11359</v>
      </c>
      <c r="H15" s="35">
        <v>472</v>
      </c>
      <c r="I15" s="35">
        <v>284</v>
      </c>
      <c r="J15" s="35">
        <v>201.99999999999994</v>
      </c>
      <c r="K15" s="35">
        <v>36</v>
      </c>
      <c r="L15" s="35">
        <v>3498.9999999999991</v>
      </c>
      <c r="M15" s="35">
        <v>6621.0000000000045</v>
      </c>
      <c r="N15" s="35">
        <v>42</v>
      </c>
      <c r="O15" s="35">
        <v>50</v>
      </c>
      <c r="P15" s="35">
        <v>270</v>
      </c>
      <c r="Q15" s="35">
        <v>61</v>
      </c>
      <c r="R15" s="35">
        <v>0</v>
      </c>
      <c r="S15" s="35">
        <v>0</v>
      </c>
      <c r="T15" s="63">
        <v>2618</v>
      </c>
      <c r="U15" s="63">
        <v>3260.0000000000005</v>
      </c>
      <c r="V15" s="63">
        <v>0</v>
      </c>
      <c r="W15" s="64">
        <v>874</v>
      </c>
      <c r="X15" s="104">
        <f t="shared" si="0"/>
        <v>15531.999999999996</v>
      </c>
      <c r="Y15" s="35">
        <f t="shared" si="0"/>
        <v>29236.999999999996</v>
      </c>
      <c r="Z15" s="35">
        <f t="shared" si="1"/>
        <v>14477.999999999996</v>
      </c>
      <c r="AA15" s="105">
        <f t="shared" si="1"/>
        <v>27882.999999999996</v>
      </c>
    </row>
    <row r="16" spans="1:27" ht="12" customHeight="1" x14ac:dyDescent="0.2">
      <c r="A16" s="94">
        <v>10</v>
      </c>
      <c r="B16" s="36">
        <v>2450</v>
      </c>
      <c r="C16" s="36">
        <v>8683.9999999999945</v>
      </c>
      <c r="D16" s="36">
        <v>5</v>
      </c>
      <c r="E16" s="36">
        <v>0</v>
      </c>
      <c r="F16" s="36">
        <v>5854.9999999999909</v>
      </c>
      <c r="G16" s="36">
        <v>15965.999999999987</v>
      </c>
      <c r="H16" s="36">
        <v>74</v>
      </c>
      <c r="I16" s="36">
        <v>0</v>
      </c>
      <c r="J16" s="36">
        <v>122</v>
      </c>
      <c r="K16" s="36">
        <v>0</v>
      </c>
      <c r="L16" s="36">
        <v>6229.9999999999982</v>
      </c>
      <c r="M16" s="36">
        <v>11706.999999999989</v>
      </c>
      <c r="N16" s="36">
        <v>0</v>
      </c>
      <c r="O16" s="36">
        <v>0</v>
      </c>
      <c r="P16" s="36">
        <v>626</v>
      </c>
      <c r="Q16" s="36">
        <v>157</v>
      </c>
      <c r="R16" s="36">
        <v>0</v>
      </c>
      <c r="S16" s="36">
        <v>0</v>
      </c>
      <c r="T16" s="74">
        <v>2986</v>
      </c>
      <c r="U16" s="74">
        <v>3381.0000000000005</v>
      </c>
      <c r="V16" s="74">
        <v>0</v>
      </c>
      <c r="W16" s="75">
        <v>1315</v>
      </c>
      <c r="X16" s="106">
        <f t="shared" si="0"/>
        <v>18347.999999999989</v>
      </c>
      <c r="Y16" s="36">
        <f t="shared" si="0"/>
        <v>41209.999999999971</v>
      </c>
      <c r="Z16" s="36">
        <f t="shared" si="1"/>
        <v>17520.999999999989</v>
      </c>
      <c r="AA16" s="107">
        <f t="shared" si="1"/>
        <v>39737.999999999971</v>
      </c>
    </row>
    <row r="17" spans="1:27" ht="12" customHeight="1" x14ac:dyDescent="0.2">
      <c r="A17" s="92">
        <v>11</v>
      </c>
      <c r="B17" s="34">
        <v>1752.0000000000002</v>
      </c>
      <c r="C17" s="34">
        <v>3321.9999999999995</v>
      </c>
      <c r="D17" s="34">
        <v>0</v>
      </c>
      <c r="E17" s="34">
        <v>6</v>
      </c>
      <c r="F17" s="34">
        <v>6978.9999999999964</v>
      </c>
      <c r="G17" s="34">
        <v>7277.0000000000036</v>
      </c>
      <c r="H17" s="34">
        <v>0</v>
      </c>
      <c r="I17" s="34">
        <v>50</v>
      </c>
      <c r="J17" s="34">
        <v>154.00000000000003</v>
      </c>
      <c r="K17" s="34">
        <v>60</v>
      </c>
      <c r="L17" s="34">
        <v>3550.0000000000009</v>
      </c>
      <c r="M17" s="34">
        <v>4119.9999999999991</v>
      </c>
      <c r="N17" s="34">
        <v>0</v>
      </c>
      <c r="O17" s="34">
        <v>0</v>
      </c>
      <c r="P17" s="34">
        <v>867</v>
      </c>
      <c r="Q17" s="34">
        <v>704</v>
      </c>
      <c r="R17" s="34">
        <v>0</v>
      </c>
      <c r="S17" s="34">
        <v>0</v>
      </c>
      <c r="T17" s="33">
        <v>0</v>
      </c>
      <c r="U17" s="33">
        <v>1461.9999999999995</v>
      </c>
      <c r="V17" s="33">
        <v>0</v>
      </c>
      <c r="W17" s="59">
        <v>0</v>
      </c>
      <c r="X17" s="102">
        <f t="shared" si="0"/>
        <v>13301.999999999996</v>
      </c>
      <c r="Y17" s="34">
        <f t="shared" si="0"/>
        <v>17001.000000000004</v>
      </c>
      <c r="Z17" s="34">
        <f t="shared" si="1"/>
        <v>12280.999999999996</v>
      </c>
      <c r="AA17" s="103">
        <f t="shared" si="1"/>
        <v>16181.000000000004</v>
      </c>
    </row>
    <row r="18" spans="1:27" ht="12" customHeight="1" x14ac:dyDescent="0.2">
      <c r="A18" s="93">
        <v>12</v>
      </c>
      <c r="B18" s="35">
        <v>2050.9999999999991</v>
      </c>
      <c r="C18" s="35">
        <v>1990</v>
      </c>
      <c r="D18" s="35">
        <v>81</v>
      </c>
      <c r="E18" s="35">
        <v>0</v>
      </c>
      <c r="F18" s="35">
        <v>5515.9999999999982</v>
      </c>
      <c r="G18" s="35">
        <v>4027.9999999999991</v>
      </c>
      <c r="H18" s="35">
        <v>514</v>
      </c>
      <c r="I18" s="35">
        <v>44</v>
      </c>
      <c r="J18" s="35">
        <v>233</v>
      </c>
      <c r="K18" s="35">
        <v>0</v>
      </c>
      <c r="L18" s="35">
        <v>2504.9999999999995</v>
      </c>
      <c r="M18" s="35">
        <v>2470.9999999999995</v>
      </c>
      <c r="N18" s="35">
        <v>0</v>
      </c>
      <c r="O18" s="35">
        <v>0</v>
      </c>
      <c r="P18" s="35">
        <v>296</v>
      </c>
      <c r="Q18" s="35">
        <v>200</v>
      </c>
      <c r="R18" s="35">
        <v>0</v>
      </c>
      <c r="S18" s="35">
        <v>0</v>
      </c>
      <c r="T18" s="63">
        <v>0</v>
      </c>
      <c r="U18" s="63">
        <v>2045.0000000000002</v>
      </c>
      <c r="V18" s="63">
        <v>0</v>
      </c>
      <c r="W18" s="64">
        <v>0</v>
      </c>
      <c r="X18" s="104">
        <f t="shared" si="0"/>
        <v>11195.999999999996</v>
      </c>
      <c r="Y18" s="35">
        <f t="shared" si="0"/>
        <v>10777.999999999998</v>
      </c>
      <c r="Z18" s="35">
        <f t="shared" si="1"/>
        <v>10071.999999999996</v>
      </c>
      <c r="AA18" s="105">
        <f t="shared" si="1"/>
        <v>10533.999999999998</v>
      </c>
    </row>
    <row r="19" spans="1:27" ht="12" customHeight="1" x14ac:dyDescent="0.2">
      <c r="A19" s="94">
        <v>13</v>
      </c>
      <c r="B19" s="36">
        <v>2307</v>
      </c>
      <c r="C19" s="36">
        <v>1742.0000000000002</v>
      </c>
      <c r="D19" s="36">
        <v>0</v>
      </c>
      <c r="E19" s="36">
        <v>0</v>
      </c>
      <c r="F19" s="36">
        <v>7140.9999999999936</v>
      </c>
      <c r="G19" s="36">
        <v>3538.0000000000005</v>
      </c>
      <c r="H19" s="36">
        <v>0</v>
      </c>
      <c r="I19" s="36">
        <v>0</v>
      </c>
      <c r="J19" s="36">
        <v>142.00000000000003</v>
      </c>
      <c r="K19" s="36">
        <v>0</v>
      </c>
      <c r="L19" s="36">
        <v>7182.0000000000018</v>
      </c>
      <c r="M19" s="36">
        <v>2435.9999999999995</v>
      </c>
      <c r="N19" s="36">
        <v>0</v>
      </c>
      <c r="O19" s="36">
        <v>0</v>
      </c>
      <c r="P19" s="36">
        <v>318</v>
      </c>
      <c r="Q19" s="36">
        <v>119</v>
      </c>
      <c r="R19" s="36">
        <v>0</v>
      </c>
      <c r="S19" s="36">
        <v>0</v>
      </c>
      <c r="T19" s="74">
        <v>0</v>
      </c>
      <c r="U19" s="74">
        <v>209</v>
      </c>
      <c r="V19" s="74">
        <v>87</v>
      </c>
      <c r="W19" s="75">
        <v>0</v>
      </c>
      <c r="X19" s="106">
        <f t="shared" si="0"/>
        <v>17176.999999999993</v>
      </c>
      <c r="Y19" s="36">
        <f t="shared" si="0"/>
        <v>8044</v>
      </c>
      <c r="Z19" s="36">
        <f t="shared" si="1"/>
        <v>16629.999999999993</v>
      </c>
      <c r="AA19" s="107">
        <f t="shared" si="1"/>
        <v>7925</v>
      </c>
    </row>
    <row r="20" spans="1:27" ht="12" customHeight="1" x14ac:dyDescent="0.2">
      <c r="A20" s="92">
        <v>14</v>
      </c>
      <c r="B20" s="34">
        <v>1383</v>
      </c>
      <c r="C20" s="34">
        <v>1889.0000000000002</v>
      </c>
      <c r="D20" s="34">
        <v>0</v>
      </c>
      <c r="E20" s="34">
        <v>13</v>
      </c>
      <c r="F20" s="34">
        <v>3718</v>
      </c>
      <c r="G20" s="34">
        <v>3168.0000000000014</v>
      </c>
      <c r="H20" s="34">
        <v>50</v>
      </c>
      <c r="I20" s="34">
        <v>108.99999999999999</v>
      </c>
      <c r="J20" s="34">
        <v>140.99999999999997</v>
      </c>
      <c r="K20" s="34">
        <v>0</v>
      </c>
      <c r="L20" s="34">
        <v>2413.9999999999995</v>
      </c>
      <c r="M20" s="34">
        <v>1937.0000000000005</v>
      </c>
      <c r="N20" s="34">
        <v>0</v>
      </c>
      <c r="O20" s="34">
        <v>0</v>
      </c>
      <c r="P20" s="34">
        <v>243</v>
      </c>
      <c r="Q20" s="34">
        <v>79</v>
      </c>
      <c r="R20" s="34">
        <v>764.99999999999989</v>
      </c>
      <c r="S20" s="34">
        <v>0</v>
      </c>
      <c r="T20" s="33">
        <v>154</v>
      </c>
      <c r="U20" s="33">
        <v>0</v>
      </c>
      <c r="V20" s="33">
        <v>42</v>
      </c>
      <c r="W20" s="59">
        <v>0</v>
      </c>
      <c r="X20" s="102">
        <f t="shared" si="0"/>
        <v>8910</v>
      </c>
      <c r="Y20" s="34">
        <f t="shared" si="0"/>
        <v>7195.0000000000018</v>
      </c>
      <c r="Z20" s="34">
        <f t="shared" si="1"/>
        <v>7669</v>
      </c>
      <c r="AA20" s="103">
        <f t="shared" si="1"/>
        <v>6994.0000000000018</v>
      </c>
    </row>
    <row r="21" spans="1:27" ht="12" customHeight="1" x14ac:dyDescent="0.2">
      <c r="A21" s="93">
        <v>15</v>
      </c>
      <c r="B21" s="35">
        <v>1239</v>
      </c>
      <c r="C21" s="35">
        <v>2437.9999999999991</v>
      </c>
      <c r="D21" s="35">
        <v>11</v>
      </c>
      <c r="E21" s="35">
        <v>12</v>
      </c>
      <c r="F21" s="35">
        <v>4963.9999999999973</v>
      </c>
      <c r="G21" s="35">
        <v>4821.9999999999991</v>
      </c>
      <c r="H21" s="35">
        <v>43</v>
      </c>
      <c r="I21" s="35">
        <v>153</v>
      </c>
      <c r="J21" s="35">
        <v>137.99999999999997</v>
      </c>
      <c r="K21" s="35">
        <v>0</v>
      </c>
      <c r="L21" s="35">
        <v>2440.0000000000009</v>
      </c>
      <c r="M21" s="35">
        <v>3410</v>
      </c>
      <c r="N21" s="35">
        <v>0</v>
      </c>
      <c r="O21" s="35">
        <v>0</v>
      </c>
      <c r="P21" s="35">
        <v>197</v>
      </c>
      <c r="Q21" s="35">
        <v>653.99999999999977</v>
      </c>
      <c r="R21" s="35">
        <v>625</v>
      </c>
      <c r="S21" s="35">
        <v>0</v>
      </c>
      <c r="T21" s="63">
        <v>0</v>
      </c>
      <c r="U21" s="63">
        <v>858.00000000000011</v>
      </c>
      <c r="V21" s="63">
        <v>0</v>
      </c>
      <c r="W21" s="64">
        <v>0</v>
      </c>
      <c r="X21" s="104">
        <f t="shared" si="0"/>
        <v>9656.9999999999982</v>
      </c>
      <c r="Y21" s="35">
        <f t="shared" si="0"/>
        <v>12346.999999999998</v>
      </c>
      <c r="Z21" s="35">
        <f t="shared" si="1"/>
        <v>8642.9999999999982</v>
      </c>
      <c r="AA21" s="105">
        <f t="shared" si="1"/>
        <v>11527.999999999998</v>
      </c>
    </row>
    <row r="22" spans="1:27" ht="12" customHeight="1" x14ac:dyDescent="0.2">
      <c r="A22" s="94">
        <v>16</v>
      </c>
      <c r="B22" s="36">
        <v>1582.0000000000014</v>
      </c>
      <c r="C22" s="36">
        <v>2078.9999999999986</v>
      </c>
      <c r="D22" s="36">
        <v>6</v>
      </c>
      <c r="E22" s="36">
        <v>0</v>
      </c>
      <c r="F22" s="36">
        <v>5342.9999999999973</v>
      </c>
      <c r="G22" s="36">
        <v>3423.9999999999995</v>
      </c>
      <c r="H22" s="36">
        <v>149</v>
      </c>
      <c r="I22" s="36">
        <v>51</v>
      </c>
      <c r="J22" s="36">
        <v>57</v>
      </c>
      <c r="K22" s="36">
        <v>0</v>
      </c>
      <c r="L22" s="36">
        <v>861</v>
      </c>
      <c r="M22" s="36">
        <v>3029.9999999999991</v>
      </c>
      <c r="N22" s="36">
        <v>0</v>
      </c>
      <c r="O22" s="36">
        <v>0</v>
      </c>
      <c r="P22" s="36">
        <v>227</v>
      </c>
      <c r="Q22" s="36">
        <v>0</v>
      </c>
      <c r="R22" s="36">
        <v>0</v>
      </c>
      <c r="S22" s="36">
        <v>0</v>
      </c>
      <c r="T22" s="74">
        <v>0</v>
      </c>
      <c r="U22" s="74">
        <v>24</v>
      </c>
      <c r="V22" s="74">
        <v>0</v>
      </c>
      <c r="W22" s="75">
        <v>138</v>
      </c>
      <c r="X22" s="106">
        <f t="shared" si="0"/>
        <v>8224.9999999999982</v>
      </c>
      <c r="Y22" s="36">
        <f t="shared" si="0"/>
        <v>8745.9999999999964</v>
      </c>
      <c r="Z22" s="36">
        <f t="shared" si="1"/>
        <v>7785.9999999999982</v>
      </c>
      <c r="AA22" s="107">
        <f t="shared" si="1"/>
        <v>8556.9999999999964</v>
      </c>
    </row>
    <row r="23" spans="1:27" ht="12" customHeight="1" x14ac:dyDescent="0.2">
      <c r="A23" s="92">
        <v>17</v>
      </c>
      <c r="B23" s="34">
        <v>1830.0000000000011</v>
      </c>
      <c r="C23" s="34">
        <v>3058.0000000000005</v>
      </c>
      <c r="D23" s="34">
        <v>6</v>
      </c>
      <c r="E23" s="34">
        <v>0</v>
      </c>
      <c r="F23" s="34">
        <v>6521.0000000000009</v>
      </c>
      <c r="G23" s="34">
        <v>6408.9999999999991</v>
      </c>
      <c r="H23" s="34">
        <v>187.00000000000003</v>
      </c>
      <c r="I23" s="34">
        <v>0</v>
      </c>
      <c r="J23" s="34">
        <v>121</v>
      </c>
      <c r="K23" s="34">
        <v>33</v>
      </c>
      <c r="L23" s="34">
        <v>4201.0000000000009</v>
      </c>
      <c r="M23" s="34">
        <v>4132.9999999999991</v>
      </c>
      <c r="N23" s="34">
        <v>0</v>
      </c>
      <c r="O23" s="34">
        <v>0</v>
      </c>
      <c r="P23" s="34">
        <v>851</v>
      </c>
      <c r="Q23" s="34">
        <v>0</v>
      </c>
      <c r="R23" s="34">
        <v>0</v>
      </c>
      <c r="S23" s="34">
        <v>0</v>
      </c>
      <c r="T23" s="33">
        <v>617</v>
      </c>
      <c r="U23" s="33">
        <v>609</v>
      </c>
      <c r="V23" s="33">
        <v>0</v>
      </c>
      <c r="W23" s="59">
        <v>0</v>
      </c>
      <c r="X23" s="102">
        <f t="shared" si="0"/>
        <v>14334.000000000004</v>
      </c>
      <c r="Y23" s="34">
        <f t="shared" si="0"/>
        <v>14242</v>
      </c>
      <c r="Z23" s="34">
        <f t="shared" si="1"/>
        <v>13169.000000000004</v>
      </c>
      <c r="AA23" s="103">
        <f t="shared" si="1"/>
        <v>14209</v>
      </c>
    </row>
    <row r="24" spans="1:27" ht="12" customHeight="1" x14ac:dyDescent="0.2">
      <c r="A24" s="93">
        <v>18</v>
      </c>
      <c r="B24" s="35">
        <v>2028.0000000000014</v>
      </c>
      <c r="C24" s="35">
        <v>3138</v>
      </c>
      <c r="D24" s="35">
        <v>138</v>
      </c>
      <c r="E24" s="35">
        <v>0</v>
      </c>
      <c r="F24" s="35">
        <v>5625.9999999999982</v>
      </c>
      <c r="G24" s="35">
        <v>6501.9999999999991</v>
      </c>
      <c r="H24" s="35">
        <v>211.99999999999997</v>
      </c>
      <c r="I24" s="35">
        <v>0</v>
      </c>
      <c r="J24" s="35">
        <v>230.99999999999997</v>
      </c>
      <c r="K24" s="35">
        <v>0</v>
      </c>
      <c r="L24" s="35">
        <v>6194.0000000000027</v>
      </c>
      <c r="M24" s="35">
        <v>4911.9999999999991</v>
      </c>
      <c r="N24" s="35">
        <v>0</v>
      </c>
      <c r="O24" s="35">
        <v>0</v>
      </c>
      <c r="P24" s="35">
        <v>642</v>
      </c>
      <c r="Q24" s="35">
        <v>107.00000000000001</v>
      </c>
      <c r="R24" s="35">
        <v>0</v>
      </c>
      <c r="S24" s="35">
        <v>0</v>
      </c>
      <c r="T24" s="63">
        <v>96</v>
      </c>
      <c r="U24" s="63">
        <v>485</v>
      </c>
      <c r="V24" s="63">
        <v>97</v>
      </c>
      <c r="W24" s="64">
        <v>0</v>
      </c>
      <c r="X24" s="104">
        <f t="shared" si="0"/>
        <v>15264.000000000004</v>
      </c>
      <c r="Y24" s="35">
        <f t="shared" si="0"/>
        <v>15144</v>
      </c>
      <c r="Z24" s="35">
        <f t="shared" si="1"/>
        <v>13944.000000000004</v>
      </c>
      <c r="AA24" s="105">
        <f t="shared" si="1"/>
        <v>15037</v>
      </c>
    </row>
    <row r="25" spans="1:27" ht="12" customHeight="1" x14ac:dyDescent="0.2">
      <c r="A25" s="94">
        <v>19</v>
      </c>
      <c r="B25" s="36">
        <v>3390</v>
      </c>
      <c r="C25" s="36">
        <v>1413</v>
      </c>
      <c r="D25" s="36">
        <v>30</v>
      </c>
      <c r="E25" s="36">
        <v>0</v>
      </c>
      <c r="F25" s="36">
        <v>9334.9999999999927</v>
      </c>
      <c r="G25" s="36">
        <v>4159.9999999999991</v>
      </c>
      <c r="H25" s="36">
        <v>179</v>
      </c>
      <c r="I25" s="36">
        <v>0</v>
      </c>
      <c r="J25" s="36">
        <v>375.00000000000011</v>
      </c>
      <c r="K25" s="36">
        <v>114</v>
      </c>
      <c r="L25" s="36">
        <v>2861.0000000000005</v>
      </c>
      <c r="M25" s="36">
        <v>2703.0000000000018</v>
      </c>
      <c r="N25" s="36">
        <v>0</v>
      </c>
      <c r="O25" s="36">
        <v>0</v>
      </c>
      <c r="P25" s="36">
        <v>687</v>
      </c>
      <c r="Q25" s="36">
        <v>156</v>
      </c>
      <c r="R25" s="36">
        <v>597</v>
      </c>
      <c r="S25" s="36">
        <v>0</v>
      </c>
      <c r="T25" s="74">
        <v>0</v>
      </c>
      <c r="U25" s="74">
        <v>156</v>
      </c>
      <c r="V25" s="74">
        <v>0</v>
      </c>
      <c r="W25" s="75">
        <v>0</v>
      </c>
      <c r="X25" s="106">
        <f t="shared" si="0"/>
        <v>17453.999999999993</v>
      </c>
      <c r="Y25" s="36">
        <f t="shared" si="0"/>
        <v>8702</v>
      </c>
      <c r="Z25" s="36">
        <f t="shared" si="1"/>
        <v>15585.999999999993</v>
      </c>
      <c r="AA25" s="107">
        <f t="shared" si="1"/>
        <v>8432</v>
      </c>
    </row>
    <row r="26" spans="1:27" ht="12" customHeight="1" x14ac:dyDescent="0.2">
      <c r="A26" s="92">
        <v>20</v>
      </c>
      <c r="B26" s="34">
        <v>2323.9999999999991</v>
      </c>
      <c r="C26" s="34">
        <v>3113</v>
      </c>
      <c r="D26" s="34">
        <v>0</v>
      </c>
      <c r="E26" s="34">
        <v>0</v>
      </c>
      <c r="F26" s="34">
        <v>7590.0000000000018</v>
      </c>
      <c r="G26" s="34">
        <v>6927.9999999999991</v>
      </c>
      <c r="H26" s="34">
        <v>112.00000000000001</v>
      </c>
      <c r="I26" s="34">
        <v>0</v>
      </c>
      <c r="J26" s="34">
        <v>242</v>
      </c>
      <c r="K26" s="34">
        <v>0</v>
      </c>
      <c r="L26" s="34">
        <v>849.99999999999977</v>
      </c>
      <c r="M26" s="34">
        <v>4752</v>
      </c>
      <c r="N26" s="34">
        <v>0</v>
      </c>
      <c r="O26" s="34">
        <v>0</v>
      </c>
      <c r="P26" s="34">
        <v>361</v>
      </c>
      <c r="Q26" s="34">
        <v>227.99999999999997</v>
      </c>
      <c r="R26" s="34">
        <v>211.00000000000003</v>
      </c>
      <c r="S26" s="34">
        <v>0</v>
      </c>
      <c r="T26" s="33">
        <v>77</v>
      </c>
      <c r="U26" s="33">
        <v>925.00000000000011</v>
      </c>
      <c r="V26" s="33">
        <v>47</v>
      </c>
      <c r="W26" s="59">
        <v>0</v>
      </c>
      <c r="X26" s="102">
        <f t="shared" si="0"/>
        <v>11814</v>
      </c>
      <c r="Y26" s="34">
        <f t="shared" si="0"/>
        <v>15946</v>
      </c>
      <c r="Z26" s="34">
        <f t="shared" si="1"/>
        <v>10841</v>
      </c>
      <c r="AA26" s="103">
        <f t="shared" si="1"/>
        <v>15718</v>
      </c>
    </row>
    <row r="27" spans="1:27" ht="12" customHeight="1" x14ac:dyDescent="0.2">
      <c r="A27" s="93">
        <v>21</v>
      </c>
      <c r="B27" s="35">
        <v>2968.0000000000005</v>
      </c>
      <c r="C27" s="35">
        <v>1668.0000000000002</v>
      </c>
      <c r="D27" s="35">
        <v>0</v>
      </c>
      <c r="E27" s="35">
        <v>0</v>
      </c>
      <c r="F27" s="35">
        <v>9433.9999999999982</v>
      </c>
      <c r="G27" s="35">
        <v>2913.0000000000009</v>
      </c>
      <c r="H27" s="35">
        <v>108.00000000000001</v>
      </c>
      <c r="I27" s="35">
        <v>0</v>
      </c>
      <c r="J27" s="35">
        <v>339.00000000000011</v>
      </c>
      <c r="K27" s="35">
        <v>0</v>
      </c>
      <c r="L27" s="35">
        <v>4129</v>
      </c>
      <c r="M27" s="35">
        <v>1590.9999999999995</v>
      </c>
      <c r="N27" s="35">
        <v>0</v>
      </c>
      <c r="O27" s="35">
        <v>0</v>
      </c>
      <c r="P27" s="35">
        <v>1057.0000000000002</v>
      </c>
      <c r="Q27" s="35">
        <v>88</v>
      </c>
      <c r="R27" s="35">
        <v>412</v>
      </c>
      <c r="S27" s="35">
        <v>0</v>
      </c>
      <c r="T27" s="63">
        <v>309</v>
      </c>
      <c r="U27" s="63">
        <v>196</v>
      </c>
      <c r="V27" s="63">
        <v>129</v>
      </c>
      <c r="W27" s="64">
        <v>0</v>
      </c>
      <c r="X27" s="104">
        <f t="shared" si="0"/>
        <v>18885</v>
      </c>
      <c r="Y27" s="35">
        <f t="shared" si="0"/>
        <v>6456</v>
      </c>
      <c r="Z27" s="35">
        <f t="shared" si="1"/>
        <v>16840</v>
      </c>
      <c r="AA27" s="105">
        <f t="shared" si="1"/>
        <v>6368</v>
      </c>
    </row>
    <row r="28" spans="1:27" ht="12" customHeight="1" thickBot="1" x14ac:dyDescent="0.25">
      <c r="A28" s="95" t="s">
        <v>17</v>
      </c>
      <c r="B28" s="28">
        <f>SUM(B7:B27)</f>
        <v>48362</v>
      </c>
      <c r="C28" s="28">
        <f t="shared" ref="C28:W28" si="2">SUM(C7:C27)</f>
        <v>65354.999999999985</v>
      </c>
      <c r="D28" s="28">
        <f t="shared" si="2"/>
        <v>909</v>
      </c>
      <c r="E28" s="28">
        <f t="shared" si="2"/>
        <v>276</v>
      </c>
      <c r="F28" s="28">
        <f t="shared" si="2"/>
        <v>142819.99999999997</v>
      </c>
      <c r="G28" s="28">
        <f t="shared" si="2"/>
        <v>130595.99999999999</v>
      </c>
      <c r="H28" s="28">
        <f t="shared" si="2"/>
        <v>4073</v>
      </c>
      <c r="I28" s="28">
        <f t="shared" si="2"/>
        <v>1562</v>
      </c>
      <c r="J28" s="28">
        <f t="shared" si="2"/>
        <v>5096</v>
      </c>
      <c r="K28" s="28">
        <f t="shared" si="2"/>
        <v>292</v>
      </c>
      <c r="L28" s="28">
        <f t="shared" si="2"/>
        <v>91641</v>
      </c>
      <c r="M28" s="28">
        <f t="shared" si="2"/>
        <v>88740.999999999985</v>
      </c>
      <c r="N28" s="28">
        <f t="shared" si="2"/>
        <v>42</v>
      </c>
      <c r="O28" s="28">
        <f t="shared" si="2"/>
        <v>165</v>
      </c>
      <c r="P28" s="28">
        <f t="shared" si="2"/>
        <v>20689.000000000004</v>
      </c>
      <c r="Q28" s="28">
        <f t="shared" si="2"/>
        <v>7572</v>
      </c>
      <c r="R28" s="28">
        <f t="shared" si="2"/>
        <v>3656</v>
      </c>
      <c r="S28" s="28">
        <f t="shared" si="2"/>
        <v>48</v>
      </c>
      <c r="T28" s="28">
        <f t="shared" si="2"/>
        <v>33862</v>
      </c>
      <c r="U28" s="28">
        <f t="shared" si="2"/>
        <v>62408.000000000007</v>
      </c>
      <c r="V28" s="28">
        <f t="shared" si="2"/>
        <v>1334</v>
      </c>
      <c r="W28" s="29">
        <f t="shared" si="2"/>
        <v>7160</v>
      </c>
      <c r="X28" s="96">
        <f t="shared" si="0"/>
        <v>352484</v>
      </c>
      <c r="Y28" s="28">
        <f t="shared" si="0"/>
        <v>364174.99999999994</v>
      </c>
      <c r="Z28" s="28">
        <f t="shared" si="1"/>
        <v>316685</v>
      </c>
      <c r="AA28" s="29">
        <f t="shared" si="1"/>
        <v>347099.99999999994</v>
      </c>
    </row>
    <row r="29" spans="1:27" ht="12" customHeight="1" x14ac:dyDescent="0.2">
      <c r="A29" s="97" t="s">
        <v>18</v>
      </c>
      <c r="B29" s="37">
        <v>502</v>
      </c>
      <c r="C29" s="37"/>
      <c r="D29" s="37">
        <v>0</v>
      </c>
      <c r="E29" s="37">
        <v>0</v>
      </c>
      <c r="F29" s="37">
        <v>1559</v>
      </c>
      <c r="G29" s="37"/>
      <c r="H29" s="37">
        <v>0</v>
      </c>
      <c r="I29" s="37">
        <v>0</v>
      </c>
      <c r="J29" s="37">
        <v>0</v>
      </c>
      <c r="K29" s="37">
        <v>0</v>
      </c>
      <c r="L29" s="37">
        <v>5857.9999999999991</v>
      </c>
      <c r="M29" s="37">
        <v>953</v>
      </c>
      <c r="N29" s="37">
        <v>0</v>
      </c>
      <c r="O29" s="37">
        <v>0</v>
      </c>
      <c r="P29" s="37">
        <v>108</v>
      </c>
      <c r="Q29" s="37">
        <v>0</v>
      </c>
      <c r="R29" s="37">
        <v>156</v>
      </c>
      <c r="S29" s="37">
        <v>0</v>
      </c>
      <c r="T29" s="63">
        <v>5602</v>
      </c>
      <c r="U29" s="63">
        <v>200</v>
      </c>
      <c r="V29" s="63">
        <v>3007.9999999999995</v>
      </c>
      <c r="W29" s="64">
        <v>0</v>
      </c>
      <c r="X29" s="98">
        <f t="shared" si="0"/>
        <v>16793</v>
      </c>
      <c r="Y29" s="37">
        <f t="shared" si="0"/>
        <v>1153</v>
      </c>
      <c r="Z29" s="37">
        <f t="shared" si="1"/>
        <v>13521</v>
      </c>
      <c r="AA29" s="99">
        <f t="shared" si="1"/>
        <v>1153</v>
      </c>
    </row>
    <row r="30" spans="1:27" ht="12" customHeight="1" thickBot="1" x14ac:dyDescent="0.25">
      <c r="A30" s="95" t="s">
        <v>19</v>
      </c>
      <c r="B30" s="28">
        <f>SUM(B28:B29)</f>
        <v>48864</v>
      </c>
      <c r="C30" s="28">
        <f t="shared" ref="C30:W30" si="3">SUM(C28:C29)</f>
        <v>65354.999999999985</v>
      </c>
      <c r="D30" s="28">
        <f>SUM(D28:D29)</f>
        <v>909</v>
      </c>
      <c r="E30" s="28">
        <f t="shared" si="3"/>
        <v>276</v>
      </c>
      <c r="F30" s="28">
        <f t="shared" si="3"/>
        <v>144378.99999999997</v>
      </c>
      <c r="G30" s="28">
        <f t="shared" si="3"/>
        <v>130595.99999999999</v>
      </c>
      <c r="H30" s="28">
        <f t="shared" si="3"/>
        <v>4073</v>
      </c>
      <c r="I30" s="28">
        <f t="shared" si="3"/>
        <v>1562</v>
      </c>
      <c r="J30" s="28">
        <f t="shared" si="3"/>
        <v>5096</v>
      </c>
      <c r="K30" s="28">
        <f t="shared" si="3"/>
        <v>292</v>
      </c>
      <c r="L30" s="28">
        <f t="shared" si="3"/>
        <v>97499</v>
      </c>
      <c r="M30" s="28">
        <f t="shared" si="3"/>
        <v>89693.999999999985</v>
      </c>
      <c r="N30" s="28">
        <f t="shared" si="3"/>
        <v>42</v>
      </c>
      <c r="O30" s="28">
        <f t="shared" si="3"/>
        <v>165</v>
      </c>
      <c r="P30" s="28">
        <f t="shared" si="3"/>
        <v>20797.000000000004</v>
      </c>
      <c r="Q30" s="28">
        <f t="shared" si="3"/>
        <v>7572</v>
      </c>
      <c r="R30" s="28">
        <f t="shared" si="3"/>
        <v>3812</v>
      </c>
      <c r="S30" s="28">
        <f t="shared" si="3"/>
        <v>48</v>
      </c>
      <c r="T30" s="28">
        <f>SUM(T28:T29)</f>
        <v>39464</v>
      </c>
      <c r="U30" s="28">
        <f t="shared" si="3"/>
        <v>62608.000000000007</v>
      </c>
      <c r="V30" s="28">
        <f>SUM(V28:V29)</f>
        <v>4342</v>
      </c>
      <c r="W30" s="29">
        <f t="shared" si="3"/>
        <v>7160</v>
      </c>
      <c r="X30" s="96">
        <f t="shared" si="0"/>
        <v>369277</v>
      </c>
      <c r="Y30" s="28">
        <f>SUM(C30,E30,G30,I30,K30,M30,O30,Q30,S30,U30,W30)</f>
        <v>365327.99999999994</v>
      </c>
      <c r="Z30" s="28">
        <f t="shared" si="1"/>
        <v>330206</v>
      </c>
      <c r="AA30" s="29">
        <f>SUM(C30,G30,M30,U30)</f>
        <v>348252.99999999994</v>
      </c>
    </row>
    <row r="31" spans="1:27" ht="12" customHeight="1" x14ac:dyDescent="0.2">
      <c r="A31" s="203" t="s">
        <v>228</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289</v>
      </c>
      <c r="D32" s="100"/>
    </row>
    <row r="34" spans="1:27" ht="21.75" customHeight="1" thickBot="1" x14ac:dyDescent="0.35">
      <c r="A34" s="53" t="s">
        <v>164</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3249.0000000000027</v>
      </c>
      <c r="C38" s="34">
        <v>4046.0000000000014</v>
      </c>
      <c r="D38" s="34">
        <v>5</v>
      </c>
      <c r="E38" s="34">
        <v>0</v>
      </c>
      <c r="F38" s="34">
        <v>9086</v>
      </c>
      <c r="G38" s="34">
        <v>7763</v>
      </c>
      <c r="H38" s="34">
        <v>172</v>
      </c>
      <c r="I38" s="34">
        <v>66</v>
      </c>
      <c r="J38" s="34">
        <v>556.00000000000011</v>
      </c>
      <c r="K38" s="34">
        <v>0</v>
      </c>
      <c r="L38" s="34">
        <v>8898.0000000000127</v>
      </c>
      <c r="M38" s="34">
        <v>6041.0000000000018</v>
      </c>
      <c r="N38" s="34">
        <v>0</v>
      </c>
      <c r="O38" s="34">
        <v>115</v>
      </c>
      <c r="P38" s="34">
        <v>3190</v>
      </c>
      <c r="Q38" s="34">
        <v>452.99999999999989</v>
      </c>
      <c r="R38" s="34">
        <v>800</v>
      </c>
      <c r="S38" s="34">
        <v>48</v>
      </c>
      <c r="T38" s="33">
        <v>4307</v>
      </c>
      <c r="U38" s="33">
        <v>21359.000000000004</v>
      </c>
      <c r="V38" s="33">
        <v>34</v>
      </c>
      <c r="W38" s="59">
        <v>1935</v>
      </c>
      <c r="X38" s="102">
        <f t="shared" ref="X38:Y55" si="4">SUM(B38,D38,F38,H38,J38,L38,N38,P38,R38,T38,V38)</f>
        <v>30297.000000000015</v>
      </c>
      <c r="Y38" s="34">
        <f t="shared" si="4"/>
        <v>41826.000000000007</v>
      </c>
      <c r="Z38" s="34">
        <f t="shared" ref="Z38:AA55" si="5">SUM(B38,F38,L38,T38)</f>
        <v>25540.000000000015</v>
      </c>
      <c r="AA38" s="103">
        <f t="shared" si="5"/>
        <v>39209.000000000007</v>
      </c>
    </row>
    <row r="39" spans="1:27" ht="12" customHeight="1" x14ac:dyDescent="0.2">
      <c r="A39" s="92">
        <v>2</v>
      </c>
      <c r="B39" s="34">
        <v>848.99999999999989</v>
      </c>
      <c r="C39" s="34">
        <v>3113.0000000000005</v>
      </c>
      <c r="D39" s="34">
        <v>55</v>
      </c>
      <c r="E39" s="34">
        <v>11</v>
      </c>
      <c r="F39" s="34">
        <v>3259.9999999999995</v>
      </c>
      <c r="G39" s="34">
        <v>6164.9999999999991</v>
      </c>
      <c r="H39" s="34">
        <v>198</v>
      </c>
      <c r="I39" s="34">
        <v>61</v>
      </c>
      <c r="J39" s="34">
        <v>164</v>
      </c>
      <c r="K39" s="34">
        <v>0</v>
      </c>
      <c r="L39" s="34">
        <v>3362</v>
      </c>
      <c r="M39" s="34">
        <v>3990</v>
      </c>
      <c r="N39" s="34">
        <v>0</v>
      </c>
      <c r="O39" s="34">
        <v>0</v>
      </c>
      <c r="P39" s="34">
        <v>1104.0000000000002</v>
      </c>
      <c r="Q39" s="34">
        <v>1028.9999999999998</v>
      </c>
      <c r="R39" s="34">
        <v>0</v>
      </c>
      <c r="S39" s="34">
        <v>0</v>
      </c>
      <c r="T39" s="33">
        <v>1598</v>
      </c>
      <c r="U39" s="33">
        <v>2594.0000000000005</v>
      </c>
      <c r="V39" s="33">
        <v>0</v>
      </c>
      <c r="W39" s="59">
        <v>503</v>
      </c>
      <c r="X39" s="102">
        <f t="shared" si="4"/>
        <v>10590</v>
      </c>
      <c r="Y39" s="34">
        <f t="shared" si="4"/>
        <v>17466</v>
      </c>
      <c r="Z39" s="34">
        <f t="shared" si="5"/>
        <v>9069</v>
      </c>
      <c r="AA39" s="103">
        <f t="shared" si="5"/>
        <v>15862</v>
      </c>
    </row>
    <row r="40" spans="1:27" ht="12" customHeight="1" x14ac:dyDescent="0.2">
      <c r="A40" s="93">
        <v>3</v>
      </c>
      <c r="B40" s="35">
        <v>2536</v>
      </c>
      <c r="C40" s="35">
        <v>3849.0000000000009</v>
      </c>
      <c r="D40" s="35">
        <v>43</v>
      </c>
      <c r="E40" s="35">
        <v>63</v>
      </c>
      <c r="F40" s="35">
        <v>9131.0000000000036</v>
      </c>
      <c r="G40" s="35">
        <v>8383.9999999999982</v>
      </c>
      <c r="H40" s="35">
        <v>110</v>
      </c>
      <c r="I40" s="35">
        <v>177.99999999999997</v>
      </c>
      <c r="J40" s="35">
        <v>555.99999999999966</v>
      </c>
      <c r="K40" s="35">
        <v>0</v>
      </c>
      <c r="L40" s="35">
        <v>8964.9999999999927</v>
      </c>
      <c r="M40" s="35">
        <v>5349</v>
      </c>
      <c r="N40" s="35">
        <v>0</v>
      </c>
      <c r="O40" s="35">
        <v>0</v>
      </c>
      <c r="P40" s="35">
        <v>3061</v>
      </c>
      <c r="Q40" s="35">
        <v>2385</v>
      </c>
      <c r="R40" s="35">
        <v>0</v>
      </c>
      <c r="S40" s="35">
        <v>0</v>
      </c>
      <c r="T40" s="63">
        <v>11467</v>
      </c>
      <c r="U40" s="63">
        <v>12434</v>
      </c>
      <c r="V40" s="63">
        <v>0</v>
      </c>
      <c r="W40" s="64">
        <v>2103</v>
      </c>
      <c r="X40" s="104">
        <f t="shared" si="4"/>
        <v>35869</v>
      </c>
      <c r="Y40" s="35">
        <f t="shared" si="4"/>
        <v>34745</v>
      </c>
      <c r="Z40" s="35">
        <f t="shared" si="5"/>
        <v>32098.999999999996</v>
      </c>
      <c r="AA40" s="105">
        <f t="shared" si="5"/>
        <v>30016</v>
      </c>
    </row>
    <row r="41" spans="1:27" ht="12" customHeight="1" x14ac:dyDescent="0.2">
      <c r="A41" s="94">
        <v>4</v>
      </c>
      <c r="B41" s="36">
        <v>6537.0000000000055</v>
      </c>
      <c r="C41" s="36">
        <v>3064</v>
      </c>
      <c r="D41" s="36">
        <v>404</v>
      </c>
      <c r="E41" s="36">
        <v>9</v>
      </c>
      <c r="F41" s="36">
        <v>18800</v>
      </c>
      <c r="G41" s="36">
        <v>7600.0000000000027</v>
      </c>
      <c r="H41" s="36">
        <v>1315.9999999999998</v>
      </c>
      <c r="I41" s="36">
        <v>41</v>
      </c>
      <c r="J41" s="36">
        <v>824.99999999999989</v>
      </c>
      <c r="K41" s="36">
        <v>49</v>
      </c>
      <c r="L41" s="36">
        <v>10001.999999999996</v>
      </c>
      <c r="M41" s="36">
        <v>4380.9999999999982</v>
      </c>
      <c r="N41" s="36">
        <v>0</v>
      </c>
      <c r="O41" s="36">
        <v>0</v>
      </c>
      <c r="P41" s="36">
        <v>2195</v>
      </c>
      <c r="Q41" s="36">
        <v>274</v>
      </c>
      <c r="R41" s="36">
        <v>134.00000000000003</v>
      </c>
      <c r="S41" s="36">
        <v>0</v>
      </c>
      <c r="T41" s="74">
        <v>766</v>
      </c>
      <c r="U41" s="74">
        <v>96</v>
      </c>
      <c r="V41" s="74">
        <v>898</v>
      </c>
      <c r="W41" s="75">
        <v>0</v>
      </c>
      <c r="X41" s="106">
        <f t="shared" si="4"/>
        <v>41877</v>
      </c>
      <c r="Y41" s="36">
        <f t="shared" si="4"/>
        <v>15514.000000000002</v>
      </c>
      <c r="Z41" s="36">
        <f t="shared" si="5"/>
        <v>36105</v>
      </c>
      <c r="AA41" s="107">
        <f t="shared" si="5"/>
        <v>15141.000000000002</v>
      </c>
    </row>
    <row r="42" spans="1:27" ht="12" customHeight="1" x14ac:dyDescent="0.2">
      <c r="A42" s="92">
        <v>5</v>
      </c>
      <c r="B42" s="34">
        <v>2641.9999999999991</v>
      </c>
      <c r="C42" s="34">
        <v>3339</v>
      </c>
      <c r="D42" s="34">
        <v>0</v>
      </c>
      <c r="E42" s="34">
        <v>46</v>
      </c>
      <c r="F42" s="34">
        <v>6128.9999999999982</v>
      </c>
      <c r="G42" s="34">
        <v>7350.9999999999982</v>
      </c>
      <c r="H42" s="34">
        <v>0</v>
      </c>
      <c r="I42" s="34">
        <v>246.00000000000003</v>
      </c>
      <c r="J42" s="34">
        <v>268</v>
      </c>
      <c r="K42" s="34">
        <v>0</v>
      </c>
      <c r="L42" s="34">
        <v>5112</v>
      </c>
      <c r="M42" s="34">
        <v>7242.9999999999964</v>
      </c>
      <c r="N42" s="34">
        <v>0</v>
      </c>
      <c r="O42" s="34">
        <v>0</v>
      </c>
      <c r="P42" s="34">
        <v>1547</v>
      </c>
      <c r="Q42" s="34">
        <v>487.00000000000011</v>
      </c>
      <c r="R42" s="34">
        <v>112</v>
      </c>
      <c r="S42" s="34">
        <v>0</v>
      </c>
      <c r="T42" s="33">
        <v>1116</v>
      </c>
      <c r="U42" s="33">
        <v>5633.0000000000009</v>
      </c>
      <c r="V42" s="33">
        <v>0</v>
      </c>
      <c r="W42" s="59">
        <v>83</v>
      </c>
      <c r="X42" s="102">
        <f t="shared" si="4"/>
        <v>16925.999999999996</v>
      </c>
      <c r="Y42" s="34">
        <f t="shared" si="4"/>
        <v>24427.999999999993</v>
      </c>
      <c r="Z42" s="34">
        <f t="shared" si="5"/>
        <v>14998.999999999996</v>
      </c>
      <c r="AA42" s="103">
        <f t="shared" si="5"/>
        <v>23565.999999999993</v>
      </c>
    </row>
    <row r="43" spans="1:27" ht="12" customHeight="1" x14ac:dyDescent="0.2">
      <c r="A43" s="93">
        <v>6</v>
      </c>
      <c r="B43" s="35">
        <v>2671</v>
      </c>
      <c r="C43" s="35">
        <v>4043.9999999999991</v>
      </c>
      <c r="D43" s="35">
        <v>87</v>
      </c>
      <c r="E43" s="35">
        <v>43</v>
      </c>
      <c r="F43" s="35">
        <v>6399.0000000000018</v>
      </c>
      <c r="G43" s="35">
        <v>8736.0000000000018</v>
      </c>
      <c r="H43" s="35">
        <v>47</v>
      </c>
      <c r="I43" s="35">
        <v>129.00000000000003</v>
      </c>
      <c r="J43" s="35">
        <v>121</v>
      </c>
      <c r="K43" s="35">
        <v>0</v>
      </c>
      <c r="L43" s="35">
        <v>7257.9999999999973</v>
      </c>
      <c r="M43" s="35">
        <v>6040.0000000000018</v>
      </c>
      <c r="N43" s="35">
        <v>0</v>
      </c>
      <c r="O43" s="35">
        <v>0</v>
      </c>
      <c r="P43" s="35">
        <v>1506</v>
      </c>
      <c r="Q43" s="35">
        <v>345</v>
      </c>
      <c r="R43" s="35">
        <v>0</v>
      </c>
      <c r="S43" s="35">
        <v>0</v>
      </c>
      <c r="T43" s="63">
        <v>3682.9999999999995</v>
      </c>
      <c r="U43" s="63">
        <v>3171.9999999999991</v>
      </c>
      <c r="V43" s="63">
        <v>0</v>
      </c>
      <c r="W43" s="64">
        <v>0</v>
      </c>
      <c r="X43" s="104">
        <f t="shared" si="4"/>
        <v>21772</v>
      </c>
      <c r="Y43" s="35">
        <f t="shared" si="4"/>
        <v>22509</v>
      </c>
      <c r="Z43" s="35">
        <f t="shared" si="5"/>
        <v>20011</v>
      </c>
      <c r="AA43" s="105">
        <f t="shared" si="5"/>
        <v>21992</v>
      </c>
    </row>
    <row r="44" spans="1:27" ht="12" customHeight="1" x14ac:dyDescent="0.2">
      <c r="A44" s="94">
        <v>7</v>
      </c>
      <c r="B44" s="36">
        <v>3494.0000000000014</v>
      </c>
      <c r="C44" s="36">
        <v>4366</v>
      </c>
      <c r="D44" s="36">
        <v>0</v>
      </c>
      <c r="E44" s="36">
        <v>6</v>
      </c>
      <c r="F44" s="36">
        <v>10981</v>
      </c>
      <c r="G44" s="36">
        <v>8947.0000000000073</v>
      </c>
      <c r="H44" s="36">
        <v>160</v>
      </c>
      <c r="I44" s="36">
        <v>50</v>
      </c>
      <c r="J44" s="36">
        <v>386.00000000000006</v>
      </c>
      <c r="K44" s="36">
        <v>60</v>
      </c>
      <c r="L44" s="36">
        <v>6005.9999999999973</v>
      </c>
      <c r="M44" s="36">
        <v>4267.0000000000009</v>
      </c>
      <c r="N44" s="36">
        <v>0</v>
      </c>
      <c r="O44" s="36">
        <v>0</v>
      </c>
      <c r="P44" s="36">
        <v>1300.9999999999998</v>
      </c>
      <c r="Q44" s="36">
        <v>767.00000000000011</v>
      </c>
      <c r="R44" s="36">
        <v>0</v>
      </c>
      <c r="S44" s="36">
        <v>0</v>
      </c>
      <c r="T44" s="74">
        <v>1254</v>
      </c>
      <c r="U44" s="74">
        <v>3394.9999999999995</v>
      </c>
      <c r="V44" s="74">
        <v>0</v>
      </c>
      <c r="W44" s="75">
        <v>0</v>
      </c>
      <c r="X44" s="106">
        <f t="shared" si="4"/>
        <v>23582</v>
      </c>
      <c r="Y44" s="36">
        <f t="shared" si="4"/>
        <v>21858.000000000007</v>
      </c>
      <c r="Z44" s="36">
        <f t="shared" si="5"/>
        <v>21735</v>
      </c>
      <c r="AA44" s="107">
        <f t="shared" si="5"/>
        <v>20975.000000000007</v>
      </c>
    </row>
    <row r="45" spans="1:27" ht="12" customHeight="1" x14ac:dyDescent="0.2">
      <c r="A45" s="92">
        <v>8</v>
      </c>
      <c r="B45" s="34">
        <v>7128.0000000000009</v>
      </c>
      <c r="C45" s="34">
        <v>3482.0000000000005</v>
      </c>
      <c r="D45" s="34">
        <v>0</v>
      </c>
      <c r="E45" s="34">
        <v>0</v>
      </c>
      <c r="F45" s="34">
        <v>18159.000000000004</v>
      </c>
      <c r="G45" s="34">
        <v>7669.9999999999991</v>
      </c>
      <c r="H45" s="34">
        <v>302.99999999999994</v>
      </c>
      <c r="I45" s="34">
        <v>0</v>
      </c>
      <c r="J45" s="34">
        <v>679.00000000000023</v>
      </c>
      <c r="K45" s="34">
        <v>114</v>
      </c>
      <c r="L45" s="34">
        <v>6902.9999999999982</v>
      </c>
      <c r="M45" s="34">
        <v>4252.9999999999991</v>
      </c>
      <c r="N45" s="34">
        <v>0</v>
      </c>
      <c r="O45" s="34">
        <v>0</v>
      </c>
      <c r="P45" s="34">
        <v>1644</v>
      </c>
      <c r="Q45" s="34">
        <v>243.99999999999997</v>
      </c>
      <c r="R45" s="34">
        <v>412</v>
      </c>
      <c r="S45" s="34">
        <v>0</v>
      </c>
      <c r="T45" s="33">
        <v>386</v>
      </c>
      <c r="U45" s="33">
        <v>671</v>
      </c>
      <c r="V45" s="33">
        <v>129</v>
      </c>
      <c r="W45" s="59">
        <v>0</v>
      </c>
      <c r="X45" s="102">
        <f t="shared" si="4"/>
        <v>35743</v>
      </c>
      <c r="Y45" s="34">
        <f t="shared" si="4"/>
        <v>16434</v>
      </c>
      <c r="Z45" s="34">
        <f t="shared" si="5"/>
        <v>32576</v>
      </c>
      <c r="AA45" s="103">
        <f t="shared" si="5"/>
        <v>16076</v>
      </c>
    </row>
    <row r="46" spans="1:27" ht="12" customHeight="1" x14ac:dyDescent="0.2">
      <c r="A46" s="93">
        <v>9</v>
      </c>
      <c r="B46" s="35">
        <v>2724.0000000000005</v>
      </c>
      <c r="C46" s="35">
        <v>4516.0000000000045</v>
      </c>
      <c r="D46" s="35">
        <v>0</v>
      </c>
      <c r="E46" s="35">
        <v>0</v>
      </c>
      <c r="F46" s="35">
        <v>11769</v>
      </c>
      <c r="G46" s="35">
        <v>9694.9999999999964</v>
      </c>
      <c r="H46" s="35">
        <v>0</v>
      </c>
      <c r="I46" s="35">
        <v>0</v>
      </c>
      <c r="J46" s="35">
        <v>318</v>
      </c>
      <c r="K46" s="35">
        <v>0</v>
      </c>
      <c r="L46" s="35">
        <v>6839.0000000000073</v>
      </c>
      <c r="M46" s="35">
        <v>7363.0000000000009</v>
      </c>
      <c r="N46" s="35">
        <v>0</v>
      </c>
      <c r="O46" s="35">
        <v>0</v>
      </c>
      <c r="P46" s="35">
        <v>915</v>
      </c>
      <c r="Q46" s="35">
        <v>304.99999999999994</v>
      </c>
      <c r="R46" s="35">
        <v>975.99999999999989</v>
      </c>
      <c r="S46" s="35">
        <v>0</v>
      </c>
      <c r="T46" s="63">
        <v>0</v>
      </c>
      <c r="U46" s="63">
        <v>916</v>
      </c>
      <c r="V46" s="63">
        <v>134</v>
      </c>
      <c r="W46" s="64">
        <v>0</v>
      </c>
      <c r="X46" s="104">
        <f t="shared" si="4"/>
        <v>23675.000000000007</v>
      </c>
      <c r="Y46" s="35">
        <f t="shared" si="4"/>
        <v>22795</v>
      </c>
      <c r="Z46" s="35">
        <f t="shared" si="5"/>
        <v>21332.000000000007</v>
      </c>
      <c r="AA46" s="105">
        <f t="shared" si="5"/>
        <v>22490</v>
      </c>
    </row>
    <row r="47" spans="1:27" ht="12" customHeight="1" x14ac:dyDescent="0.2">
      <c r="A47" s="94">
        <v>10</v>
      </c>
      <c r="B47" s="36">
        <v>3514.9999999999986</v>
      </c>
      <c r="C47" s="36">
        <v>3485</v>
      </c>
      <c r="D47" s="36">
        <v>138</v>
      </c>
      <c r="E47" s="36">
        <v>0</v>
      </c>
      <c r="F47" s="36">
        <v>10534.999999999989</v>
      </c>
      <c r="G47" s="36">
        <v>7233.9999999999991</v>
      </c>
      <c r="H47" s="36">
        <v>211.99999999999997</v>
      </c>
      <c r="I47" s="36">
        <v>0</v>
      </c>
      <c r="J47" s="36">
        <v>300.99999999999994</v>
      </c>
      <c r="K47" s="36">
        <v>0</v>
      </c>
      <c r="L47" s="36">
        <v>6601.9999999999964</v>
      </c>
      <c r="M47" s="36">
        <v>6047.9999999999955</v>
      </c>
      <c r="N47" s="36">
        <v>0</v>
      </c>
      <c r="O47" s="36">
        <v>0</v>
      </c>
      <c r="P47" s="36">
        <v>1345.9999999999998</v>
      </c>
      <c r="Q47" s="36">
        <v>285.99999999999994</v>
      </c>
      <c r="R47" s="36">
        <v>597</v>
      </c>
      <c r="S47" s="36">
        <v>0</v>
      </c>
      <c r="T47" s="74">
        <v>96</v>
      </c>
      <c r="U47" s="74">
        <v>1409</v>
      </c>
      <c r="V47" s="74">
        <v>97</v>
      </c>
      <c r="W47" s="75">
        <v>0</v>
      </c>
      <c r="X47" s="106">
        <f t="shared" si="4"/>
        <v>23438.999999999985</v>
      </c>
      <c r="Y47" s="36">
        <f t="shared" si="4"/>
        <v>18461.999999999996</v>
      </c>
      <c r="Z47" s="36">
        <f t="shared" si="5"/>
        <v>20747.999999999985</v>
      </c>
      <c r="AA47" s="107">
        <f t="shared" si="5"/>
        <v>18175.999999999996</v>
      </c>
    </row>
    <row r="48" spans="1:27" ht="12" customHeight="1" x14ac:dyDescent="0.2">
      <c r="A48" s="92">
        <v>11</v>
      </c>
      <c r="B48" s="34">
        <v>2832.9999999999986</v>
      </c>
      <c r="C48" s="34">
        <v>4603.0000000000027</v>
      </c>
      <c r="D48" s="34">
        <v>93</v>
      </c>
      <c r="E48" s="34">
        <v>0</v>
      </c>
      <c r="F48" s="34">
        <v>10214</v>
      </c>
      <c r="G48" s="34">
        <v>9526.0000000000073</v>
      </c>
      <c r="H48" s="34">
        <v>799</v>
      </c>
      <c r="I48" s="34">
        <v>44</v>
      </c>
      <c r="J48" s="34">
        <v>227</v>
      </c>
      <c r="K48" s="34">
        <v>33</v>
      </c>
      <c r="L48" s="34">
        <v>4375.9999999999991</v>
      </c>
      <c r="M48" s="34">
        <v>5893.9999999999991</v>
      </c>
      <c r="N48" s="34">
        <v>0</v>
      </c>
      <c r="O48" s="34">
        <v>0</v>
      </c>
      <c r="P48" s="34">
        <v>660</v>
      </c>
      <c r="Q48" s="34">
        <v>79</v>
      </c>
      <c r="R48" s="34">
        <v>0</v>
      </c>
      <c r="S48" s="34">
        <v>0</v>
      </c>
      <c r="T48" s="33">
        <v>617</v>
      </c>
      <c r="U48" s="33">
        <v>691.00000000000011</v>
      </c>
      <c r="V48" s="33">
        <v>0</v>
      </c>
      <c r="W48" s="59">
        <v>0</v>
      </c>
      <c r="X48" s="102">
        <f t="shared" si="4"/>
        <v>19818.999999999996</v>
      </c>
      <c r="Y48" s="34">
        <f t="shared" si="4"/>
        <v>20870.000000000011</v>
      </c>
      <c r="Z48" s="34">
        <f t="shared" si="5"/>
        <v>18039.999999999996</v>
      </c>
      <c r="AA48" s="103">
        <f t="shared" si="5"/>
        <v>20714.000000000011</v>
      </c>
    </row>
    <row r="49" spans="1:27" ht="12" customHeight="1" x14ac:dyDescent="0.2">
      <c r="A49" s="93">
        <v>12</v>
      </c>
      <c r="B49" s="35">
        <v>3139.9999999999991</v>
      </c>
      <c r="C49" s="35">
        <v>5241.0000000000036</v>
      </c>
      <c r="D49" s="35">
        <v>11</v>
      </c>
      <c r="E49" s="35">
        <v>12</v>
      </c>
      <c r="F49" s="35">
        <v>8832.9999999999891</v>
      </c>
      <c r="G49" s="35">
        <v>9147.0000000000018</v>
      </c>
      <c r="H49" s="35">
        <v>94</v>
      </c>
      <c r="I49" s="35">
        <v>204</v>
      </c>
      <c r="J49" s="35">
        <v>189.99999999999997</v>
      </c>
      <c r="K49" s="35">
        <v>0</v>
      </c>
      <c r="L49" s="35">
        <v>3365</v>
      </c>
      <c r="M49" s="35">
        <v>6662.0000000000009</v>
      </c>
      <c r="N49" s="35">
        <v>0</v>
      </c>
      <c r="O49" s="35">
        <v>0</v>
      </c>
      <c r="P49" s="35">
        <v>553</v>
      </c>
      <c r="Q49" s="35">
        <v>653.99999999999977</v>
      </c>
      <c r="R49" s="35">
        <v>0</v>
      </c>
      <c r="S49" s="35">
        <v>0</v>
      </c>
      <c r="T49" s="63">
        <v>0</v>
      </c>
      <c r="U49" s="63">
        <v>858.00000000000011</v>
      </c>
      <c r="V49" s="63">
        <v>0</v>
      </c>
      <c r="W49" s="64">
        <v>199</v>
      </c>
      <c r="X49" s="104">
        <f t="shared" si="4"/>
        <v>16185.999999999989</v>
      </c>
      <c r="Y49" s="35">
        <f t="shared" si="4"/>
        <v>22977.000000000007</v>
      </c>
      <c r="Z49" s="35">
        <f t="shared" si="5"/>
        <v>15337.999999999989</v>
      </c>
      <c r="AA49" s="105">
        <f t="shared" si="5"/>
        <v>21908.000000000007</v>
      </c>
    </row>
    <row r="50" spans="1:27" ht="12" customHeight="1" x14ac:dyDescent="0.2">
      <c r="A50" s="94">
        <v>13</v>
      </c>
      <c r="B50" s="36">
        <v>2077.0000000000009</v>
      </c>
      <c r="C50" s="36">
        <v>8553.9999999999945</v>
      </c>
      <c r="D50" s="36">
        <v>5</v>
      </c>
      <c r="E50" s="36">
        <v>40</v>
      </c>
      <c r="F50" s="36">
        <v>5738.0000000000027</v>
      </c>
      <c r="G50" s="36">
        <v>15863.999999999989</v>
      </c>
      <c r="H50" s="36">
        <v>112.00000000000001</v>
      </c>
      <c r="I50" s="36">
        <v>125</v>
      </c>
      <c r="J50" s="36">
        <v>152</v>
      </c>
      <c r="K50" s="36">
        <v>18</v>
      </c>
      <c r="L50" s="36">
        <v>5766.9999999999973</v>
      </c>
      <c r="M50" s="36">
        <v>11746.000000000004</v>
      </c>
      <c r="N50" s="36">
        <v>0</v>
      </c>
      <c r="O50" s="36">
        <v>0</v>
      </c>
      <c r="P50" s="36">
        <v>576.99999999999989</v>
      </c>
      <c r="Q50" s="36">
        <v>157</v>
      </c>
      <c r="R50" s="36">
        <v>0</v>
      </c>
      <c r="S50" s="36">
        <v>0</v>
      </c>
      <c r="T50" s="74">
        <v>2986</v>
      </c>
      <c r="U50" s="74">
        <v>4348.9999999999991</v>
      </c>
      <c r="V50" s="74">
        <v>0</v>
      </c>
      <c r="W50" s="75">
        <v>1254</v>
      </c>
      <c r="X50" s="106">
        <f t="shared" si="4"/>
        <v>17414</v>
      </c>
      <c r="Y50" s="36">
        <f t="shared" si="4"/>
        <v>42106.999999999985</v>
      </c>
      <c r="Z50" s="36">
        <f t="shared" si="5"/>
        <v>16568</v>
      </c>
      <c r="AA50" s="107">
        <f t="shared" si="5"/>
        <v>40512.999999999985</v>
      </c>
    </row>
    <row r="51" spans="1:27" ht="12" customHeight="1" x14ac:dyDescent="0.2">
      <c r="A51" s="92">
        <v>14</v>
      </c>
      <c r="B51" s="34">
        <v>2780.9999999999986</v>
      </c>
      <c r="C51" s="34">
        <v>6343.9999999999955</v>
      </c>
      <c r="D51" s="34">
        <v>68</v>
      </c>
      <c r="E51" s="34">
        <v>27</v>
      </c>
      <c r="F51" s="34">
        <v>6667.0000000000018</v>
      </c>
      <c r="G51" s="34">
        <v>10815.000000000002</v>
      </c>
      <c r="H51" s="34">
        <v>500</v>
      </c>
      <c r="I51" s="34">
        <v>193.00000000000003</v>
      </c>
      <c r="J51" s="34">
        <v>137.00000000000003</v>
      </c>
      <c r="K51" s="34">
        <v>18</v>
      </c>
      <c r="L51" s="34">
        <v>3883.0000000000036</v>
      </c>
      <c r="M51" s="34">
        <v>6289.0000000000045</v>
      </c>
      <c r="N51" s="34">
        <v>42</v>
      </c>
      <c r="O51" s="34">
        <v>0</v>
      </c>
      <c r="P51" s="34">
        <v>758.00000000000011</v>
      </c>
      <c r="Q51" s="34">
        <v>46</v>
      </c>
      <c r="R51" s="34">
        <v>0</v>
      </c>
      <c r="S51" s="34">
        <v>0</v>
      </c>
      <c r="T51" s="33">
        <v>5088</v>
      </c>
      <c r="U51" s="33">
        <v>3220.9999999999991</v>
      </c>
      <c r="V51" s="33">
        <v>0</v>
      </c>
      <c r="W51" s="59">
        <v>750</v>
      </c>
      <c r="X51" s="102">
        <f t="shared" si="4"/>
        <v>19924.000000000004</v>
      </c>
      <c r="Y51" s="34">
        <f t="shared" si="4"/>
        <v>27703</v>
      </c>
      <c r="Z51" s="34">
        <f t="shared" si="5"/>
        <v>18419.000000000004</v>
      </c>
      <c r="AA51" s="103">
        <f t="shared" si="5"/>
        <v>26669</v>
      </c>
    </row>
    <row r="52" spans="1:27" ht="12" customHeight="1" x14ac:dyDescent="0.2">
      <c r="A52" s="93">
        <v>15</v>
      </c>
      <c r="B52" s="35">
        <v>2185.9999999999991</v>
      </c>
      <c r="C52" s="35">
        <v>3309.0000000000009</v>
      </c>
      <c r="D52" s="35">
        <v>0</v>
      </c>
      <c r="E52" s="35">
        <v>19</v>
      </c>
      <c r="F52" s="35">
        <v>7118.9999999999955</v>
      </c>
      <c r="G52" s="35">
        <v>5699.0000000000027</v>
      </c>
      <c r="H52" s="35">
        <v>50</v>
      </c>
      <c r="I52" s="35">
        <v>225</v>
      </c>
      <c r="J52" s="35">
        <v>216</v>
      </c>
      <c r="K52" s="35">
        <v>0</v>
      </c>
      <c r="L52" s="35">
        <v>4303.0000000000009</v>
      </c>
      <c r="M52" s="35">
        <v>3175</v>
      </c>
      <c r="N52" s="35">
        <v>0</v>
      </c>
      <c r="O52" s="35">
        <v>50</v>
      </c>
      <c r="P52" s="35">
        <v>331.99999999999994</v>
      </c>
      <c r="Q52" s="35">
        <v>61</v>
      </c>
      <c r="R52" s="35">
        <v>625</v>
      </c>
      <c r="S52" s="35">
        <v>0</v>
      </c>
      <c r="T52" s="63">
        <v>498</v>
      </c>
      <c r="U52" s="63">
        <v>1609.9999999999998</v>
      </c>
      <c r="V52" s="63">
        <v>42</v>
      </c>
      <c r="W52" s="64">
        <v>333</v>
      </c>
      <c r="X52" s="104">
        <f t="shared" si="4"/>
        <v>15370.999999999996</v>
      </c>
      <c r="Y52" s="35">
        <f t="shared" si="4"/>
        <v>14481.000000000004</v>
      </c>
      <c r="Z52" s="35">
        <f t="shared" si="5"/>
        <v>14105.999999999996</v>
      </c>
      <c r="AA52" s="105">
        <f t="shared" si="5"/>
        <v>13793.000000000004</v>
      </c>
    </row>
    <row r="53" spans="1:27" ht="12" customHeight="1" thickBot="1" x14ac:dyDescent="0.25">
      <c r="A53" s="95" t="s">
        <v>17</v>
      </c>
      <c r="B53" s="28">
        <f t="shared" ref="B53:W53" si="6">SUM(B38:B52)</f>
        <v>48362.000000000007</v>
      </c>
      <c r="C53" s="28">
        <f t="shared" si="6"/>
        <v>65355</v>
      </c>
      <c r="D53" s="28">
        <f t="shared" si="6"/>
        <v>909</v>
      </c>
      <c r="E53" s="28">
        <f t="shared" si="6"/>
        <v>276</v>
      </c>
      <c r="F53" s="28">
        <f t="shared" si="6"/>
        <v>142819.99999999997</v>
      </c>
      <c r="G53" s="28">
        <f t="shared" si="6"/>
        <v>130595.99999999999</v>
      </c>
      <c r="H53" s="28">
        <f t="shared" si="6"/>
        <v>4072.9999999999995</v>
      </c>
      <c r="I53" s="28">
        <f t="shared" si="6"/>
        <v>1562</v>
      </c>
      <c r="J53" s="28">
        <f t="shared" si="6"/>
        <v>5096</v>
      </c>
      <c r="K53" s="28">
        <f t="shared" si="6"/>
        <v>292</v>
      </c>
      <c r="L53" s="28">
        <f t="shared" si="6"/>
        <v>91641</v>
      </c>
      <c r="M53" s="28">
        <f t="shared" si="6"/>
        <v>88741</v>
      </c>
      <c r="N53" s="28">
        <f t="shared" si="6"/>
        <v>42</v>
      </c>
      <c r="O53" s="28">
        <f t="shared" si="6"/>
        <v>165</v>
      </c>
      <c r="P53" s="28">
        <f t="shared" si="6"/>
        <v>20689</v>
      </c>
      <c r="Q53" s="28">
        <f t="shared" si="6"/>
        <v>7572</v>
      </c>
      <c r="R53" s="28">
        <f t="shared" si="6"/>
        <v>3656</v>
      </c>
      <c r="S53" s="28">
        <f t="shared" si="6"/>
        <v>48</v>
      </c>
      <c r="T53" s="28">
        <f t="shared" si="6"/>
        <v>33862</v>
      </c>
      <c r="U53" s="28">
        <f t="shared" si="6"/>
        <v>62408</v>
      </c>
      <c r="V53" s="28">
        <f t="shared" si="6"/>
        <v>1334</v>
      </c>
      <c r="W53" s="29">
        <f t="shared" si="6"/>
        <v>7160</v>
      </c>
      <c r="X53" s="96">
        <f t="shared" si="4"/>
        <v>352484</v>
      </c>
      <c r="Y53" s="28">
        <f t="shared" si="4"/>
        <v>364175</v>
      </c>
      <c r="Z53" s="28">
        <f t="shared" si="5"/>
        <v>316685</v>
      </c>
      <c r="AA53" s="29">
        <f t="shared" si="5"/>
        <v>347100</v>
      </c>
    </row>
    <row r="54" spans="1:27" ht="12" customHeight="1" x14ac:dyDescent="0.2">
      <c r="A54" s="97" t="s">
        <v>18</v>
      </c>
      <c r="B54" s="37">
        <v>502</v>
      </c>
      <c r="C54" s="37">
        <v>0</v>
      </c>
      <c r="D54" s="37">
        <v>0</v>
      </c>
      <c r="E54" s="37">
        <v>0</v>
      </c>
      <c r="F54" s="37">
        <v>1559</v>
      </c>
      <c r="G54" s="37">
        <v>0</v>
      </c>
      <c r="H54" s="37">
        <v>0</v>
      </c>
      <c r="I54" s="37">
        <v>0</v>
      </c>
      <c r="J54" s="37">
        <v>0</v>
      </c>
      <c r="K54" s="37">
        <v>0</v>
      </c>
      <c r="L54" s="37">
        <v>5858</v>
      </c>
      <c r="M54" s="37">
        <v>953</v>
      </c>
      <c r="N54" s="37">
        <v>0</v>
      </c>
      <c r="O54" s="37">
        <v>0</v>
      </c>
      <c r="P54" s="37">
        <v>108</v>
      </c>
      <c r="Q54" s="37">
        <v>0</v>
      </c>
      <c r="R54" s="37">
        <v>156</v>
      </c>
      <c r="S54" s="37">
        <v>0</v>
      </c>
      <c r="T54" s="63">
        <v>5602</v>
      </c>
      <c r="U54" s="63">
        <v>200</v>
      </c>
      <c r="V54" s="63">
        <v>3008</v>
      </c>
      <c r="W54" s="64">
        <v>0</v>
      </c>
      <c r="X54" s="98">
        <f t="shared" si="4"/>
        <v>16793</v>
      </c>
      <c r="Y54" s="37">
        <f t="shared" si="4"/>
        <v>1153</v>
      </c>
      <c r="Z54" s="37">
        <f t="shared" si="5"/>
        <v>13521</v>
      </c>
      <c r="AA54" s="99">
        <f t="shared" si="5"/>
        <v>1153</v>
      </c>
    </row>
    <row r="55" spans="1:27" ht="12" customHeight="1" thickBot="1" x14ac:dyDescent="0.25">
      <c r="A55" s="95" t="s">
        <v>19</v>
      </c>
      <c r="B55" s="28">
        <f t="shared" ref="B55:W55" si="7">SUM(B53:B54)</f>
        <v>48864.000000000007</v>
      </c>
      <c r="C55" s="28">
        <f t="shared" si="7"/>
        <v>65355</v>
      </c>
      <c r="D55" s="28">
        <f t="shared" si="7"/>
        <v>909</v>
      </c>
      <c r="E55" s="28">
        <f t="shared" si="7"/>
        <v>276</v>
      </c>
      <c r="F55" s="28">
        <f t="shared" si="7"/>
        <v>144378.99999999997</v>
      </c>
      <c r="G55" s="28">
        <f t="shared" si="7"/>
        <v>130595.99999999999</v>
      </c>
      <c r="H55" s="28">
        <f t="shared" si="7"/>
        <v>4072.9999999999995</v>
      </c>
      <c r="I55" s="28">
        <f t="shared" si="7"/>
        <v>1562</v>
      </c>
      <c r="J55" s="28">
        <f t="shared" si="7"/>
        <v>5096</v>
      </c>
      <c r="K55" s="28">
        <f t="shared" si="7"/>
        <v>292</v>
      </c>
      <c r="L55" s="28">
        <f t="shared" si="7"/>
        <v>97499</v>
      </c>
      <c r="M55" s="28">
        <f t="shared" si="7"/>
        <v>89694</v>
      </c>
      <c r="N55" s="28">
        <f t="shared" si="7"/>
        <v>42</v>
      </c>
      <c r="O55" s="28">
        <f t="shared" si="7"/>
        <v>165</v>
      </c>
      <c r="P55" s="28">
        <f t="shared" si="7"/>
        <v>20797</v>
      </c>
      <c r="Q55" s="28">
        <f t="shared" si="7"/>
        <v>7572</v>
      </c>
      <c r="R55" s="28">
        <f t="shared" si="7"/>
        <v>3812</v>
      </c>
      <c r="S55" s="28">
        <f t="shared" si="7"/>
        <v>48</v>
      </c>
      <c r="T55" s="28">
        <f t="shared" si="7"/>
        <v>39464</v>
      </c>
      <c r="U55" s="28">
        <f t="shared" si="7"/>
        <v>62608</v>
      </c>
      <c r="V55" s="28">
        <f t="shared" si="7"/>
        <v>4342</v>
      </c>
      <c r="W55" s="29">
        <f t="shared" si="7"/>
        <v>7160</v>
      </c>
      <c r="X55" s="96">
        <f t="shared" si="4"/>
        <v>369277</v>
      </c>
      <c r="Y55" s="28">
        <f t="shared" si="4"/>
        <v>365328</v>
      </c>
      <c r="Z55" s="28">
        <f t="shared" si="5"/>
        <v>330206</v>
      </c>
      <c r="AA55" s="29">
        <f t="shared" si="5"/>
        <v>348253</v>
      </c>
    </row>
    <row r="56" spans="1:27" ht="12" customHeight="1" x14ac:dyDescent="0.2">
      <c r="A56" s="203" t="s">
        <v>229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289</v>
      </c>
    </row>
    <row r="58" spans="1:27" ht="12" customHeight="1" x14ac:dyDescent="0.2">
      <c r="A58" s="79"/>
    </row>
    <row r="59" spans="1:27" ht="22.5" customHeight="1" thickBot="1" x14ac:dyDescent="0.35">
      <c r="A59" s="53" t="s">
        <v>165</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SUM(B15:B16,B20:B23)</f>
        <v>10973.000000000004</v>
      </c>
      <c r="C63" s="34">
        <f t="shared" ref="C63:AA63" si="8">SUM(C15:C16,C20:C23)</f>
        <v>24790.999999999989</v>
      </c>
      <c r="D63" s="34">
        <f t="shared" si="8"/>
        <v>96</v>
      </c>
      <c r="E63" s="34">
        <f t="shared" si="8"/>
        <v>74</v>
      </c>
      <c r="F63" s="34">
        <f t="shared" si="8"/>
        <v>32272.999999999982</v>
      </c>
      <c r="G63" s="34">
        <f t="shared" si="8"/>
        <v>45147.999999999985</v>
      </c>
      <c r="H63" s="34">
        <f t="shared" si="8"/>
        <v>975</v>
      </c>
      <c r="I63" s="34">
        <f t="shared" si="8"/>
        <v>597</v>
      </c>
      <c r="J63" s="34">
        <f t="shared" si="8"/>
        <v>780.99999999999989</v>
      </c>
      <c r="K63" s="34">
        <f t="shared" si="8"/>
        <v>69</v>
      </c>
      <c r="L63" s="34">
        <f t="shared" si="8"/>
        <v>19644.999999999996</v>
      </c>
      <c r="M63" s="34">
        <f t="shared" si="8"/>
        <v>30837.999999999993</v>
      </c>
      <c r="N63" s="34">
        <f t="shared" si="8"/>
        <v>42</v>
      </c>
      <c r="O63" s="34">
        <f t="shared" si="8"/>
        <v>50</v>
      </c>
      <c r="P63" s="34">
        <f t="shared" si="8"/>
        <v>2414</v>
      </c>
      <c r="Q63" s="34">
        <f t="shared" si="8"/>
        <v>950.99999999999977</v>
      </c>
      <c r="R63" s="34">
        <f t="shared" si="8"/>
        <v>1390</v>
      </c>
      <c r="S63" s="34">
        <f t="shared" si="8"/>
        <v>0</v>
      </c>
      <c r="T63" s="33">
        <f t="shared" si="8"/>
        <v>6375</v>
      </c>
      <c r="U63" s="33">
        <f t="shared" si="8"/>
        <v>8132.0000000000009</v>
      </c>
      <c r="V63" s="33">
        <f t="shared" si="8"/>
        <v>42</v>
      </c>
      <c r="W63" s="59">
        <f t="shared" si="8"/>
        <v>2327</v>
      </c>
      <c r="X63" s="102">
        <f t="shared" si="8"/>
        <v>75005.999999999985</v>
      </c>
      <c r="Y63" s="34">
        <f t="shared" si="8"/>
        <v>112976.99999999997</v>
      </c>
      <c r="Z63" s="34">
        <f t="shared" si="8"/>
        <v>69265.999999999985</v>
      </c>
      <c r="AA63" s="103">
        <f t="shared" si="8"/>
        <v>108908.99999999997</v>
      </c>
    </row>
    <row r="64" spans="1:27" ht="12" customHeight="1" x14ac:dyDescent="0.2">
      <c r="A64" s="92" t="s">
        <v>26</v>
      </c>
      <c r="B64" s="34">
        <f t="shared" ref="B64:AA64" si="9">SUM(B7:B9,B12:B14,B17:B18,B24)</f>
        <v>20358</v>
      </c>
      <c r="C64" s="34">
        <f t="shared" si="9"/>
        <v>29659</v>
      </c>
      <c r="D64" s="34">
        <f t="shared" si="9"/>
        <v>409</v>
      </c>
      <c r="E64" s="34">
        <f t="shared" si="9"/>
        <v>193</v>
      </c>
      <c r="F64" s="34">
        <f t="shared" si="9"/>
        <v>61470</v>
      </c>
      <c r="G64" s="34">
        <f t="shared" si="9"/>
        <v>61333</v>
      </c>
      <c r="H64" s="34">
        <f t="shared" si="9"/>
        <v>1558</v>
      </c>
      <c r="I64" s="34">
        <f t="shared" si="9"/>
        <v>858</v>
      </c>
      <c r="J64" s="34">
        <f t="shared" si="9"/>
        <v>2346</v>
      </c>
      <c r="K64" s="34">
        <f t="shared" si="9"/>
        <v>60</v>
      </c>
      <c r="L64" s="34">
        <f t="shared" si="9"/>
        <v>45618</v>
      </c>
      <c r="M64" s="34">
        <f t="shared" si="9"/>
        <v>42608.999999999993</v>
      </c>
      <c r="N64" s="34">
        <f t="shared" si="9"/>
        <v>0</v>
      </c>
      <c r="O64" s="34">
        <f t="shared" si="9"/>
        <v>0</v>
      </c>
      <c r="P64" s="34">
        <f t="shared" si="9"/>
        <v>13398.000000000004</v>
      </c>
      <c r="Q64" s="34">
        <f t="shared" si="9"/>
        <v>5672</v>
      </c>
      <c r="R64" s="34">
        <f t="shared" si="9"/>
        <v>912</v>
      </c>
      <c r="S64" s="34">
        <f t="shared" si="9"/>
        <v>48</v>
      </c>
      <c r="T64" s="33">
        <f t="shared" si="9"/>
        <v>26392.000000000004</v>
      </c>
      <c r="U64" s="33">
        <f t="shared" si="9"/>
        <v>49666.000000000007</v>
      </c>
      <c r="V64" s="33">
        <f t="shared" si="9"/>
        <v>131</v>
      </c>
      <c r="W64" s="59">
        <f t="shared" si="9"/>
        <v>4707</v>
      </c>
      <c r="X64" s="102">
        <f t="shared" si="9"/>
        <v>172592</v>
      </c>
      <c r="Y64" s="34">
        <f t="shared" si="9"/>
        <v>194805</v>
      </c>
      <c r="Z64" s="34">
        <f t="shared" si="9"/>
        <v>153838</v>
      </c>
      <c r="AA64" s="103">
        <f t="shared" si="9"/>
        <v>183267</v>
      </c>
    </row>
    <row r="65" spans="1:27" ht="12" customHeight="1" x14ac:dyDescent="0.2">
      <c r="A65" s="93" t="s">
        <v>27</v>
      </c>
      <c r="B65" s="35">
        <f t="shared" ref="B65:AA65" si="10">SUM(B10:B11,B19,B25:B27)</f>
        <v>17031</v>
      </c>
      <c r="C65" s="35">
        <f t="shared" si="10"/>
        <v>10905</v>
      </c>
      <c r="D65" s="35">
        <f t="shared" si="10"/>
        <v>404</v>
      </c>
      <c r="E65" s="35">
        <f t="shared" si="10"/>
        <v>9</v>
      </c>
      <c r="F65" s="35">
        <f t="shared" si="10"/>
        <v>49076.999999999985</v>
      </c>
      <c r="G65" s="35">
        <f t="shared" si="10"/>
        <v>24115</v>
      </c>
      <c r="H65" s="35">
        <f t="shared" si="10"/>
        <v>1540</v>
      </c>
      <c r="I65" s="35">
        <f t="shared" si="10"/>
        <v>106.99999999999999</v>
      </c>
      <c r="J65" s="35">
        <f t="shared" si="10"/>
        <v>1969</v>
      </c>
      <c r="K65" s="35">
        <f t="shared" si="10"/>
        <v>163</v>
      </c>
      <c r="L65" s="35">
        <f t="shared" si="10"/>
        <v>26378</v>
      </c>
      <c r="M65" s="35">
        <f t="shared" si="10"/>
        <v>15294.000000000002</v>
      </c>
      <c r="N65" s="35">
        <f t="shared" si="10"/>
        <v>0</v>
      </c>
      <c r="O65" s="35">
        <f t="shared" si="10"/>
        <v>115</v>
      </c>
      <c r="P65" s="35">
        <f t="shared" si="10"/>
        <v>4877</v>
      </c>
      <c r="Q65" s="35">
        <f t="shared" si="10"/>
        <v>949</v>
      </c>
      <c r="R65" s="35">
        <f t="shared" si="10"/>
        <v>1354</v>
      </c>
      <c r="S65" s="35">
        <f t="shared" si="10"/>
        <v>0</v>
      </c>
      <c r="T65" s="63">
        <f t="shared" si="10"/>
        <v>1095</v>
      </c>
      <c r="U65" s="63">
        <f t="shared" si="10"/>
        <v>4610</v>
      </c>
      <c r="V65" s="63">
        <f t="shared" si="10"/>
        <v>1161</v>
      </c>
      <c r="W65" s="64">
        <f t="shared" si="10"/>
        <v>126</v>
      </c>
      <c r="X65" s="104">
        <f t="shared" si="10"/>
        <v>104885.99999999999</v>
      </c>
      <c r="Y65" s="35">
        <f t="shared" si="10"/>
        <v>56393</v>
      </c>
      <c r="Z65" s="35">
        <f t="shared" si="10"/>
        <v>93580.999999999985</v>
      </c>
      <c r="AA65" s="105">
        <f t="shared" si="10"/>
        <v>54924</v>
      </c>
    </row>
    <row r="66" spans="1:27" ht="12" customHeight="1" thickBot="1" x14ac:dyDescent="0.25">
      <c r="A66" s="95" t="s">
        <v>17</v>
      </c>
      <c r="B66" s="28">
        <f t="shared" ref="B66:AA66" si="11">SUM(B63:B65)</f>
        <v>48362</v>
      </c>
      <c r="C66" s="28">
        <f t="shared" si="11"/>
        <v>65354.999999999985</v>
      </c>
      <c r="D66" s="28">
        <f t="shared" si="11"/>
        <v>909</v>
      </c>
      <c r="E66" s="28">
        <f t="shared" si="11"/>
        <v>276</v>
      </c>
      <c r="F66" s="28">
        <f t="shared" si="11"/>
        <v>142819.99999999997</v>
      </c>
      <c r="G66" s="28">
        <f t="shared" si="11"/>
        <v>130595.99999999999</v>
      </c>
      <c r="H66" s="28">
        <f t="shared" si="11"/>
        <v>4073</v>
      </c>
      <c r="I66" s="28">
        <f t="shared" si="11"/>
        <v>1562</v>
      </c>
      <c r="J66" s="28">
        <f t="shared" si="11"/>
        <v>5096</v>
      </c>
      <c r="K66" s="28">
        <f t="shared" si="11"/>
        <v>292</v>
      </c>
      <c r="L66" s="28">
        <f t="shared" si="11"/>
        <v>91641</v>
      </c>
      <c r="M66" s="28">
        <f t="shared" si="11"/>
        <v>88740.999999999985</v>
      </c>
      <c r="N66" s="28">
        <f t="shared" si="11"/>
        <v>42</v>
      </c>
      <c r="O66" s="28">
        <f t="shared" si="11"/>
        <v>165</v>
      </c>
      <c r="P66" s="28">
        <f t="shared" si="11"/>
        <v>20689.000000000004</v>
      </c>
      <c r="Q66" s="28">
        <f t="shared" si="11"/>
        <v>7572</v>
      </c>
      <c r="R66" s="28">
        <f t="shared" si="11"/>
        <v>3656</v>
      </c>
      <c r="S66" s="28">
        <f t="shared" si="11"/>
        <v>48</v>
      </c>
      <c r="T66" s="28">
        <f t="shared" si="11"/>
        <v>33862</v>
      </c>
      <c r="U66" s="28">
        <f t="shared" si="11"/>
        <v>62408.000000000007</v>
      </c>
      <c r="V66" s="28">
        <f t="shared" si="11"/>
        <v>1334</v>
      </c>
      <c r="W66" s="29">
        <f t="shared" si="11"/>
        <v>7160</v>
      </c>
      <c r="X66" s="96">
        <f t="shared" si="11"/>
        <v>352484</v>
      </c>
      <c r="Y66" s="28">
        <f t="shared" si="11"/>
        <v>364175</v>
      </c>
      <c r="Z66" s="28">
        <f t="shared" si="11"/>
        <v>316685</v>
      </c>
      <c r="AA66" s="29">
        <f t="shared" si="11"/>
        <v>347100</v>
      </c>
    </row>
    <row r="67" spans="1:27" ht="12" customHeight="1" x14ac:dyDescent="0.2">
      <c r="A67" s="97" t="s">
        <v>18</v>
      </c>
      <c r="B67" s="37">
        <f t="shared" ref="B67:AA67" si="12">B29</f>
        <v>502</v>
      </c>
      <c r="C67" s="37">
        <f t="shared" si="12"/>
        <v>0</v>
      </c>
      <c r="D67" s="37">
        <f t="shared" si="12"/>
        <v>0</v>
      </c>
      <c r="E67" s="37">
        <f t="shared" si="12"/>
        <v>0</v>
      </c>
      <c r="F67" s="37">
        <f t="shared" si="12"/>
        <v>1559</v>
      </c>
      <c r="G67" s="37">
        <f t="shared" si="12"/>
        <v>0</v>
      </c>
      <c r="H67" s="37">
        <f t="shared" si="12"/>
        <v>0</v>
      </c>
      <c r="I67" s="37">
        <f t="shared" si="12"/>
        <v>0</v>
      </c>
      <c r="J67" s="37">
        <f t="shared" si="12"/>
        <v>0</v>
      </c>
      <c r="K67" s="37">
        <f t="shared" si="12"/>
        <v>0</v>
      </c>
      <c r="L67" s="37">
        <f t="shared" si="12"/>
        <v>5857.9999999999991</v>
      </c>
      <c r="M67" s="37">
        <f t="shared" si="12"/>
        <v>953</v>
      </c>
      <c r="N67" s="37">
        <f t="shared" si="12"/>
        <v>0</v>
      </c>
      <c r="O67" s="37">
        <f t="shared" si="12"/>
        <v>0</v>
      </c>
      <c r="P67" s="37">
        <f t="shared" si="12"/>
        <v>108</v>
      </c>
      <c r="Q67" s="37">
        <f t="shared" si="12"/>
        <v>0</v>
      </c>
      <c r="R67" s="37">
        <f t="shared" si="12"/>
        <v>156</v>
      </c>
      <c r="S67" s="37">
        <f t="shared" si="12"/>
        <v>0</v>
      </c>
      <c r="T67" s="63">
        <f t="shared" si="12"/>
        <v>5602</v>
      </c>
      <c r="U67" s="63">
        <f t="shared" si="12"/>
        <v>200</v>
      </c>
      <c r="V67" s="63">
        <f t="shared" si="12"/>
        <v>3007.9999999999995</v>
      </c>
      <c r="W67" s="64">
        <f t="shared" si="12"/>
        <v>0</v>
      </c>
      <c r="X67" s="98">
        <f t="shared" si="12"/>
        <v>16793</v>
      </c>
      <c r="Y67" s="37">
        <f t="shared" si="12"/>
        <v>1153</v>
      </c>
      <c r="Z67" s="37">
        <f t="shared" si="12"/>
        <v>13521</v>
      </c>
      <c r="AA67" s="99">
        <f t="shared" si="12"/>
        <v>1153</v>
      </c>
    </row>
    <row r="68" spans="1:27" ht="12" customHeight="1" thickBot="1" x14ac:dyDescent="0.25">
      <c r="A68" s="95" t="s">
        <v>19</v>
      </c>
      <c r="B68" s="28">
        <f t="shared" ref="B68:W68" si="13">SUM(B66:B67)</f>
        <v>48864</v>
      </c>
      <c r="C68" s="28">
        <f t="shared" si="13"/>
        <v>65354.999999999985</v>
      </c>
      <c r="D68" s="28">
        <f t="shared" si="13"/>
        <v>909</v>
      </c>
      <c r="E68" s="28">
        <f t="shared" si="13"/>
        <v>276</v>
      </c>
      <c r="F68" s="28">
        <f t="shared" si="13"/>
        <v>144378.99999999997</v>
      </c>
      <c r="G68" s="28">
        <f t="shared" si="13"/>
        <v>130595.99999999999</v>
      </c>
      <c r="H68" s="28">
        <f t="shared" si="13"/>
        <v>4073</v>
      </c>
      <c r="I68" s="28">
        <f t="shared" si="13"/>
        <v>1562</v>
      </c>
      <c r="J68" s="28">
        <f t="shared" si="13"/>
        <v>5096</v>
      </c>
      <c r="K68" s="28">
        <f t="shared" si="13"/>
        <v>292</v>
      </c>
      <c r="L68" s="28">
        <f t="shared" si="13"/>
        <v>97499</v>
      </c>
      <c r="M68" s="28">
        <f t="shared" si="13"/>
        <v>89693.999999999985</v>
      </c>
      <c r="N68" s="28">
        <f t="shared" si="13"/>
        <v>42</v>
      </c>
      <c r="O68" s="28">
        <f t="shared" si="13"/>
        <v>165</v>
      </c>
      <c r="P68" s="28">
        <f t="shared" si="13"/>
        <v>20797.000000000004</v>
      </c>
      <c r="Q68" s="28">
        <f t="shared" si="13"/>
        <v>7572</v>
      </c>
      <c r="R68" s="28">
        <f t="shared" si="13"/>
        <v>3812</v>
      </c>
      <c r="S68" s="28">
        <f t="shared" si="13"/>
        <v>48</v>
      </c>
      <c r="T68" s="28">
        <f t="shared" si="13"/>
        <v>39464</v>
      </c>
      <c r="U68" s="28">
        <f t="shared" si="13"/>
        <v>62608.000000000007</v>
      </c>
      <c r="V68" s="28">
        <f t="shared" si="13"/>
        <v>4342</v>
      </c>
      <c r="W68" s="29">
        <f t="shared" si="13"/>
        <v>7160</v>
      </c>
      <c r="X68" s="96">
        <f>SUM(B68,D68,F68,H68,J68,L68,N68,P68,R68,T68,V68)</f>
        <v>369277</v>
      </c>
      <c r="Y68" s="28">
        <f>SUM(C68,E68,G68,I68,K68,M68,O68,Q68,S68,U68,W68)</f>
        <v>365327.99999999994</v>
      </c>
      <c r="Z68" s="28">
        <f>SUM(B68,F68,L68,T68)</f>
        <v>330206</v>
      </c>
      <c r="AA68" s="29">
        <f>SUM(C68,G68,M68,U68)</f>
        <v>348252.99999999994</v>
      </c>
    </row>
    <row r="69" spans="1:27" ht="12" customHeight="1" x14ac:dyDescent="0.2">
      <c r="A69" s="79" t="s">
        <v>230</v>
      </c>
    </row>
    <row r="70" spans="1:27" ht="12" customHeight="1" x14ac:dyDescent="0.2">
      <c r="A70" s="77" t="s">
        <v>289</v>
      </c>
    </row>
  </sheetData>
  <mergeCells count="49">
    <mergeCell ref="Z5:AA5"/>
    <mergeCell ref="Z36:AA36"/>
    <mergeCell ref="A4:A6"/>
    <mergeCell ref="B4:W4"/>
    <mergeCell ref="X4:AA4"/>
    <mergeCell ref="B5:C5"/>
    <mergeCell ref="D5:E5"/>
    <mergeCell ref="F5:G5"/>
    <mergeCell ref="H5:I5"/>
    <mergeCell ref="J5:K5"/>
    <mergeCell ref="L5:M5"/>
    <mergeCell ref="N5:O5"/>
    <mergeCell ref="P5:Q5"/>
    <mergeCell ref="R5:S5"/>
    <mergeCell ref="T5:U5"/>
    <mergeCell ref="V5:W5"/>
    <mergeCell ref="L36:M36"/>
    <mergeCell ref="N36:O36"/>
    <mergeCell ref="P36:Q36"/>
    <mergeCell ref="R36:S36"/>
    <mergeCell ref="T36:U36"/>
    <mergeCell ref="B36:C36"/>
    <mergeCell ref="D36:E36"/>
    <mergeCell ref="F36:G36"/>
    <mergeCell ref="H36:I36"/>
    <mergeCell ref="J36:K36"/>
    <mergeCell ref="B1:AA1"/>
    <mergeCell ref="A60:A62"/>
    <mergeCell ref="B60:W60"/>
    <mergeCell ref="X60:AA60"/>
    <mergeCell ref="B61:C61"/>
    <mergeCell ref="D61:E61"/>
    <mergeCell ref="F61:G61"/>
    <mergeCell ref="H61:I61"/>
    <mergeCell ref="J61:K61"/>
    <mergeCell ref="L61:M61"/>
    <mergeCell ref="N61:O61"/>
    <mergeCell ref="Z61:AA61"/>
    <mergeCell ref="P61:Q61"/>
    <mergeCell ref="A35:A37"/>
    <mergeCell ref="B35:W35"/>
    <mergeCell ref="X35:AA35"/>
    <mergeCell ref="R61:S61"/>
    <mergeCell ref="T61:U61"/>
    <mergeCell ref="X5:Y5"/>
    <mergeCell ref="X61:Y61"/>
    <mergeCell ref="V61:W61"/>
    <mergeCell ref="X36:Y36"/>
    <mergeCell ref="V36:W36"/>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AB70"/>
  <sheetViews>
    <sheetView showGridLines="0" zoomScaleNormal="100" workbookViewId="0">
      <pane xSplit="1" ySplit="6" topLeftCell="B7"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8" s="52" customFormat="1" ht="59.25" customHeight="1" thickBot="1" x14ac:dyDescent="0.3">
      <c r="A1" s="51"/>
      <c r="B1" s="432" t="s">
        <v>57</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8" ht="12" customHeight="1" x14ac:dyDescent="0.25">
      <c r="A2" s="308" t="s">
        <v>365</v>
      </c>
    </row>
    <row r="3" spans="1:28" ht="22.5" customHeight="1" thickBot="1" x14ac:dyDescent="0.35">
      <c r="A3" s="53" t="s">
        <v>166</v>
      </c>
    </row>
    <row r="4" spans="1:28"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c r="AB4" s="128"/>
    </row>
    <row r="5" spans="1:28"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c r="AB5" s="109"/>
    </row>
    <row r="6" spans="1:28"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c r="AB6" s="109"/>
    </row>
    <row r="7" spans="1:28" ht="12" customHeight="1" x14ac:dyDescent="0.2">
      <c r="A7" s="92">
        <v>1</v>
      </c>
      <c r="B7" s="34">
        <v>12</v>
      </c>
      <c r="C7" s="34">
        <v>50.000000000000014</v>
      </c>
      <c r="D7" s="34">
        <v>0</v>
      </c>
      <c r="E7" s="34">
        <v>2</v>
      </c>
      <c r="F7" s="34">
        <v>24.000000000000014</v>
      </c>
      <c r="G7" s="34">
        <v>40.000000000000028</v>
      </c>
      <c r="H7" s="34">
        <v>1.0000000000000002</v>
      </c>
      <c r="I7" s="34">
        <v>2</v>
      </c>
      <c r="J7" s="34">
        <v>8</v>
      </c>
      <c r="K7" s="34">
        <v>0</v>
      </c>
      <c r="L7" s="34">
        <v>12.000000000000014</v>
      </c>
      <c r="M7" s="34">
        <v>35.000000000000007</v>
      </c>
      <c r="N7" s="34">
        <v>0</v>
      </c>
      <c r="O7" s="34">
        <v>0</v>
      </c>
      <c r="P7" s="34">
        <v>19.000000000000004</v>
      </c>
      <c r="Q7" s="34">
        <v>3.0000000000000004</v>
      </c>
      <c r="R7" s="34">
        <v>1.0000000000000004</v>
      </c>
      <c r="S7" s="34">
        <v>1</v>
      </c>
      <c r="T7" s="33">
        <v>13.000000000000004</v>
      </c>
      <c r="U7" s="33">
        <v>59.000000000000036</v>
      </c>
      <c r="V7" s="33">
        <v>0</v>
      </c>
      <c r="W7" s="59">
        <v>4</v>
      </c>
      <c r="X7" s="102">
        <f t="shared" ref="X7:Y30" si="0">SUM(B7,D7,F7,H7,J7,L7,N7,P7,R7,T7,V7)</f>
        <v>90.000000000000028</v>
      </c>
      <c r="Y7" s="34">
        <f t="shared" si="0"/>
        <v>196.00000000000009</v>
      </c>
      <c r="Z7" s="34">
        <f t="shared" ref="Z7:AA30" si="1">SUM(B7,F7,L7,T7)</f>
        <v>61.000000000000028</v>
      </c>
      <c r="AA7" s="103">
        <f t="shared" si="1"/>
        <v>184.00000000000009</v>
      </c>
      <c r="AB7" s="108"/>
    </row>
    <row r="8" spans="1:28" ht="12" customHeight="1" x14ac:dyDescent="0.2">
      <c r="A8" s="92">
        <v>2</v>
      </c>
      <c r="B8" s="34">
        <v>10.000000000000002</v>
      </c>
      <c r="C8" s="34">
        <v>34</v>
      </c>
      <c r="D8" s="34">
        <v>1</v>
      </c>
      <c r="E8" s="34">
        <v>5</v>
      </c>
      <c r="F8" s="34">
        <v>22.000000000000007</v>
      </c>
      <c r="G8" s="34">
        <v>31.000000000000028</v>
      </c>
      <c r="H8" s="34">
        <v>2</v>
      </c>
      <c r="I8" s="34">
        <v>6</v>
      </c>
      <c r="J8" s="34">
        <v>5.0000000000000009</v>
      </c>
      <c r="K8" s="34">
        <v>0</v>
      </c>
      <c r="L8" s="34">
        <v>12</v>
      </c>
      <c r="M8" s="34">
        <v>25.000000000000021</v>
      </c>
      <c r="N8" s="34">
        <v>0</v>
      </c>
      <c r="O8" s="34">
        <v>0</v>
      </c>
      <c r="P8" s="34">
        <v>7</v>
      </c>
      <c r="Q8" s="34">
        <v>4</v>
      </c>
      <c r="R8" s="34">
        <v>1.0000000000000002</v>
      </c>
      <c r="S8" s="34">
        <v>0</v>
      </c>
      <c r="T8" s="33">
        <v>6</v>
      </c>
      <c r="U8" s="33">
        <v>14</v>
      </c>
      <c r="V8" s="33">
        <v>0</v>
      </c>
      <c r="W8" s="59">
        <v>2</v>
      </c>
      <c r="X8" s="102">
        <f t="shared" si="0"/>
        <v>66</v>
      </c>
      <c r="Y8" s="34">
        <f t="shared" si="0"/>
        <v>121.00000000000006</v>
      </c>
      <c r="Z8" s="34">
        <f t="shared" si="1"/>
        <v>50.000000000000007</v>
      </c>
      <c r="AA8" s="103">
        <f t="shared" si="1"/>
        <v>104.00000000000006</v>
      </c>
      <c r="AB8" s="108"/>
    </row>
    <row r="9" spans="1:28" ht="12" customHeight="1" x14ac:dyDescent="0.2">
      <c r="A9" s="93">
        <v>3</v>
      </c>
      <c r="B9" s="35">
        <v>6.9999999999999991</v>
      </c>
      <c r="C9" s="35">
        <v>19.000000000000004</v>
      </c>
      <c r="D9" s="35">
        <v>1</v>
      </c>
      <c r="E9" s="35">
        <v>1</v>
      </c>
      <c r="F9" s="35">
        <v>16.000000000000004</v>
      </c>
      <c r="G9" s="35">
        <v>16.999999999999996</v>
      </c>
      <c r="H9" s="35">
        <v>2</v>
      </c>
      <c r="I9" s="35">
        <v>1</v>
      </c>
      <c r="J9" s="35">
        <v>5.0000000000000009</v>
      </c>
      <c r="K9" s="35">
        <v>0</v>
      </c>
      <c r="L9" s="35">
        <v>4.0000000000000018</v>
      </c>
      <c r="M9" s="35">
        <v>12.000000000000002</v>
      </c>
      <c r="N9" s="35">
        <v>0</v>
      </c>
      <c r="O9" s="35">
        <v>0</v>
      </c>
      <c r="P9" s="35">
        <v>19.000000000000004</v>
      </c>
      <c r="Q9" s="35">
        <v>1</v>
      </c>
      <c r="R9" s="35">
        <v>0</v>
      </c>
      <c r="S9" s="35">
        <v>0</v>
      </c>
      <c r="T9" s="63">
        <v>4</v>
      </c>
      <c r="U9" s="63">
        <v>17.000000000000004</v>
      </c>
      <c r="V9" s="63">
        <v>0</v>
      </c>
      <c r="W9" s="64">
        <v>2</v>
      </c>
      <c r="X9" s="104">
        <f t="shared" si="0"/>
        <v>58.000000000000014</v>
      </c>
      <c r="Y9" s="35">
        <f t="shared" si="0"/>
        <v>70</v>
      </c>
      <c r="Z9" s="35">
        <f t="shared" si="1"/>
        <v>31.000000000000007</v>
      </c>
      <c r="AA9" s="105">
        <f t="shared" si="1"/>
        <v>65</v>
      </c>
      <c r="AB9" s="108"/>
    </row>
    <row r="10" spans="1:28" ht="12" customHeight="1" x14ac:dyDescent="0.2">
      <c r="A10" s="94">
        <v>4</v>
      </c>
      <c r="B10" s="36">
        <v>10.999999999999998</v>
      </c>
      <c r="C10" s="36">
        <v>14.000000000000002</v>
      </c>
      <c r="D10" s="36">
        <v>0</v>
      </c>
      <c r="E10" s="36">
        <v>0</v>
      </c>
      <c r="F10" s="36">
        <v>19.000000000000007</v>
      </c>
      <c r="G10" s="36">
        <v>12.000000000000005</v>
      </c>
      <c r="H10" s="36">
        <v>1.0000000000000002</v>
      </c>
      <c r="I10" s="36">
        <v>0</v>
      </c>
      <c r="J10" s="36">
        <v>4</v>
      </c>
      <c r="K10" s="36">
        <v>0</v>
      </c>
      <c r="L10" s="36">
        <v>10.000000000000007</v>
      </c>
      <c r="M10" s="36">
        <v>7.0000000000000036</v>
      </c>
      <c r="N10" s="36">
        <v>0</v>
      </c>
      <c r="O10" s="36">
        <v>0</v>
      </c>
      <c r="P10" s="36">
        <v>10</v>
      </c>
      <c r="Q10" s="36">
        <v>1.0000000000000002</v>
      </c>
      <c r="R10" s="36">
        <v>1.0000000000000002</v>
      </c>
      <c r="S10" s="36">
        <v>0</v>
      </c>
      <c r="T10" s="74">
        <v>2</v>
      </c>
      <c r="U10" s="74">
        <v>4.9999999999999991</v>
      </c>
      <c r="V10" s="74">
        <v>0</v>
      </c>
      <c r="W10" s="75">
        <v>1</v>
      </c>
      <c r="X10" s="106">
        <f t="shared" si="0"/>
        <v>58.000000000000014</v>
      </c>
      <c r="Y10" s="36">
        <f t="shared" si="0"/>
        <v>40.000000000000014</v>
      </c>
      <c r="Z10" s="36">
        <f t="shared" si="1"/>
        <v>42.000000000000014</v>
      </c>
      <c r="AA10" s="107">
        <f t="shared" si="1"/>
        <v>38.000000000000014</v>
      </c>
      <c r="AB10" s="108"/>
    </row>
    <row r="11" spans="1:28" ht="12" customHeight="1" x14ac:dyDescent="0.2">
      <c r="A11" s="92">
        <v>5</v>
      </c>
      <c r="B11" s="34">
        <v>14.000000000000004</v>
      </c>
      <c r="C11" s="34">
        <v>13.000000000000002</v>
      </c>
      <c r="D11" s="34">
        <v>3</v>
      </c>
      <c r="E11" s="34">
        <v>1</v>
      </c>
      <c r="F11" s="34">
        <v>25.000000000000014</v>
      </c>
      <c r="G11" s="34">
        <v>13</v>
      </c>
      <c r="H11" s="34">
        <v>4.0000000000000009</v>
      </c>
      <c r="I11" s="34">
        <v>1.9999999999999998</v>
      </c>
      <c r="J11" s="34">
        <v>4.9999999999999991</v>
      </c>
      <c r="K11" s="34">
        <v>1</v>
      </c>
      <c r="L11" s="34">
        <v>9.0000000000000036</v>
      </c>
      <c r="M11" s="34">
        <v>9.0000000000000036</v>
      </c>
      <c r="N11" s="34">
        <v>0</v>
      </c>
      <c r="O11" s="34">
        <v>1</v>
      </c>
      <c r="P11" s="34">
        <v>4</v>
      </c>
      <c r="Q11" s="34">
        <v>2</v>
      </c>
      <c r="R11" s="34">
        <v>0</v>
      </c>
      <c r="S11" s="34">
        <v>0</v>
      </c>
      <c r="T11" s="33">
        <v>1</v>
      </c>
      <c r="U11" s="33">
        <v>2</v>
      </c>
      <c r="V11" s="33">
        <v>0</v>
      </c>
      <c r="W11" s="59">
        <v>0</v>
      </c>
      <c r="X11" s="102">
        <f t="shared" si="0"/>
        <v>65.000000000000014</v>
      </c>
      <c r="Y11" s="34">
        <f t="shared" si="0"/>
        <v>44</v>
      </c>
      <c r="Z11" s="34">
        <f t="shared" si="1"/>
        <v>49.000000000000014</v>
      </c>
      <c r="AA11" s="103">
        <f t="shared" si="1"/>
        <v>37</v>
      </c>
      <c r="AB11" s="108"/>
    </row>
    <row r="12" spans="1:28" ht="12" customHeight="1" x14ac:dyDescent="0.2">
      <c r="A12" s="93">
        <v>6</v>
      </c>
      <c r="B12" s="35">
        <v>15.000000000000005</v>
      </c>
      <c r="C12" s="35">
        <v>17.000000000000004</v>
      </c>
      <c r="D12" s="35">
        <v>1</v>
      </c>
      <c r="E12" s="35">
        <v>1</v>
      </c>
      <c r="F12" s="35">
        <v>26.999999999999996</v>
      </c>
      <c r="G12" s="35">
        <v>14.000000000000005</v>
      </c>
      <c r="H12" s="35">
        <v>3</v>
      </c>
      <c r="I12" s="35">
        <v>1</v>
      </c>
      <c r="J12" s="35">
        <v>5.0000000000000009</v>
      </c>
      <c r="K12" s="35">
        <v>0</v>
      </c>
      <c r="L12" s="35">
        <v>9.0000000000000036</v>
      </c>
      <c r="M12" s="35">
        <v>15.000000000000002</v>
      </c>
      <c r="N12" s="35">
        <v>0</v>
      </c>
      <c r="O12" s="35">
        <v>0</v>
      </c>
      <c r="P12" s="35">
        <v>7.0000000000000018</v>
      </c>
      <c r="Q12" s="35">
        <v>2.0000000000000004</v>
      </c>
      <c r="R12" s="35">
        <v>0</v>
      </c>
      <c r="S12" s="35">
        <v>0</v>
      </c>
      <c r="T12" s="63">
        <v>5.9999999999999991</v>
      </c>
      <c r="U12" s="63">
        <v>9</v>
      </c>
      <c r="V12" s="63">
        <v>0</v>
      </c>
      <c r="W12" s="64">
        <v>1</v>
      </c>
      <c r="X12" s="104">
        <f t="shared" si="0"/>
        <v>73</v>
      </c>
      <c r="Y12" s="35">
        <f t="shared" si="0"/>
        <v>60.000000000000007</v>
      </c>
      <c r="Z12" s="35">
        <f t="shared" si="1"/>
        <v>57</v>
      </c>
      <c r="AA12" s="105">
        <f t="shared" si="1"/>
        <v>55.000000000000007</v>
      </c>
      <c r="AB12" s="108"/>
    </row>
    <row r="13" spans="1:28" ht="12" customHeight="1" x14ac:dyDescent="0.2">
      <c r="A13" s="94">
        <v>7</v>
      </c>
      <c r="B13" s="36">
        <v>10</v>
      </c>
      <c r="C13" s="36">
        <v>21.000000000000014</v>
      </c>
      <c r="D13" s="36">
        <v>0</v>
      </c>
      <c r="E13" s="36">
        <v>1</v>
      </c>
      <c r="F13" s="36">
        <v>24.000000000000018</v>
      </c>
      <c r="G13" s="36">
        <v>21.000000000000014</v>
      </c>
      <c r="H13" s="36">
        <v>0</v>
      </c>
      <c r="I13" s="36">
        <v>3</v>
      </c>
      <c r="J13" s="36">
        <v>4.0000000000000009</v>
      </c>
      <c r="K13" s="36">
        <v>0</v>
      </c>
      <c r="L13" s="36">
        <v>7.9999999999999973</v>
      </c>
      <c r="M13" s="36">
        <v>18.000000000000011</v>
      </c>
      <c r="N13" s="36">
        <v>0</v>
      </c>
      <c r="O13" s="36">
        <v>0</v>
      </c>
      <c r="P13" s="36">
        <v>8</v>
      </c>
      <c r="Q13" s="36">
        <v>2</v>
      </c>
      <c r="R13" s="36">
        <v>0</v>
      </c>
      <c r="S13" s="36">
        <v>0</v>
      </c>
      <c r="T13" s="74">
        <v>3</v>
      </c>
      <c r="U13" s="74">
        <v>14.000000000000005</v>
      </c>
      <c r="V13" s="74">
        <v>0</v>
      </c>
      <c r="W13" s="75">
        <v>0</v>
      </c>
      <c r="X13" s="106">
        <f t="shared" si="0"/>
        <v>57.000000000000014</v>
      </c>
      <c r="Y13" s="36">
        <f t="shared" si="0"/>
        <v>80.000000000000043</v>
      </c>
      <c r="Z13" s="36">
        <f t="shared" si="1"/>
        <v>45.000000000000014</v>
      </c>
      <c r="AA13" s="107">
        <f t="shared" si="1"/>
        <v>74.000000000000043</v>
      </c>
      <c r="AB13" s="108"/>
    </row>
    <row r="14" spans="1:28" ht="12" customHeight="1" x14ac:dyDescent="0.2">
      <c r="A14" s="92">
        <v>8</v>
      </c>
      <c r="B14" s="34">
        <v>9.9999999999999964</v>
      </c>
      <c r="C14" s="34">
        <v>21.000000000000011</v>
      </c>
      <c r="D14" s="34">
        <v>3</v>
      </c>
      <c r="E14" s="34">
        <v>1</v>
      </c>
      <c r="F14" s="34">
        <v>20.000000000000025</v>
      </c>
      <c r="G14" s="34">
        <v>18.000000000000004</v>
      </c>
      <c r="H14" s="34">
        <v>4</v>
      </c>
      <c r="I14" s="34">
        <v>1.0000000000000002</v>
      </c>
      <c r="J14" s="34">
        <v>3</v>
      </c>
      <c r="K14" s="34">
        <v>0</v>
      </c>
      <c r="L14" s="34">
        <v>5.0000000000000027</v>
      </c>
      <c r="M14" s="34">
        <v>12.000000000000002</v>
      </c>
      <c r="N14" s="34">
        <v>0</v>
      </c>
      <c r="O14" s="34">
        <v>0</v>
      </c>
      <c r="P14" s="34">
        <v>8.0000000000000018</v>
      </c>
      <c r="Q14" s="34">
        <v>1</v>
      </c>
      <c r="R14" s="34">
        <v>0</v>
      </c>
      <c r="S14" s="34">
        <v>0</v>
      </c>
      <c r="T14" s="33">
        <v>5.9999999999999991</v>
      </c>
      <c r="U14" s="33">
        <v>3.0000000000000004</v>
      </c>
      <c r="V14" s="33">
        <v>0</v>
      </c>
      <c r="W14" s="59">
        <v>0</v>
      </c>
      <c r="X14" s="102">
        <f t="shared" si="0"/>
        <v>59.000000000000021</v>
      </c>
      <c r="Y14" s="34">
        <f t="shared" si="0"/>
        <v>57.000000000000014</v>
      </c>
      <c r="Z14" s="34">
        <f t="shared" si="1"/>
        <v>41.000000000000021</v>
      </c>
      <c r="AA14" s="103">
        <f t="shared" si="1"/>
        <v>54.000000000000014</v>
      </c>
      <c r="AB14" s="108"/>
    </row>
    <row r="15" spans="1:28" ht="12" customHeight="1" x14ac:dyDescent="0.2">
      <c r="A15" s="93">
        <v>9</v>
      </c>
      <c r="B15" s="35">
        <v>15.000000000000005</v>
      </c>
      <c r="C15" s="35">
        <v>47.000000000000057</v>
      </c>
      <c r="D15" s="35">
        <v>5</v>
      </c>
      <c r="E15" s="35">
        <v>4</v>
      </c>
      <c r="F15" s="35">
        <v>22.000000000000014</v>
      </c>
      <c r="G15" s="35">
        <v>45.000000000000036</v>
      </c>
      <c r="H15" s="35">
        <v>7.0000000000000018</v>
      </c>
      <c r="I15" s="35">
        <v>7.0000000000000018</v>
      </c>
      <c r="J15" s="35">
        <v>5.0000000000000009</v>
      </c>
      <c r="K15" s="35">
        <v>2</v>
      </c>
      <c r="L15" s="35">
        <v>6.0000000000000036</v>
      </c>
      <c r="M15" s="35">
        <v>34.000000000000014</v>
      </c>
      <c r="N15" s="35">
        <v>1</v>
      </c>
      <c r="O15" s="35">
        <v>1</v>
      </c>
      <c r="P15" s="35">
        <v>3</v>
      </c>
      <c r="Q15" s="35">
        <v>1</v>
      </c>
      <c r="R15" s="35">
        <v>0</v>
      </c>
      <c r="S15" s="35">
        <v>0</v>
      </c>
      <c r="T15" s="63">
        <v>5</v>
      </c>
      <c r="U15" s="63">
        <v>17</v>
      </c>
      <c r="V15" s="63">
        <v>0</v>
      </c>
      <c r="W15" s="64">
        <v>3</v>
      </c>
      <c r="X15" s="104">
        <f t="shared" si="0"/>
        <v>69.000000000000028</v>
      </c>
      <c r="Y15" s="35">
        <f t="shared" si="0"/>
        <v>161.00000000000011</v>
      </c>
      <c r="Z15" s="35">
        <f t="shared" si="1"/>
        <v>48.000000000000028</v>
      </c>
      <c r="AA15" s="105">
        <f t="shared" si="1"/>
        <v>143.00000000000011</v>
      </c>
      <c r="AB15" s="108"/>
    </row>
    <row r="16" spans="1:28" ht="12" customHeight="1" x14ac:dyDescent="0.2">
      <c r="A16" s="94">
        <v>10</v>
      </c>
      <c r="B16" s="36">
        <v>14.000000000000004</v>
      </c>
      <c r="C16" s="36">
        <v>56.999999999999979</v>
      </c>
      <c r="D16" s="36">
        <v>1</v>
      </c>
      <c r="E16" s="36">
        <v>0</v>
      </c>
      <c r="F16" s="36">
        <v>24.000000000000018</v>
      </c>
      <c r="G16" s="36">
        <v>51.999999999999964</v>
      </c>
      <c r="H16" s="36">
        <v>2.0000000000000004</v>
      </c>
      <c r="I16" s="36">
        <v>0</v>
      </c>
      <c r="J16" s="36">
        <v>5.0000000000000009</v>
      </c>
      <c r="K16" s="36">
        <v>0</v>
      </c>
      <c r="L16" s="36">
        <v>9.0000000000000053</v>
      </c>
      <c r="M16" s="36">
        <v>44.000000000000007</v>
      </c>
      <c r="N16" s="36">
        <v>0</v>
      </c>
      <c r="O16" s="36">
        <v>0</v>
      </c>
      <c r="P16" s="36">
        <v>4</v>
      </c>
      <c r="Q16" s="36">
        <v>2.0000000000000004</v>
      </c>
      <c r="R16" s="36">
        <v>0</v>
      </c>
      <c r="S16" s="36">
        <v>0</v>
      </c>
      <c r="T16" s="74">
        <v>3</v>
      </c>
      <c r="U16" s="74">
        <v>12.999999999999996</v>
      </c>
      <c r="V16" s="74">
        <v>0</v>
      </c>
      <c r="W16" s="75">
        <v>5</v>
      </c>
      <c r="X16" s="106">
        <f t="shared" si="0"/>
        <v>62.000000000000028</v>
      </c>
      <c r="Y16" s="36">
        <f t="shared" si="0"/>
        <v>172.99999999999994</v>
      </c>
      <c r="Z16" s="36">
        <f t="shared" si="1"/>
        <v>50.000000000000028</v>
      </c>
      <c r="AA16" s="107">
        <f t="shared" si="1"/>
        <v>165.99999999999994</v>
      </c>
      <c r="AB16" s="108"/>
    </row>
    <row r="17" spans="1:28" ht="12" customHeight="1" x14ac:dyDescent="0.2">
      <c r="A17" s="92">
        <v>11</v>
      </c>
      <c r="B17" s="34">
        <v>8</v>
      </c>
      <c r="C17" s="34">
        <v>24</v>
      </c>
      <c r="D17" s="34">
        <v>0</v>
      </c>
      <c r="E17" s="34">
        <v>1</v>
      </c>
      <c r="F17" s="34">
        <v>23.000000000000004</v>
      </c>
      <c r="G17" s="34">
        <v>23.000000000000007</v>
      </c>
      <c r="H17" s="34">
        <v>0</v>
      </c>
      <c r="I17" s="34">
        <v>2</v>
      </c>
      <c r="J17" s="34">
        <v>3</v>
      </c>
      <c r="K17" s="34">
        <v>2</v>
      </c>
      <c r="L17" s="34">
        <v>6</v>
      </c>
      <c r="M17" s="34">
        <v>19.000000000000014</v>
      </c>
      <c r="N17" s="34">
        <v>0</v>
      </c>
      <c r="O17" s="34">
        <v>0</v>
      </c>
      <c r="P17" s="34">
        <v>3.0000000000000004</v>
      </c>
      <c r="Q17" s="34">
        <v>2.0000000000000004</v>
      </c>
      <c r="R17" s="34">
        <v>0</v>
      </c>
      <c r="S17" s="34">
        <v>0</v>
      </c>
      <c r="T17" s="33">
        <v>0</v>
      </c>
      <c r="U17" s="33">
        <v>6.0000000000000009</v>
      </c>
      <c r="V17" s="33">
        <v>0</v>
      </c>
      <c r="W17" s="59">
        <v>0</v>
      </c>
      <c r="X17" s="102">
        <f t="shared" si="0"/>
        <v>43</v>
      </c>
      <c r="Y17" s="34">
        <f t="shared" si="0"/>
        <v>79.000000000000028</v>
      </c>
      <c r="Z17" s="34">
        <f t="shared" si="1"/>
        <v>37</v>
      </c>
      <c r="AA17" s="103">
        <f t="shared" si="1"/>
        <v>72.000000000000028</v>
      </c>
      <c r="AB17" s="108"/>
    </row>
    <row r="18" spans="1:28" ht="12" customHeight="1" x14ac:dyDescent="0.2">
      <c r="A18" s="93">
        <v>12</v>
      </c>
      <c r="B18" s="35">
        <v>9.0000000000000018</v>
      </c>
      <c r="C18" s="35">
        <v>16.000000000000004</v>
      </c>
      <c r="D18" s="35">
        <v>2</v>
      </c>
      <c r="E18" s="35">
        <v>0</v>
      </c>
      <c r="F18" s="35">
        <v>20.000000000000011</v>
      </c>
      <c r="G18" s="35">
        <v>15.000000000000002</v>
      </c>
      <c r="H18" s="35">
        <v>3</v>
      </c>
      <c r="I18" s="35">
        <v>1</v>
      </c>
      <c r="J18" s="35">
        <v>4.0000000000000018</v>
      </c>
      <c r="K18" s="35">
        <v>0</v>
      </c>
      <c r="L18" s="35">
        <v>3.0000000000000018</v>
      </c>
      <c r="M18" s="35">
        <v>12.000000000000002</v>
      </c>
      <c r="N18" s="35">
        <v>0</v>
      </c>
      <c r="O18" s="35">
        <v>0</v>
      </c>
      <c r="P18" s="35">
        <v>2</v>
      </c>
      <c r="Q18" s="35">
        <v>3</v>
      </c>
      <c r="R18" s="35">
        <v>0</v>
      </c>
      <c r="S18" s="35">
        <v>0</v>
      </c>
      <c r="T18" s="63">
        <v>0</v>
      </c>
      <c r="U18" s="63">
        <v>3.9999999999999996</v>
      </c>
      <c r="V18" s="63">
        <v>0</v>
      </c>
      <c r="W18" s="64">
        <v>0</v>
      </c>
      <c r="X18" s="104">
        <f t="shared" si="0"/>
        <v>43.000000000000014</v>
      </c>
      <c r="Y18" s="35">
        <f t="shared" si="0"/>
        <v>51.000000000000007</v>
      </c>
      <c r="Z18" s="35">
        <f t="shared" si="1"/>
        <v>32.000000000000014</v>
      </c>
      <c r="AA18" s="105">
        <f t="shared" si="1"/>
        <v>47.000000000000007</v>
      </c>
      <c r="AB18" s="108"/>
    </row>
    <row r="19" spans="1:28" ht="12" customHeight="1" x14ac:dyDescent="0.2">
      <c r="A19" s="94">
        <v>13</v>
      </c>
      <c r="B19" s="36">
        <v>8</v>
      </c>
      <c r="C19" s="36">
        <v>10.000000000000004</v>
      </c>
      <c r="D19" s="36">
        <v>0</v>
      </c>
      <c r="E19" s="36">
        <v>0</v>
      </c>
      <c r="F19" s="36">
        <v>22.000000000000004</v>
      </c>
      <c r="G19" s="36">
        <v>8.9999999999999982</v>
      </c>
      <c r="H19" s="36">
        <v>0</v>
      </c>
      <c r="I19" s="36">
        <v>0</v>
      </c>
      <c r="J19" s="36">
        <v>3</v>
      </c>
      <c r="K19" s="36">
        <v>0</v>
      </c>
      <c r="L19" s="36">
        <v>9.9999999999999964</v>
      </c>
      <c r="M19" s="36">
        <v>6</v>
      </c>
      <c r="N19" s="36">
        <v>0</v>
      </c>
      <c r="O19" s="36">
        <v>0</v>
      </c>
      <c r="P19" s="36">
        <v>3.0000000000000004</v>
      </c>
      <c r="Q19" s="36">
        <v>2.0000000000000004</v>
      </c>
      <c r="R19" s="36">
        <v>2.0000000000000004</v>
      </c>
      <c r="S19" s="36">
        <v>0</v>
      </c>
      <c r="T19" s="74">
        <v>0</v>
      </c>
      <c r="U19" s="74">
        <v>1</v>
      </c>
      <c r="V19" s="74">
        <v>1</v>
      </c>
      <c r="W19" s="75">
        <v>0</v>
      </c>
      <c r="X19" s="106">
        <f t="shared" si="0"/>
        <v>49</v>
      </c>
      <c r="Y19" s="36">
        <f t="shared" si="0"/>
        <v>28</v>
      </c>
      <c r="Z19" s="36">
        <f t="shared" si="1"/>
        <v>40</v>
      </c>
      <c r="AA19" s="107">
        <f t="shared" si="1"/>
        <v>26</v>
      </c>
      <c r="AB19" s="108"/>
    </row>
    <row r="20" spans="1:28" ht="12" customHeight="1" x14ac:dyDescent="0.2">
      <c r="A20" s="92">
        <v>14</v>
      </c>
      <c r="B20" s="34">
        <v>7.0000000000000018</v>
      </c>
      <c r="C20" s="34">
        <v>16.000000000000004</v>
      </c>
      <c r="D20" s="34">
        <v>0</v>
      </c>
      <c r="E20" s="34">
        <v>1</v>
      </c>
      <c r="F20" s="34">
        <v>22.000000000000007</v>
      </c>
      <c r="G20" s="34">
        <v>14.000000000000007</v>
      </c>
      <c r="H20" s="34">
        <v>1.0000000000000002</v>
      </c>
      <c r="I20" s="34">
        <v>4.0000000000000009</v>
      </c>
      <c r="J20" s="34">
        <v>3.0000000000000013</v>
      </c>
      <c r="K20" s="34">
        <v>0</v>
      </c>
      <c r="L20" s="34">
        <v>6</v>
      </c>
      <c r="M20" s="34">
        <v>8.0000000000000018</v>
      </c>
      <c r="N20" s="34">
        <v>0</v>
      </c>
      <c r="O20" s="34">
        <v>0</v>
      </c>
      <c r="P20" s="34">
        <v>2</v>
      </c>
      <c r="Q20" s="34">
        <v>1</v>
      </c>
      <c r="R20" s="34">
        <v>1.0000000000000004</v>
      </c>
      <c r="S20" s="34">
        <v>0</v>
      </c>
      <c r="T20" s="33">
        <v>0</v>
      </c>
      <c r="U20" s="33"/>
      <c r="V20" s="33">
        <v>0</v>
      </c>
      <c r="W20" s="59">
        <v>0</v>
      </c>
      <c r="X20" s="102">
        <f t="shared" si="0"/>
        <v>42.000000000000007</v>
      </c>
      <c r="Y20" s="34">
        <f t="shared" si="0"/>
        <v>44.000000000000014</v>
      </c>
      <c r="Z20" s="34">
        <f t="shared" si="1"/>
        <v>35.000000000000007</v>
      </c>
      <c r="AA20" s="103">
        <f t="shared" si="1"/>
        <v>38.000000000000014</v>
      </c>
      <c r="AB20" s="108"/>
    </row>
    <row r="21" spans="1:28" ht="12" customHeight="1" x14ac:dyDescent="0.2">
      <c r="A21" s="93">
        <v>15</v>
      </c>
      <c r="B21" s="35">
        <v>6.0000000000000009</v>
      </c>
      <c r="C21" s="35">
        <v>20.999999999999996</v>
      </c>
      <c r="D21" s="35">
        <v>1</v>
      </c>
      <c r="E21" s="35">
        <v>2</v>
      </c>
      <c r="F21" s="35">
        <v>21.000000000000014</v>
      </c>
      <c r="G21" s="35">
        <v>19.999999999999996</v>
      </c>
      <c r="H21" s="35">
        <v>1</v>
      </c>
      <c r="I21" s="35">
        <v>3.0000000000000004</v>
      </c>
      <c r="J21" s="35">
        <v>2.0000000000000004</v>
      </c>
      <c r="K21" s="35">
        <v>0</v>
      </c>
      <c r="L21" s="35">
        <v>6.9999999999999991</v>
      </c>
      <c r="M21" s="35">
        <v>16.000000000000011</v>
      </c>
      <c r="N21" s="35">
        <v>0</v>
      </c>
      <c r="O21" s="35">
        <v>0</v>
      </c>
      <c r="P21" s="35">
        <v>2</v>
      </c>
      <c r="Q21" s="35">
        <v>1.0000000000000004</v>
      </c>
      <c r="R21" s="35">
        <v>0</v>
      </c>
      <c r="S21" s="35">
        <v>0</v>
      </c>
      <c r="T21" s="63">
        <v>0</v>
      </c>
      <c r="U21" s="63">
        <v>3</v>
      </c>
      <c r="V21" s="63">
        <v>0</v>
      </c>
      <c r="W21" s="64">
        <v>0</v>
      </c>
      <c r="X21" s="104">
        <f t="shared" si="0"/>
        <v>40.000000000000014</v>
      </c>
      <c r="Y21" s="35">
        <f t="shared" si="0"/>
        <v>66</v>
      </c>
      <c r="Z21" s="35">
        <f t="shared" si="1"/>
        <v>34.000000000000014</v>
      </c>
      <c r="AA21" s="105">
        <f t="shared" si="1"/>
        <v>60</v>
      </c>
      <c r="AB21" s="108"/>
    </row>
    <row r="22" spans="1:28" ht="12" customHeight="1" x14ac:dyDescent="0.2">
      <c r="A22" s="94">
        <v>16</v>
      </c>
      <c r="B22" s="36">
        <v>8.0000000000000018</v>
      </c>
      <c r="C22" s="36">
        <v>13.999999999999996</v>
      </c>
      <c r="D22" s="36">
        <v>1</v>
      </c>
      <c r="E22" s="36">
        <v>0</v>
      </c>
      <c r="F22" s="36">
        <v>21.000000000000007</v>
      </c>
      <c r="G22" s="36">
        <v>10.999999999999996</v>
      </c>
      <c r="H22" s="36">
        <v>2</v>
      </c>
      <c r="I22" s="36">
        <v>2</v>
      </c>
      <c r="J22" s="36">
        <v>2.0000000000000004</v>
      </c>
      <c r="K22" s="36">
        <v>0</v>
      </c>
      <c r="L22" s="36">
        <v>2</v>
      </c>
      <c r="M22" s="36">
        <v>10.000000000000002</v>
      </c>
      <c r="N22" s="36">
        <v>0</v>
      </c>
      <c r="O22" s="36">
        <v>0</v>
      </c>
      <c r="P22" s="36">
        <v>2</v>
      </c>
      <c r="Q22" s="36">
        <v>0</v>
      </c>
      <c r="R22" s="36">
        <v>0</v>
      </c>
      <c r="S22" s="36">
        <v>0</v>
      </c>
      <c r="T22" s="74">
        <v>0</v>
      </c>
      <c r="U22" s="74">
        <v>1</v>
      </c>
      <c r="V22" s="74">
        <v>0</v>
      </c>
      <c r="W22" s="75">
        <v>1</v>
      </c>
      <c r="X22" s="106">
        <f t="shared" si="0"/>
        <v>38.000000000000007</v>
      </c>
      <c r="Y22" s="36">
        <f t="shared" si="0"/>
        <v>38.999999999999993</v>
      </c>
      <c r="Z22" s="36">
        <f t="shared" si="1"/>
        <v>31.000000000000007</v>
      </c>
      <c r="AA22" s="107">
        <f t="shared" si="1"/>
        <v>35.999999999999993</v>
      </c>
      <c r="AB22" s="108"/>
    </row>
    <row r="23" spans="1:28" ht="12" customHeight="1" x14ac:dyDescent="0.2">
      <c r="A23" s="92">
        <v>17</v>
      </c>
      <c r="B23" s="34">
        <v>7.9999999999999982</v>
      </c>
      <c r="C23" s="34">
        <v>25</v>
      </c>
      <c r="D23" s="34">
        <v>1</v>
      </c>
      <c r="E23" s="34">
        <v>0</v>
      </c>
      <c r="F23" s="34">
        <v>23.000000000000011</v>
      </c>
      <c r="G23" s="34">
        <v>21.000000000000014</v>
      </c>
      <c r="H23" s="34">
        <v>3</v>
      </c>
      <c r="I23" s="34">
        <v>0</v>
      </c>
      <c r="J23" s="34">
        <v>3.0000000000000004</v>
      </c>
      <c r="K23" s="34">
        <v>1</v>
      </c>
      <c r="L23" s="34">
        <v>7.0000000000000009</v>
      </c>
      <c r="M23" s="34">
        <v>15.999999999999998</v>
      </c>
      <c r="N23" s="34">
        <v>0</v>
      </c>
      <c r="O23" s="34">
        <v>0</v>
      </c>
      <c r="P23" s="34">
        <v>2.0000000000000004</v>
      </c>
      <c r="Q23" s="34">
        <v>0</v>
      </c>
      <c r="R23" s="34">
        <v>0</v>
      </c>
      <c r="S23" s="34">
        <v>0</v>
      </c>
      <c r="T23" s="33">
        <v>1</v>
      </c>
      <c r="U23" s="33">
        <v>4.0000000000000009</v>
      </c>
      <c r="V23" s="33">
        <v>0</v>
      </c>
      <c r="W23" s="59">
        <v>0</v>
      </c>
      <c r="X23" s="102">
        <f t="shared" si="0"/>
        <v>48.000000000000007</v>
      </c>
      <c r="Y23" s="34">
        <f t="shared" si="0"/>
        <v>67.000000000000014</v>
      </c>
      <c r="Z23" s="34">
        <f t="shared" si="1"/>
        <v>39.000000000000007</v>
      </c>
      <c r="AA23" s="103">
        <f t="shared" si="1"/>
        <v>66.000000000000014</v>
      </c>
      <c r="AB23" s="108"/>
    </row>
    <row r="24" spans="1:28" ht="12" customHeight="1" x14ac:dyDescent="0.2">
      <c r="A24" s="93">
        <v>18</v>
      </c>
      <c r="B24" s="35">
        <v>11.000000000000002</v>
      </c>
      <c r="C24" s="35">
        <v>21</v>
      </c>
      <c r="D24" s="35">
        <v>3</v>
      </c>
      <c r="E24" s="35">
        <v>0</v>
      </c>
      <c r="F24" s="35">
        <v>20.000000000000004</v>
      </c>
      <c r="G24" s="35">
        <v>19.000000000000011</v>
      </c>
      <c r="H24" s="35">
        <v>3</v>
      </c>
      <c r="I24" s="35">
        <v>0</v>
      </c>
      <c r="J24" s="35">
        <v>4.0000000000000009</v>
      </c>
      <c r="K24" s="35">
        <v>0</v>
      </c>
      <c r="L24" s="35">
        <v>8.0000000000000036</v>
      </c>
      <c r="M24" s="35">
        <v>14.000000000000007</v>
      </c>
      <c r="N24" s="35">
        <v>0</v>
      </c>
      <c r="O24" s="35">
        <v>0</v>
      </c>
      <c r="P24" s="35">
        <v>4</v>
      </c>
      <c r="Q24" s="35">
        <v>2</v>
      </c>
      <c r="R24" s="35">
        <v>2.0000000000000004</v>
      </c>
      <c r="S24" s="35">
        <v>0</v>
      </c>
      <c r="T24" s="63">
        <v>1</v>
      </c>
      <c r="U24" s="63">
        <v>4</v>
      </c>
      <c r="V24" s="63">
        <v>0</v>
      </c>
      <c r="W24" s="64">
        <v>0</v>
      </c>
      <c r="X24" s="104">
        <f t="shared" si="0"/>
        <v>56.000000000000014</v>
      </c>
      <c r="Y24" s="35">
        <f t="shared" si="0"/>
        <v>60.000000000000021</v>
      </c>
      <c r="Z24" s="35">
        <f t="shared" si="1"/>
        <v>40.000000000000014</v>
      </c>
      <c r="AA24" s="105">
        <f t="shared" si="1"/>
        <v>58.000000000000021</v>
      </c>
      <c r="AB24" s="108"/>
    </row>
    <row r="25" spans="1:28" ht="12" customHeight="1" x14ac:dyDescent="0.2">
      <c r="A25" s="94">
        <v>19</v>
      </c>
      <c r="B25" s="36">
        <v>12.000000000000002</v>
      </c>
      <c r="C25" s="36">
        <v>9.0000000000000053</v>
      </c>
      <c r="D25" s="36">
        <v>1</v>
      </c>
      <c r="E25" s="36">
        <v>0</v>
      </c>
      <c r="F25" s="36">
        <v>23.000000000000018</v>
      </c>
      <c r="G25" s="36">
        <v>7.9999999999999982</v>
      </c>
      <c r="H25" s="36">
        <v>2</v>
      </c>
      <c r="I25" s="36">
        <v>0</v>
      </c>
      <c r="J25" s="36">
        <v>3.0000000000000004</v>
      </c>
      <c r="K25" s="36">
        <v>1</v>
      </c>
      <c r="L25" s="36">
        <v>3.9999999999999987</v>
      </c>
      <c r="M25" s="36">
        <v>7.0000000000000009</v>
      </c>
      <c r="N25" s="36">
        <v>0</v>
      </c>
      <c r="O25" s="36">
        <v>0</v>
      </c>
      <c r="P25" s="36">
        <v>4</v>
      </c>
      <c r="Q25" s="36">
        <v>1.0000000000000002</v>
      </c>
      <c r="R25" s="36">
        <v>0</v>
      </c>
      <c r="S25" s="36">
        <v>0</v>
      </c>
      <c r="T25" s="74">
        <v>0</v>
      </c>
      <c r="U25" s="74">
        <v>3</v>
      </c>
      <c r="V25" s="74">
        <v>0</v>
      </c>
      <c r="W25" s="75">
        <v>0</v>
      </c>
      <c r="X25" s="106">
        <f t="shared" si="0"/>
        <v>49.000000000000021</v>
      </c>
      <c r="Y25" s="36">
        <f t="shared" si="0"/>
        <v>29.000000000000004</v>
      </c>
      <c r="Z25" s="36">
        <f t="shared" si="1"/>
        <v>39.000000000000021</v>
      </c>
      <c r="AA25" s="107">
        <f t="shared" si="1"/>
        <v>27.000000000000004</v>
      </c>
      <c r="AB25" s="108"/>
    </row>
    <row r="26" spans="1:28" ht="12" customHeight="1" x14ac:dyDescent="0.2">
      <c r="A26" s="92">
        <v>20</v>
      </c>
      <c r="B26" s="34">
        <v>10.999999999999995</v>
      </c>
      <c r="C26" s="34">
        <v>16.000000000000014</v>
      </c>
      <c r="D26" s="34">
        <v>0</v>
      </c>
      <c r="E26" s="34">
        <v>0</v>
      </c>
      <c r="F26" s="34">
        <v>22.000000000000018</v>
      </c>
      <c r="G26" s="34">
        <v>16.000000000000007</v>
      </c>
      <c r="H26" s="34">
        <v>1.0000000000000002</v>
      </c>
      <c r="I26" s="34">
        <v>0</v>
      </c>
      <c r="J26" s="34">
        <v>4</v>
      </c>
      <c r="K26" s="34">
        <v>0</v>
      </c>
      <c r="L26" s="34">
        <v>2.0000000000000009</v>
      </c>
      <c r="M26" s="34">
        <v>11.000000000000005</v>
      </c>
      <c r="N26" s="34">
        <v>0</v>
      </c>
      <c r="O26" s="34">
        <v>0</v>
      </c>
      <c r="P26" s="34">
        <v>2.0000000000000004</v>
      </c>
      <c r="Q26" s="34">
        <v>2.0000000000000004</v>
      </c>
      <c r="R26" s="34">
        <v>0</v>
      </c>
      <c r="S26" s="34">
        <v>0</v>
      </c>
      <c r="T26" s="33">
        <v>1</v>
      </c>
      <c r="U26" s="33">
        <v>5</v>
      </c>
      <c r="V26" s="33">
        <v>0</v>
      </c>
      <c r="W26" s="59">
        <v>0</v>
      </c>
      <c r="X26" s="102">
        <f t="shared" si="0"/>
        <v>43.000000000000014</v>
      </c>
      <c r="Y26" s="34">
        <f t="shared" si="0"/>
        <v>50.000000000000028</v>
      </c>
      <c r="Z26" s="34">
        <f t="shared" si="1"/>
        <v>36.000000000000014</v>
      </c>
      <c r="AA26" s="103">
        <f t="shared" si="1"/>
        <v>48.000000000000028</v>
      </c>
      <c r="AB26" s="108"/>
    </row>
    <row r="27" spans="1:28" ht="12" customHeight="1" x14ac:dyDescent="0.2">
      <c r="A27" s="93">
        <v>21</v>
      </c>
      <c r="B27" s="35">
        <v>10.999999999999996</v>
      </c>
      <c r="C27" s="35">
        <v>7.0000000000000018</v>
      </c>
      <c r="D27" s="35">
        <v>0</v>
      </c>
      <c r="E27" s="35">
        <v>0</v>
      </c>
      <c r="F27" s="35">
        <v>15.000000000000002</v>
      </c>
      <c r="G27" s="35">
        <v>5.9999999999999982</v>
      </c>
      <c r="H27" s="35">
        <v>1.0000000000000002</v>
      </c>
      <c r="I27" s="35">
        <v>0</v>
      </c>
      <c r="J27" s="35">
        <v>4.0000000000000018</v>
      </c>
      <c r="K27" s="35">
        <v>0</v>
      </c>
      <c r="L27" s="35">
        <v>6.0000000000000018</v>
      </c>
      <c r="M27" s="35">
        <v>4.9999999999999991</v>
      </c>
      <c r="N27" s="35">
        <v>0</v>
      </c>
      <c r="O27" s="35">
        <v>0</v>
      </c>
      <c r="P27" s="35">
        <v>6</v>
      </c>
      <c r="Q27" s="35">
        <v>1</v>
      </c>
      <c r="R27" s="35">
        <v>1.0000000000000004</v>
      </c>
      <c r="S27" s="35">
        <v>0</v>
      </c>
      <c r="T27" s="63">
        <v>0</v>
      </c>
      <c r="U27" s="63">
        <v>2</v>
      </c>
      <c r="V27" s="63">
        <v>0</v>
      </c>
      <c r="W27" s="64">
        <v>0</v>
      </c>
      <c r="X27" s="104">
        <f t="shared" si="0"/>
        <v>44</v>
      </c>
      <c r="Y27" s="35">
        <f t="shared" si="0"/>
        <v>21</v>
      </c>
      <c r="Z27" s="35">
        <f t="shared" si="1"/>
        <v>32</v>
      </c>
      <c r="AA27" s="105">
        <f t="shared" si="1"/>
        <v>20</v>
      </c>
      <c r="AB27" s="108"/>
    </row>
    <row r="28" spans="1:28" ht="12" customHeight="1" thickBot="1" x14ac:dyDescent="0.25">
      <c r="A28" s="95" t="s">
        <v>17</v>
      </c>
      <c r="B28" s="28">
        <f t="shared" ref="B28:S28" si="2">SUM(B7:B27)</f>
        <v>217</v>
      </c>
      <c r="C28" s="28">
        <f t="shared" si="2"/>
        <v>472.00000000000011</v>
      </c>
      <c r="D28" s="28">
        <f t="shared" si="2"/>
        <v>24</v>
      </c>
      <c r="E28" s="28">
        <f t="shared" si="2"/>
        <v>20</v>
      </c>
      <c r="F28" s="28">
        <f t="shared" si="2"/>
        <v>455.00000000000017</v>
      </c>
      <c r="G28" s="28">
        <f t="shared" si="2"/>
        <v>425.00000000000006</v>
      </c>
      <c r="H28" s="28">
        <f t="shared" si="2"/>
        <v>43</v>
      </c>
      <c r="I28" s="28">
        <f t="shared" si="2"/>
        <v>35</v>
      </c>
      <c r="J28" s="28">
        <f t="shared" si="2"/>
        <v>84</v>
      </c>
      <c r="K28" s="28">
        <f t="shared" si="2"/>
        <v>7</v>
      </c>
      <c r="L28" s="28">
        <f t="shared" si="2"/>
        <v>145.00000000000003</v>
      </c>
      <c r="M28" s="28">
        <f t="shared" si="2"/>
        <v>335.00000000000006</v>
      </c>
      <c r="N28" s="28">
        <f t="shared" si="2"/>
        <v>1</v>
      </c>
      <c r="O28" s="28">
        <f t="shared" si="2"/>
        <v>2</v>
      </c>
      <c r="P28" s="28">
        <f t="shared" si="2"/>
        <v>121.00000000000001</v>
      </c>
      <c r="Q28" s="28">
        <f t="shared" si="2"/>
        <v>34</v>
      </c>
      <c r="R28" s="28">
        <f t="shared" si="2"/>
        <v>9.0000000000000018</v>
      </c>
      <c r="S28" s="28">
        <f t="shared" si="2"/>
        <v>1</v>
      </c>
      <c r="T28" s="28">
        <f>SUM(T7:T27)</f>
        <v>52</v>
      </c>
      <c r="U28" s="28">
        <f>SUM(U7:U27)</f>
        <v>186.00000000000003</v>
      </c>
      <c r="V28" s="28">
        <f>SUM(V7:V27)</f>
        <v>1</v>
      </c>
      <c r="W28" s="29">
        <f>SUM(W7:W27)</f>
        <v>19</v>
      </c>
      <c r="X28" s="96">
        <f t="shared" si="0"/>
        <v>1152.0000000000002</v>
      </c>
      <c r="Y28" s="28">
        <f t="shared" si="0"/>
        <v>1536.0000000000002</v>
      </c>
      <c r="Z28" s="28">
        <f t="shared" si="1"/>
        <v>869.00000000000023</v>
      </c>
      <c r="AA28" s="29">
        <f t="shared" si="1"/>
        <v>1418.0000000000002</v>
      </c>
      <c r="AB28" s="19"/>
    </row>
    <row r="29" spans="1:28" ht="12" customHeight="1" x14ac:dyDescent="0.2">
      <c r="A29" s="97" t="s">
        <v>18</v>
      </c>
      <c r="B29" s="37">
        <v>4</v>
      </c>
      <c r="C29" s="37">
        <v>0</v>
      </c>
      <c r="D29" s="37">
        <v>1</v>
      </c>
      <c r="E29" s="37">
        <v>0</v>
      </c>
      <c r="F29" s="37">
        <v>4</v>
      </c>
      <c r="G29" s="37">
        <v>0</v>
      </c>
      <c r="H29" s="37">
        <v>0</v>
      </c>
      <c r="I29" s="37">
        <v>0</v>
      </c>
      <c r="J29" s="37">
        <v>0</v>
      </c>
      <c r="K29" s="37">
        <v>0</v>
      </c>
      <c r="L29" s="37">
        <v>8</v>
      </c>
      <c r="M29" s="37">
        <v>1</v>
      </c>
      <c r="N29" s="37">
        <v>0</v>
      </c>
      <c r="O29" s="37">
        <v>0</v>
      </c>
      <c r="P29" s="37">
        <v>3</v>
      </c>
      <c r="Q29" s="37">
        <v>0</v>
      </c>
      <c r="R29" s="37">
        <v>2</v>
      </c>
      <c r="S29" s="37">
        <v>0</v>
      </c>
      <c r="T29" s="63">
        <v>8</v>
      </c>
      <c r="U29" s="63">
        <v>1</v>
      </c>
      <c r="V29" s="63">
        <v>5</v>
      </c>
      <c r="W29" s="64">
        <v>0</v>
      </c>
      <c r="X29" s="98">
        <f t="shared" si="0"/>
        <v>35</v>
      </c>
      <c r="Y29" s="37">
        <f t="shared" si="0"/>
        <v>2</v>
      </c>
      <c r="Z29" s="37">
        <f t="shared" si="1"/>
        <v>24</v>
      </c>
      <c r="AA29" s="99">
        <f t="shared" si="1"/>
        <v>2</v>
      </c>
      <c r="AB29" s="108"/>
    </row>
    <row r="30" spans="1:28" ht="12" customHeight="1" thickBot="1" x14ac:dyDescent="0.25">
      <c r="A30" s="95" t="s">
        <v>19</v>
      </c>
      <c r="B30" s="28">
        <f t="shared" ref="B30:W30" si="3">SUM(B28:B29)</f>
        <v>221</v>
      </c>
      <c r="C30" s="28">
        <f t="shared" si="3"/>
        <v>472.00000000000011</v>
      </c>
      <c r="D30" s="28">
        <f t="shared" si="3"/>
        <v>25</v>
      </c>
      <c r="E30" s="28">
        <f t="shared" si="3"/>
        <v>20</v>
      </c>
      <c r="F30" s="28">
        <f t="shared" si="3"/>
        <v>459.00000000000017</v>
      </c>
      <c r="G30" s="28">
        <f t="shared" si="3"/>
        <v>425.00000000000006</v>
      </c>
      <c r="H30" s="28">
        <f t="shared" si="3"/>
        <v>43</v>
      </c>
      <c r="I30" s="28">
        <f t="shared" si="3"/>
        <v>35</v>
      </c>
      <c r="J30" s="28">
        <f t="shared" si="3"/>
        <v>84</v>
      </c>
      <c r="K30" s="28">
        <f t="shared" si="3"/>
        <v>7</v>
      </c>
      <c r="L30" s="28">
        <f t="shared" si="3"/>
        <v>153.00000000000003</v>
      </c>
      <c r="M30" s="28">
        <f t="shared" si="3"/>
        <v>336.00000000000006</v>
      </c>
      <c r="N30" s="28">
        <f t="shared" si="3"/>
        <v>1</v>
      </c>
      <c r="O30" s="28">
        <f t="shared" si="3"/>
        <v>2</v>
      </c>
      <c r="P30" s="28">
        <f t="shared" si="3"/>
        <v>124.00000000000001</v>
      </c>
      <c r="Q30" s="28">
        <f t="shared" si="3"/>
        <v>34</v>
      </c>
      <c r="R30" s="28">
        <f t="shared" si="3"/>
        <v>11.000000000000002</v>
      </c>
      <c r="S30" s="28">
        <f t="shared" si="3"/>
        <v>1</v>
      </c>
      <c r="T30" s="28">
        <f t="shared" si="3"/>
        <v>60</v>
      </c>
      <c r="U30" s="28">
        <f t="shared" si="3"/>
        <v>187.00000000000003</v>
      </c>
      <c r="V30" s="28">
        <f>SUM(V28:V29)</f>
        <v>6</v>
      </c>
      <c r="W30" s="29">
        <f t="shared" si="3"/>
        <v>19</v>
      </c>
      <c r="X30" s="96">
        <f t="shared" si="0"/>
        <v>1187.0000000000002</v>
      </c>
      <c r="Y30" s="28">
        <f t="shared" si="0"/>
        <v>1538.0000000000002</v>
      </c>
      <c r="Z30" s="28">
        <f t="shared" si="1"/>
        <v>893.00000000000023</v>
      </c>
      <c r="AA30" s="29">
        <f t="shared" si="1"/>
        <v>1420.0000000000002</v>
      </c>
      <c r="AB30" s="19"/>
    </row>
    <row r="31" spans="1:28"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2" customHeight="1" x14ac:dyDescent="0.2">
      <c r="A32" s="77" t="s">
        <v>289</v>
      </c>
      <c r="D32" s="100"/>
    </row>
    <row r="34" spans="1:27" ht="25.5" customHeight="1" thickBot="1" x14ac:dyDescent="0.35">
      <c r="A34" s="53" t="s">
        <v>167</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06" t="s">
        <v>14</v>
      </c>
      <c r="Y35" s="407"/>
      <c r="Z35" s="408"/>
      <c r="AA35" s="40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14.999999999999998</v>
      </c>
      <c r="C38" s="34">
        <v>31.000000000000025</v>
      </c>
      <c r="D38" s="34">
        <v>1</v>
      </c>
      <c r="E38" s="34">
        <v>0</v>
      </c>
      <c r="F38" s="34">
        <v>27.000000000000011</v>
      </c>
      <c r="G38" s="34">
        <v>24.999999999999996</v>
      </c>
      <c r="H38" s="34">
        <v>2</v>
      </c>
      <c r="I38" s="34">
        <v>1</v>
      </c>
      <c r="J38" s="34">
        <v>7.0000000000000018</v>
      </c>
      <c r="K38" s="34">
        <v>0</v>
      </c>
      <c r="L38" s="34">
        <v>13.000000000000011</v>
      </c>
      <c r="M38" s="34">
        <v>19.999999999999996</v>
      </c>
      <c r="N38" s="34">
        <v>0</v>
      </c>
      <c r="O38" s="34">
        <v>1</v>
      </c>
      <c r="P38" s="34">
        <v>23</v>
      </c>
      <c r="Q38" s="34">
        <v>3.0000000000000004</v>
      </c>
      <c r="R38" s="34">
        <v>1.0000000000000004</v>
      </c>
      <c r="S38" s="34">
        <v>1</v>
      </c>
      <c r="T38" s="33">
        <v>11.000000000000002</v>
      </c>
      <c r="U38" s="33">
        <v>43.999999999999993</v>
      </c>
      <c r="V38" s="33">
        <v>0</v>
      </c>
      <c r="W38" s="59">
        <v>6.0000000000000018</v>
      </c>
      <c r="X38" s="102">
        <f t="shared" ref="X38:Y55" si="4">SUM(B38,D38,F38,H38,J38,L38,N38,P38,R38,T38,V38)</f>
        <v>100.00000000000001</v>
      </c>
      <c r="Y38" s="34">
        <f t="shared" si="4"/>
        <v>132</v>
      </c>
      <c r="Z38" s="34">
        <f t="shared" ref="Z38:AA55" si="5">SUM(B38,F38,L38,T38)</f>
        <v>66.000000000000014</v>
      </c>
      <c r="AA38" s="103">
        <f t="shared" si="5"/>
        <v>120</v>
      </c>
    </row>
    <row r="39" spans="1:27" ht="12" customHeight="1" x14ac:dyDescent="0.2">
      <c r="A39" s="92">
        <v>2</v>
      </c>
      <c r="B39" s="34">
        <v>5.0000000000000009</v>
      </c>
      <c r="C39" s="34">
        <v>29</v>
      </c>
      <c r="D39" s="34">
        <v>1</v>
      </c>
      <c r="E39" s="34">
        <v>1</v>
      </c>
      <c r="F39" s="34">
        <v>9.9999999999999929</v>
      </c>
      <c r="G39" s="34">
        <v>23.999999999999996</v>
      </c>
      <c r="H39" s="34">
        <v>2</v>
      </c>
      <c r="I39" s="34">
        <v>1</v>
      </c>
      <c r="J39" s="34">
        <v>3.9999999999999996</v>
      </c>
      <c r="K39" s="34">
        <v>0</v>
      </c>
      <c r="L39" s="34">
        <v>5</v>
      </c>
      <c r="M39" s="34">
        <v>21.000000000000011</v>
      </c>
      <c r="N39" s="34">
        <v>0</v>
      </c>
      <c r="O39" s="34">
        <v>0</v>
      </c>
      <c r="P39" s="34">
        <v>5.0000000000000009</v>
      </c>
      <c r="Q39" s="34">
        <v>3.0000000000000004</v>
      </c>
      <c r="R39" s="34">
        <v>0</v>
      </c>
      <c r="S39" s="34">
        <v>0</v>
      </c>
      <c r="T39" s="33">
        <v>2</v>
      </c>
      <c r="U39" s="33">
        <v>12.999999999999998</v>
      </c>
      <c r="V39" s="33">
        <v>0</v>
      </c>
      <c r="W39" s="59">
        <v>1</v>
      </c>
      <c r="X39" s="102">
        <f t="shared" si="4"/>
        <v>33.999999999999993</v>
      </c>
      <c r="Y39" s="34">
        <f t="shared" si="4"/>
        <v>93.000000000000014</v>
      </c>
      <c r="Z39" s="34">
        <f t="shared" si="5"/>
        <v>21.999999999999993</v>
      </c>
      <c r="AA39" s="103">
        <f t="shared" si="5"/>
        <v>87.000000000000014</v>
      </c>
    </row>
    <row r="40" spans="1:27" ht="12" customHeight="1" x14ac:dyDescent="0.2">
      <c r="A40" s="93">
        <v>3</v>
      </c>
      <c r="B40" s="35">
        <v>10.999999999999998</v>
      </c>
      <c r="C40" s="35">
        <v>27.999999999999993</v>
      </c>
      <c r="D40" s="35">
        <v>1</v>
      </c>
      <c r="E40" s="35">
        <v>2</v>
      </c>
      <c r="F40" s="35">
        <v>28.000000000000004</v>
      </c>
      <c r="G40" s="35">
        <v>26.000000000000021</v>
      </c>
      <c r="H40" s="35">
        <v>2.0000000000000004</v>
      </c>
      <c r="I40" s="35">
        <v>3</v>
      </c>
      <c r="J40" s="35">
        <v>8</v>
      </c>
      <c r="K40" s="35">
        <v>0</v>
      </c>
      <c r="L40" s="35">
        <v>13.000000000000004</v>
      </c>
      <c r="M40" s="35">
        <v>22.000000000000004</v>
      </c>
      <c r="N40" s="35">
        <v>0</v>
      </c>
      <c r="O40" s="35">
        <v>0</v>
      </c>
      <c r="P40" s="35">
        <v>21.000000000000007</v>
      </c>
      <c r="Q40" s="35">
        <v>1</v>
      </c>
      <c r="R40" s="35">
        <v>0</v>
      </c>
      <c r="S40" s="35">
        <v>0</v>
      </c>
      <c r="T40" s="63">
        <v>10.000000000000004</v>
      </c>
      <c r="U40" s="63">
        <v>31.999999999999993</v>
      </c>
      <c r="V40" s="63">
        <v>0</v>
      </c>
      <c r="W40" s="64">
        <v>1.0000000000000002</v>
      </c>
      <c r="X40" s="104">
        <f t="shared" si="4"/>
        <v>94</v>
      </c>
      <c r="Y40" s="35">
        <f t="shared" si="4"/>
        <v>115</v>
      </c>
      <c r="Z40" s="35">
        <f t="shared" si="5"/>
        <v>62</v>
      </c>
      <c r="AA40" s="105">
        <f t="shared" si="5"/>
        <v>108</v>
      </c>
    </row>
    <row r="41" spans="1:27" ht="12" customHeight="1" x14ac:dyDescent="0.2">
      <c r="A41" s="94">
        <v>4</v>
      </c>
      <c r="B41" s="36">
        <v>26.000000000000014</v>
      </c>
      <c r="C41" s="36">
        <v>27.000000000000004</v>
      </c>
      <c r="D41" s="36">
        <v>4</v>
      </c>
      <c r="E41" s="36">
        <v>1</v>
      </c>
      <c r="F41" s="36">
        <v>52.999999999999929</v>
      </c>
      <c r="G41" s="36">
        <v>25.999999999999989</v>
      </c>
      <c r="H41" s="36">
        <v>7</v>
      </c>
      <c r="I41" s="36">
        <v>1.0000000000000002</v>
      </c>
      <c r="J41" s="36">
        <v>10.000000000000009</v>
      </c>
      <c r="K41" s="36">
        <v>1</v>
      </c>
      <c r="L41" s="36">
        <v>17.000000000000007</v>
      </c>
      <c r="M41" s="36">
        <v>18.000000000000007</v>
      </c>
      <c r="N41" s="36">
        <v>0</v>
      </c>
      <c r="O41" s="36">
        <v>0</v>
      </c>
      <c r="P41" s="36">
        <v>10.999999999999998</v>
      </c>
      <c r="Q41" s="36">
        <v>2.0000000000000004</v>
      </c>
      <c r="R41" s="36">
        <v>1.0000000000000002</v>
      </c>
      <c r="S41" s="36">
        <v>0</v>
      </c>
      <c r="T41" s="74">
        <v>2</v>
      </c>
      <c r="U41" s="74">
        <v>2</v>
      </c>
      <c r="V41" s="74">
        <v>0</v>
      </c>
      <c r="W41" s="75">
        <v>0</v>
      </c>
      <c r="X41" s="106">
        <f t="shared" si="4"/>
        <v>130.99999999999997</v>
      </c>
      <c r="Y41" s="36">
        <f t="shared" si="4"/>
        <v>78</v>
      </c>
      <c r="Z41" s="36">
        <f t="shared" si="5"/>
        <v>97.999999999999943</v>
      </c>
      <c r="AA41" s="107">
        <f t="shared" si="5"/>
        <v>73</v>
      </c>
    </row>
    <row r="42" spans="1:27" ht="12" customHeight="1" x14ac:dyDescent="0.2">
      <c r="A42" s="92">
        <v>5</v>
      </c>
      <c r="B42" s="34">
        <v>11</v>
      </c>
      <c r="C42" s="34">
        <v>26.000000000000007</v>
      </c>
      <c r="D42" s="34">
        <v>0</v>
      </c>
      <c r="E42" s="34">
        <v>4</v>
      </c>
      <c r="F42" s="34">
        <v>19.000000000000011</v>
      </c>
      <c r="G42" s="34">
        <v>22.000000000000014</v>
      </c>
      <c r="H42" s="34">
        <v>0</v>
      </c>
      <c r="I42" s="34">
        <v>4</v>
      </c>
      <c r="J42" s="34">
        <v>5</v>
      </c>
      <c r="K42" s="34">
        <v>0</v>
      </c>
      <c r="L42" s="34">
        <v>9</v>
      </c>
      <c r="M42" s="34">
        <v>17.999999999999996</v>
      </c>
      <c r="N42" s="34">
        <v>0</v>
      </c>
      <c r="O42" s="34">
        <v>0</v>
      </c>
      <c r="P42" s="34">
        <v>10</v>
      </c>
      <c r="Q42" s="34">
        <v>4</v>
      </c>
      <c r="R42" s="34">
        <v>1.0000000000000002</v>
      </c>
      <c r="S42" s="34">
        <v>0</v>
      </c>
      <c r="T42" s="33">
        <v>3</v>
      </c>
      <c r="U42" s="33">
        <v>17.000000000000004</v>
      </c>
      <c r="V42" s="33">
        <v>0</v>
      </c>
      <c r="W42" s="59">
        <v>1</v>
      </c>
      <c r="X42" s="102">
        <f t="shared" si="4"/>
        <v>58.000000000000014</v>
      </c>
      <c r="Y42" s="34">
        <f t="shared" si="4"/>
        <v>96.000000000000014</v>
      </c>
      <c r="Z42" s="34">
        <f t="shared" si="5"/>
        <v>42.000000000000014</v>
      </c>
      <c r="AA42" s="103">
        <f t="shared" si="5"/>
        <v>83.000000000000014</v>
      </c>
    </row>
    <row r="43" spans="1:27" ht="12" customHeight="1" x14ac:dyDescent="0.2">
      <c r="A43" s="93">
        <v>6</v>
      </c>
      <c r="B43" s="35">
        <v>10</v>
      </c>
      <c r="C43" s="35">
        <v>25.000000000000007</v>
      </c>
      <c r="D43" s="35">
        <v>3</v>
      </c>
      <c r="E43" s="35">
        <v>2</v>
      </c>
      <c r="F43" s="35">
        <v>20.000000000000014</v>
      </c>
      <c r="G43" s="35">
        <v>25.000000000000007</v>
      </c>
      <c r="H43" s="35">
        <v>1.9999999999999998</v>
      </c>
      <c r="I43" s="35">
        <v>3.9999999999999996</v>
      </c>
      <c r="J43" s="35">
        <v>3</v>
      </c>
      <c r="K43" s="35">
        <v>0</v>
      </c>
      <c r="L43" s="35">
        <v>9.0000000000000018</v>
      </c>
      <c r="M43" s="35">
        <v>21.999999999999993</v>
      </c>
      <c r="N43" s="35">
        <v>0</v>
      </c>
      <c r="O43" s="35">
        <v>0</v>
      </c>
      <c r="P43" s="35">
        <v>6.0000000000000009</v>
      </c>
      <c r="Q43" s="35">
        <v>2</v>
      </c>
      <c r="R43" s="35">
        <v>0</v>
      </c>
      <c r="S43" s="35">
        <v>0</v>
      </c>
      <c r="T43" s="63">
        <v>3.9999999999999996</v>
      </c>
      <c r="U43" s="63">
        <v>8</v>
      </c>
      <c r="V43" s="63">
        <v>0</v>
      </c>
      <c r="W43" s="64">
        <v>0</v>
      </c>
      <c r="X43" s="104">
        <f t="shared" si="4"/>
        <v>57.000000000000014</v>
      </c>
      <c r="Y43" s="35">
        <f t="shared" si="4"/>
        <v>88</v>
      </c>
      <c r="Z43" s="35">
        <f t="shared" si="5"/>
        <v>43.000000000000014</v>
      </c>
      <c r="AA43" s="105">
        <f t="shared" si="5"/>
        <v>80</v>
      </c>
    </row>
    <row r="44" spans="1:27" ht="12" customHeight="1" x14ac:dyDescent="0.2">
      <c r="A44" s="94">
        <v>7</v>
      </c>
      <c r="B44" s="36">
        <v>15.999999999999996</v>
      </c>
      <c r="C44" s="36">
        <v>33.999999999999993</v>
      </c>
      <c r="D44" s="36">
        <v>0</v>
      </c>
      <c r="E44" s="36">
        <v>1</v>
      </c>
      <c r="F44" s="36">
        <v>34.000000000000028</v>
      </c>
      <c r="G44" s="36">
        <v>32.000000000000028</v>
      </c>
      <c r="H44" s="36">
        <v>2</v>
      </c>
      <c r="I44" s="36">
        <v>2</v>
      </c>
      <c r="J44" s="36">
        <v>4</v>
      </c>
      <c r="K44" s="36">
        <v>2</v>
      </c>
      <c r="L44" s="36">
        <v>9.0000000000000053</v>
      </c>
      <c r="M44" s="36">
        <v>20.000000000000004</v>
      </c>
      <c r="N44" s="36">
        <v>0</v>
      </c>
      <c r="O44" s="36">
        <v>0</v>
      </c>
      <c r="P44" s="36">
        <v>6.0000000000000009</v>
      </c>
      <c r="Q44" s="36">
        <v>3</v>
      </c>
      <c r="R44" s="36">
        <v>0</v>
      </c>
      <c r="S44" s="36">
        <v>0</v>
      </c>
      <c r="T44" s="74">
        <v>4</v>
      </c>
      <c r="U44" s="74">
        <v>7</v>
      </c>
      <c r="V44" s="74">
        <v>0</v>
      </c>
      <c r="W44" s="75">
        <v>0</v>
      </c>
      <c r="X44" s="106">
        <f t="shared" si="4"/>
        <v>75.000000000000028</v>
      </c>
      <c r="Y44" s="36">
        <f t="shared" si="4"/>
        <v>101.00000000000003</v>
      </c>
      <c r="Z44" s="36">
        <f t="shared" si="5"/>
        <v>63.000000000000036</v>
      </c>
      <c r="AA44" s="107">
        <f t="shared" si="5"/>
        <v>93.000000000000028</v>
      </c>
    </row>
    <row r="45" spans="1:27" ht="12" customHeight="1" x14ac:dyDescent="0.2">
      <c r="A45" s="92">
        <v>8</v>
      </c>
      <c r="B45" s="34">
        <v>26.999999999999993</v>
      </c>
      <c r="C45" s="34">
        <v>18.000000000000018</v>
      </c>
      <c r="D45" s="34">
        <v>0</v>
      </c>
      <c r="E45" s="34">
        <v>0</v>
      </c>
      <c r="F45" s="34">
        <v>32</v>
      </c>
      <c r="G45" s="34">
        <v>16.000000000000011</v>
      </c>
      <c r="H45" s="34">
        <v>3.0000000000000009</v>
      </c>
      <c r="I45" s="34">
        <v>0</v>
      </c>
      <c r="J45" s="34">
        <v>8</v>
      </c>
      <c r="K45" s="34">
        <v>1</v>
      </c>
      <c r="L45" s="34">
        <v>10.999999999999998</v>
      </c>
      <c r="M45" s="34">
        <v>11.999999999999998</v>
      </c>
      <c r="N45" s="34">
        <v>0</v>
      </c>
      <c r="O45" s="34">
        <v>0</v>
      </c>
      <c r="P45" s="34">
        <v>9</v>
      </c>
      <c r="Q45" s="34">
        <v>2.0000000000000004</v>
      </c>
      <c r="R45" s="34">
        <v>1.0000000000000004</v>
      </c>
      <c r="S45" s="34">
        <v>0</v>
      </c>
      <c r="T45" s="33">
        <v>1</v>
      </c>
      <c r="U45" s="33">
        <v>6</v>
      </c>
      <c r="V45" s="33">
        <v>0</v>
      </c>
      <c r="W45" s="59">
        <v>0</v>
      </c>
      <c r="X45" s="102">
        <f t="shared" si="4"/>
        <v>92</v>
      </c>
      <c r="Y45" s="34">
        <f t="shared" si="4"/>
        <v>55.000000000000028</v>
      </c>
      <c r="Z45" s="34">
        <f t="shared" si="5"/>
        <v>70.999999999999986</v>
      </c>
      <c r="AA45" s="103">
        <f t="shared" si="5"/>
        <v>52.000000000000028</v>
      </c>
    </row>
    <row r="46" spans="1:27" ht="12" customHeight="1" x14ac:dyDescent="0.2">
      <c r="A46" s="93">
        <v>9</v>
      </c>
      <c r="B46" s="35">
        <v>11.999999999999996</v>
      </c>
      <c r="C46" s="35">
        <v>24</v>
      </c>
      <c r="D46" s="35">
        <v>0</v>
      </c>
      <c r="E46" s="35">
        <v>0</v>
      </c>
      <c r="F46" s="35">
        <v>40.000000000000036</v>
      </c>
      <c r="G46" s="35">
        <v>23.000000000000011</v>
      </c>
      <c r="H46" s="35">
        <v>0</v>
      </c>
      <c r="I46" s="35">
        <v>0</v>
      </c>
      <c r="J46" s="35">
        <v>6.0000000000000036</v>
      </c>
      <c r="K46" s="35">
        <v>0</v>
      </c>
      <c r="L46" s="35">
        <v>9.0000000000000018</v>
      </c>
      <c r="M46" s="35">
        <v>17</v>
      </c>
      <c r="N46" s="35">
        <v>0</v>
      </c>
      <c r="O46" s="35">
        <v>0</v>
      </c>
      <c r="P46" s="35">
        <v>6.0000000000000009</v>
      </c>
      <c r="Q46" s="35">
        <v>3.0000000000000009</v>
      </c>
      <c r="R46" s="35">
        <v>2.0000000000000004</v>
      </c>
      <c r="S46" s="35">
        <v>0</v>
      </c>
      <c r="T46" s="63">
        <v>0</v>
      </c>
      <c r="U46" s="63">
        <v>6</v>
      </c>
      <c r="V46" s="63">
        <v>1</v>
      </c>
      <c r="W46" s="64">
        <v>0</v>
      </c>
      <c r="X46" s="104">
        <f t="shared" si="4"/>
        <v>76.000000000000028</v>
      </c>
      <c r="Y46" s="35">
        <f t="shared" si="4"/>
        <v>73.000000000000014</v>
      </c>
      <c r="Z46" s="35">
        <f t="shared" si="5"/>
        <v>61.000000000000028</v>
      </c>
      <c r="AA46" s="105">
        <f t="shared" si="5"/>
        <v>70.000000000000014</v>
      </c>
    </row>
    <row r="47" spans="1:27" ht="12" customHeight="1" x14ac:dyDescent="0.2">
      <c r="A47" s="94">
        <v>10</v>
      </c>
      <c r="B47" s="36">
        <v>17</v>
      </c>
      <c r="C47" s="36">
        <v>25.000000000000007</v>
      </c>
      <c r="D47" s="36">
        <v>3</v>
      </c>
      <c r="E47" s="36">
        <v>0</v>
      </c>
      <c r="F47" s="36">
        <v>36.999999999999964</v>
      </c>
      <c r="G47" s="36">
        <v>23.000000000000011</v>
      </c>
      <c r="H47" s="36">
        <v>3</v>
      </c>
      <c r="I47" s="36">
        <v>0</v>
      </c>
      <c r="J47" s="36">
        <v>6.0000000000000009</v>
      </c>
      <c r="K47" s="36">
        <v>0</v>
      </c>
      <c r="L47" s="36">
        <v>9.0000000000000036</v>
      </c>
      <c r="M47" s="36">
        <v>20</v>
      </c>
      <c r="N47" s="36">
        <v>0</v>
      </c>
      <c r="O47" s="36">
        <v>0</v>
      </c>
      <c r="P47" s="36">
        <v>6.0000000000000009</v>
      </c>
      <c r="Q47" s="36">
        <v>5</v>
      </c>
      <c r="R47" s="36">
        <v>2.0000000000000004</v>
      </c>
      <c r="S47" s="36">
        <v>0</v>
      </c>
      <c r="T47" s="74">
        <v>1</v>
      </c>
      <c r="U47" s="74">
        <v>6.0000000000000027</v>
      </c>
      <c r="V47" s="74">
        <v>0</v>
      </c>
      <c r="W47" s="75">
        <v>0</v>
      </c>
      <c r="X47" s="106">
        <f t="shared" si="4"/>
        <v>83.999999999999972</v>
      </c>
      <c r="Y47" s="36">
        <f t="shared" si="4"/>
        <v>79.000000000000014</v>
      </c>
      <c r="Z47" s="36">
        <f t="shared" si="5"/>
        <v>63.999999999999972</v>
      </c>
      <c r="AA47" s="107">
        <f t="shared" si="5"/>
        <v>74.000000000000014</v>
      </c>
    </row>
    <row r="48" spans="1:27" ht="12" customHeight="1" x14ac:dyDescent="0.2">
      <c r="A48" s="92">
        <v>11</v>
      </c>
      <c r="B48" s="34">
        <v>13.000000000000002</v>
      </c>
      <c r="C48" s="34">
        <v>34.999999999999993</v>
      </c>
      <c r="D48" s="34">
        <v>4</v>
      </c>
      <c r="E48" s="34">
        <v>0</v>
      </c>
      <c r="F48" s="34">
        <v>39.999999999999957</v>
      </c>
      <c r="G48" s="34">
        <v>30</v>
      </c>
      <c r="H48" s="34">
        <v>7.0000000000000009</v>
      </c>
      <c r="I48" s="34">
        <v>1</v>
      </c>
      <c r="J48" s="34">
        <v>7</v>
      </c>
      <c r="K48" s="34">
        <v>1</v>
      </c>
      <c r="L48" s="34">
        <v>7.9999999999999991</v>
      </c>
      <c r="M48" s="34">
        <v>25.000000000000011</v>
      </c>
      <c r="N48" s="34">
        <v>0</v>
      </c>
      <c r="O48" s="34">
        <v>0</v>
      </c>
      <c r="P48" s="34">
        <v>3.0000000000000004</v>
      </c>
      <c r="Q48" s="34">
        <v>1</v>
      </c>
      <c r="R48" s="34">
        <v>0</v>
      </c>
      <c r="S48" s="34">
        <v>0</v>
      </c>
      <c r="T48" s="33">
        <v>1</v>
      </c>
      <c r="U48" s="33">
        <v>5</v>
      </c>
      <c r="V48" s="33">
        <v>0</v>
      </c>
      <c r="W48" s="59">
        <v>0</v>
      </c>
      <c r="X48" s="102">
        <f t="shared" si="4"/>
        <v>82.999999999999957</v>
      </c>
      <c r="Y48" s="34">
        <f t="shared" si="4"/>
        <v>98.000000000000014</v>
      </c>
      <c r="Z48" s="34">
        <f t="shared" si="5"/>
        <v>61.999999999999957</v>
      </c>
      <c r="AA48" s="103">
        <f t="shared" si="5"/>
        <v>95.000000000000014</v>
      </c>
    </row>
    <row r="49" spans="1:27" ht="12" customHeight="1" x14ac:dyDescent="0.2">
      <c r="A49" s="93">
        <v>12</v>
      </c>
      <c r="B49" s="35">
        <v>16.000000000000004</v>
      </c>
      <c r="C49" s="35">
        <v>39.000000000000028</v>
      </c>
      <c r="D49" s="35">
        <v>1</v>
      </c>
      <c r="E49" s="35">
        <v>2</v>
      </c>
      <c r="F49" s="35">
        <v>36.999999999999986</v>
      </c>
      <c r="G49" s="35">
        <v>34.999999999999979</v>
      </c>
      <c r="H49" s="35">
        <v>1.9999999999999998</v>
      </c>
      <c r="I49" s="35">
        <v>5.0000000000000009</v>
      </c>
      <c r="J49" s="35">
        <v>4</v>
      </c>
      <c r="K49" s="35">
        <v>0</v>
      </c>
      <c r="L49" s="35">
        <v>8.9999999999999964</v>
      </c>
      <c r="M49" s="35">
        <v>28.000000000000014</v>
      </c>
      <c r="N49" s="35">
        <v>0</v>
      </c>
      <c r="O49" s="35">
        <v>0</v>
      </c>
      <c r="P49" s="35">
        <v>4</v>
      </c>
      <c r="Q49" s="35">
        <v>1.0000000000000004</v>
      </c>
      <c r="R49" s="35">
        <v>0</v>
      </c>
      <c r="S49" s="35">
        <v>0</v>
      </c>
      <c r="T49" s="63">
        <v>0</v>
      </c>
      <c r="U49" s="63">
        <v>3</v>
      </c>
      <c r="V49" s="63">
        <v>0</v>
      </c>
      <c r="W49" s="64">
        <v>2</v>
      </c>
      <c r="X49" s="104">
        <f t="shared" si="4"/>
        <v>72.999999999999986</v>
      </c>
      <c r="Y49" s="35">
        <f t="shared" si="4"/>
        <v>115.00000000000001</v>
      </c>
      <c r="Z49" s="35">
        <f t="shared" si="5"/>
        <v>61.999999999999986</v>
      </c>
      <c r="AA49" s="105">
        <f t="shared" si="5"/>
        <v>105.00000000000001</v>
      </c>
    </row>
    <row r="50" spans="1:27" ht="12" customHeight="1" x14ac:dyDescent="0.2">
      <c r="A50" s="94">
        <v>13</v>
      </c>
      <c r="B50" s="36">
        <v>9.9999999999999982</v>
      </c>
      <c r="C50" s="36">
        <v>59.000000000000078</v>
      </c>
      <c r="D50" s="36">
        <v>1</v>
      </c>
      <c r="E50" s="36">
        <v>1</v>
      </c>
      <c r="F50" s="36">
        <v>23.000000000000014</v>
      </c>
      <c r="G50" s="36">
        <v>53.999999999999957</v>
      </c>
      <c r="H50" s="36">
        <v>3.0000000000000009</v>
      </c>
      <c r="I50" s="36">
        <v>3</v>
      </c>
      <c r="J50" s="36">
        <v>5.0000000000000009</v>
      </c>
      <c r="K50" s="36">
        <v>1</v>
      </c>
      <c r="L50" s="36">
        <v>8.0000000000000053</v>
      </c>
      <c r="M50" s="36">
        <v>43.999999999999979</v>
      </c>
      <c r="N50" s="36">
        <v>0</v>
      </c>
      <c r="O50" s="36">
        <v>0</v>
      </c>
      <c r="P50" s="36">
        <v>4</v>
      </c>
      <c r="Q50" s="36">
        <v>2.0000000000000004</v>
      </c>
      <c r="R50" s="36">
        <v>0</v>
      </c>
      <c r="S50" s="36">
        <v>0</v>
      </c>
      <c r="T50" s="74">
        <v>3</v>
      </c>
      <c r="U50" s="74">
        <v>16</v>
      </c>
      <c r="V50" s="74">
        <v>0</v>
      </c>
      <c r="W50" s="75">
        <v>4</v>
      </c>
      <c r="X50" s="106">
        <f t="shared" si="4"/>
        <v>57.000000000000021</v>
      </c>
      <c r="Y50" s="36">
        <f t="shared" si="4"/>
        <v>184</v>
      </c>
      <c r="Z50" s="36">
        <f t="shared" si="5"/>
        <v>44.000000000000021</v>
      </c>
      <c r="AA50" s="107">
        <f t="shared" si="5"/>
        <v>173</v>
      </c>
    </row>
    <row r="51" spans="1:27" ht="12" customHeight="1" x14ac:dyDescent="0.2">
      <c r="A51" s="92">
        <v>14</v>
      </c>
      <c r="B51" s="34">
        <v>18.000000000000007</v>
      </c>
      <c r="C51" s="34">
        <v>44.000000000000036</v>
      </c>
      <c r="D51" s="34">
        <v>5</v>
      </c>
      <c r="E51" s="34">
        <v>3</v>
      </c>
      <c r="F51" s="34">
        <v>22.000000000000018</v>
      </c>
      <c r="G51" s="34">
        <v>39.000000000000043</v>
      </c>
      <c r="H51" s="34">
        <v>7.0000000000000018</v>
      </c>
      <c r="I51" s="34">
        <v>4</v>
      </c>
      <c r="J51" s="34">
        <v>3.0000000000000004</v>
      </c>
      <c r="K51" s="34">
        <v>1</v>
      </c>
      <c r="L51" s="34">
        <v>7</v>
      </c>
      <c r="M51" s="34">
        <v>34.000000000000021</v>
      </c>
      <c r="N51" s="34">
        <v>1</v>
      </c>
      <c r="O51" s="34">
        <v>0</v>
      </c>
      <c r="P51" s="34">
        <v>5</v>
      </c>
      <c r="Q51" s="34">
        <v>1</v>
      </c>
      <c r="R51" s="34">
        <v>0</v>
      </c>
      <c r="S51" s="34">
        <v>0</v>
      </c>
      <c r="T51" s="33">
        <v>9</v>
      </c>
      <c r="U51" s="33">
        <v>16</v>
      </c>
      <c r="V51" s="33">
        <v>0</v>
      </c>
      <c r="W51" s="59">
        <v>3</v>
      </c>
      <c r="X51" s="102">
        <f t="shared" si="4"/>
        <v>77.000000000000028</v>
      </c>
      <c r="Y51" s="34">
        <f t="shared" si="4"/>
        <v>145.00000000000011</v>
      </c>
      <c r="Z51" s="34">
        <f t="shared" si="5"/>
        <v>56.000000000000028</v>
      </c>
      <c r="AA51" s="103">
        <f t="shared" si="5"/>
        <v>133.00000000000011</v>
      </c>
    </row>
    <row r="52" spans="1:27" ht="12" customHeight="1" x14ac:dyDescent="0.2">
      <c r="A52" s="93">
        <v>15</v>
      </c>
      <c r="B52" s="35">
        <v>9.9999999999999982</v>
      </c>
      <c r="C52" s="35">
        <v>28</v>
      </c>
      <c r="D52" s="35"/>
      <c r="E52" s="35">
        <v>3</v>
      </c>
      <c r="F52" s="35">
        <v>33.000000000000036</v>
      </c>
      <c r="G52" s="35">
        <v>25.000000000000007</v>
      </c>
      <c r="H52" s="35">
        <v>1.0000000000000002</v>
      </c>
      <c r="I52" s="35">
        <v>6</v>
      </c>
      <c r="J52" s="35">
        <v>4.0000000000000018</v>
      </c>
      <c r="K52" s="35">
        <v>0</v>
      </c>
      <c r="L52" s="35">
        <v>8.9999999999999982</v>
      </c>
      <c r="M52" s="35">
        <v>14.000000000000009</v>
      </c>
      <c r="N52" s="35">
        <v>0</v>
      </c>
      <c r="O52" s="35">
        <v>1</v>
      </c>
      <c r="P52" s="35">
        <v>2</v>
      </c>
      <c r="Q52" s="35">
        <v>1</v>
      </c>
      <c r="R52" s="35">
        <v>1.0000000000000004</v>
      </c>
      <c r="S52" s="35">
        <v>0</v>
      </c>
      <c r="T52" s="63">
        <v>1</v>
      </c>
      <c r="U52" s="63">
        <v>4.9999999999999991</v>
      </c>
      <c r="V52" s="63">
        <v>0</v>
      </c>
      <c r="W52" s="64">
        <v>1</v>
      </c>
      <c r="X52" s="104">
        <f t="shared" si="4"/>
        <v>61.000000000000036</v>
      </c>
      <c r="Y52" s="35">
        <f t="shared" si="4"/>
        <v>84.000000000000014</v>
      </c>
      <c r="Z52" s="35">
        <f t="shared" si="5"/>
        <v>53.000000000000036</v>
      </c>
      <c r="AA52" s="105">
        <f t="shared" si="5"/>
        <v>72.000000000000014</v>
      </c>
    </row>
    <row r="53" spans="1:27" ht="12" customHeight="1" thickBot="1" x14ac:dyDescent="0.25">
      <c r="A53" s="95" t="s">
        <v>17</v>
      </c>
      <c r="B53" s="28">
        <f t="shared" ref="B53:W53" si="6">SUM(B38:B52)</f>
        <v>217</v>
      </c>
      <c r="C53" s="28">
        <f t="shared" si="6"/>
        <v>472.00000000000023</v>
      </c>
      <c r="D53" s="28">
        <f t="shared" si="6"/>
        <v>24</v>
      </c>
      <c r="E53" s="28">
        <f t="shared" si="6"/>
        <v>20</v>
      </c>
      <c r="F53" s="28">
        <f t="shared" si="6"/>
        <v>454.99999999999994</v>
      </c>
      <c r="G53" s="28">
        <f t="shared" si="6"/>
        <v>425.00000000000006</v>
      </c>
      <c r="H53" s="28">
        <f t="shared" si="6"/>
        <v>43</v>
      </c>
      <c r="I53" s="28">
        <f t="shared" si="6"/>
        <v>35</v>
      </c>
      <c r="J53" s="28">
        <f t="shared" si="6"/>
        <v>84.000000000000014</v>
      </c>
      <c r="K53" s="28">
        <f t="shared" si="6"/>
        <v>7</v>
      </c>
      <c r="L53" s="28">
        <f t="shared" si="6"/>
        <v>145.00000000000003</v>
      </c>
      <c r="M53" s="28">
        <f t="shared" si="6"/>
        <v>335.00000000000006</v>
      </c>
      <c r="N53" s="28">
        <f t="shared" si="6"/>
        <v>1</v>
      </c>
      <c r="O53" s="28">
        <f t="shared" si="6"/>
        <v>2</v>
      </c>
      <c r="P53" s="28">
        <f t="shared" si="6"/>
        <v>121</v>
      </c>
      <c r="Q53" s="28">
        <f t="shared" si="6"/>
        <v>34</v>
      </c>
      <c r="R53" s="28">
        <f t="shared" si="6"/>
        <v>9.0000000000000018</v>
      </c>
      <c r="S53" s="28">
        <f t="shared" si="6"/>
        <v>1</v>
      </c>
      <c r="T53" s="28">
        <f t="shared" si="6"/>
        <v>52.000000000000007</v>
      </c>
      <c r="U53" s="28">
        <f t="shared" si="6"/>
        <v>186</v>
      </c>
      <c r="V53" s="28">
        <f t="shared" si="6"/>
        <v>1</v>
      </c>
      <c r="W53" s="29">
        <f t="shared" si="6"/>
        <v>19</v>
      </c>
      <c r="X53" s="96">
        <f t="shared" si="4"/>
        <v>1152</v>
      </c>
      <c r="Y53" s="28">
        <f t="shared" si="4"/>
        <v>1536.0000000000002</v>
      </c>
      <c r="Z53" s="28">
        <f t="shared" si="5"/>
        <v>869</v>
      </c>
      <c r="AA53" s="29">
        <f t="shared" si="5"/>
        <v>1418.0000000000002</v>
      </c>
    </row>
    <row r="54" spans="1:27" ht="12" customHeight="1" x14ac:dyDescent="0.2">
      <c r="A54" s="97" t="s">
        <v>18</v>
      </c>
      <c r="B54" s="37">
        <v>4</v>
      </c>
      <c r="C54" s="37">
        <v>0</v>
      </c>
      <c r="D54" s="37">
        <v>1</v>
      </c>
      <c r="E54" s="37">
        <v>0</v>
      </c>
      <c r="F54" s="37">
        <v>4</v>
      </c>
      <c r="G54" s="37">
        <v>0</v>
      </c>
      <c r="H54" s="37">
        <v>1</v>
      </c>
      <c r="I54" s="37">
        <v>0</v>
      </c>
      <c r="J54" s="37">
        <v>0</v>
      </c>
      <c r="K54" s="37">
        <v>0</v>
      </c>
      <c r="L54" s="37">
        <v>8</v>
      </c>
      <c r="M54" s="37">
        <v>1</v>
      </c>
      <c r="N54" s="37">
        <v>0</v>
      </c>
      <c r="O54" s="37">
        <v>0</v>
      </c>
      <c r="P54" s="37">
        <v>3</v>
      </c>
      <c r="Q54" s="37">
        <v>0</v>
      </c>
      <c r="R54" s="37">
        <v>2</v>
      </c>
      <c r="S54" s="37">
        <v>0</v>
      </c>
      <c r="T54" s="63">
        <v>8</v>
      </c>
      <c r="U54" s="63">
        <v>1</v>
      </c>
      <c r="V54" s="63">
        <v>5</v>
      </c>
      <c r="W54" s="64">
        <v>0</v>
      </c>
      <c r="X54" s="98">
        <f t="shared" si="4"/>
        <v>36</v>
      </c>
      <c r="Y54" s="37">
        <f t="shared" si="4"/>
        <v>2</v>
      </c>
      <c r="Z54" s="37">
        <f t="shared" si="5"/>
        <v>24</v>
      </c>
      <c r="AA54" s="99">
        <f t="shared" si="5"/>
        <v>2</v>
      </c>
    </row>
    <row r="55" spans="1:27" ht="12" customHeight="1" thickBot="1" x14ac:dyDescent="0.25">
      <c r="A55" s="95" t="s">
        <v>19</v>
      </c>
      <c r="B55" s="28">
        <f t="shared" ref="B55:W55" si="7">SUM(B53:B54)</f>
        <v>221</v>
      </c>
      <c r="C55" s="28">
        <f t="shared" si="7"/>
        <v>472.00000000000023</v>
      </c>
      <c r="D55" s="28">
        <f t="shared" si="7"/>
        <v>25</v>
      </c>
      <c r="E55" s="28">
        <f t="shared" si="7"/>
        <v>20</v>
      </c>
      <c r="F55" s="28">
        <f t="shared" si="7"/>
        <v>458.99999999999994</v>
      </c>
      <c r="G55" s="28">
        <f t="shared" si="7"/>
        <v>425.00000000000006</v>
      </c>
      <c r="H55" s="28">
        <f t="shared" si="7"/>
        <v>44</v>
      </c>
      <c r="I55" s="28">
        <f t="shared" si="7"/>
        <v>35</v>
      </c>
      <c r="J55" s="28">
        <f t="shared" si="7"/>
        <v>84.000000000000014</v>
      </c>
      <c r="K55" s="28">
        <f t="shared" si="7"/>
        <v>7</v>
      </c>
      <c r="L55" s="28">
        <f t="shared" si="7"/>
        <v>153.00000000000003</v>
      </c>
      <c r="M55" s="28">
        <f t="shared" si="7"/>
        <v>336.00000000000006</v>
      </c>
      <c r="N55" s="28">
        <f t="shared" si="7"/>
        <v>1</v>
      </c>
      <c r="O55" s="28">
        <f t="shared" si="7"/>
        <v>2</v>
      </c>
      <c r="P55" s="28">
        <f t="shared" si="7"/>
        <v>124</v>
      </c>
      <c r="Q55" s="28">
        <f t="shared" si="7"/>
        <v>34</v>
      </c>
      <c r="R55" s="28">
        <f t="shared" si="7"/>
        <v>11.000000000000002</v>
      </c>
      <c r="S55" s="28">
        <f t="shared" si="7"/>
        <v>1</v>
      </c>
      <c r="T55" s="28">
        <f t="shared" si="7"/>
        <v>60.000000000000007</v>
      </c>
      <c r="U55" s="28">
        <f t="shared" si="7"/>
        <v>187</v>
      </c>
      <c r="V55" s="28">
        <f t="shared" si="7"/>
        <v>6</v>
      </c>
      <c r="W55" s="29">
        <f t="shared" si="7"/>
        <v>19</v>
      </c>
      <c r="X55" s="96">
        <f t="shared" si="4"/>
        <v>1188</v>
      </c>
      <c r="Y55" s="28">
        <f t="shared" si="4"/>
        <v>1538.0000000000002</v>
      </c>
      <c r="Z55" s="28">
        <f t="shared" si="5"/>
        <v>893</v>
      </c>
      <c r="AA55" s="29">
        <f t="shared" si="5"/>
        <v>1420.0000000000002</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289</v>
      </c>
    </row>
    <row r="59" spans="1:27" ht="23.25" customHeight="1" thickBot="1" x14ac:dyDescent="0.35">
      <c r="A59" s="53" t="s">
        <v>168</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 t="shared" ref="B63:AA63" si="8">SUM(B15:B16,B20:B23)</f>
        <v>58.000000000000007</v>
      </c>
      <c r="C63" s="34">
        <f t="shared" si="8"/>
        <v>180.00000000000003</v>
      </c>
      <c r="D63" s="34">
        <f t="shared" si="8"/>
        <v>9</v>
      </c>
      <c r="E63" s="34">
        <f t="shared" si="8"/>
        <v>7</v>
      </c>
      <c r="F63" s="34">
        <f t="shared" si="8"/>
        <v>133.00000000000006</v>
      </c>
      <c r="G63" s="34">
        <f t="shared" si="8"/>
        <v>163</v>
      </c>
      <c r="H63" s="34">
        <f t="shared" si="8"/>
        <v>16</v>
      </c>
      <c r="I63" s="34">
        <f t="shared" si="8"/>
        <v>16.000000000000004</v>
      </c>
      <c r="J63" s="34">
        <f t="shared" si="8"/>
        <v>20.000000000000004</v>
      </c>
      <c r="K63" s="34">
        <f t="shared" si="8"/>
        <v>3</v>
      </c>
      <c r="L63" s="34">
        <f t="shared" si="8"/>
        <v>37.000000000000007</v>
      </c>
      <c r="M63" s="34">
        <f t="shared" si="8"/>
        <v>128.00000000000003</v>
      </c>
      <c r="N63" s="34">
        <f t="shared" si="8"/>
        <v>1</v>
      </c>
      <c r="O63" s="34">
        <f t="shared" si="8"/>
        <v>1</v>
      </c>
      <c r="P63" s="34">
        <f t="shared" si="8"/>
        <v>15</v>
      </c>
      <c r="Q63" s="34">
        <f t="shared" si="8"/>
        <v>5</v>
      </c>
      <c r="R63" s="34">
        <f t="shared" si="8"/>
        <v>1.0000000000000004</v>
      </c>
      <c r="S63" s="34">
        <f t="shared" si="8"/>
        <v>0</v>
      </c>
      <c r="T63" s="33">
        <f t="shared" si="8"/>
        <v>9</v>
      </c>
      <c r="U63" s="33">
        <f t="shared" si="8"/>
        <v>38</v>
      </c>
      <c r="V63" s="33">
        <f t="shared" si="8"/>
        <v>0</v>
      </c>
      <c r="W63" s="59">
        <f t="shared" si="8"/>
        <v>9</v>
      </c>
      <c r="X63" s="102">
        <f t="shared" si="8"/>
        <v>299.00000000000006</v>
      </c>
      <c r="Y63" s="34">
        <f t="shared" si="8"/>
        <v>550.00000000000011</v>
      </c>
      <c r="Z63" s="34">
        <f t="shared" si="8"/>
        <v>237.00000000000006</v>
      </c>
      <c r="AA63" s="103">
        <f t="shared" si="8"/>
        <v>509.00000000000006</v>
      </c>
    </row>
    <row r="64" spans="1:27" ht="12" customHeight="1" x14ac:dyDescent="0.2">
      <c r="A64" s="92" t="s">
        <v>26</v>
      </c>
      <c r="B64" s="34">
        <f t="shared" ref="B64:AA64" si="9">SUM(B7:B9,B12:B14,B17:B18,B24)</f>
        <v>92</v>
      </c>
      <c r="C64" s="34">
        <f t="shared" si="9"/>
        <v>223.00000000000003</v>
      </c>
      <c r="D64" s="34">
        <f t="shared" si="9"/>
        <v>11</v>
      </c>
      <c r="E64" s="34">
        <f t="shared" si="9"/>
        <v>12</v>
      </c>
      <c r="F64" s="34">
        <f t="shared" si="9"/>
        <v>196.00000000000006</v>
      </c>
      <c r="G64" s="34">
        <f t="shared" si="9"/>
        <v>198.00000000000009</v>
      </c>
      <c r="H64" s="34">
        <f t="shared" si="9"/>
        <v>18</v>
      </c>
      <c r="I64" s="34">
        <f t="shared" si="9"/>
        <v>17</v>
      </c>
      <c r="J64" s="34">
        <f t="shared" si="9"/>
        <v>41</v>
      </c>
      <c r="K64" s="34">
        <f t="shared" si="9"/>
        <v>2</v>
      </c>
      <c r="L64" s="34">
        <f t="shared" si="9"/>
        <v>67.000000000000014</v>
      </c>
      <c r="M64" s="34">
        <f t="shared" si="9"/>
        <v>162.00000000000006</v>
      </c>
      <c r="N64" s="34">
        <f t="shared" si="9"/>
        <v>0</v>
      </c>
      <c r="O64" s="34">
        <f t="shared" si="9"/>
        <v>0</v>
      </c>
      <c r="P64" s="34">
        <f t="shared" si="9"/>
        <v>77.000000000000014</v>
      </c>
      <c r="Q64" s="34">
        <f t="shared" si="9"/>
        <v>20</v>
      </c>
      <c r="R64" s="34">
        <f t="shared" si="9"/>
        <v>4.0000000000000018</v>
      </c>
      <c r="S64" s="34">
        <f t="shared" si="9"/>
        <v>1</v>
      </c>
      <c r="T64" s="33">
        <f t="shared" si="9"/>
        <v>39</v>
      </c>
      <c r="U64" s="33">
        <f t="shared" si="9"/>
        <v>130.00000000000003</v>
      </c>
      <c r="V64" s="33">
        <f t="shared" si="9"/>
        <v>0</v>
      </c>
      <c r="W64" s="59">
        <f t="shared" si="9"/>
        <v>9</v>
      </c>
      <c r="X64" s="102">
        <f t="shared" si="9"/>
        <v>545.00000000000011</v>
      </c>
      <c r="Y64" s="34">
        <f t="shared" si="9"/>
        <v>774.00000000000011</v>
      </c>
      <c r="Z64" s="34">
        <f t="shared" si="9"/>
        <v>394.00000000000006</v>
      </c>
      <c r="AA64" s="103">
        <f t="shared" si="9"/>
        <v>713.00000000000023</v>
      </c>
    </row>
    <row r="65" spans="1:27" ht="12" customHeight="1" x14ac:dyDescent="0.2">
      <c r="A65" s="93" t="s">
        <v>27</v>
      </c>
      <c r="B65" s="35">
        <f t="shared" ref="B65:AA65" si="10">SUM(B10:B11,B19,B25:B27)</f>
        <v>66.999999999999986</v>
      </c>
      <c r="C65" s="35">
        <f t="shared" si="10"/>
        <v>69.000000000000028</v>
      </c>
      <c r="D65" s="35">
        <f t="shared" si="10"/>
        <v>4</v>
      </c>
      <c r="E65" s="35">
        <f t="shared" si="10"/>
        <v>1</v>
      </c>
      <c r="F65" s="35">
        <f t="shared" si="10"/>
        <v>126.00000000000006</v>
      </c>
      <c r="G65" s="35">
        <f t="shared" si="10"/>
        <v>64.000000000000014</v>
      </c>
      <c r="H65" s="35">
        <f t="shared" si="10"/>
        <v>9.0000000000000018</v>
      </c>
      <c r="I65" s="35">
        <f t="shared" si="10"/>
        <v>1.9999999999999998</v>
      </c>
      <c r="J65" s="35">
        <f t="shared" si="10"/>
        <v>23</v>
      </c>
      <c r="K65" s="35">
        <f t="shared" si="10"/>
        <v>2</v>
      </c>
      <c r="L65" s="35">
        <f t="shared" si="10"/>
        <v>41.000000000000007</v>
      </c>
      <c r="M65" s="35">
        <f t="shared" si="10"/>
        <v>45.000000000000014</v>
      </c>
      <c r="N65" s="35">
        <f t="shared" si="10"/>
        <v>0</v>
      </c>
      <c r="O65" s="35">
        <f t="shared" si="10"/>
        <v>1</v>
      </c>
      <c r="P65" s="35">
        <f t="shared" si="10"/>
        <v>29</v>
      </c>
      <c r="Q65" s="35">
        <f t="shared" si="10"/>
        <v>9</v>
      </c>
      <c r="R65" s="35">
        <f t="shared" si="10"/>
        <v>4.0000000000000018</v>
      </c>
      <c r="S65" s="35">
        <f t="shared" si="10"/>
        <v>0</v>
      </c>
      <c r="T65" s="63">
        <f t="shared" si="10"/>
        <v>4</v>
      </c>
      <c r="U65" s="63">
        <f t="shared" si="10"/>
        <v>18</v>
      </c>
      <c r="V65" s="63">
        <f t="shared" si="10"/>
        <v>1</v>
      </c>
      <c r="W65" s="64">
        <f t="shared" si="10"/>
        <v>1</v>
      </c>
      <c r="X65" s="104">
        <f t="shared" si="10"/>
        <v>308.00000000000006</v>
      </c>
      <c r="Y65" s="35">
        <f t="shared" si="10"/>
        <v>212.00000000000006</v>
      </c>
      <c r="Z65" s="35">
        <f t="shared" si="10"/>
        <v>238.00000000000006</v>
      </c>
      <c r="AA65" s="105">
        <f t="shared" si="10"/>
        <v>196.00000000000006</v>
      </c>
    </row>
    <row r="66" spans="1:27" ht="12" customHeight="1" thickBot="1" x14ac:dyDescent="0.25">
      <c r="A66" s="95" t="s">
        <v>17</v>
      </c>
      <c r="B66" s="28">
        <f t="shared" ref="B66:AA66" si="11">SUM(B63:B65)</f>
        <v>217</v>
      </c>
      <c r="C66" s="28">
        <f t="shared" si="11"/>
        <v>472.00000000000011</v>
      </c>
      <c r="D66" s="28">
        <f t="shared" si="11"/>
        <v>24</v>
      </c>
      <c r="E66" s="28">
        <f t="shared" si="11"/>
        <v>20</v>
      </c>
      <c r="F66" s="28">
        <f t="shared" si="11"/>
        <v>455.00000000000017</v>
      </c>
      <c r="G66" s="28">
        <f t="shared" si="11"/>
        <v>425.00000000000011</v>
      </c>
      <c r="H66" s="28">
        <f t="shared" si="11"/>
        <v>43</v>
      </c>
      <c r="I66" s="28">
        <f t="shared" si="11"/>
        <v>35</v>
      </c>
      <c r="J66" s="28">
        <f t="shared" si="11"/>
        <v>84</v>
      </c>
      <c r="K66" s="28">
        <f t="shared" si="11"/>
        <v>7</v>
      </c>
      <c r="L66" s="28">
        <f t="shared" si="11"/>
        <v>145.00000000000003</v>
      </c>
      <c r="M66" s="28">
        <f t="shared" si="11"/>
        <v>335.00000000000011</v>
      </c>
      <c r="N66" s="28">
        <f t="shared" si="11"/>
        <v>1</v>
      </c>
      <c r="O66" s="28">
        <f t="shared" si="11"/>
        <v>2</v>
      </c>
      <c r="P66" s="28">
        <f t="shared" si="11"/>
        <v>121.00000000000001</v>
      </c>
      <c r="Q66" s="28">
        <f t="shared" si="11"/>
        <v>34</v>
      </c>
      <c r="R66" s="28">
        <f t="shared" si="11"/>
        <v>9.0000000000000036</v>
      </c>
      <c r="S66" s="28">
        <f t="shared" si="11"/>
        <v>1</v>
      </c>
      <c r="T66" s="28">
        <f t="shared" si="11"/>
        <v>52</v>
      </c>
      <c r="U66" s="28">
        <f t="shared" si="11"/>
        <v>186.00000000000003</v>
      </c>
      <c r="V66" s="28">
        <f t="shared" si="11"/>
        <v>1</v>
      </c>
      <c r="W66" s="29">
        <f t="shared" si="11"/>
        <v>19</v>
      </c>
      <c r="X66" s="96">
        <f t="shared" si="11"/>
        <v>1152.0000000000002</v>
      </c>
      <c r="Y66" s="28">
        <f t="shared" si="11"/>
        <v>1536.0000000000002</v>
      </c>
      <c r="Z66" s="28">
        <f t="shared" si="11"/>
        <v>869.00000000000023</v>
      </c>
      <c r="AA66" s="29">
        <f t="shared" si="11"/>
        <v>1418.0000000000002</v>
      </c>
    </row>
    <row r="67" spans="1:27" ht="12" customHeight="1" x14ac:dyDescent="0.2">
      <c r="A67" s="97" t="s">
        <v>18</v>
      </c>
      <c r="B67" s="37">
        <f t="shared" ref="B67:AA67" si="12">B29</f>
        <v>4</v>
      </c>
      <c r="C67" s="37">
        <f t="shared" si="12"/>
        <v>0</v>
      </c>
      <c r="D67" s="37">
        <f t="shared" si="12"/>
        <v>1</v>
      </c>
      <c r="E67" s="37">
        <f t="shared" si="12"/>
        <v>0</v>
      </c>
      <c r="F67" s="37">
        <f t="shared" si="12"/>
        <v>4</v>
      </c>
      <c r="G67" s="37">
        <f t="shared" si="12"/>
        <v>0</v>
      </c>
      <c r="H67" s="37">
        <f t="shared" si="12"/>
        <v>0</v>
      </c>
      <c r="I67" s="37">
        <f t="shared" si="12"/>
        <v>0</v>
      </c>
      <c r="J67" s="37">
        <f t="shared" si="12"/>
        <v>0</v>
      </c>
      <c r="K67" s="37">
        <f t="shared" si="12"/>
        <v>0</v>
      </c>
      <c r="L67" s="37">
        <f t="shared" si="12"/>
        <v>8</v>
      </c>
      <c r="M67" s="37">
        <f t="shared" si="12"/>
        <v>1</v>
      </c>
      <c r="N67" s="37">
        <f t="shared" si="12"/>
        <v>0</v>
      </c>
      <c r="O67" s="37">
        <f t="shared" si="12"/>
        <v>0</v>
      </c>
      <c r="P67" s="37">
        <f t="shared" si="12"/>
        <v>3</v>
      </c>
      <c r="Q67" s="37">
        <f t="shared" si="12"/>
        <v>0</v>
      </c>
      <c r="R67" s="37">
        <f t="shared" si="12"/>
        <v>2</v>
      </c>
      <c r="S67" s="37">
        <f t="shared" si="12"/>
        <v>0</v>
      </c>
      <c r="T67" s="63">
        <f t="shared" si="12"/>
        <v>8</v>
      </c>
      <c r="U67" s="63">
        <f t="shared" si="12"/>
        <v>1</v>
      </c>
      <c r="V67" s="63">
        <f t="shared" si="12"/>
        <v>5</v>
      </c>
      <c r="W67" s="64">
        <f t="shared" si="12"/>
        <v>0</v>
      </c>
      <c r="X67" s="98">
        <f t="shared" si="12"/>
        <v>35</v>
      </c>
      <c r="Y67" s="37">
        <f t="shared" si="12"/>
        <v>2</v>
      </c>
      <c r="Z67" s="37">
        <f t="shared" si="12"/>
        <v>24</v>
      </c>
      <c r="AA67" s="99">
        <f t="shared" si="12"/>
        <v>2</v>
      </c>
    </row>
    <row r="68" spans="1:27" ht="12" customHeight="1" thickBot="1" x14ac:dyDescent="0.25">
      <c r="A68" s="95" t="s">
        <v>19</v>
      </c>
      <c r="B68" s="28">
        <f t="shared" ref="B68:W68" si="13">SUM(B66:B67)</f>
        <v>221</v>
      </c>
      <c r="C68" s="28">
        <f t="shared" si="13"/>
        <v>472.00000000000011</v>
      </c>
      <c r="D68" s="28">
        <f t="shared" si="13"/>
        <v>25</v>
      </c>
      <c r="E68" s="28">
        <f t="shared" si="13"/>
        <v>20</v>
      </c>
      <c r="F68" s="28">
        <f t="shared" si="13"/>
        <v>459.00000000000017</v>
      </c>
      <c r="G68" s="28">
        <f t="shared" si="13"/>
        <v>425.00000000000011</v>
      </c>
      <c r="H68" s="28">
        <f t="shared" si="13"/>
        <v>43</v>
      </c>
      <c r="I68" s="28">
        <f t="shared" si="13"/>
        <v>35</v>
      </c>
      <c r="J68" s="28">
        <f t="shared" si="13"/>
        <v>84</v>
      </c>
      <c r="K68" s="28">
        <f t="shared" si="13"/>
        <v>7</v>
      </c>
      <c r="L68" s="28">
        <f t="shared" si="13"/>
        <v>153.00000000000003</v>
      </c>
      <c r="M68" s="28">
        <f t="shared" si="13"/>
        <v>336.00000000000011</v>
      </c>
      <c r="N68" s="28">
        <f t="shared" si="13"/>
        <v>1</v>
      </c>
      <c r="O68" s="28">
        <f t="shared" si="13"/>
        <v>2</v>
      </c>
      <c r="P68" s="28">
        <f t="shared" si="13"/>
        <v>124.00000000000001</v>
      </c>
      <c r="Q68" s="28">
        <f t="shared" si="13"/>
        <v>34</v>
      </c>
      <c r="R68" s="28">
        <f t="shared" si="13"/>
        <v>11.000000000000004</v>
      </c>
      <c r="S68" s="28">
        <f t="shared" si="13"/>
        <v>1</v>
      </c>
      <c r="T68" s="28">
        <f t="shared" si="13"/>
        <v>60</v>
      </c>
      <c r="U68" s="28">
        <f t="shared" si="13"/>
        <v>187.00000000000003</v>
      </c>
      <c r="V68" s="28">
        <f t="shared" si="13"/>
        <v>6</v>
      </c>
      <c r="W68" s="29">
        <f t="shared" si="13"/>
        <v>19</v>
      </c>
      <c r="X68" s="96">
        <f>SUM(B68,D68,F68,H68,J68,L68,N68,P68,R68,T68,V68)</f>
        <v>1187.0000000000002</v>
      </c>
      <c r="Y68" s="28">
        <f>SUM(C68,E68,G68,I68,K68,M68,O68,Q68,S68,U68,W68)</f>
        <v>1538.0000000000005</v>
      </c>
      <c r="Z68" s="28">
        <f>SUM(B68,F68,L68,T68)</f>
        <v>893.00000000000023</v>
      </c>
      <c r="AA68" s="29">
        <f>SUM(C68,G68,M68,U68)</f>
        <v>1420.0000000000005</v>
      </c>
    </row>
    <row r="69" spans="1:27" ht="12" customHeight="1" x14ac:dyDescent="0.2">
      <c r="A69" s="79" t="s">
        <v>28</v>
      </c>
    </row>
    <row r="70" spans="1:27" ht="12" customHeight="1" x14ac:dyDescent="0.2">
      <c r="A70" s="77" t="s">
        <v>289</v>
      </c>
    </row>
  </sheetData>
  <mergeCells count="49">
    <mergeCell ref="A4:A6"/>
    <mergeCell ref="B4:W4"/>
    <mergeCell ref="R5:S5"/>
    <mergeCell ref="T5:U5"/>
    <mergeCell ref="V5:W5"/>
    <mergeCell ref="H5:I5"/>
    <mergeCell ref="J5:K5"/>
    <mergeCell ref="L5:M5"/>
    <mergeCell ref="N5:O5"/>
    <mergeCell ref="P5:Q5"/>
    <mergeCell ref="A35:A37"/>
    <mergeCell ref="B35:W35"/>
    <mergeCell ref="X35:AA35"/>
    <mergeCell ref="B36:C36"/>
    <mergeCell ref="D36:E36"/>
    <mergeCell ref="F36:G36"/>
    <mergeCell ref="H36:I36"/>
    <mergeCell ref="T36:U36"/>
    <mergeCell ref="P36:Q36"/>
    <mergeCell ref="R36:S36"/>
    <mergeCell ref="J36:K36"/>
    <mergeCell ref="A60:A62"/>
    <mergeCell ref="B60:W60"/>
    <mergeCell ref="X60:AA60"/>
    <mergeCell ref="B61:C61"/>
    <mergeCell ref="D61:E61"/>
    <mergeCell ref="X61:Y61"/>
    <mergeCell ref="H61:I61"/>
    <mergeCell ref="J61:K61"/>
    <mergeCell ref="L61:M61"/>
    <mergeCell ref="N61:O61"/>
    <mergeCell ref="Z61:AA61"/>
    <mergeCell ref="F61:G61"/>
    <mergeCell ref="B1:AA1"/>
    <mergeCell ref="N36:O36"/>
    <mergeCell ref="T61:U61"/>
    <mergeCell ref="V61:W61"/>
    <mergeCell ref="P61:Q61"/>
    <mergeCell ref="R61:S61"/>
    <mergeCell ref="X5:Y5"/>
    <mergeCell ref="V36:W36"/>
    <mergeCell ref="X4:AA4"/>
    <mergeCell ref="B5:C5"/>
    <mergeCell ref="D5:E5"/>
    <mergeCell ref="F5:G5"/>
    <mergeCell ref="Z36:AA36"/>
    <mergeCell ref="X36:Y36"/>
    <mergeCell ref="L36:M36"/>
    <mergeCell ref="Z5:AA5"/>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AA70"/>
  <sheetViews>
    <sheetView showGridLines="0" zoomScaleNormal="100" workbookViewId="0">
      <pane xSplit="1" ySplit="6" topLeftCell="B7"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432" t="s">
        <v>57</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19.5" customHeight="1" thickBot="1" x14ac:dyDescent="0.35">
      <c r="A3" s="53" t="s">
        <v>169</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406" t="s">
        <v>14</v>
      </c>
      <c r="Y4" s="407"/>
      <c r="Z4" s="408"/>
      <c r="AA4" s="409"/>
    </row>
    <row r="5" spans="1:27" ht="12" customHeight="1" x14ac:dyDescent="0.2">
      <c r="A5" s="42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3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127</v>
      </c>
      <c r="C7" s="34">
        <v>318</v>
      </c>
      <c r="D7" s="34">
        <v>0</v>
      </c>
      <c r="E7" s="34">
        <v>0</v>
      </c>
      <c r="F7" s="34">
        <v>395.99999999999989</v>
      </c>
      <c r="G7" s="34">
        <v>487</v>
      </c>
      <c r="H7" s="34">
        <v>0</v>
      </c>
      <c r="I7" s="34">
        <v>0</v>
      </c>
      <c r="J7" s="34">
        <v>39.000000000000014</v>
      </c>
      <c r="K7" s="34"/>
      <c r="L7" s="34">
        <v>360</v>
      </c>
      <c r="M7" s="34">
        <v>321</v>
      </c>
      <c r="N7" s="34">
        <v>0</v>
      </c>
      <c r="O7" s="34">
        <v>0</v>
      </c>
      <c r="P7" s="34">
        <v>91</v>
      </c>
      <c r="Q7" s="34">
        <v>37</v>
      </c>
      <c r="R7" s="34">
        <v>51</v>
      </c>
      <c r="S7" s="34">
        <v>4</v>
      </c>
      <c r="T7" s="34">
        <v>0</v>
      </c>
      <c r="U7" s="34">
        <v>0</v>
      </c>
      <c r="V7" s="115">
        <v>0</v>
      </c>
      <c r="W7" s="103">
        <v>0</v>
      </c>
      <c r="X7" s="102">
        <f t="shared" ref="X7:Y30" si="0">SUM(B7,D7,F7,H7,J7,L7,N7,P7,R7,T7,V7)</f>
        <v>1064</v>
      </c>
      <c r="Y7" s="34">
        <f t="shared" si="0"/>
        <v>1167</v>
      </c>
      <c r="Z7" s="34">
        <f t="shared" ref="Z7:AA30" si="1">SUM(B7,F7,L7,T7)</f>
        <v>882.99999999999989</v>
      </c>
      <c r="AA7" s="103">
        <f t="shared" si="1"/>
        <v>1126</v>
      </c>
    </row>
    <row r="8" spans="1:27" ht="12" customHeight="1" x14ac:dyDescent="0.2">
      <c r="A8" s="92">
        <v>2</v>
      </c>
      <c r="B8" s="34">
        <v>96</v>
      </c>
      <c r="C8" s="34">
        <v>184.99999999999994</v>
      </c>
      <c r="D8" s="34">
        <v>0</v>
      </c>
      <c r="E8" s="34">
        <v>0</v>
      </c>
      <c r="F8" s="34">
        <v>328</v>
      </c>
      <c r="G8" s="34">
        <v>354</v>
      </c>
      <c r="H8" s="34">
        <v>0</v>
      </c>
      <c r="I8" s="34">
        <v>0</v>
      </c>
      <c r="J8" s="34">
        <v>29.999999999999996</v>
      </c>
      <c r="K8" s="34"/>
      <c r="L8" s="34">
        <v>314</v>
      </c>
      <c r="M8" s="34">
        <v>214</v>
      </c>
      <c r="N8" s="34">
        <v>0</v>
      </c>
      <c r="O8" s="34">
        <v>0</v>
      </c>
      <c r="P8" s="34">
        <v>27</v>
      </c>
      <c r="Q8" s="34">
        <v>24</v>
      </c>
      <c r="R8" s="34">
        <v>11</v>
      </c>
      <c r="S8" s="34">
        <v>0</v>
      </c>
      <c r="T8" s="34">
        <v>0</v>
      </c>
      <c r="U8" s="34">
        <v>0</v>
      </c>
      <c r="V8" s="115">
        <v>0</v>
      </c>
      <c r="W8" s="103">
        <v>0</v>
      </c>
      <c r="X8" s="102">
        <f t="shared" si="0"/>
        <v>806</v>
      </c>
      <c r="Y8" s="34">
        <f t="shared" si="0"/>
        <v>777</v>
      </c>
      <c r="Z8" s="34">
        <f t="shared" si="1"/>
        <v>738</v>
      </c>
      <c r="AA8" s="103">
        <f t="shared" si="1"/>
        <v>753</v>
      </c>
    </row>
    <row r="9" spans="1:27" ht="12" customHeight="1" x14ac:dyDescent="0.2">
      <c r="A9" s="93">
        <v>3</v>
      </c>
      <c r="B9" s="35">
        <v>70</v>
      </c>
      <c r="C9" s="35">
        <v>117</v>
      </c>
      <c r="D9" s="35">
        <v>0</v>
      </c>
      <c r="E9" s="35">
        <v>0</v>
      </c>
      <c r="F9" s="35">
        <v>263</v>
      </c>
      <c r="G9" s="35">
        <v>208</v>
      </c>
      <c r="H9" s="35">
        <v>0</v>
      </c>
      <c r="I9" s="35">
        <v>0</v>
      </c>
      <c r="J9" s="35">
        <v>30.999999999999989</v>
      </c>
      <c r="K9" s="35"/>
      <c r="L9" s="35">
        <v>124</v>
      </c>
      <c r="M9" s="35">
        <v>150</v>
      </c>
      <c r="N9" s="35">
        <v>0</v>
      </c>
      <c r="O9" s="35">
        <v>0</v>
      </c>
      <c r="P9" s="35">
        <v>69</v>
      </c>
      <c r="Q9" s="35">
        <v>13</v>
      </c>
      <c r="R9" s="35"/>
      <c r="S9" s="35">
        <v>0</v>
      </c>
      <c r="T9" s="35">
        <v>0</v>
      </c>
      <c r="U9" s="35">
        <v>0</v>
      </c>
      <c r="V9" s="116">
        <v>0</v>
      </c>
      <c r="W9" s="105">
        <v>0</v>
      </c>
      <c r="X9" s="104">
        <f t="shared" si="0"/>
        <v>557</v>
      </c>
      <c r="Y9" s="35">
        <f t="shared" si="0"/>
        <v>488</v>
      </c>
      <c r="Z9" s="35">
        <f t="shared" si="1"/>
        <v>457</v>
      </c>
      <c r="AA9" s="105">
        <f t="shared" si="1"/>
        <v>475</v>
      </c>
    </row>
    <row r="10" spans="1:27" ht="12" customHeight="1" x14ac:dyDescent="0.2">
      <c r="A10" s="94">
        <v>4</v>
      </c>
      <c r="B10" s="36">
        <v>126.99999999999996</v>
      </c>
      <c r="C10" s="36">
        <v>63</v>
      </c>
      <c r="D10" s="36">
        <v>0</v>
      </c>
      <c r="E10" s="36">
        <v>0</v>
      </c>
      <c r="F10" s="36">
        <v>284.00000000000006</v>
      </c>
      <c r="G10" s="36">
        <v>105</v>
      </c>
      <c r="H10" s="36">
        <v>0</v>
      </c>
      <c r="I10" s="36">
        <v>0</v>
      </c>
      <c r="J10" s="36">
        <v>31.999999999999993</v>
      </c>
      <c r="K10" s="36"/>
      <c r="L10" s="36">
        <v>260</v>
      </c>
      <c r="M10" s="36">
        <v>73</v>
      </c>
      <c r="N10" s="36">
        <v>0</v>
      </c>
      <c r="O10" s="36">
        <v>0</v>
      </c>
      <c r="P10" s="36">
        <v>33</v>
      </c>
      <c r="Q10" s="36">
        <v>7</v>
      </c>
      <c r="R10" s="36">
        <v>7</v>
      </c>
      <c r="S10" s="36">
        <v>0</v>
      </c>
      <c r="T10" s="36">
        <v>0</v>
      </c>
      <c r="U10" s="36">
        <v>0</v>
      </c>
      <c r="V10" s="117">
        <v>0</v>
      </c>
      <c r="W10" s="107">
        <v>0</v>
      </c>
      <c r="X10" s="106">
        <f t="shared" si="0"/>
        <v>743</v>
      </c>
      <c r="Y10" s="36">
        <f t="shared" si="0"/>
        <v>248</v>
      </c>
      <c r="Z10" s="36">
        <f t="shared" si="1"/>
        <v>671</v>
      </c>
      <c r="AA10" s="107">
        <f t="shared" si="1"/>
        <v>241</v>
      </c>
    </row>
    <row r="11" spans="1:27" ht="12" customHeight="1" x14ac:dyDescent="0.2">
      <c r="A11" s="92">
        <v>5</v>
      </c>
      <c r="B11" s="34">
        <v>173</v>
      </c>
      <c r="C11" s="34">
        <v>61.999999999999986</v>
      </c>
      <c r="D11" s="34">
        <v>0</v>
      </c>
      <c r="E11" s="34">
        <v>0</v>
      </c>
      <c r="F11" s="34">
        <v>379.00000000000023</v>
      </c>
      <c r="G11" s="34">
        <v>132</v>
      </c>
      <c r="H11" s="34">
        <v>0</v>
      </c>
      <c r="I11" s="34">
        <v>0</v>
      </c>
      <c r="J11" s="34">
        <v>33.999999999999993</v>
      </c>
      <c r="K11" s="34">
        <v>4</v>
      </c>
      <c r="L11" s="34">
        <v>243</v>
      </c>
      <c r="M11" s="34">
        <v>69</v>
      </c>
      <c r="N11" s="34">
        <v>0</v>
      </c>
      <c r="O11" s="34">
        <v>0</v>
      </c>
      <c r="P11" s="34">
        <v>6</v>
      </c>
      <c r="Q11" s="34">
        <v>4</v>
      </c>
      <c r="R11" s="34"/>
      <c r="S11" s="34">
        <v>0</v>
      </c>
      <c r="T11" s="34">
        <v>0</v>
      </c>
      <c r="U11" s="34">
        <v>0</v>
      </c>
      <c r="V11" s="115">
        <v>0</v>
      </c>
      <c r="W11" s="103">
        <v>0</v>
      </c>
      <c r="X11" s="102">
        <f t="shared" si="0"/>
        <v>835.00000000000023</v>
      </c>
      <c r="Y11" s="34">
        <f t="shared" si="0"/>
        <v>271</v>
      </c>
      <c r="Z11" s="34">
        <f t="shared" si="1"/>
        <v>795.00000000000023</v>
      </c>
      <c r="AA11" s="103">
        <f t="shared" si="1"/>
        <v>263</v>
      </c>
    </row>
    <row r="12" spans="1:27" ht="12" customHeight="1" x14ac:dyDescent="0.2">
      <c r="A12" s="93">
        <v>6</v>
      </c>
      <c r="B12" s="35">
        <v>128.99999999999997</v>
      </c>
      <c r="C12" s="35">
        <v>94</v>
      </c>
      <c r="D12" s="35">
        <v>0</v>
      </c>
      <c r="E12" s="35">
        <v>0</v>
      </c>
      <c r="F12" s="35">
        <v>453.99999999999966</v>
      </c>
      <c r="G12" s="35">
        <v>163</v>
      </c>
      <c r="H12" s="35">
        <v>0</v>
      </c>
      <c r="I12" s="35">
        <v>0</v>
      </c>
      <c r="J12" s="35">
        <v>28.000000000000004</v>
      </c>
      <c r="K12" s="35"/>
      <c r="L12" s="35">
        <v>288</v>
      </c>
      <c r="M12" s="35">
        <v>169</v>
      </c>
      <c r="N12" s="35">
        <v>0</v>
      </c>
      <c r="O12" s="35">
        <v>0</v>
      </c>
      <c r="P12" s="35">
        <v>35.999999999999993</v>
      </c>
      <c r="Q12" s="35">
        <v>16</v>
      </c>
      <c r="R12" s="35"/>
      <c r="S12" s="35">
        <v>0</v>
      </c>
      <c r="T12" s="35">
        <v>0</v>
      </c>
      <c r="U12" s="35">
        <v>0</v>
      </c>
      <c r="V12" s="116">
        <v>0</v>
      </c>
      <c r="W12" s="105">
        <v>0</v>
      </c>
      <c r="X12" s="104">
        <f t="shared" si="0"/>
        <v>934.99999999999966</v>
      </c>
      <c r="Y12" s="35">
        <f t="shared" si="0"/>
        <v>442</v>
      </c>
      <c r="Z12" s="35">
        <f t="shared" si="1"/>
        <v>870.99999999999966</v>
      </c>
      <c r="AA12" s="105">
        <f t="shared" si="1"/>
        <v>426</v>
      </c>
    </row>
    <row r="13" spans="1:27" ht="12" customHeight="1" x14ac:dyDescent="0.2">
      <c r="A13" s="94">
        <v>7</v>
      </c>
      <c r="B13" s="36">
        <v>117.00000000000003</v>
      </c>
      <c r="C13" s="36">
        <v>160</v>
      </c>
      <c r="D13" s="36">
        <v>0</v>
      </c>
      <c r="E13" s="36">
        <v>0</v>
      </c>
      <c r="F13" s="36">
        <v>353</v>
      </c>
      <c r="G13" s="36">
        <v>259</v>
      </c>
      <c r="H13" s="36">
        <v>0</v>
      </c>
      <c r="I13" s="36">
        <v>0</v>
      </c>
      <c r="J13" s="36">
        <v>21.999999999999993</v>
      </c>
      <c r="K13" s="36"/>
      <c r="L13" s="36">
        <v>269</v>
      </c>
      <c r="M13" s="36">
        <v>229</v>
      </c>
      <c r="N13" s="36">
        <v>0</v>
      </c>
      <c r="O13" s="36">
        <v>0</v>
      </c>
      <c r="P13" s="36">
        <v>43.999999999999993</v>
      </c>
      <c r="Q13" s="36">
        <v>16</v>
      </c>
      <c r="R13" s="36"/>
      <c r="S13" s="36">
        <v>0</v>
      </c>
      <c r="T13" s="36">
        <v>0</v>
      </c>
      <c r="U13" s="36">
        <v>0</v>
      </c>
      <c r="V13" s="117">
        <v>0</v>
      </c>
      <c r="W13" s="107">
        <v>0</v>
      </c>
      <c r="X13" s="106">
        <f t="shared" si="0"/>
        <v>805</v>
      </c>
      <c r="Y13" s="36">
        <f t="shared" si="0"/>
        <v>664</v>
      </c>
      <c r="Z13" s="36">
        <f t="shared" si="1"/>
        <v>739</v>
      </c>
      <c r="AA13" s="107">
        <f t="shared" si="1"/>
        <v>648</v>
      </c>
    </row>
    <row r="14" spans="1:27" ht="12" customHeight="1" x14ac:dyDescent="0.2">
      <c r="A14" s="92">
        <v>8</v>
      </c>
      <c r="B14" s="34">
        <v>121.00000000000001</v>
      </c>
      <c r="C14" s="34">
        <v>149</v>
      </c>
      <c r="D14" s="34">
        <v>0</v>
      </c>
      <c r="E14" s="34">
        <v>0</v>
      </c>
      <c r="F14" s="34">
        <v>315.00000000000011</v>
      </c>
      <c r="G14" s="34">
        <v>234</v>
      </c>
      <c r="H14" s="34">
        <v>0</v>
      </c>
      <c r="I14" s="34">
        <v>0</v>
      </c>
      <c r="J14" s="34">
        <v>14.999999999999998</v>
      </c>
      <c r="K14" s="34"/>
      <c r="L14" s="34">
        <v>174</v>
      </c>
      <c r="M14" s="34">
        <v>142</v>
      </c>
      <c r="N14" s="34">
        <v>0</v>
      </c>
      <c r="O14" s="34">
        <v>0</v>
      </c>
      <c r="P14" s="34">
        <v>55</v>
      </c>
      <c r="Q14" s="34">
        <v>3</v>
      </c>
      <c r="R14" s="34"/>
      <c r="S14" s="34">
        <v>0</v>
      </c>
      <c r="T14" s="34">
        <v>0</v>
      </c>
      <c r="U14" s="34">
        <v>0</v>
      </c>
      <c r="V14" s="115">
        <v>0</v>
      </c>
      <c r="W14" s="103">
        <v>0</v>
      </c>
      <c r="X14" s="102">
        <f t="shared" si="0"/>
        <v>680.00000000000011</v>
      </c>
      <c r="Y14" s="34">
        <f t="shared" si="0"/>
        <v>528</v>
      </c>
      <c r="Z14" s="34">
        <f t="shared" si="1"/>
        <v>610.00000000000011</v>
      </c>
      <c r="AA14" s="103">
        <f t="shared" si="1"/>
        <v>525</v>
      </c>
    </row>
    <row r="15" spans="1:27" ht="12" customHeight="1" x14ac:dyDescent="0.2">
      <c r="A15" s="93">
        <v>9</v>
      </c>
      <c r="B15" s="35">
        <v>131.99999999999994</v>
      </c>
      <c r="C15" s="35">
        <v>358</v>
      </c>
      <c r="D15" s="35">
        <v>0</v>
      </c>
      <c r="E15" s="35">
        <v>0</v>
      </c>
      <c r="F15" s="35">
        <v>333</v>
      </c>
      <c r="G15" s="35">
        <v>499</v>
      </c>
      <c r="H15" s="35">
        <v>0</v>
      </c>
      <c r="I15" s="35">
        <v>0</v>
      </c>
      <c r="J15" s="35">
        <v>27.999999999999993</v>
      </c>
      <c r="K15" s="35">
        <v>4</v>
      </c>
      <c r="L15" s="35">
        <v>184</v>
      </c>
      <c r="M15" s="35">
        <v>298</v>
      </c>
      <c r="N15" s="35">
        <v>0</v>
      </c>
      <c r="O15" s="35">
        <v>0</v>
      </c>
      <c r="P15" s="35">
        <v>5</v>
      </c>
      <c r="Q15" s="35">
        <v>3</v>
      </c>
      <c r="R15" s="35"/>
      <c r="S15" s="35">
        <v>0</v>
      </c>
      <c r="T15" s="35">
        <v>0</v>
      </c>
      <c r="U15" s="35">
        <v>0</v>
      </c>
      <c r="V15" s="116">
        <v>0</v>
      </c>
      <c r="W15" s="105">
        <v>0</v>
      </c>
      <c r="X15" s="104">
        <f t="shared" si="0"/>
        <v>682</v>
      </c>
      <c r="Y15" s="35">
        <f t="shared" si="0"/>
        <v>1162</v>
      </c>
      <c r="Z15" s="35">
        <f t="shared" si="1"/>
        <v>649</v>
      </c>
      <c r="AA15" s="105">
        <f t="shared" si="1"/>
        <v>1155</v>
      </c>
    </row>
    <row r="16" spans="1:27" ht="12" customHeight="1" x14ac:dyDescent="0.2">
      <c r="A16" s="94">
        <v>10</v>
      </c>
      <c r="B16" s="36">
        <v>143.99999999999997</v>
      </c>
      <c r="C16" s="36">
        <v>447</v>
      </c>
      <c r="D16" s="36">
        <v>0</v>
      </c>
      <c r="E16" s="36">
        <v>0</v>
      </c>
      <c r="F16" s="36">
        <v>355</v>
      </c>
      <c r="G16" s="36">
        <v>650</v>
      </c>
      <c r="H16" s="36">
        <v>0</v>
      </c>
      <c r="I16" s="36">
        <v>0</v>
      </c>
      <c r="J16" s="36">
        <v>19.999999999999996</v>
      </c>
      <c r="K16" s="36"/>
      <c r="L16" s="36">
        <v>340</v>
      </c>
      <c r="M16" s="36">
        <v>472</v>
      </c>
      <c r="N16" s="36">
        <v>0</v>
      </c>
      <c r="O16" s="36">
        <v>0</v>
      </c>
      <c r="P16" s="36">
        <v>4.0000000000000009</v>
      </c>
      <c r="Q16" s="36">
        <v>9</v>
      </c>
      <c r="R16" s="36"/>
      <c r="S16" s="36">
        <v>0</v>
      </c>
      <c r="T16" s="36">
        <v>0</v>
      </c>
      <c r="U16" s="36">
        <v>0</v>
      </c>
      <c r="V16" s="117">
        <v>0</v>
      </c>
      <c r="W16" s="107">
        <v>0</v>
      </c>
      <c r="X16" s="106">
        <f t="shared" si="0"/>
        <v>863</v>
      </c>
      <c r="Y16" s="36">
        <f t="shared" si="0"/>
        <v>1578</v>
      </c>
      <c r="Z16" s="36">
        <f t="shared" si="1"/>
        <v>839</v>
      </c>
      <c r="AA16" s="107">
        <f t="shared" si="1"/>
        <v>1569</v>
      </c>
    </row>
    <row r="17" spans="1:27" ht="12" customHeight="1" x14ac:dyDescent="0.2">
      <c r="A17" s="92">
        <v>11</v>
      </c>
      <c r="B17" s="34">
        <v>76.999999999999986</v>
      </c>
      <c r="C17" s="34">
        <v>148.00000000000003</v>
      </c>
      <c r="D17" s="34">
        <v>0</v>
      </c>
      <c r="E17" s="34">
        <v>0</v>
      </c>
      <c r="F17" s="34">
        <v>303.00000000000006</v>
      </c>
      <c r="G17" s="34">
        <v>279</v>
      </c>
      <c r="H17" s="34">
        <v>0</v>
      </c>
      <c r="I17" s="34">
        <v>0</v>
      </c>
      <c r="J17" s="34">
        <v>12.999999999999998</v>
      </c>
      <c r="K17" s="34">
        <v>5</v>
      </c>
      <c r="L17" s="34">
        <v>151</v>
      </c>
      <c r="M17" s="34">
        <v>159</v>
      </c>
      <c r="N17" s="34">
        <v>0</v>
      </c>
      <c r="O17" s="34">
        <v>0</v>
      </c>
      <c r="P17" s="34">
        <v>29</v>
      </c>
      <c r="Q17" s="34">
        <v>25</v>
      </c>
      <c r="R17" s="34"/>
      <c r="S17" s="34">
        <v>0</v>
      </c>
      <c r="T17" s="34">
        <v>0</v>
      </c>
      <c r="U17" s="34">
        <v>0</v>
      </c>
      <c r="V17" s="115">
        <v>0</v>
      </c>
      <c r="W17" s="103">
        <v>0</v>
      </c>
      <c r="X17" s="102">
        <f t="shared" si="0"/>
        <v>573</v>
      </c>
      <c r="Y17" s="34">
        <f t="shared" si="0"/>
        <v>616</v>
      </c>
      <c r="Z17" s="34">
        <f t="shared" si="1"/>
        <v>531</v>
      </c>
      <c r="AA17" s="103">
        <f t="shared" si="1"/>
        <v>586</v>
      </c>
    </row>
    <row r="18" spans="1:27" ht="12" customHeight="1" x14ac:dyDescent="0.2">
      <c r="A18" s="93">
        <v>12</v>
      </c>
      <c r="B18" s="35">
        <v>89</v>
      </c>
      <c r="C18" s="35">
        <v>94</v>
      </c>
      <c r="D18" s="35">
        <v>0</v>
      </c>
      <c r="E18" s="35">
        <v>0</v>
      </c>
      <c r="F18" s="35">
        <v>290</v>
      </c>
      <c r="G18" s="35">
        <v>158</v>
      </c>
      <c r="H18" s="35">
        <v>0</v>
      </c>
      <c r="I18" s="35">
        <v>0</v>
      </c>
      <c r="J18" s="35">
        <v>16.999999999999996</v>
      </c>
      <c r="K18" s="35"/>
      <c r="L18" s="35">
        <v>105</v>
      </c>
      <c r="M18" s="35">
        <v>98</v>
      </c>
      <c r="N18" s="35">
        <v>0</v>
      </c>
      <c r="O18" s="35">
        <v>0</v>
      </c>
      <c r="P18" s="35">
        <v>0</v>
      </c>
      <c r="Q18" s="35">
        <v>8</v>
      </c>
      <c r="R18" s="35"/>
      <c r="S18" s="35">
        <v>0</v>
      </c>
      <c r="T18" s="35">
        <v>0</v>
      </c>
      <c r="U18" s="35">
        <v>0</v>
      </c>
      <c r="V18" s="116">
        <v>0</v>
      </c>
      <c r="W18" s="105">
        <v>0</v>
      </c>
      <c r="X18" s="104">
        <f t="shared" si="0"/>
        <v>501</v>
      </c>
      <c r="Y18" s="35">
        <f t="shared" si="0"/>
        <v>358</v>
      </c>
      <c r="Z18" s="35">
        <f t="shared" si="1"/>
        <v>484</v>
      </c>
      <c r="AA18" s="105">
        <f t="shared" si="1"/>
        <v>350</v>
      </c>
    </row>
    <row r="19" spans="1:27" ht="12" customHeight="1" x14ac:dyDescent="0.2">
      <c r="A19" s="94">
        <v>13</v>
      </c>
      <c r="B19" s="36">
        <v>103</v>
      </c>
      <c r="C19" s="36">
        <v>70</v>
      </c>
      <c r="D19" s="36">
        <v>0</v>
      </c>
      <c r="E19" s="36">
        <v>0</v>
      </c>
      <c r="F19" s="36">
        <v>311</v>
      </c>
      <c r="G19" s="36">
        <v>121</v>
      </c>
      <c r="H19" s="36">
        <v>0</v>
      </c>
      <c r="I19" s="36">
        <v>0</v>
      </c>
      <c r="J19" s="36">
        <v>12</v>
      </c>
      <c r="K19" s="36"/>
      <c r="L19" s="36">
        <v>283</v>
      </c>
      <c r="M19" s="36">
        <v>87</v>
      </c>
      <c r="N19" s="36">
        <v>0</v>
      </c>
      <c r="O19" s="36">
        <v>0</v>
      </c>
      <c r="P19" s="36">
        <v>10</v>
      </c>
      <c r="Q19" s="36">
        <v>10</v>
      </c>
      <c r="R19" s="36">
        <v>59</v>
      </c>
      <c r="S19" s="36">
        <v>0</v>
      </c>
      <c r="T19" s="36">
        <v>0</v>
      </c>
      <c r="U19" s="36">
        <v>0</v>
      </c>
      <c r="V19" s="117">
        <v>0</v>
      </c>
      <c r="W19" s="107">
        <v>0</v>
      </c>
      <c r="X19" s="106">
        <f t="shared" si="0"/>
        <v>778</v>
      </c>
      <c r="Y19" s="36">
        <f t="shared" si="0"/>
        <v>288</v>
      </c>
      <c r="Z19" s="36">
        <f t="shared" si="1"/>
        <v>697</v>
      </c>
      <c r="AA19" s="107">
        <f t="shared" si="1"/>
        <v>278</v>
      </c>
    </row>
    <row r="20" spans="1:27" ht="12" customHeight="1" x14ac:dyDescent="0.2">
      <c r="A20" s="92">
        <v>14</v>
      </c>
      <c r="B20" s="34">
        <v>64.999999999999986</v>
      </c>
      <c r="C20" s="34">
        <v>96</v>
      </c>
      <c r="D20" s="34">
        <v>0</v>
      </c>
      <c r="E20" s="34">
        <v>0</v>
      </c>
      <c r="F20" s="34">
        <v>204.00000000000003</v>
      </c>
      <c r="G20" s="34">
        <v>134</v>
      </c>
      <c r="H20" s="34">
        <v>0</v>
      </c>
      <c r="I20" s="34">
        <v>0</v>
      </c>
      <c r="J20" s="34">
        <v>12.000000000000004</v>
      </c>
      <c r="K20" s="34"/>
      <c r="L20" s="34">
        <v>112</v>
      </c>
      <c r="M20" s="34">
        <v>79</v>
      </c>
      <c r="N20" s="34">
        <v>0</v>
      </c>
      <c r="O20" s="34">
        <v>0</v>
      </c>
      <c r="P20" s="34">
        <v>0</v>
      </c>
      <c r="Q20" s="34">
        <v>3</v>
      </c>
      <c r="R20" s="34">
        <v>32</v>
      </c>
      <c r="S20" s="34">
        <v>0</v>
      </c>
      <c r="T20" s="34">
        <v>0</v>
      </c>
      <c r="U20" s="34">
        <v>0</v>
      </c>
      <c r="V20" s="115">
        <v>0</v>
      </c>
      <c r="W20" s="103">
        <v>0</v>
      </c>
      <c r="X20" s="102">
        <f t="shared" si="0"/>
        <v>425</v>
      </c>
      <c r="Y20" s="34">
        <f t="shared" si="0"/>
        <v>312</v>
      </c>
      <c r="Z20" s="34">
        <f t="shared" si="1"/>
        <v>381</v>
      </c>
      <c r="AA20" s="103">
        <f t="shared" si="1"/>
        <v>309</v>
      </c>
    </row>
    <row r="21" spans="1:27" ht="12" customHeight="1" x14ac:dyDescent="0.2">
      <c r="A21" s="93">
        <v>15</v>
      </c>
      <c r="B21" s="35">
        <v>55</v>
      </c>
      <c r="C21" s="35">
        <v>110</v>
      </c>
      <c r="D21" s="35">
        <v>0</v>
      </c>
      <c r="E21" s="35">
        <v>0</v>
      </c>
      <c r="F21" s="35">
        <v>273</v>
      </c>
      <c r="G21" s="35">
        <v>197</v>
      </c>
      <c r="H21" s="35">
        <v>0</v>
      </c>
      <c r="I21" s="35">
        <v>0</v>
      </c>
      <c r="J21" s="35">
        <v>12</v>
      </c>
      <c r="K21" s="35"/>
      <c r="L21" s="35">
        <v>124</v>
      </c>
      <c r="M21" s="35">
        <v>133</v>
      </c>
      <c r="N21" s="35">
        <v>0</v>
      </c>
      <c r="O21" s="35">
        <v>0</v>
      </c>
      <c r="P21" s="35">
        <v>6</v>
      </c>
      <c r="Q21" s="35">
        <v>29</v>
      </c>
      <c r="R21" s="35"/>
      <c r="S21" s="35">
        <v>0</v>
      </c>
      <c r="T21" s="35">
        <v>0</v>
      </c>
      <c r="U21" s="35">
        <v>0</v>
      </c>
      <c r="V21" s="116">
        <v>0</v>
      </c>
      <c r="W21" s="105">
        <v>0</v>
      </c>
      <c r="X21" s="104">
        <f t="shared" si="0"/>
        <v>470</v>
      </c>
      <c r="Y21" s="35">
        <f t="shared" si="0"/>
        <v>469</v>
      </c>
      <c r="Z21" s="35">
        <f t="shared" si="1"/>
        <v>452</v>
      </c>
      <c r="AA21" s="105">
        <f t="shared" si="1"/>
        <v>440</v>
      </c>
    </row>
    <row r="22" spans="1:27" ht="12" customHeight="1" x14ac:dyDescent="0.2">
      <c r="A22" s="94">
        <v>16</v>
      </c>
      <c r="B22" s="36">
        <v>78.000000000000014</v>
      </c>
      <c r="C22" s="36">
        <v>98</v>
      </c>
      <c r="D22" s="36">
        <v>0</v>
      </c>
      <c r="E22" s="36">
        <v>0</v>
      </c>
      <c r="F22" s="36">
        <v>256</v>
      </c>
      <c r="G22" s="36">
        <v>125</v>
      </c>
      <c r="H22" s="36">
        <v>0</v>
      </c>
      <c r="I22" s="36">
        <v>0</v>
      </c>
      <c r="J22" s="36">
        <v>7.9999999999999991</v>
      </c>
      <c r="K22" s="36"/>
      <c r="L22" s="36">
        <v>33</v>
      </c>
      <c r="M22" s="36">
        <v>111</v>
      </c>
      <c r="N22" s="36">
        <v>0</v>
      </c>
      <c r="O22" s="36">
        <v>0</v>
      </c>
      <c r="P22" s="36">
        <v>0</v>
      </c>
      <c r="Q22" s="36"/>
      <c r="R22" s="36"/>
      <c r="S22" s="36">
        <v>0</v>
      </c>
      <c r="T22" s="36">
        <v>0</v>
      </c>
      <c r="U22" s="36">
        <v>0</v>
      </c>
      <c r="V22" s="117">
        <v>0</v>
      </c>
      <c r="W22" s="107">
        <v>0</v>
      </c>
      <c r="X22" s="106">
        <f t="shared" si="0"/>
        <v>375</v>
      </c>
      <c r="Y22" s="36">
        <f t="shared" si="0"/>
        <v>334</v>
      </c>
      <c r="Z22" s="36">
        <f t="shared" si="1"/>
        <v>367</v>
      </c>
      <c r="AA22" s="107">
        <f t="shared" si="1"/>
        <v>334</v>
      </c>
    </row>
    <row r="23" spans="1:27" ht="12" customHeight="1" x14ac:dyDescent="0.2">
      <c r="A23" s="92">
        <v>17</v>
      </c>
      <c r="B23" s="34">
        <v>91.999999999999972</v>
      </c>
      <c r="C23" s="34">
        <v>150</v>
      </c>
      <c r="D23" s="34">
        <v>0</v>
      </c>
      <c r="E23" s="34">
        <v>0</v>
      </c>
      <c r="F23" s="34">
        <v>317</v>
      </c>
      <c r="G23" s="34">
        <v>261</v>
      </c>
      <c r="H23" s="34">
        <v>0</v>
      </c>
      <c r="I23" s="34">
        <v>0</v>
      </c>
      <c r="J23" s="34">
        <v>12.999999999999998</v>
      </c>
      <c r="K23" s="34">
        <v>3</v>
      </c>
      <c r="L23" s="34">
        <v>188</v>
      </c>
      <c r="M23" s="34">
        <v>164</v>
      </c>
      <c r="N23" s="34">
        <v>0</v>
      </c>
      <c r="O23" s="34">
        <v>0</v>
      </c>
      <c r="P23" s="34">
        <v>17</v>
      </c>
      <c r="Q23" s="34"/>
      <c r="R23" s="34"/>
      <c r="S23" s="34">
        <v>0</v>
      </c>
      <c r="T23" s="34">
        <v>0</v>
      </c>
      <c r="U23" s="34">
        <v>0</v>
      </c>
      <c r="V23" s="115">
        <v>0</v>
      </c>
      <c r="W23" s="103">
        <v>0</v>
      </c>
      <c r="X23" s="102">
        <f t="shared" si="0"/>
        <v>627</v>
      </c>
      <c r="Y23" s="34">
        <f t="shared" si="0"/>
        <v>578</v>
      </c>
      <c r="Z23" s="34">
        <f t="shared" si="1"/>
        <v>597</v>
      </c>
      <c r="AA23" s="103">
        <f t="shared" si="1"/>
        <v>575</v>
      </c>
    </row>
    <row r="24" spans="1:27" ht="12" customHeight="1" x14ac:dyDescent="0.2">
      <c r="A24" s="93">
        <v>18</v>
      </c>
      <c r="B24" s="35">
        <v>101.99999999999994</v>
      </c>
      <c r="C24" s="35">
        <v>136</v>
      </c>
      <c r="D24" s="35">
        <v>0</v>
      </c>
      <c r="E24" s="35">
        <v>0</v>
      </c>
      <c r="F24" s="35">
        <v>300</v>
      </c>
      <c r="G24" s="35">
        <v>234</v>
      </c>
      <c r="H24" s="35">
        <v>0</v>
      </c>
      <c r="I24" s="35">
        <v>0</v>
      </c>
      <c r="J24" s="35">
        <v>20</v>
      </c>
      <c r="K24" s="35"/>
      <c r="L24" s="35">
        <v>246</v>
      </c>
      <c r="M24" s="35">
        <v>170</v>
      </c>
      <c r="N24" s="35">
        <v>0</v>
      </c>
      <c r="O24" s="35">
        <v>0</v>
      </c>
      <c r="P24" s="35">
        <v>0</v>
      </c>
      <c r="Q24" s="35">
        <v>6</v>
      </c>
      <c r="R24" s="35">
        <v>47</v>
      </c>
      <c r="S24" s="35">
        <v>0</v>
      </c>
      <c r="T24" s="35">
        <v>0</v>
      </c>
      <c r="U24" s="35">
        <v>0</v>
      </c>
      <c r="V24" s="116">
        <v>0</v>
      </c>
      <c r="W24" s="105">
        <v>0</v>
      </c>
      <c r="X24" s="104">
        <f t="shared" si="0"/>
        <v>715</v>
      </c>
      <c r="Y24" s="35">
        <f t="shared" si="0"/>
        <v>546</v>
      </c>
      <c r="Z24" s="35">
        <f t="shared" si="1"/>
        <v>648</v>
      </c>
      <c r="AA24" s="105">
        <f t="shared" si="1"/>
        <v>540</v>
      </c>
    </row>
    <row r="25" spans="1:27" ht="12" customHeight="1" x14ac:dyDescent="0.2">
      <c r="A25" s="94">
        <v>19</v>
      </c>
      <c r="B25" s="36">
        <v>142</v>
      </c>
      <c r="C25" s="36">
        <v>55</v>
      </c>
      <c r="D25" s="36">
        <v>0</v>
      </c>
      <c r="E25" s="36">
        <v>0</v>
      </c>
      <c r="F25" s="36">
        <v>375.99999999999994</v>
      </c>
      <c r="G25" s="36">
        <v>137</v>
      </c>
      <c r="H25" s="36">
        <v>0</v>
      </c>
      <c r="I25" s="36">
        <v>0</v>
      </c>
      <c r="J25" s="36">
        <v>32</v>
      </c>
      <c r="K25" s="36">
        <v>6</v>
      </c>
      <c r="L25" s="36">
        <v>122</v>
      </c>
      <c r="M25" s="36">
        <v>97</v>
      </c>
      <c r="N25" s="36">
        <v>0</v>
      </c>
      <c r="O25" s="36">
        <v>0</v>
      </c>
      <c r="P25" s="36">
        <v>0</v>
      </c>
      <c r="Q25" s="36">
        <v>10</v>
      </c>
      <c r="R25" s="36"/>
      <c r="S25" s="36">
        <v>0</v>
      </c>
      <c r="T25" s="36">
        <v>0</v>
      </c>
      <c r="U25" s="36">
        <v>0</v>
      </c>
      <c r="V25" s="117">
        <v>0</v>
      </c>
      <c r="W25" s="107">
        <v>0</v>
      </c>
      <c r="X25" s="106">
        <f t="shared" si="0"/>
        <v>672</v>
      </c>
      <c r="Y25" s="36">
        <f t="shared" si="0"/>
        <v>305</v>
      </c>
      <c r="Z25" s="36">
        <f t="shared" si="1"/>
        <v>640</v>
      </c>
      <c r="AA25" s="107">
        <f t="shared" si="1"/>
        <v>289</v>
      </c>
    </row>
    <row r="26" spans="1:27" ht="12" customHeight="1" x14ac:dyDescent="0.2">
      <c r="A26" s="92">
        <v>20</v>
      </c>
      <c r="B26" s="34">
        <v>122.99999999999999</v>
      </c>
      <c r="C26" s="34">
        <v>126</v>
      </c>
      <c r="D26" s="34">
        <v>0</v>
      </c>
      <c r="E26" s="34">
        <v>0</v>
      </c>
      <c r="F26" s="34">
        <v>347.00000000000017</v>
      </c>
      <c r="G26" s="34">
        <v>229</v>
      </c>
      <c r="H26" s="34">
        <v>0</v>
      </c>
      <c r="I26" s="34">
        <v>0</v>
      </c>
      <c r="J26" s="34">
        <v>21.999999999999996</v>
      </c>
      <c r="K26" s="34"/>
      <c r="L26" s="34">
        <v>33</v>
      </c>
      <c r="M26" s="34">
        <v>169</v>
      </c>
      <c r="N26" s="34">
        <v>0</v>
      </c>
      <c r="O26" s="34">
        <v>0</v>
      </c>
      <c r="P26" s="34">
        <v>6</v>
      </c>
      <c r="Q26" s="34">
        <v>17</v>
      </c>
      <c r="R26" s="34">
        <v>12</v>
      </c>
      <c r="S26" s="34">
        <v>0</v>
      </c>
      <c r="T26" s="34">
        <v>0</v>
      </c>
      <c r="U26" s="34">
        <v>0</v>
      </c>
      <c r="V26" s="115">
        <v>0</v>
      </c>
      <c r="W26" s="103">
        <v>0</v>
      </c>
      <c r="X26" s="102">
        <f t="shared" si="0"/>
        <v>543.00000000000023</v>
      </c>
      <c r="Y26" s="34">
        <f t="shared" si="0"/>
        <v>541</v>
      </c>
      <c r="Z26" s="34">
        <f t="shared" si="1"/>
        <v>503.00000000000017</v>
      </c>
      <c r="AA26" s="103">
        <f t="shared" si="1"/>
        <v>524</v>
      </c>
    </row>
    <row r="27" spans="1:27" ht="12" customHeight="1" x14ac:dyDescent="0.2">
      <c r="A27" s="93">
        <v>21</v>
      </c>
      <c r="B27" s="35">
        <v>119</v>
      </c>
      <c r="C27" s="35">
        <v>70</v>
      </c>
      <c r="D27" s="35">
        <v>0</v>
      </c>
      <c r="E27" s="35">
        <v>0</v>
      </c>
      <c r="F27" s="35">
        <v>353.99999999999994</v>
      </c>
      <c r="G27" s="35">
        <v>92</v>
      </c>
      <c r="H27" s="35">
        <v>0</v>
      </c>
      <c r="I27" s="35">
        <v>0</v>
      </c>
      <c r="J27" s="35">
        <v>25</v>
      </c>
      <c r="K27" s="35"/>
      <c r="L27" s="35">
        <v>155</v>
      </c>
      <c r="M27" s="35">
        <v>48</v>
      </c>
      <c r="N27" s="35">
        <v>0</v>
      </c>
      <c r="O27" s="35">
        <v>0</v>
      </c>
      <c r="P27" s="35">
        <v>30</v>
      </c>
      <c r="Q27" s="35">
        <v>4</v>
      </c>
      <c r="R27" s="35">
        <v>30</v>
      </c>
      <c r="S27" s="35">
        <v>0</v>
      </c>
      <c r="T27" s="35">
        <v>0</v>
      </c>
      <c r="U27" s="35">
        <v>0</v>
      </c>
      <c r="V27" s="116">
        <v>0</v>
      </c>
      <c r="W27" s="105">
        <v>0</v>
      </c>
      <c r="X27" s="104">
        <f t="shared" si="0"/>
        <v>713</v>
      </c>
      <c r="Y27" s="35">
        <f t="shared" si="0"/>
        <v>214</v>
      </c>
      <c r="Z27" s="35">
        <f t="shared" si="1"/>
        <v>628</v>
      </c>
      <c r="AA27" s="105">
        <f t="shared" si="1"/>
        <v>210</v>
      </c>
    </row>
    <row r="28" spans="1:27" ht="12" customHeight="1" thickBot="1" x14ac:dyDescent="0.25">
      <c r="A28" s="95" t="s">
        <v>17</v>
      </c>
      <c r="B28" s="28">
        <f t="shared" ref="B28:W28" si="2">SUM(B7:B27)</f>
        <v>2281</v>
      </c>
      <c r="C28" s="28">
        <f t="shared" si="2"/>
        <v>3106</v>
      </c>
      <c r="D28" s="28">
        <f t="shared" si="2"/>
        <v>0</v>
      </c>
      <c r="E28" s="28">
        <f t="shared" si="2"/>
        <v>0</v>
      </c>
      <c r="F28" s="28">
        <f t="shared" si="2"/>
        <v>6791</v>
      </c>
      <c r="G28" s="28">
        <f t="shared" si="2"/>
        <v>5058</v>
      </c>
      <c r="H28" s="28">
        <f t="shared" si="2"/>
        <v>0</v>
      </c>
      <c r="I28" s="28">
        <f t="shared" si="2"/>
        <v>0</v>
      </c>
      <c r="J28" s="28">
        <f t="shared" si="2"/>
        <v>465</v>
      </c>
      <c r="K28" s="28">
        <f t="shared" si="2"/>
        <v>22</v>
      </c>
      <c r="L28" s="28">
        <f t="shared" si="2"/>
        <v>4108</v>
      </c>
      <c r="M28" s="28">
        <f t="shared" si="2"/>
        <v>3452</v>
      </c>
      <c r="N28" s="28">
        <f t="shared" si="2"/>
        <v>0</v>
      </c>
      <c r="O28" s="28">
        <f t="shared" si="2"/>
        <v>0</v>
      </c>
      <c r="P28" s="28">
        <f t="shared" si="2"/>
        <v>468</v>
      </c>
      <c r="Q28" s="28">
        <f t="shared" si="2"/>
        <v>244</v>
      </c>
      <c r="R28" s="28">
        <f t="shared" si="2"/>
        <v>249</v>
      </c>
      <c r="S28" s="28">
        <f t="shared" si="2"/>
        <v>4</v>
      </c>
      <c r="T28" s="28">
        <f t="shared" si="2"/>
        <v>0</v>
      </c>
      <c r="U28" s="28">
        <f t="shared" si="2"/>
        <v>0</v>
      </c>
      <c r="V28" s="28">
        <f t="shared" si="2"/>
        <v>0</v>
      </c>
      <c r="W28" s="29">
        <f t="shared" si="2"/>
        <v>0</v>
      </c>
      <c r="X28" s="96">
        <f t="shared" si="0"/>
        <v>14362</v>
      </c>
      <c r="Y28" s="28">
        <f t="shared" si="0"/>
        <v>11886</v>
      </c>
      <c r="Z28" s="28">
        <f t="shared" si="1"/>
        <v>13180</v>
      </c>
      <c r="AA28" s="29">
        <f t="shared" si="1"/>
        <v>11616</v>
      </c>
    </row>
    <row r="29" spans="1:27" ht="12" customHeight="1" x14ac:dyDescent="0.2">
      <c r="A29" s="97" t="s">
        <v>18</v>
      </c>
      <c r="B29" s="63">
        <v>28</v>
      </c>
      <c r="C29" s="63">
        <v>0</v>
      </c>
      <c r="D29" s="63">
        <v>0</v>
      </c>
      <c r="E29" s="63">
        <v>0</v>
      </c>
      <c r="F29" s="63">
        <v>44</v>
      </c>
      <c r="G29" s="63">
        <v>0</v>
      </c>
      <c r="H29" s="63">
        <v>0</v>
      </c>
      <c r="I29" s="63">
        <v>0</v>
      </c>
      <c r="J29" s="63">
        <v>0</v>
      </c>
      <c r="K29" s="63">
        <v>0</v>
      </c>
      <c r="L29" s="63">
        <v>201</v>
      </c>
      <c r="M29" s="63">
        <v>34</v>
      </c>
      <c r="N29" s="63">
        <v>0</v>
      </c>
      <c r="O29" s="63">
        <v>0</v>
      </c>
      <c r="P29" s="63">
        <v>2</v>
      </c>
      <c r="Q29" s="63">
        <v>0</v>
      </c>
      <c r="R29" s="63">
        <v>27</v>
      </c>
      <c r="S29" s="63">
        <v>0</v>
      </c>
      <c r="T29" s="63">
        <v>0</v>
      </c>
      <c r="U29" s="63">
        <v>0</v>
      </c>
      <c r="V29" s="63">
        <v>0</v>
      </c>
      <c r="W29" s="64">
        <v>0</v>
      </c>
      <c r="X29" s="98">
        <f t="shared" si="0"/>
        <v>302</v>
      </c>
      <c r="Y29" s="37">
        <f t="shared" si="0"/>
        <v>34</v>
      </c>
      <c r="Z29" s="37">
        <f t="shared" si="1"/>
        <v>273</v>
      </c>
      <c r="AA29" s="99">
        <f t="shared" si="1"/>
        <v>34</v>
      </c>
    </row>
    <row r="30" spans="1:27" ht="12" customHeight="1" thickBot="1" x14ac:dyDescent="0.25">
      <c r="A30" s="95" t="s">
        <v>19</v>
      </c>
      <c r="B30" s="28">
        <f t="shared" ref="B30:W30" si="3">SUM(B28:B29)</f>
        <v>2309</v>
      </c>
      <c r="C30" s="28">
        <f t="shared" si="3"/>
        <v>3106</v>
      </c>
      <c r="D30" s="28">
        <f t="shared" si="3"/>
        <v>0</v>
      </c>
      <c r="E30" s="28">
        <f t="shared" si="3"/>
        <v>0</v>
      </c>
      <c r="F30" s="28">
        <f t="shared" si="3"/>
        <v>6835</v>
      </c>
      <c r="G30" s="28">
        <f t="shared" si="3"/>
        <v>5058</v>
      </c>
      <c r="H30" s="28">
        <f t="shared" si="3"/>
        <v>0</v>
      </c>
      <c r="I30" s="28">
        <f t="shared" si="3"/>
        <v>0</v>
      </c>
      <c r="J30" s="28">
        <f t="shared" si="3"/>
        <v>465</v>
      </c>
      <c r="K30" s="28">
        <f t="shared" si="3"/>
        <v>22</v>
      </c>
      <c r="L30" s="28">
        <f t="shared" si="3"/>
        <v>4309</v>
      </c>
      <c r="M30" s="28">
        <f t="shared" si="3"/>
        <v>3486</v>
      </c>
      <c r="N30" s="28">
        <f t="shared" si="3"/>
        <v>0</v>
      </c>
      <c r="O30" s="28">
        <f t="shared" si="3"/>
        <v>0</v>
      </c>
      <c r="P30" s="28">
        <f t="shared" si="3"/>
        <v>470</v>
      </c>
      <c r="Q30" s="28">
        <f t="shared" si="3"/>
        <v>244</v>
      </c>
      <c r="R30" s="28">
        <f t="shared" si="3"/>
        <v>276</v>
      </c>
      <c r="S30" s="28">
        <f t="shared" si="3"/>
        <v>4</v>
      </c>
      <c r="T30" s="28">
        <f t="shared" si="3"/>
        <v>0</v>
      </c>
      <c r="U30" s="28">
        <f t="shared" si="3"/>
        <v>0</v>
      </c>
      <c r="V30" s="28">
        <f t="shared" si="3"/>
        <v>0</v>
      </c>
      <c r="W30" s="29">
        <f t="shared" si="3"/>
        <v>0</v>
      </c>
      <c r="X30" s="96">
        <f t="shared" si="0"/>
        <v>14664</v>
      </c>
      <c r="Y30" s="28">
        <f t="shared" si="0"/>
        <v>11920</v>
      </c>
      <c r="Z30" s="28">
        <f t="shared" si="1"/>
        <v>13453</v>
      </c>
      <c r="AA30" s="29">
        <f t="shared" si="1"/>
        <v>11650</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289</v>
      </c>
      <c r="D32" s="100"/>
    </row>
    <row r="34" spans="1:27" ht="21.75" customHeight="1" thickBot="1" x14ac:dyDescent="0.35">
      <c r="A34" s="53" t="s">
        <v>170</v>
      </c>
    </row>
    <row r="35" spans="1:27" ht="12" customHeight="1" x14ac:dyDescent="0.2">
      <c r="A35" s="398" t="s">
        <v>22</v>
      </c>
      <c r="B35" s="402" t="s">
        <v>20</v>
      </c>
      <c r="C35" s="402"/>
      <c r="D35" s="402"/>
      <c r="E35" s="402"/>
      <c r="F35" s="402"/>
      <c r="G35" s="402"/>
      <c r="H35" s="402"/>
      <c r="I35" s="402"/>
      <c r="J35" s="402"/>
      <c r="K35" s="402"/>
      <c r="L35" s="402"/>
      <c r="M35" s="402"/>
      <c r="N35" s="402"/>
      <c r="O35" s="402"/>
      <c r="P35" s="402"/>
      <c r="Q35" s="402"/>
      <c r="R35" s="402"/>
      <c r="S35" s="402"/>
      <c r="T35" s="402"/>
      <c r="U35" s="402"/>
      <c r="V35" s="403"/>
      <c r="W35" s="404"/>
      <c r="X35" s="417" t="s">
        <v>14</v>
      </c>
      <c r="Y35" s="402"/>
      <c r="Z35" s="418"/>
      <c r="AA35" s="419"/>
    </row>
    <row r="36" spans="1:27" ht="12" customHeight="1" x14ac:dyDescent="0.2">
      <c r="A36" s="399"/>
      <c r="B36" s="401" t="s">
        <v>0</v>
      </c>
      <c r="C36" s="401"/>
      <c r="D36" s="401" t="s">
        <v>1</v>
      </c>
      <c r="E36" s="401"/>
      <c r="F36" s="401" t="s">
        <v>2</v>
      </c>
      <c r="G36" s="401"/>
      <c r="H36" s="401" t="s">
        <v>3</v>
      </c>
      <c r="I36" s="401"/>
      <c r="J36" s="401" t="s">
        <v>4</v>
      </c>
      <c r="K36" s="401"/>
      <c r="L36" s="401" t="s">
        <v>5</v>
      </c>
      <c r="M36" s="401"/>
      <c r="N36" s="401" t="s">
        <v>6</v>
      </c>
      <c r="O36" s="401"/>
      <c r="P36" s="401" t="s">
        <v>7</v>
      </c>
      <c r="Q36" s="401"/>
      <c r="R36" s="391" t="s">
        <v>8</v>
      </c>
      <c r="S36" s="405"/>
      <c r="T36" s="401" t="s">
        <v>12</v>
      </c>
      <c r="U36" s="401"/>
      <c r="V36" s="391" t="s">
        <v>13</v>
      </c>
      <c r="W36" s="392"/>
      <c r="X36" s="389" t="s">
        <v>19</v>
      </c>
      <c r="Y36" s="401"/>
      <c r="Z36" s="401" t="s">
        <v>21</v>
      </c>
      <c r="AA36" s="390"/>
    </row>
    <row r="37" spans="1:27" ht="12" customHeight="1" thickBot="1" x14ac:dyDescent="0.25">
      <c r="A37" s="400"/>
      <c r="B37" s="55" t="s">
        <v>9</v>
      </c>
      <c r="C37" s="55" t="s">
        <v>10</v>
      </c>
      <c r="D37" s="55" t="s">
        <v>9</v>
      </c>
      <c r="E37" s="55" t="s">
        <v>10</v>
      </c>
      <c r="F37" s="55" t="s">
        <v>9</v>
      </c>
      <c r="G37" s="55" t="s">
        <v>10</v>
      </c>
      <c r="H37" s="55" t="s">
        <v>9</v>
      </c>
      <c r="I37" s="55" t="s">
        <v>10</v>
      </c>
      <c r="J37" s="55" t="s">
        <v>9</v>
      </c>
      <c r="K37" s="55" t="s">
        <v>10</v>
      </c>
      <c r="L37" s="55" t="s">
        <v>9</v>
      </c>
      <c r="M37" s="55" t="s">
        <v>10</v>
      </c>
      <c r="N37" s="55" t="s">
        <v>9</v>
      </c>
      <c r="O37" s="55" t="s">
        <v>10</v>
      </c>
      <c r="P37" s="55" t="s">
        <v>9</v>
      </c>
      <c r="Q37" s="55" t="s">
        <v>10</v>
      </c>
      <c r="R37" s="55" t="s">
        <v>9</v>
      </c>
      <c r="S37" s="55" t="s">
        <v>10</v>
      </c>
      <c r="T37" s="55" t="s">
        <v>9</v>
      </c>
      <c r="U37" s="55" t="s">
        <v>10</v>
      </c>
      <c r="V37" s="55" t="s">
        <v>9</v>
      </c>
      <c r="W37" s="56" t="s">
        <v>10</v>
      </c>
      <c r="X37" s="57" t="s">
        <v>9</v>
      </c>
      <c r="Y37" s="55" t="s">
        <v>10</v>
      </c>
      <c r="Z37" s="55" t="s">
        <v>9</v>
      </c>
      <c r="AA37" s="56" t="s">
        <v>10</v>
      </c>
    </row>
    <row r="38" spans="1:27" ht="12" customHeight="1" x14ac:dyDescent="0.2">
      <c r="A38" s="92">
        <v>1</v>
      </c>
      <c r="B38" s="34">
        <v>155</v>
      </c>
      <c r="C38" s="34">
        <v>192.99999999999991</v>
      </c>
      <c r="D38" s="34">
        <v>0</v>
      </c>
      <c r="E38" s="34">
        <v>0</v>
      </c>
      <c r="F38" s="34">
        <v>432.00000000000006</v>
      </c>
      <c r="G38" s="34">
        <v>291</v>
      </c>
      <c r="H38" s="34">
        <v>0</v>
      </c>
      <c r="I38" s="34">
        <v>0</v>
      </c>
      <c r="J38" s="34">
        <v>41</v>
      </c>
      <c r="K38" s="34"/>
      <c r="L38" s="34">
        <v>427</v>
      </c>
      <c r="M38" s="34">
        <v>235</v>
      </c>
      <c r="N38" s="34">
        <v>0</v>
      </c>
      <c r="O38" s="34">
        <v>0</v>
      </c>
      <c r="P38" s="34">
        <v>67</v>
      </c>
      <c r="Q38" s="34">
        <v>21</v>
      </c>
      <c r="R38" s="34">
        <v>51</v>
      </c>
      <c r="S38" s="34">
        <v>4</v>
      </c>
      <c r="T38" s="34">
        <v>0</v>
      </c>
      <c r="U38" s="34">
        <v>0</v>
      </c>
      <c r="V38" s="115">
        <v>0</v>
      </c>
      <c r="W38" s="103">
        <v>0</v>
      </c>
      <c r="X38" s="102">
        <f t="shared" ref="X38:Y55" si="4">SUM(B38,D38,F38,H38,J38,L38,N38,P38,R38,T38,V38)</f>
        <v>1173</v>
      </c>
      <c r="Y38" s="34">
        <f t="shared" si="4"/>
        <v>743.99999999999989</v>
      </c>
      <c r="Z38" s="34">
        <f t="shared" ref="Z38:AA55" si="5">SUM(B38,F38,L38,T38)</f>
        <v>1014</v>
      </c>
      <c r="AA38" s="103">
        <f t="shared" si="5"/>
        <v>718.99999999999989</v>
      </c>
    </row>
    <row r="39" spans="1:27" ht="12" customHeight="1" x14ac:dyDescent="0.2">
      <c r="A39" s="92">
        <v>2</v>
      </c>
      <c r="B39" s="34">
        <v>42</v>
      </c>
      <c r="C39" s="34">
        <v>159</v>
      </c>
      <c r="D39" s="34">
        <v>0</v>
      </c>
      <c r="E39" s="34">
        <v>0</v>
      </c>
      <c r="F39" s="34">
        <v>150</v>
      </c>
      <c r="G39" s="34">
        <v>260</v>
      </c>
      <c r="H39" s="34">
        <v>0</v>
      </c>
      <c r="I39" s="34">
        <v>0</v>
      </c>
      <c r="J39" s="34">
        <v>18.999999999999996</v>
      </c>
      <c r="K39" s="34"/>
      <c r="L39" s="34">
        <v>143</v>
      </c>
      <c r="M39" s="34">
        <v>175</v>
      </c>
      <c r="N39" s="34">
        <v>0</v>
      </c>
      <c r="O39" s="34">
        <v>0</v>
      </c>
      <c r="P39" s="34">
        <v>42.999999999999993</v>
      </c>
      <c r="Q39" s="34">
        <v>41</v>
      </c>
      <c r="R39" s="34"/>
      <c r="S39" s="34">
        <v>0</v>
      </c>
      <c r="T39" s="34">
        <v>0</v>
      </c>
      <c r="U39" s="34">
        <v>0</v>
      </c>
      <c r="V39" s="115">
        <v>0</v>
      </c>
      <c r="W39" s="103">
        <v>0</v>
      </c>
      <c r="X39" s="102">
        <f t="shared" si="4"/>
        <v>397</v>
      </c>
      <c r="Y39" s="34">
        <f t="shared" si="4"/>
        <v>635</v>
      </c>
      <c r="Z39" s="34">
        <f t="shared" si="5"/>
        <v>335</v>
      </c>
      <c r="AA39" s="103">
        <f t="shared" si="5"/>
        <v>594</v>
      </c>
    </row>
    <row r="40" spans="1:27" ht="12" customHeight="1" x14ac:dyDescent="0.2">
      <c r="A40" s="93">
        <v>3</v>
      </c>
      <c r="B40" s="35">
        <v>110</v>
      </c>
      <c r="C40" s="35">
        <v>185</v>
      </c>
      <c r="D40" s="35">
        <v>0</v>
      </c>
      <c r="E40" s="35">
        <v>0</v>
      </c>
      <c r="F40" s="35">
        <v>437.99999999999972</v>
      </c>
      <c r="G40" s="35">
        <v>351</v>
      </c>
      <c r="H40" s="35">
        <v>0</v>
      </c>
      <c r="I40" s="35">
        <v>0</v>
      </c>
      <c r="J40" s="35">
        <v>54.999999999999986</v>
      </c>
      <c r="K40" s="35"/>
      <c r="L40" s="35">
        <v>391</v>
      </c>
      <c r="M40" s="35">
        <v>219</v>
      </c>
      <c r="N40" s="35">
        <v>0</v>
      </c>
      <c r="O40" s="35">
        <v>0</v>
      </c>
      <c r="P40" s="35">
        <v>88.000000000000028</v>
      </c>
      <c r="Q40" s="35">
        <v>4</v>
      </c>
      <c r="R40" s="35"/>
      <c r="S40" s="35">
        <v>0</v>
      </c>
      <c r="T40" s="35">
        <v>0</v>
      </c>
      <c r="U40" s="35">
        <v>0</v>
      </c>
      <c r="V40" s="116">
        <v>0</v>
      </c>
      <c r="W40" s="105">
        <v>0</v>
      </c>
      <c r="X40" s="104">
        <f t="shared" si="4"/>
        <v>1081.9999999999998</v>
      </c>
      <c r="Y40" s="35">
        <f t="shared" si="4"/>
        <v>759</v>
      </c>
      <c r="Z40" s="35">
        <f t="shared" si="5"/>
        <v>938.99999999999977</v>
      </c>
      <c r="AA40" s="105">
        <f t="shared" si="5"/>
        <v>755</v>
      </c>
    </row>
    <row r="41" spans="1:27" ht="12" customHeight="1" x14ac:dyDescent="0.2">
      <c r="A41" s="94">
        <v>4</v>
      </c>
      <c r="B41" s="36">
        <v>310.00000000000017</v>
      </c>
      <c r="C41" s="36">
        <v>125.99999999999999</v>
      </c>
      <c r="D41" s="36">
        <v>0</v>
      </c>
      <c r="E41" s="36">
        <v>0</v>
      </c>
      <c r="F41" s="36">
        <v>792.99999999999977</v>
      </c>
      <c r="G41" s="36">
        <v>273</v>
      </c>
      <c r="H41" s="36">
        <v>0</v>
      </c>
      <c r="I41" s="36">
        <v>0</v>
      </c>
      <c r="J41" s="36">
        <v>64.000000000000014</v>
      </c>
      <c r="K41" s="36">
        <v>4</v>
      </c>
      <c r="L41" s="36">
        <v>430</v>
      </c>
      <c r="M41" s="36">
        <v>159</v>
      </c>
      <c r="N41" s="36">
        <v>0</v>
      </c>
      <c r="O41" s="36">
        <v>0</v>
      </c>
      <c r="P41" s="36">
        <v>25.999999999999996</v>
      </c>
      <c r="Q41" s="36">
        <v>8</v>
      </c>
      <c r="R41" s="36">
        <v>7</v>
      </c>
      <c r="S41" s="36">
        <v>0</v>
      </c>
      <c r="T41" s="36">
        <v>0</v>
      </c>
      <c r="U41" s="36">
        <v>0</v>
      </c>
      <c r="V41" s="117">
        <v>0</v>
      </c>
      <c r="W41" s="107">
        <v>0</v>
      </c>
      <c r="X41" s="106">
        <f t="shared" si="4"/>
        <v>1630</v>
      </c>
      <c r="Y41" s="36">
        <f t="shared" si="4"/>
        <v>570</v>
      </c>
      <c r="Z41" s="36">
        <f t="shared" si="5"/>
        <v>1533</v>
      </c>
      <c r="AA41" s="107">
        <f t="shared" si="5"/>
        <v>558</v>
      </c>
    </row>
    <row r="42" spans="1:27" ht="12" customHeight="1" x14ac:dyDescent="0.2">
      <c r="A42" s="92">
        <v>5</v>
      </c>
      <c r="B42" s="34">
        <v>123.99999999999996</v>
      </c>
      <c r="C42" s="34">
        <v>158</v>
      </c>
      <c r="D42" s="34">
        <v>0</v>
      </c>
      <c r="E42" s="34">
        <v>0</v>
      </c>
      <c r="F42" s="34">
        <v>309</v>
      </c>
      <c r="G42" s="34">
        <v>259</v>
      </c>
      <c r="H42" s="34">
        <v>0</v>
      </c>
      <c r="I42" s="34">
        <v>0</v>
      </c>
      <c r="J42" s="34">
        <v>26.999999999999993</v>
      </c>
      <c r="K42" s="34"/>
      <c r="L42" s="34">
        <v>247</v>
      </c>
      <c r="M42" s="34">
        <v>247</v>
      </c>
      <c r="N42" s="34">
        <v>0</v>
      </c>
      <c r="O42" s="34">
        <v>0</v>
      </c>
      <c r="P42" s="34">
        <v>41.999999999999986</v>
      </c>
      <c r="Q42" s="34">
        <v>27</v>
      </c>
      <c r="R42" s="34">
        <v>11</v>
      </c>
      <c r="S42" s="34">
        <v>0</v>
      </c>
      <c r="T42" s="34">
        <v>0</v>
      </c>
      <c r="U42" s="34">
        <v>0</v>
      </c>
      <c r="V42" s="115">
        <v>0</v>
      </c>
      <c r="W42" s="103">
        <v>0</v>
      </c>
      <c r="X42" s="102">
        <f t="shared" si="4"/>
        <v>760</v>
      </c>
      <c r="Y42" s="34">
        <f t="shared" si="4"/>
        <v>691</v>
      </c>
      <c r="Z42" s="34">
        <f t="shared" si="5"/>
        <v>680</v>
      </c>
      <c r="AA42" s="103">
        <f t="shared" si="5"/>
        <v>664</v>
      </c>
    </row>
    <row r="43" spans="1:27" ht="12" customHeight="1" x14ac:dyDescent="0.2">
      <c r="A43" s="93">
        <v>6</v>
      </c>
      <c r="B43" s="35">
        <v>122</v>
      </c>
      <c r="C43" s="35">
        <v>182</v>
      </c>
      <c r="D43" s="35">
        <v>0</v>
      </c>
      <c r="E43" s="35">
        <v>0</v>
      </c>
      <c r="F43" s="35">
        <v>305</v>
      </c>
      <c r="G43" s="35">
        <v>323</v>
      </c>
      <c r="H43" s="35">
        <v>0</v>
      </c>
      <c r="I43" s="35">
        <v>0</v>
      </c>
      <c r="J43" s="35">
        <v>14.999999999999998</v>
      </c>
      <c r="K43" s="35"/>
      <c r="L43" s="35">
        <v>343</v>
      </c>
      <c r="M43" s="35">
        <v>227</v>
      </c>
      <c r="N43" s="35">
        <v>0</v>
      </c>
      <c r="O43" s="35">
        <v>0</v>
      </c>
      <c r="P43" s="35">
        <v>44</v>
      </c>
      <c r="Q43" s="35">
        <v>16</v>
      </c>
      <c r="R43" s="35"/>
      <c r="S43" s="35">
        <v>0</v>
      </c>
      <c r="T43" s="35">
        <v>0</v>
      </c>
      <c r="U43" s="35">
        <v>0</v>
      </c>
      <c r="V43" s="116">
        <v>0</v>
      </c>
      <c r="W43" s="105">
        <v>0</v>
      </c>
      <c r="X43" s="104">
        <f t="shared" si="4"/>
        <v>829</v>
      </c>
      <c r="Y43" s="35">
        <f t="shared" si="4"/>
        <v>748</v>
      </c>
      <c r="Z43" s="35">
        <f t="shared" si="5"/>
        <v>770</v>
      </c>
      <c r="AA43" s="105">
        <f t="shared" si="5"/>
        <v>732</v>
      </c>
    </row>
    <row r="44" spans="1:27" ht="12" customHeight="1" x14ac:dyDescent="0.2">
      <c r="A44" s="94">
        <v>7</v>
      </c>
      <c r="B44" s="36">
        <v>152</v>
      </c>
      <c r="C44" s="36">
        <v>203</v>
      </c>
      <c r="D44" s="36">
        <v>0</v>
      </c>
      <c r="E44" s="36">
        <v>0</v>
      </c>
      <c r="F44" s="36">
        <v>488.99999999999989</v>
      </c>
      <c r="G44" s="36">
        <v>365</v>
      </c>
      <c r="H44" s="36">
        <v>0</v>
      </c>
      <c r="I44" s="36">
        <v>0</v>
      </c>
      <c r="J44" s="36">
        <v>29.999999999999989</v>
      </c>
      <c r="K44" s="36">
        <v>5</v>
      </c>
      <c r="L44" s="36">
        <v>263</v>
      </c>
      <c r="M44" s="36">
        <v>173</v>
      </c>
      <c r="N44" s="36">
        <v>0</v>
      </c>
      <c r="O44" s="36">
        <v>0</v>
      </c>
      <c r="P44" s="36">
        <v>41</v>
      </c>
      <c r="Q44" s="36">
        <v>27</v>
      </c>
      <c r="R44" s="36"/>
      <c r="S44" s="36">
        <v>0</v>
      </c>
      <c r="T44" s="36">
        <v>0</v>
      </c>
      <c r="U44" s="36">
        <v>0</v>
      </c>
      <c r="V44" s="117">
        <v>0</v>
      </c>
      <c r="W44" s="107">
        <v>0</v>
      </c>
      <c r="X44" s="106">
        <f t="shared" si="4"/>
        <v>974.99999999999989</v>
      </c>
      <c r="Y44" s="36">
        <f t="shared" si="4"/>
        <v>773</v>
      </c>
      <c r="Z44" s="36">
        <f t="shared" si="5"/>
        <v>903.99999999999989</v>
      </c>
      <c r="AA44" s="107">
        <f t="shared" si="5"/>
        <v>741</v>
      </c>
    </row>
    <row r="45" spans="1:27" ht="12" customHeight="1" x14ac:dyDescent="0.2">
      <c r="A45" s="92">
        <v>8</v>
      </c>
      <c r="B45" s="34">
        <v>311</v>
      </c>
      <c r="C45" s="34">
        <v>140</v>
      </c>
      <c r="D45" s="34">
        <v>0</v>
      </c>
      <c r="E45" s="34">
        <v>0</v>
      </c>
      <c r="F45" s="34">
        <v>709.99999999999989</v>
      </c>
      <c r="G45" s="34">
        <v>242</v>
      </c>
      <c r="H45" s="34">
        <v>0</v>
      </c>
      <c r="I45" s="34">
        <v>0</v>
      </c>
      <c r="J45" s="34">
        <v>50.999999999999979</v>
      </c>
      <c r="K45" s="34">
        <v>6</v>
      </c>
      <c r="L45" s="34">
        <v>262</v>
      </c>
      <c r="M45" s="34">
        <v>151</v>
      </c>
      <c r="N45" s="34">
        <v>0</v>
      </c>
      <c r="O45" s="34">
        <v>0</v>
      </c>
      <c r="P45" s="34">
        <v>30</v>
      </c>
      <c r="Q45" s="34">
        <v>14</v>
      </c>
      <c r="R45" s="34">
        <v>30</v>
      </c>
      <c r="S45" s="34">
        <v>0</v>
      </c>
      <c r="T45" s="34">
        <v>0</v>
      </c>
      <c r="U45" s="34">
        <v>0</v>
      </c>
      <c r="V45" s="115">
        <v>0</v>
      </c>
      <c r="W45" s="103">
        <v>0</v>
      </c>
      <c r="X45" s="102">
        <f t="shared" si="4"/>
        <v>1393.9999999999998</v>
      </c>
      <c r="Y45" s="34">
        <f t="shared" si="4"/>
        <v>553</v>
      </c>
      <c r="Z45" s="34">
        <f t="shared" si="5"/>
        <v>1283</v>
      </c>
      <c r="AA45" s="103">
        <f t="shared" si="5"/>
        <v>533</v>
      </c>
    </row>
    <row r="46" spans="1:27" ht="12" customHeight="1" x14ac:dyDescent="0.2">
      <c r="A46" s="93">
        <v>9</v>
      </c>
      <c r="B46" s="35">
        <v>127</v>
      </c>
      <c r="C46" s="35">
        <v>184.99999999999994</v>
      </c>
      <c r="D46" s="35">
        <v>0</v>
      </c>
      <c r="E46" s="35">
        <v>0</v>
      </c>
      <c r="F46" s="35">
        <v>545.00000000000034</v>
      </c>
      <c r="G46" s="35">
        <v>334</v>
      </c>
      <c r="H46" s="35">
        <v>0</v>
      </c>
      <c r="I46" s="35">
        <v>0</v>
      </c>
      <c r="J46" s="35">
        <v>29.999999999999993</v>
      </c>
      <c r="K46" s="35"/>
      <c r="L46" s="35">
        <v>282</v>
      </c>
      <c r="M46" s="35">
        <v>256</v>
      </c>
      <c r="N46" s="35">
        <v>0</v>
      </c>
      <c r="O46" s="35">
        <v>0</v>
      </c>
      <c r="P46" s="35">
        <v>15.999999999999996</v>
      </c>
      <c r="Q46" s="35">
        <v>21</v>
      </c>
      <c r="R46" s="35">
        <v>71</v>
      </c>
      <c r="S46" s="35">
        <v>0</v>
      </c>
      <c r="T46" s="35">
        <v>0</v>
      </c>
      <c r="U46" s="35">
        <v>0</v>
      </c>
      <c r="V46" s="116">
        <v>0</v>
      </c>
      <c r="W46" s="105">
        <v>0</v>
      </c>
      <c r="X46" s="104">
        <f t="shared" si="4"/>
        <v>1071.0000000000005</v>
      </c>
      <c r="Y46" s="35">
        <f t="shared" si="4"/>
        <v>796</v>
      </c>
      <c r="Z46" s="35">
        <f t="shared" si="5"/>
        <v>954.00000000000034</v>
      </c>
      <c r="AA46" s="105">
        <f t="shared" si="5"/>
        <v>775</v>
      </c>
    </row>
    <row r="47" spans="1:27" ht="12" customHeight="1" x14ac:dyDescent="0.2">
      <c r="A47" s="94">
        <v>10</v>
      </c>
      <c r="B47" s="36">
        <v>167.00000000000003</v>
      </c>
      <c r="C47" s="36">
        <v>154.99999999999997</v>
      </c>
      <c r="D47" s="36">
        <v>0</v>
      </c>
      <c r="E47" s="36">
        <v>0</v>
      </c>
      <c r="F47" s="36">
        <v>522</v>
      </c>
      <c r="G47" s="36">
        <v>262</v>
      </c>
      <c r="H47" s="36">
        <v>0</v>
      </c>
      <c r="I47" s="36">
        <v>0</v>
      </c>
      <c r="J47" s="36">
        <v>25</v>
      </c>
      <c r="K47" s="36"/>
      <c r="L47" s="36">
        <v>248</v>
      </c>
      <c r="M47" s="36">
        <v>220</v>
      </c>
      <c r="N47" s="36">
        <v>0</v>
      </c>
      <c r="O47" s="36">
        <v>0</v>
      </c>
      <c r="P47" s="36">
        <v>17.999999999999996</v>
      </c>
      <c r="Q47" s="36">
        <v>18</v>
      </c>
      <c r="R47" s="36">
        <v>47</v>
      </c>
      <c r="S47" s="36">
        <v>0</v>
      </c>
      <c r="T47" s="36">
        <v>0</v>
      </c>
      <c r="U47" s="36">
        <v>0</v>
      </c>
      <c r="V47" s="117">
        <v>0</v>
      </c>
      <c r="W47" s="107">
        <v>0</v>
      </c>
      <c r="X47" s="106">
        <f t="shared" si="4"/>
        <v>1027</v>
      </c>
      <c r="Y47" s="36">
        <f t="shared" si="4"/>
        <v>655</v>
      </c>
      <c r="Z47" s="36">
        <f t="shared" si="5"/>
        <v>937</v>
      </c>
      <c r="AA47" s="107">
        <f t="shared" si="5"/>
        <v>637</v>
      </c>
    </row>
    <row r="48" spans="1:27" ht="12" customHeight="1" x14ac:dyDescent="0.2">
      <c r="A48" s="92">
        <v>11</v>
      </c>
      <c r="B48" s="34">
        <v>142.99999999999997</v>
      </c>
      <c r="C48" s="34">
        <v>214</v>
      </c>
      <c r="D48" s="34">
        <v>0</v>
      </c>
      <c r="E48" s="34">
        <v>0</v>
      </c>
      <c r="F48" s="34">
        <v>534</v>
      </c>
      <c r="G48" s="34">
        <v>367</v>
      </c>
      <c r="H48" s="34">
        <v>0</v>
      </c>
      <c r="I48" s="34">
        <v>0</v>
      </c>
      <c r="J48" s="34">
        <v>26.999999999999996</v>
      </c>
      <c r="K48" s="34">
        <v>3</v>
      </c>
      <c r="L48" s="34">
        <v>206</v>
      </c>
      <c r="M48" s="34">
        <v>229</v>
      </c>
      <c r="N48" s="34">
        <v>0</v>
      </c>
      <c r="O48" s="34">
        <v>0</v>
      </c>
      <c r="P48" s="34">
        <v>7.9999999999999991</v>
      </c>
      <c r="Q48" s="34">
        <v>3</v>
      </c>
      <c r="R48" s="34"/>
      <c r="S48" s="34">
        <v>0</v>
      </c>
      <c r="T48" s="34">
        <v>0</v>
      </c>
      <c r="U48" s="34">
        <v>0</v>
      </c>
      <c r="V48" s="115">
        <v>0</v>
      </c>
      <c r="W48" s="103">
        <v>0</v>
      </c>
      <c r="X48" s="102">
        <f t="shared" si="4"/>
        <v>918</v>
      </c>
      <c r="Y48" s="34">
        <f t="shared" si="4"/>
        <v>816</v>
      </c>
      <c r="Z48" s="34">
        <f t="shared" si="5"/>
        <v>883</v>
      </c>
      <c r="AA48" s="103">
        <f t="shared" si="5"/>
        <v>810</v>
      </c>
    </row>
    <row r="49" spans="1:27" ht="12" customHeight="1" x14ac:dyDescent="0.2">
      <c r="A49" s="93">
        <v>12</v>
      </c>
      <c r="B49" s="35">
        <v>164.00000000000006</v>
      </c>
      <c r="C49" s="35">
        <v>242</v>
      </c>
      <c r="D49" s="35">
        <v>0</v>
      </c>
      <c r="E49" s="35">
        <v>0</v>
      </c>
      <c r="F49" s="35">
        <v>486</v>
      </c>
      <c r="G49" s="35">
        <v>363</v>
      </c>
      <c r="H49" s="35">
        <v>0</v>
      </c>
      <c r="I49" s="35">
        <v>0</v>
      </c>
      <c r="J49" s="35">
        <v>18</v>
      </c>
      <c r="K49" s="35"/>
      <c r="L49" s="35">
        <v>169</v>
      </c>
      <c r="M49" s="35">
        <v>260</v>
      </c>
      <c r="N49" s="35">
        <v>0</v>
      </c>
      <c r="O49" s="35">
        <v>0</v>
      </c>
      <c r="P49" s="35">
        <v>6</v>
      </c>
      <c r="Q49" s="35">
        <v>29</v>
      </c>
      <c r="R49" s="35"/>
      <c r="S49" s="35">
        <v>0</v>
      </c>
      <c r="T49" s="35">
        <v>0</v>
      </c>
      <c r="U49" s="35">
        <v>0</v>
      </c>
      <c r="V49" s="116">
        <v>0</v>
      </c>
      <c r="W49" s="105">
        <v>0</v>
      </c>
      <c r="X49" s="104">
        <f t="shared" si="4"/>
        <v>843</v>
      </c>
      <c r="Y49" s="35">
        <f t="shared" si="4"/>
        <v>894</v>
      </c>
      <c r="Z49" s="35">
        <f t="shared" si="5"/>
        <v>819</v>
      </c>
      <c r="AA49" s="105">
        <f t="shared" si="5"/>
        <v>865</v>
      </c>
    </row>
    <row r="50" spans="1:27" ht="12" customHeight="1" x14ac:dyDescent="0.2">
      <c r="A50" s="94">
        <v>13</v>
      </c>
      <c r="B50" s="36">
        <v>107</v>
      </c>
      <c r="C50" s="36">
        <v>453</v>
      </c>
      <c r="D50" s="36">
        <v>0</v>
      </c>
      <c r="E50" s="36">
        <v>0</v>
      </c>
      <c r="F50" s="36">
        <v>323</v>
      </c>
      <c r="G50" s="36">
        <v>662</v>
      </c>
      <c r="H50" s="36">
        <v>0</v>
      </c>
      <c r="I50" s="36">
        <v>0</v>
      </c>
      <c r="J50" s="36">
        <v>24</v>
      </c>
      <c r="K50" s="36">
        <v>2</v>
      </c>
      <c r="L50" s="36">
        <v>309</v>
      </c>
      <c r="M50" s="36">
        <v>477</v>
      </c>
      <c r="N50" s="36">
        <v>0</v>
      </c>
      <c r="O50" s="36">
        <v>0</v>
      </c>
      <c r="P50" s="36">
        <v>9</v>
      </c>
      <c r="Q50" s="36">
        <v>9</v>
      </c>
      <c r="R50" s="36"/>
      <c r="S50" s="36">
        <v>0</v>
      </c>
      <c r="T50" s="36">
        <v>0</v>
      </c>
      <c r="U50" s="36">
        <v>0</v>
      </c>
      <c r="V50" s="117">
        <v>0</v>
      </c>
      <c r="W50" s="107">
        <v>0</v>
      </c>
      <c r="X50" s="106">
        <f t="shared" si="4"/>
        <v>772</v>
      </c>
      <c r="Y50" s="36">
        <f t="shared" si="4"/>
        <v>1603</v>
      </c>
      <c r="Z50" s="36">
        <f t="shared" si="5"/>
        <v>739</v>
      </c>
      <c r="AA50" s="107">
        <f t="shared" si="5"/>
        <v>1592</v>
      </c>
    </row>
    <row r="51" spans="1:27" ht="12" customHeight="1" x14ac:dyDescent="0.2">
      <c r="A51" s="92">
        <v>14</v>
      </c>
      <c r="B51" s="34">
        <v>145.99999999999997</v>
      </c>
      <c r="C51" s="34">
        <v>335</v>
      </c>
      <c r="D51" s="34">
        <v>0</v>
      </c>
      <c r="E51" s="34">
        <v>0</v>
      </c>
      <c r="F51" s="34">
        <v>358</v>
      </c>
      <c r="G51" s="34">
        <v>458</v>
      </c>
      <c r="H51" s="34">
        <v>0</v>
      </c>
      <c r="I51" s="34">
        <v>0</v>
      </c>
      <c r="J51" s="34">
        <v>18.999999999999996</v>
      </c>
      <c r="K51" s="34">
        <v>2</v>
      </c>
      <c r="L51" s="34">
        <v>183</v>
      </c>
      <c r="M51" s="34">
        <v>288</v>
      </c>
      <c r="N51" s="34">
        <v>0</v>
      </c>
      <c r="O51" s="34">
        <v>0</v>
      </c>
      <c r="P51" s="34">
        <v>24</v>
      </c>
      <c r="Q51" s="34">
        <v>3</v>
      </c>
      <c r="R51" s="34"/>
      <c r="S51" s="34">
        <v>0</v>
      </c>
      <c r="T51" s="34">
        <v>0</v>
      </c>
      <c r="U51" s="34">
        <v>0</v>
      </c>
      <c r="V51" s="115">
        <v>0</v>
      </c>
      <c r="W51" s="103">
        <v>0</v>
      </c>
      <c r="X51" s="102">
        <f t="shared" si="4"/>
        <v>730</v>
      </c>
      <c r="Y51" s="34">
        <f t="shared" si="4"/>
        <v>1086</v>
      </c>
      <c r="Z51" s="34">
        <f t="shared" si="5"/>
        <v>687</v>
      </c>
      <c r="AA51" s="103">
        <f t="shared" si="5"/>
        <v>1081</v>
      </c>
    </row>
    <row r="52" spans="1:27" ht="12" customHeight="1" x14ac:dyDescent="0.2">
      <c r="A52" s="93">
        <v>15</v>
      </c>
      <c r="B52" s="35">
        <v>100.99999999999997</v>
      </c>
      <c r="C52" s="35">
        <v>175.99999999999997</v>
      </c>
      <c r="D52" s="35">
        <v>0</v>
      </c>
      <c r="E52" s="35">
        <v>0</v>
      </c>
      <c r="F52" s="35">
        <v>397.00000000000011</v>
      </c>
      <c r="G52" s="35">
        <v>248</v>
      </c>
      <c r="H52" s="35">
        <v>0</v>
      </c>
      <c r="I52" s="35">
        <v>0</v>
      </c>
      <c r="J52" s="35">
        <v>20.000000000000004</v>
      </c>
      <c r="K52" s="35"/>
      <c r="L52" s="35">
        <v>205</v>
      </c>
      <c r="M52" s="35">
        <v>136</v>
      </c>
      <c r="N52" s="35">
        <v>0</v>
      </c>
      <c r="O52" s="35">
        <v>0</v>
      </c>
      <c r="P52" s="35">
        <v>6</v>
      </c>
      <c r="Q52" s="35">
        <v>3</v>
      </c>
      <c r="R52" s="35">
        <v>32</v>
      </c>
      <c r="S52" s="35">
        <v>0</v>
      </c>
      <c r="T52" s="35">
        <v>0</v>
      </c>
      <c r="U52" s="35">
        <v>0</v>
      </c>
      <c r="V52" s="116">
        <v>0</v>
      </c>
      <c r="W52" s="105">
        <v>0</v>
      </c>
      <c r="X52" s="104">
        <f t="shared" si="4"/>
        <v>761.00000000000011</v>
      </c>
      <c r="Y52" s="35">
        <f t="shared" si="4"/>
        <v>563</v>
      </c>
      <c r="Z52" s="35">
        <f t="shared" si="5"/>
        <v>703.00000000000011</v>
      </c>
      <c r="AA52" s="105">
        <f t="shared" si="5"/>
        <v>560</v>
      </c>
    </row>
    <row r="53" spans="1:27" ht="12" customHeight="1" thickBot="1" x14ac:dyDescent="0.25">
      <c r="A53" s="95" t="s">
        <v>17</v>
      </c>
      <c r="B53" s="28">
        <f t="shared" ref="B53:W53" si="6">SUM(B38:B52)</f>
        <v>2281</v>
      </c>
      <c r="C53" s="28">
        <f t="shared" si="6"/>
        <v>3106</v>
      </c>
      <c r="D53" s="28">
        <f t="shared" si="6"/>
        <v>0</v>
      </c>
      <c r="E53" s="28">
        <f t="shared" si="6"/>
        <v>0</v>
      </c>
      <c r="F53" s="28">
        <f t="shared" si="6"/>
        <v>6791</v>
      </c>
      <c r="G53" s="28">
        <f t="shared" si="6"/>
        <v>5058</v>
      </c>
      <c r="H53" s="28">
        <f t="shared" si="6"/>
        <v>0</v>
      </c>
      <c r="I53" s="28">
        <f t="shared" si="6"/>
        <v>0</v>
      </c>
      <c r="J53" s="28">
        <f t="shared" si="6"/>
        <v>465</v>
      </c>
      <c r="K53" s="28">
        <f t="shared" si="6"/>
        <v>22</v>
      </c>
      <c r="L53" s="28">
        <f t="shared" si="6"/>
        <v>4108</v>
      </c>
      <c r="M53" s="28">
        <f t="shared" si="6"/>
        <v>3452</v>
      </c>
      <c r="N53" s="28">
        <f t="shared" si="6"/>
        <v>0</v>
      </c>
      <c r="O53" s="28">
        <f t="shared" si="6"/>
        <v>0</v>
      </c>
      <c r="P53" s="28">
        <f t="shared" si="6"/>
        <v>468</v>
      </c>
      <c r="Q53" s="28">
        <f t="shared" si="6"/>
        <v>244</v>
      </c>
      <c r="R53" s="28">
        <f t="shared" si="6"/>
        <v>249</v>
      </c>
      <c r="S53" s="28">
        <f t="shared" si="6"/>
        <v>4</v>
      </c>
      <c r="T53" s="28">
        <f t="shared" si="6"/>
        <v>0</v>
      </c>
      <c r="U53" s="28">
        <f t="shared" si="6"/>
        <v>0</v>
      </c>
      <c r="V53" s="28">
        <f t="shared" si="6"/>
        <v>0</v>
      </c>
      <c r="W53" s="29">
        <f t="shared" si="6"/>
        <v>0</v>
      </c>
      <c r="X53" s="96">
        <f t="shared" si="4"/>
        <v>14362</v>
      </c>
      <c r="Y53" s="28">
        <f t="shared" si="4"/>
        <v>11886</v>
      </c>
      <c r="Z53" s="28">
        <f t="shared" si="5"/>
        <v>13180</v>
      </c>
      <c r="AA53" s="29">
        <f t="shared" si="5"/>
        <v>11616</v>
      </c>
    </row>
    <row r="54" spans="1:27" ht="12" customHeight="1" x14ac:dyDescent="0.2">
      <c r="A54" s="97" t="s">
        <v>18</v>
      </c>
      <c r="B54" s="63">
        <v>28</v>
      </c>
      <c r="C54" s="63">
        <v>0</v>
      </c>
      <c r="D54" s="63">
        <v>0</v>
      </c>
      <c r="E54" s="63">
        <v>0</v>
      </c>
      <c r="F54" s="63">
        <v>44</v>
      </c>
      <c r="G54" s="63">
        <v>0</v>
      </c>
      <c r="H54" s="63">
        <v>0</v>
      </c>
      <c r="I54" s="63">
        <v>0</v>
      </c>
      <c r="J54" s="63">
        <v>0</v>
      </c>
      <c r="K54" s="63">
        <v>0</v>
      </c>
      <c r="L54" s="63">
        <v>201</v>
      </c>
      <c r="M54" s="63">
        <v>34</v>
      </c>
      <c r="N54" s="63">
        <v>0</v>
      </c>
      <c r="O54" s="63">
        <v>0</v>
      </c>
      <c r="P54" s="63">
        <v>2</v>
      </c>
      <c r="Q54" s="63">
        <v>0</v>
      </c>
      <c r="R54" s="63">
        <v>27</v>
      </c>
      <c r="S54" s="63">
        <v>0</v>
      </c>
      <c r="T54" s="63">
        <v>0</v>
      </c>
      <c r="U54" s="63">
        <v>0</v>
      </c>
      <c r="V54" s="63">
        <v>0</v>
      </c>
      <c r="W54" s="64">
        <v>0</v>
      </c>
      <c r="X54" s="98">
        <f t="shared" si="4"/>
        <v>302</v>
      </c>
      <c r="Y54" s="37">
        <f t="shared" si="4"/>
        <v>34</v>
      </c>
      <c r="Z54" s="37">
        <f t="shared" si="5"/>
        <v>273</v>
      </c>
      <c r="AA54" s="99">
        <f t="shared" si="5"/>
        <v>34</v>
      </c>
    </row>
    <row r="55" spans="1:27" ht="12" customHeight="1" thickBot="1" x14ac:dyDescent="0.25">
      <c r="A55" s="95" t="s">
        <v>19</v>
      </c>
      <c r="B55" s="28">
        <f t="shared" ref="B55:W55" si="7">SUM(B53:B54)</f>
        <v>2309</v>
      </c>
      <c r="C55" s="28">
        <f t="shared" si="7"/>
        <v>3106</v>
      </c>
      <c r="D55" s="28">
        <f t="shared" si="7"/>
        <v>0</v>
      </c>
      <c r="E55" s="28">
        <f t="shared" si="7"/>
        <v>0</v>
      </c>
      <c r="F55" s="28">
        <f t="shared" si="7"/>
        <v>6835</v>
      </c>
      <c r="G55" s="28">
        <f t="shared" si="7"/>
        <v>5058</v>
      </c>
      <c r="H55" s="28">
        <f t="shared" si="7"/>
        <v>0</v>
      </c>
      <c r="I55" s="28">
        <f t="shared" si="7"/>
        <v>0</v>
      </c>
      <c r="J55" s="28">
        <f t="shared" si="7"/>
        <v>465</v>
      </c>
      <c r="K55" s="28">
        <f t="shared" si="7"/>
        <v>22</v>
      </c>
      <c r="L55" s="28">
        <f t="shared" si="7"/>
        <v>4309</v>
      </c>
      <c r="M55" s="28">
        <f t="shared" si="7"/>
        <v>3486</v>
      </c>
      <c r="N55" s="28">
        <f t="shared" si="7"/>
        <v>0</v>
      </c>
      <c r="O55" s="28">
        <f t="shared" si="7"/>
        <v>0</v>
      </c>
      <c r="P55" s="28">
        <f t="shared" si="7"/>
        <v>470</v>
      </c>
      <c r="Q55" s="28">
        <f t="shared" si="7"/>
        <v>244</v>
      </c>
      <c r="R55" s="28">
        <f t="shared" si="7"/>
        <v>276</v>
      </c>
      <c r="S55" s="28">
        <f t="shared" si="7"/>
        <v>4</v>
      </c>
      <c r="T55" s="28">
        <f t="shared" si="7"/>
        <v>0</v>
      </c>
      <c r="U55" s="28">
        <f t="shared" si="7"/>
        <v>0</v>
      </c>
      <c r="V55" s="28">
        <f t="shared" si="7"/>
        <v>0</v>
      </c>
      <c r="W55" s="29">
        <f t="shared" si="7"/>
        <v>0</v>
      </c>
      <c r="X55" s="96">
        <f t="shared" si="4"/>
        <v>14664</v>
      </c>
      <c r="Y55" s="28">
        <f t="shared" si="4"/>
        <v>11920</v>
      </c>
      <c r="Z55" s="28">
        <f t="shared" si="5"/>
        <v>13453</v>
      </c>
      <c r="AA55" s="29">
        <f t="shared" si="5"/>
        <v>11650</v>
      </c>
    </row>
    <row r="56" spans="1:27" ht="12" customHeight="1" x14ac:dyDescent="0.2">
      <c r="A56" s="54" t="s">
        <v>36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
      <c r="A57" s="77" t="s">
        <v>289</v>
      </c>
      <c r="D57" s="100"/>
    </row>
    <row r="58" spans="1:27" ht="12" customHeight="1" x14ac:dyDescent="0.2">
      <c r="B58" s="108" t="str">
        <f t="shared" ref="B58:W58" si="8">IF(B53-B28=0," ",B53-B28)</f>
        <v xml:space="preserve"> </v>
      </c>
      <c r="C58" s="108" t="str">
        <f t="shared" si="8"/>
        <v xml:space="preserve"> </v>
      </c>
      <c r="D58" s="108" t="str">
        <f t="shared" si="8"/>
        <v xml:space="preserve"> </v>
      </c>
      <c r="E58" s="108" t="str">
        <f t="shared" si="8"/>
        <v xml:space="preserve"> </v>
      </c>
      <c r="F58" s="108" t="str">
        <f t="shared" si="8"/>
        <v xml:space="preserve"> </v>
      </c>
      <c r="G58" s="108" t="str">
        <f t="shared" si="8"/>
        <v xml:space="preserve"> </v>
      </c>
      <c r="H58" s="108" t="str">
        <f t="shared" si="8"/>
        <v xml:space="preserve"> </v>
      </c>
      <c r="I58" s="108" t="str">
        <f t="shared" si="8"/>
        <v xml:space="preserve"> </v>
      </c>
      <c r="J58" s="108" t="str">
        <f t="shared" si="8"/>
        <v xml:space="preserve"> </v>
      </c>
      <c r="K58" s="108" t="str">
        <f t="shared" si="8"/>
        <v xml:space="preserve"> </v>
      </c>
      <c r="L58" s="108" t="str">
        <f t="shared" si="8"/>
        <v xml:space="preserve"> </v>
      </c>
      <c r="M58" s="108" t="str">
        <f t="shared" si="8"/>
        <v xml:space="preserve"> </v>
      </c>
      <c r="N58" s="108" t="str">
        <f t="shared" si="8"/>
        <v xml:space="preserve"> </v>
      </c>
      <c r="O58" s="108" t="str">
        <f t="shared" si="8"/>
        <v xml:space="preserve"> </v>
      </c>
      <c r="P58" s="108" t="str">
        <f t="shared" si="8"/>
        <v xml:space="preserve"> </v>
      </c>
      <c r="Q58" s="108" t="str">
        <f t="shared" si="8"/>
        <v xml:space="preserve"> </v>
      </c>
      <c r="R58" s="108" t="str">
        <f t="shared" si="8"/>
        <v xml:space="preserve"> </v>
      </c>
      <c r="S58" s="108" t="str">
        <f t="shared" si="8"/>
        <v xml:space="preserve"> </v>
      </c>
      <c r="T58" s="108" t="str">
        <f t="shared" si="8"/>
        <v xml:space="preserve"> </v>
      </c>
      <c r="U58" s="108" t="str">
        <f t="shared" si="8"/>
        <v xml:space="preserve"> </v>
      </c>
      <c r="V58" s="108" t="str">
        <f t="shared" si="8"/>
        <v xml:space="preserve"> </v>
      </c>
      <c r="W58" s="108" t="str">
        <f t="shared" si="8"/>
        <v xml:space="preserve"> </v>
      </c>
      <c r="X58" s="108" t="str">
        <f>IF(X53-X28=0," ",X53-X28)</f>
        <v xml:space="preserve"> </v>
      </c>
      <c r="Y58" s="108" t="str">
        <f>IF(Y53-Y28=0," ",Y53-Y28)</f>
        <v xml:space="preserve"> </v>
      </c>
      <c r="Z58" s="108" t="str">
        <f>IF(Z53-Z28=0," ",Z53-Z28)</f>
        <v xml:space="preserve"> </v>
      </c>
      <c r="AA58" s="108" t="str">
        <f>IF(AA53-AA28=0," ",AA53-AA28)</f>
        <v xml:space="preserve"> </v>
      </c>
    </row>
    <row r="59" spans="1:27" ht="18" customHeight="1" thickBot="1" x14ac:dyDescent="0.35">
      <c r="A59" s="53" t="s">
        <v>171</v>
      </c>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row>
    <row r="60" spans="1:27" ht="12" customHeight="1" x14ac:dyDescent="0.2">
      <c r="A60" s="398" t="s">
        <v>24</v>
      </c>
      <c r="B60" s="402" t="s">
        <v>20</v>
      </c>
      <c r="C60" s="402"/>
      <c r="D60" s="402"/>
      <c r="E60" s="402"/>
      <c r="F60" s="402"/>
      <c r="G60" s="402"/>
      <c r="H60" s="402"/>
      <c r="I60" s="402"/>
      <c r="J60" s="402"/>
      <c r="K60" s="402"/>
      <c r="L60" s="402"/>
      <c r="M60" s="402"/>
      <c r="N60" s="402"/>
      <c r="O60" s="402"/>
      <c r="P60" s="402"/>
      <c r="Q60" s="402"/>
      <c r="R60" s="402"/>
      <c r="S60" s="402"/>
      <c r="T60" s="402"/>
      <c r="U60" s="402"/>
      <c r="V60" s="403"/>
      <c r="W60" s="404"/>
      <c r="X60" s="406" t="s">
        <v>14</v>
      </c>
      <c r="Y60" s="407"/>
      <c r="Z60" s="408"/>
      <c r="AA60" s="409"/>
    </row>
    <row r="61" spans="1:27" ht="12" customHeight="1" x14ac:dyDescent="0.2">
      <c r="A61" s="399"/>
      <c r="B61" s="401" t="s">
        <v>0</v>
      </c>
      <c r="C61" s="401"/>
      <c r="D61" s="401" t="s">
        <v>1</v>
      </c>
      <c r="E61" s="401"/>
      <c r="F61" s="401" t="s">
        <v>2</v>
      </c>
      <c r="G61" s="401"/>
      <c r="H61" s="401" t="s">
        <v>3</v>
      </c>
      <c r="I61" s="401"/>
      <c r="J61" s="401" t="s">
        <v>4</v>
      </c>
      <c r="K61" s="401"/>
      <c r="L61" s="401" t="s">
        <v>5</v>
      </c>
      <c r="M61" s="401"/>
      <c r="N61" s="401" t="s">
        <v>6</v>
      </c>
      <c r="O61" s="401"/>
      <c r="P61" s="401" t="s">
        <v>7</v>
      </c>
      <c r="Q61" s="401"/>
      <c r="R61" s="391" t="s">
        <v>8</v>
      </c>
      <c r="S61" s="405"/>
      <c r="T61" s="401" t="s">
        <v>12</v>
      </c>
      <c r="U61" s="401"/>
      <c r="V61" s="391" t="s">
        <v>13</v>
      </c>
      <c r="W61" s="392"/>
      <c r="X61" s="389" t="s">
        <v>19</v>
      </c>
      <c r="Y61" s="401"/>
      <c r="Z61" s="401" t="s">
        <v>21</v>
      </c>
      <c r="AA61" s="390"/>
    </row>
    <row r="62" spans="1:27" ht="12" customHeight="1" thickBot="1" x14ac:dyDescent="0.25">
      <c r="A62" s="400"/>
      <c r="B62" s="55" t="s">
        <v>9</v>
      </c>
      <c r="C62" s="55" t="s">
        <v>10</v>
      </c>
      <c r="D62" s="55" t="s">
        <v>9</v>
      </c>
      <c r="E62" s="55" t="s">
        <v>10</v>
      </c>
      <c r="F62" s="55" t="s">
        <v>9</v>
      </c>
      <c r="G62" s="55" t="s">
        <v>10</v>
      </c>
      <c r="H62" s="55" t="s">
        <v>9</v>
      </c>
      <c r="I62" s="55" t="s">
        <v>10</v>
      </c>
      <c r="J62" s="55" t="s">
        <v>9</v>
      </c>
      <c r="K62" s="55" t="s">
        <v>10</v>
      </c>
      <c r="L62" s="55" t="s">
        <v>9</v>
      </c>
      <c r="M62" s="55" t="s">
        <v>10</v>
      </c>
      <c r="N62" s="55" t="s">
        <v>9</v>
      </c>
      <c r="O62" s="55" t="s">
        <v>10</v>
      </c>
      <c r="P62" s="55" t="s">
        <v>9</v>
      </c>
      <c r="Q62" s="55" t="s">
        <v>10</v>
      </c>
      <c r="R62" s="55" t="s">
        <v>9</v>
      </c>
      <c r="S62" s="55" t="s">
        <v>10</v>
      </c>
      <c r="T62" s="55" t="s">
        <v>9</v>
      </c>
      <c r="U62" s="55" t="s">
        <v>10</v>
      </c>
      <c r="V62" s="55" t="s">
        <v>9</v>
      </c>
      <c r="W62" s="56" t="s">
        <v>10</v>
      </c>
      <c r="X62" s="57" t="s">
        <v>9</v>
      </c>
      <c r="Y62" s="55" t="s">
        <v>10</v>
      </c>
      <c r="Z62" s="55" t="s">
        <v>9</v>
      </c>
      <c r="AA62" s="56" t="s">
        <v>10</v>
      </c>
    </row>
    <row r="63" spans="1:27" ht="12" customHeight="1" x14ac:dyDescent="0.2">
      <c r="A63" s="92" t="s">
        <v>25</v>
      </c>
      <c r="B63" s="34">
        <f t="shared" ref="B63:AA63" si="9">SUM(B15:B16,B20:B23)</f>
        <v>565.99999999999989</v>
      </c>
      <c r="C63" s="34">
        <f t="shared" si="9"/>
        <v>1259</v>
      </c>
      <c r="D63" s="34">
        <f t="shared" si="9"/>
        <v>0</v>
      </c>
      <c r="E63" s="34">
        <f t="shared" si="9"/>
        <v>0</v>
      </c>
      <c r="F63" s="34">
        <f t="shared" si="9"/>
        <v>1738</v>
      </c>
      <c r="G63" s="34">
        <f t="shared" si="9"/>
        <v>1866</v>
      </c>
      <c r="H63" s="34">
        <f t="shared" si="9"/>
        <v>0</v>
      </c>
      <c r="I63" s="34">
        <f t="shared" si="9"/>
        <v>0</v>
      </c>
      <c r="J63" s="34">
        <f t="shared" si="9"/>
        <v>92.999999999999986</v>
      </c>
      <c r="K63" s="34">
        <f t="shared" si="9"/>
        <v>7</v>
      </c>
      <c r="L63" s="34">
        <f t="shared" si="9"/>
        <v>981</v>
      </c>
      <c r="M63" s="34">
        <f t="shared" si="9"/>
        <v>1257</v>
      </c>
      <c r="N63" s="34">
        <f t="shared" si="9"/>
        <v>0</v>
      </c>
      <c r="O63" s="34">
        <f t="shared" si="9"/>
        <v>0</v>
      </c>
      <c r="P63" s="34">
        <f t="shared" si="9"/>
        <v>32</v>
      </c>
      <c r="Q63" s="34">
        <f t="shared" si="9"/>
        <v>44</v>
      </c>
      <c r="R63" s="34">
        <f t="shared" si="9"/>
        <v>32</v>
      </c>
      <c r="S63" s="34">
        <f t="shared" si="9"/>
        <v>0</v>
      </c>
      <c r="T63" s="33">
        <f t="shared" si="9"/>
        <v>0</v>
      </c>
      <c r="U63" s="33">
        <f t="shared" si="9"/>
        <v>0</v>
      </c>
      <c r="V63" s="33">
        <f t="shared" si="9"/>
        <v>0</v>
      </c>
      <c r="W63" s="59">
        <f t="shared" si="9"/>
        <v>0</v>
      </c>
      <c r="X63" s="102">
        <f t="shared" si="9"/>
        <v>3442</v>
      </c>
      <c r="Y63" s="34">
        <f t="shared" si="9"/>
        <v>4433</v>
      </c>
      <c r="Z63" s="34">
        <f t="shared" si="9"/>
        <v>3285</v>
      </c>
      <c r="AA63" s="103">
        <f t="shared" si="9"/>
        <v>4382</v>
      </c>
    </row>
    <row r="64" spans="1:27" ht="12" customHeight="1" x14ac:dyDescent="0.2">
      <c r="A64" s="92" t="s">
        <v>26</v>
      </c>
      <c r="B64" s="34">
        <f t="shared" ref="B64:AA64" si="10">SUM(B7:B9,B12:B14,B17:B18,B24)</f>
        <v>928</v>
      </c>
      <c r="C64" s="34">
        <f t="shared" si="10"/>
        <v>1401</v>
      </c>
      <c r="D64" s="34">
        <f t="shared" si="10"/>
        <v>0</v>
      </c>
      <c r="E64" s="34">
        <f t="shared" si="10"/>
        <v>0</v>
      </c>
      <c r="F64" s="34">
        <f t="shared" si="10"/>
        <v>3001.9999999999995</v>
      </c>
      <c r="G64" s="34">
        <f t="shared" si="10"/>
        <v>2376</v>
      </c>
      <c r="H64" s="34">
        <f t="shared" si="10"/>
        <v>0</v>
      </c>
      <c r="I64" s="34">
        <f t="shared" si="10"/>
        <v>0</v>
      </c>
      <c r="J64" s="34">
        <f t="shared" si="10"/>
        <v>215</v>
      </c>
      <c r="K64" s="34">
        <f t="shared" si="10"/>
        <v>5</v>
      </c>
      <c r="L64" s="34">
        <f t="shared" si="10"/>
        <v>2031</v>
      </c>
      <c r="M64" s="34">
        <f t="shared" si="10"/>
        <v>1652</v>
      </c>
      <c r="N64" s="34">
        <f t="shared" si="10"/>
        <v>0</v>
      </c>
      <c r="O64" s="34">
        <f t="shared" si="10"/>
        <v>0</v>
      </c>
      <c r="P64" s="34">
        <f t="shared" si="10"/>
        <v>351</v>
      </c>
      <c r="Q64" s="34">
        <f t="shared" si="10"/>
        <v>148</v>
      </c>
      <c r="R64" s="34">
        <f t="shared" si="10"/>
        <v>109</v>
      </c>
      <c r="S64" s="34">
        <f t="shared" si="10"/>
        <v>4</v>
      </c>
      <c r="T64" s="33">
        <f t="shared" si="10"/>
        <v>0</v>
      </c>
      <c r="U64" s="33">
        <f t="shared" si="10"/>
        <v>0</v>
      </c>
      <c r="V64" s="33">
        <f t="shared" si="10"/>
        <v>0</v>
      </c>
      <c r="W64" s="59">
        <f t="shared" si="10"/>
        <v>0</v>
      </c>
      <c r="X64" s="102">
        <f t="shared" si="10"/>
        <v>6636</v>
      </c>
      <c r="Y64" s="34">
        <f t="shared" si="10"/>
        <v>5586</v>
      </c>
      <c r="Z64" s="34">
        <f t="shared" si="10"/>
        <v>5961</v>
      </c>
      <c r="AA64" s="103">
        <f t="shared" si="10"/>
        <v>5429</v>
      </c>
    </row>
    <row r="65" spans="1:27" ht="12" customHeight="1" x14ac:dyDescent="0.2">
      <c r="A65" s="93" t="s">
        <v>27</v>
      </c>
      <c r="B65" s="35">
        <f t="shared" ref="B65:AA65" si="11">SUM(B10:B11,B19,B25:B27)</f>
        <v>787</v>
      </c>
      <c r="C65" s="35">
        <f t="shared" si="11"/>
        <v>446</v>
      </c>
      <c r="D65" s="35">
        <f t="shared" si="11"/>
        <v>0</v>
      </c>
      <c r="E65" s="35">
        <f t="shared" si="11"/>
        <v>0</v>
      </c>
      <c r="F65" s="35">
        <f t="shared" si="11"/>
        <v>2051.0000000000005</v>
      </c>
      <c r="G65" s="35">
        <f t="shared" si="11"/>
        <v>816</v>
      </c>
      <c r="H65" s="35">
        <f t="shared" si="11"/>
        <v>0</v>
      </c>
      <c r="I65" s="35">
        <f t="shared" si="11"/>
        <v>0</v>
      </c>
      <c r="J65" s="35">
        <f t="shared" si="11"/>
        <v>156.99999999999997</v>
      </c>
      <c r="K65" s="35">
        <f t="shared" si="11"/>
        <v>10</v>
      </c>
      <c r="L65" s="35">
        <f t="shared" si="11"/>
        <v>1096</v>
      </c>
      <c r="M65" s="35">
        <f t="shared" si="11"/>
        <v>543</v>
      </c>
      <c r="N65" s="35">
        <f t="shared" si="11"/>
        <v>0</v>
      </c>
      <c r="O65" s="35">
        <f t="shared" si="11"/>
        <v>0</v>
      </c>
      <c r="P65" s="35">
        <f t="shared" si="11"/>
        <v>85</v>
      </c>
      <c r="Q65" s="35">
        <f t="shared" si="11"/>
        <v>52</v>
      </c>
      <c r="R65" s="35">
        <f t="shared" si="11"/>
        <v>108</v>
      </c>
      <c r="S65" s="35">
        <f t="shared" si="11"/>
        <v>0</v>
      </c>
      <c r="T65" s="63">
        <f t="shared" si="11"/>
        <v>0</v>
      </c>
      <c r="U65" s="63">
        <f t="shared" si="11"/>
        <v>0</v>
      </c>
      <c r="V65" s="63">
        <f t="shared" si="11"/>
        <v>0</v>
      </c>
      <c r="W65" s="64">
        <f t="shared" si="11"/>
        <v>0</v>
      </c>
      <c r="X65" s="104">
        <f t="shared" si="11"/>
        <v>4284</v>
      </c>
      <c r="Y65" s="35">
        <f t="shared" si="11"/>
        <v>1867</v>
      </c>
      <c r="Z65" s="35">
        <f t="shared" si="11"/>
        <v>3934</v>
      </c>
      <c r="AA65" s="105">
        <f t="shared" si="11"/>
        <v>1805</v>
      </c>
    </row>
    <row r="66" spans="1:27" ht="12" customHeight="1" thickBot="1" x14ac:dyDescent="0.25">
      <c r="A66" s="95" t="s">
        <v>17</v>
      </c>
      <c r="B66" s="28">
        <f t="shared" ref="B66:AA66" si="12">SUM(B63:B65)</f>
        <v>2281</v>
      </c>
      <c r="C66" s="28">
        <f t="shared" si="12"/>
        <v>3106</v>
      </c>
      <c r="D66" s="28">
        <f t="shared" si="12"/>
        <v>0</v>
      </c>
      <c r="E66" s="28">
        <f t="shared" si="12"/>
        <v>0</v>
      </c>
      <c r="F66" s="28">
        <f t="shared" si="12"/>
        <v>6791</v>
      </c>
      <c r="G66" s="28">
        <f t="shared" si="12"/>
        <v>5058</v>
      </c>
      <c r="H66" s="28">
        <f t="shared" si="12"/>
        <v>0</v>
      </c>
      <c r="I66" s="28">
        <f t="shared" si="12"/>
        <v>0</v>
      </c>
      <c r="J66" s="28">
        <f t="shared" si="12"/>
        <v>465</v>
      </c>
      <c r="K66" s="28">
        <f t="shared" si="12"/>
        <v>22</v>
      </c>
      <c r="L66" s="28">
        <f t="shared" si="12"/>
        <v>4108</v>
      </c>
      <c r="M66" s="28">
        <f t="shared" si="12"/>
        <v>3452</v>
      </c>
      <c r="N66" s="28">
        <f t="shared" si="12"/>
        <v>0</v>
      </c>
      <c r="O66" s="28">
        <f t="shared" si="12"/>
        <v>0</v>
      </c>
      <c r="P66" s="28">
        <f t="shared" si="12"/>
        <v>468</v>
      </c>
      <c r="Q66" s="28">
        <f t="shared" si="12"/>
        <v>244</v>
      </c>
      <c r="R66" s="28">
        <f t="shared" si="12"/>
        <v>249</v>
      </c>
      <c r="S66" s="28">
        <f t="shared" si="12"/>
        <v>4</v>
      </c>
      <c r="T66" s="28">
        <f t="shared" si="12"/>
        <v>0</v>
      </c>
      <c r="U66" s="28">
        <f t="shared" si="12"/>
        <v>0</v>
      </c>
      <c r="V66" s="28">
        <f t="shared" si="12"/>
        <v>0</v>
      </c>
      <c r="W66" s="29">
        <f t="shared" si="12"/>
        <v>0</v>
      </c>
      <c r="X66" s="96">
        <f t="shared" si="12"/>
        <v>14362</v>
      </c>
      <c r="Y66" s="28">
        <f t="shared" si="12"/>
        <v>11886</v>
      </c>
      <c r="Z66" s="28">
        <f t="shared" si="12"/>
        <v>13180</v>
      </c>
      <c r="AA66" s="29">
        <f t="shared" si="12"/>
        <v>11616</v>
      </c>
    </row>
    <row r="67" spans="1:27" ht="12" customHeight="1" x14ac:dyDescent="0.2">
      <c r="A67" s="97" t="s">
        <v>18</v>
      </c>
      <c r="B67" s="37">
        <f t="shared" ref="B67:AA67" si="13">B29</f>
        <v>28</v>
      </c>
      <c r="C67" s="37">
        <f t="shared" si="13"/>
        <v>0</v>
      </c>
      <c r="D67" s="37">
        <f t="shared" si="13"/>
        <v>0</v>
      </c>
      <c r="E67" s="37">
        <f t="shared" si="13"/>
        <v>0</v>
      </c>
      <c r="F67" s="37">
        <f t="shared" si="13"/>
        <v>44</v>
      </c>
      <c r="G67" s="37">
        <f t="shared" si="13"/>
        <v>0</v>
      </c>
      <c r="H67" s="37">
        <f t="shared" si="13"/>
        <v>0</v>
      </c>
      <c r="I67" s="37">
        <f t="shared" si="13"/>
        <v>0</v>
      </c>
      <c r="J67" s="37">
        <f t="shared" si="13"/>
        <v>0</v>
      </c>
      <c r="K67" s="37">
        <f t="shared" si="13"/>
        <v>0</v>
      </c>
      <c r="L67" s="37">
        <f t="shared" si="13"/>
        <v>201</v>
      </c>
      <c r="M67" s="37">
        <f t="shared" si="13"/>
        <v>34</v>
      </c>
      <c r="N67" s="37">
        <f t="shared" si="13"/>
        <v>0</v>
      </c>
      <c r="O67" s="37">
        <f t="shared" si="13"/>
        <v>0</v>
      </c>
      <c r="P67" s="37">
        <f t="shared" si="13"/>
        <v>2</v>
      </c>
      <c r="Q67" s="37">
        <f t="shared" si="13"/>
        <v>0</v>
      </c>
      <c r="R67" s="37">
        <f t="shared" si="13"/>
        <v>27</v>
      </c>
      <c r="S67" s="37">
        <f t="shared" si="13"/>
        <v>0</v>
      </c>
      <c r="T67" s="63">
        <f t="shared" si="13"/>
        <v>0</v>
      </c>
      <c r="U67" s="63">
        <f t="shared" si="13"/>
        <v>0</v>
      </c>
      <c r="V67" s="63">
        <f t="shared" si="13"/>
        <v>0</v>
      </c>
      <c r="W67" s="64">
        <f t="shared" si="13"/>
        <v>0</v>
      </c>
      <c r="X67" s="98">
        <f t="shared" si="13"/>
        <v>302</v>
      </c>
      <c r="Y67" s="37">
        <f t="shared" si="13"/>
        <v>34</v>
      </c>
      <c r="Z67" s="37">
        <f t="shared" si="13"/>
        <v>273</v>
      </c>
      <c r="AA67" s="99">
        <f t="shared" si="13"/>
        <v>34</v>
      </c>
    </row>
    <row r="68" spans="1:27" ht="12" customHeight="1" thickBot="1" x14ac:dyDescent="0.25">
      <c r="A68" s="95" t="s">
        <v>19</v>
      </c>
      <c r="B68" s="28">
        <f t="shared" ref="B68:W68" si="14">SUM(B66:B67)</f>
        <v>2309</v>
      </c>
      <c r="C68" s="28">
        <f t="shared" si="14"/>
        <v>3106</v>
      </c>
      <c r="D68" s="28">
        <f t="shared" si="14"/>
        <v>0</v>
      </c>
      <c r="E68" s="28">
        <f t="shared" si="14"/>
        <v>0</v>
      </c>
      <c r="F68" s="28">
        <f t="shared" si="14"/>
        <v>6835</v>
      </c>
      <c r="G68" s="28">
        <f t="shared" si="14"/>
        <v>5058</v>
      </c>
      <c r="H68" s="28">
        <f t="shared" si="14"/>
        <v>0</v>
      </c>
      <c r="I68" s="28">
        <f t="shared" si="14"/>
        <v>0</v>
      </c>
      <c r="J68" s="28">
        <f t="shared" si="14"/>
        <v>465</v>
      </c>
      <c r="K68" s="28">
        <f t="shared" si="14"/>
        <v>22</v>
      </c>
      <c r="L68" s="28">
        <f t="shared" si="14"/>
        <v>4309</v>
      </c>
      <c r="M68" s="28">
        <f t="shared" si="14"/>
        <v>3486</v>
      </c>
      <c r="N68" s="28">
        <f t="shared" si="14"/>
        <v>0</v>
      </c>
      <c r="O68" s="28">
        <f t="shared" si="14"/>
        <v>0</v>
      </c>
      <c r="P68" s="28">
        <f t="shared" si="14"/>
        <v>470</v>
      </c>
      <c r="Q68" s="28">
        <f t="shared" si="14"/>
        <v>244</v>
      </c>
      <c r="R68" s="28">
        <f t="shared" si="14"/>
        <v>276</v>
      </c>
      <c r="S68" s="28">
        <f t="shared" si="14"/>
        <v>4</v>
      </c>
      <c r="T68" s="28">
        <f t="shared" si="14"/>
        <v>0</v>
      </c>
      <c r="U68" s="28">
        <f t="shared" si="14"/>
        <v>0</v>
      </c>
      <c r="V68" s="28">
        <f t="shared" si="14"/>
        <v>0</v>
      </c>
      <c r="W68" s="29">
        <f t="shared" si="14"/>
        <v>0</v>
      </c>
      <c r="X68" s="96">
        <f>SUM(B68,D68,F68,H68,J68,L68,N68,P68,R68,T68,V68)</f>
        <v>14664</v>
      </c>
      <c r="Y68" s="28">
        <f>SUM(C68,E68,G68,I68,K68,M68,O68,Q68,S68,U68,W68)</f>
        <v>11920</v>
      </c>
      <c r="Z68" s="28">
        <f>SUM(B68,F68,L68,T68)</f>
        <v>13453</v>
      </c>
      <c r="AA68" s="29">
        <f>SUM(C68,G68,M68,U68)</f>
        <v>11650</v>
      </c>
    </row>
    <row r="69" spans="1:27" ht="12" customHeight="1" x14ac:dyDescent="0.2">
      <c r="A69" s="79" t="s">
        <v>28</v>
      </c>
    </row>
    <row r="70" spans="1:27" ht="12" customHeight="1" x14ac:dyDescent="0.2">
      <c r="A70" s="77" t="s">
        <v>289</v>
      </c>
    </row>
  </sheetData>
  <mergeCells count="49">
    <mergeCell ref="Z5:AA5"/>
    <mergeCell ref="Z36:AA36"/>
    <mergeCell ref="A4:A6"/>
    <mergeCell ref="B4:W4"/>
    <mergeCell ref="X4:AA4"/>
    <mergeCell ref="B5:C5"/>
    <mergeCell ref="D5:E5"/>
    <mergeCell ref="F5:G5"/>
    <mergeCell ref="H5:I5"/>
    <mergeCell ref="J5:K5"/>
    <mergeCell ref="L5:M5"/>
    <mergeCell ref="N5:O5"/>
    <mergeCell ref="P5:Q5"/>
    <mergeCell ref="R5:S5"/>
    <mergeCell ref="T5:U5"/>
    <mergeCell ref="V5:W5"/>
    <mergeCell ref="L36:M36"/>
    <mergeCell ref="N36:O36"/>
    <mergeCell ref="P36:Q36"/>
    <mergeCell ref="R36:S36"/>
    <mergeCell ref="T36:U36"/>
    <mergeCell ref="B36:C36"/>
    <mergeCell ref="D36:E36"/>
    <mergeCell ref="F36:G36"/>
    <mergeCell ref="H36:I36"/>
    <mergeCell ref="J36:K36"/>
    <mergeCell ref="B1:AA1"/>
    <mergeCell ref="A60:A62"/>
    <mergeCell ref="B60:W60"/>
    <mergeCell ref="X60:AA60"/>
    <mergeCell ref="B61:C61"/>
    <mergeCell ref="D61:E61"/>
    <mergeCell ref="F61:G61"/>
    <mergeCell ref="H61:I61"/>
    <mergeCell ref="J61:K61"/>
    <mergeCell ref="L61:M61"/>
    <mergeCell ref="N61:O61"/>
    <mergeCell ref="Z61:AA61"/>
    <mergeCell ref="P61:Q61"/>
    <mergeCell ref="A35:A37"/>
    <mergeCell ref="B35:W35"/>
    <mergeCell ref="X35:AA35"/>
    <mergeCell ref="R61:S61"/>
    <mergeCell ref="T61:U61"/>
    <mergeCell ref="X5:Y5"/>
    <mergeCell ref="X61:Y61"/>
    <mergeCell ref="V61:W61"/>
    <mergeCell ref="X36:Y36"/>
    <mergeCell ref="V36:W36"/>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A32"/>
  <sheetViews>
    <sheetView showGridLines="0" zoomScaleNormal="100" workbookViewId="0">
      <selection activeCell="B36" sqref="B36:S50"/>
    </sheetView>
  </sheetViews>
  <sheetFormatPr baseColWidth="10" defaultColWidth="8.6640625" defaultRowHeight="10.199999999999999" x14ac:dyDescent="0.2"/>
  <cols>
    <col min="1" max="1" width="14.6640625" style="54" customWidth="1"/>
    <col min="2" max="5" width="8.88671875" style="54" bestFit="1" customWidth="1"/>
    <col min="6" max="7" width="9.5546875" style="54" bestFit="1" customWidth="1"/>
    <col min="8" max="11" width="8.88671875" style="54" bestFit="1" customWidth="1"/>
    <col min="12" max="12" width="9.5546875" style="54" bestFit="1" customWidth="1"/>
    <col min="13" max="23" width="8.88671875" style="54" bestFit="1" customWidth="1"/>
    <col min="24" max="27" width="9.5546875" style="54" bestFit="1" customWidth="1"/>
    <col min="28" max="16384" width="8.6640625" style="54"/>
  </cols>
  <sheetData>
    <row r="1" spans="1:27" s="52" customFormat="1" ht="59.25" customHeight="1" thickBot="1" x14ac:dyDescent="0.3">
      <c r="A1" s="51"/>
      <c r="B1" s="395" t="s">
        <v>43</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row>
    <row r="3" spans="1:27" ht="16.2" thickBot="1" x14ac:dyDescent="0.35">
      <c r="A3" s="53" t="s">
        <v>32</v>
      </c>
    </row>
    <row r="4" spans="1:27"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4">
        <v>2485</v>
      </c>
      <c r="C7" s="34">
        <v>3731</v>
      </c>
      <c r="D7" s="34">
        <v>0</v>
      </c>
      <c r="E7" s="34">
        <v>43</v>
      </c>
      <c r="F7" s="34">
        <v>10177</v>
      </c>
      <c r="G7" s="34">
        <v>12363</v>
      </c>
      <c r="H7" s="34">
        <v>83</v>
      </c>
      <c r="I7" s="34">
        <v>137</v>
      </c>
      <c r="J7" s="34">
        <v>1457</v>
      </c>
      <c r="K7" s="34">
        <v>0</v>
      </c>
      <c r="L7" s="34">
        <v>9739</v>
      </c>
      <c r="M7" s="34">
        <v>10184</v>
      </c>
      <c r="N7" s="34">
        <v>0</v>
      </c>
      <c r="O7" s="34">
        <v>0</v>
      </c>
      <c r="P7" s="34">
        <v>3696</v>
      </c>
      <c r="Q7" s="34">
        <v>2310</v>
      </c>
      <c r="R7" s="34">
        <v>595</v>
      </c>
      <c r="S7" s="34">
        <v>0</v>
      </c>
      <c r="T7" s="34">
        <v>6195</v>
      </c>
      <c r="U7" s="34">
        <v>12047</v>
      </c>
      <c r="V7" s="115">
        <v>0</v>
      </c>
      <c r="W7" s="103">
        <v>656</v>
      </c>
      <c r="X7" s="102">
        <f t="shared" ref="X7:X30" si="0">SUM(B7,D7,F7,H7,J7,L7,N7,P7,R7,T7,V7)</f>
        <v>34427</v>
      </c>
      <c r="Y7" s="103">
        <f t="shared" ref="Y7:Y30" si="1">SUM(C7,E7,G7,I7,K7,M7,O7,Q7,S7,U7,W7)</f>
        <v>41471</v>
      </c>
      <c r="Z7" s="102">
        <f t="shared" ref="Z7:Z30" si="2">SUM(B7,F7,L7,T7)</f>
        <v>28596</v>
      </c>
      <c r="AA7" s="103">
        <f t="shared" ref="AA7:AA30" si="3">SUM(C7,G7,M7,U7)</f>
        <v>38325</v>
      </c>
    </row>
    <row r="8" spans="1:27" x14ac:dyDescent="0.2">
      <c r="A8" s="92">
        <v>2</v>
      </c>
      <c r="B8" s="34">
        <v>2091</v>
      </c>
      <c r="C8" s="34">
        <v>2843</v>
      </c>
      <c r="D8" s="34">
        <v>83</v>
      </c>
      <c r="E8" s="34">
        <v>10</v>
      </c>
      <c r="F8" s="34">
        <v>8207</v>
      </c>
      <c r="G8" s="34">
        <v>8712</v>
      </c>
      <c r="H8" s="34">
        <v>335</v>
      </c>
      <c r="I8" s="34">
        <v>93</v>
      </c>
      <c r="J8" s="34">
        <v>323</v>
      </c>
      <c r="K8" s="34">
        <v>11</v>
      </c>
      <c r="L8" s="34">
        <v>7704</v>
      </c>
      <c r="M8" s="34">
        <v>6513</v>
      </c>
      <c r="N8" s="34">
        <v>0</v>
      </c>
      <c r="O8" s="34">
        <v>0</v>
      </c>
      <c r="P8" s="34">
        <v>744</v>
      </c>
      <c r="Q8" s="34">
        <v>246</v>
      </c>
      <c r="R8" s="34">
        <v>245</v>
      </c>
      <c r="S8" s="34">
        <v>0</v>
      </c>
      <c r="T8" s="34">
        <v>8185</v>
      </c>
      <c r="U8" s="34">
        <v>1560</v>
      </c>
      <c r="V8" s="115">
        <v>0</v>
      </c>
      <c r="W8" s="103">
        <v>0</v>
      </c>
      <c r="X8" s="102">
        <f t="shared" si="0"/>
        <v>27917</v>
      </c>
      <c r="Y8" s="103">
        <f t="shared" si="1"/>
        <v>19988</v>
      </c>
      <c r="Z8" s="102">
        <f t="shared" si="2"/>
        <v>26187</v>
      </c>
      <c r="AA8" s="103">
        <f t="shared" si="3"/>
        <v>19628</v>
      </c>
    </row>
    <row r="9" spans="1:27" x14ac:dyDescent="0.2">
      <c r="A9" s="93">
        <v>3</v>
      </c>
      <c r="B9" s="35">
        <v>1649</v>
      </c>
      <c r="C9" s="35">
        <v>1553</v>
      </c>
      <c r="D9" s="35">
        <v>6</v>
      </c>
      <c r="E9" s="35">
        <v>0</v>
      </c>
      <c r="F9" s="35">
        <v>5375</v>
      </c>
      <c r="G9" s="35">
        <v>4962</v>
      </c>
      <c r="H9" s="35">
        <v>286</v>
      </c>
      <c r="I9" s="35">
        <v>0</v>
      </c>
      <c r="J9" s="35">
        <v>398</v>
      </c>
      <c r="K9" s="35">
        <v>0</v>
      </c>
      <c r="L9" s="35">
        <v>4760</v>
      </c>
      <c r="M9" s="35">
        <v>4241</v>
      </c>
      <c r="N9" s="35">
        <v>0</v>
      </c>
      <c r="O9" s="35">
        <v>0</v>
      </c>
      <c r="P9" s="35">
        <v>3324</v>
      </c>
      <c r="Q9" s="35">
        <v>1986</v>
      </c>
      <c r="R9" s="35">
        <v>0</v>
      </c>
      <c r="S9" s="35">
        <v>146</v>
      </c>
      <c r="T9" s="35">
        <v>997</v>
      </c>
      <c r="U9" s="35">
        <v>1177</v>
      </c>
      <c r="V9" s="116">
        <v>0</v>
      </c>
      <c r="W9" s="105">
        <v>0</v>
      </c>
      <c r="X9" s="104">
        <f t="shared" si="0"/>
        <v>16795</v>
      </c>
      <c r="Y9" s="105">
        <f t="shared" si="1"/>
        <v>14065</v>
      </c>
      <c r="Z9" s="104">
        <f t="shared" si="2"/>
        <v>12781</v>
      </c>
      <c r="AA9" s="105">
        <f t="shared" si="3"/>
        <v>11933</v>
      </c>
    </row>
    <row r="10" spans="1:27" x14ac:dyDescent="0.2">
      <c r="A10" s="94">
        <v>4</v>
      </c>
      <c r="B10" s="36">
        <v>1728</v>
      </c>
      <c r="C10" s="36">
        <v>900</v>
      </c>
      <c r="D10" s="36">
        <v>0</v>
      </c>
      <c r="E10" s="36">
        <v>0</v>
      </c>
      <c r="F10" s="36">
        <v>6120</v>
      </c>
      <c r="G10" s="36">
        <v>2688</v>
      </c>
      <c r="H10" s="36">
        <v>0</v>
      </c>
      <c r="I10" s="36">
        <v>0</v>
      </c>
      <c r="J10" s="36">
        <v>268</v>
      </c>
      <c r="K10" s="36">
        <v>0</v>
      </c>
      <c r="L10" s="36">
        <v>6711</v>
      </c>
      <c r="M10" s="36">
        <v>1887</v>
      </c>
      <c r="N10" s="36">
        <v>0</v>
      </c>
      <c r="O10" s="36">
        <v>0</v>
      </c>
      <c r="P10" s="36">
        <v>1025</v>
      </c>
      <c r="Q10" s="36">
        <v>0</v>
      </c>
      <c r="R10" s="36">
        <v>936</v>
      </c>
      <c r="S10" s="36">
        <v>0</v>
      </c>
      <c r="T10" s="36">
        <v>738</v>
      </c>
      <c r="U10" s="36">
        <v>1470</v>
      </c>
      <c r="V10" s="117">
        <v>0</v>
      </c>
      <c r="W10" s="107">
        <v>0</v>
      </c>
      <c r="X10" s="106">
        <f t="shared" si="0"/>
        <v>17526</v>
      </c>
      <c r="Y10" s="107">
        <f t="shared" si="1"/>
        <v>6945</v>
      </c>
      <c r="Z10" s="106">
        <f t="shared" si="2"/>
        <v>15297</v>
      </c>
      <c r="AA10" s="107">
        <f t="shared" si="3"/>
        <v>6945</v>
      </c>
    </row>
    <row r="11" spans="1:27" x14ac:dyDescent="0.2">
      <c r="A11" s="92">
        <v>5</v>
      </c>
      <c r="B11" s="34">
        <v>2511</v>
      </c>
      <c r="C11" s="34">
        <v>944</v>
      </c>
      <c r="D11" s="34">
        <v>230</v>
      </c>
      <c r="E11" s="34">
        <v>2</v>
      </c>
      <c r="F11" s="34">
        <v>7999</v>
      </c>
      <c r="G11" s="34">
        <v>3272</v>
      </c>
      <c r="H11" s="34">
        <v>530</v>
      </c>
      <c r="I11" s="34">
        <v>38</v>
      </c>
      <c r="J11" s="34">
        <v>318</v>
      </c>
      <c r="K11" s="34">
        <v>0</v>
      </c>
      <c r="L11" s="34">
        <v>5123</v>
      </c>
      <c r="M11" s="34">
        <v>2213</v>
      </c>
      <c r="N11" s="34">
        <v>0</v>
      </c>
      <c r="O11" s="34">
        <v>0</v>
      </c>
      <c r="P11" s="34">
        <v>364</v>
      </c>
      <c r="Q11" s="34">
        <v>0</v>
      </c>
      <c r="R11" s="34">
        <v>0</v>
      </c>
      <c r="S11" s="34">
        <v>0</v>
      </c>
      <c r="T11" s="34">
        <v>284</v>
      </c>
      <c r="U11" s="34">
        <v>152</v>
      </c>
      <c r="V11" s="115">
        <v>0</v>
      </c>
      <c r="W11" s="103">
        <v>0</v>
      </c>
      <c r="X11" s="102">
        <f t="shared" si="0"/>
        <v>17359</v>
      </c>
      <c r="Y11" s="103">
        <f t="shared" si="1"/>
        <v>6621</v>
      </c>
      <c r="Z11" s="102">
        <f t="shared" si="2"/>
        <v>15917</v>
      </c>
      <c r="AA11" s="103">
        <f t="shared" si="3"/>
        <v>6581</v>
      </c>
    </row>
    <row r="12" spans="1:27" x14ac:dyDescent="0.2">
      <c r="A12" s="93">
        <v>6</v>
      </c>
      <c r="B12" s="35">
        <v>2769</v>
      </c>
      <c r="C12" s="35">
        <v>895</v>
      </c>
      <c r="D12" s="35">
        <v>0</v>
      </c>
      <c r="E12" s="35">
        <v>12</v>
      </c>
      <c r="F12" s="35">
        <v>9793</v>
      </c>
      <c r="G12" s="35">
        <v>3633</v>
      </c>
      <c r="H12" s="35">
        <v>116</v>
      </c>
      <c r="I12" s="35">
        <v>7</v>
      </c>
      <c r="J12" s="35">
        <v>312</v>
      </c>
      <c r="K12" s="35">
        <v>0</v>
      </c>
      <c r="L12" s="35">
        <v>8086</v>
      </c>
      <c r="M12" s="35">
        <v>4460</v>
      </c>
      <c r="N12" s="35">
        <v>0</v>
      </c>
      <c r="O12" s="35">
        <v>0</v>
      </c>
      <c r="P12" s="35">
        <v>1182</v>
      </c>
      <c r="Q12" s="35">
        <v>160</v>
      </c>
      <c r="R12" s="35">
        <v>0</v>
      </c>
      <c r="S12" s="35">
        <v>0</v>
      </c>
      <c r="T12" s="35">
        <v>1972</v>
      </c>
      <c r="U12" s="35">
        <v>860</v>
      </c>
      <c r="V12" s="116">
        <v>0</v>
      </c>
      <c r="W12" s="105">
        <v>0</v>
      </c>
      <c r="X12" s="104">
        <f t="shared" si="0"/>
        <v>24230</v>
      </c>
      <c r="Y12" s="105">
        <f t="shared" si="1"/>
        <v>10027</v>
      </c>
      <c r="Z12" s="104">
        <f t="shared" si="2"/>
        <v>22620</v>
      </c>
      <c r="AA12" s="105">
        <f t="shared" si="3"/>
        <v>9848</v>
      </c>
    </row>
    <row r="13" spans="1:27" x14ac:dyDescent="0.2">
      <c r="A13" s="94">
        <v>7</v>
      </c>
      <c r="B13" s="36">
        <v>2512</v>
      </c>
      <c r="C13" s="36">
        <v>2099</v>
      </c>
      <c r="D13" s="36">
        <v>0</v>
      </c>
      <c r="E13" s="36">
        <v>9</v>
      </c>
      <c r="F13" s="36">
        <v>7975</v>
      </c>
      <c r="G13" s="36">
        <v>6372</v>
      </c>
      <c r="H13" s="36">
        <v>0</v>
      </c>
      <c r="I13" s="36">
        <v>32</v>
      </c>
      <c r="J13" s="36">
        <v>229</v>
      </c>
      <c r="K13" s="36">
        <v>0</v>
      </c>
      <c r="L13" s="36">
        <v>7577</v>
      </c>
      <c r="M13" s="36">
        <v>7187</v>
      </c>
      <c r="N13" s="36">
        <v>0</v>
      </c>
      <c r="O13" s="36">
        <v>0</v>
      </c>
      <c r="P13" s="36">
        <v>717</v>
      </c>
      <c r="Q13" s="36">
        <v>999</v>
      </c>
      <c r="R13" s="36">
        <v>0</v>
      </c>
      <c r="S13" s="36">
        <v>0</v>
      </c>
      <c r="T13" s="36">
        <v>2072</v>
      </c>
      <c r="U13" s="36">
        <v>2797</v>
      </c>
      <c r="V13" s="117">
        <v>0</v>
      </c>
      <c r="W13" s="107">
        <v>0</v>
      </c>
      <c r="X13" s="106">
        <f t="shared" si="0"/>
        <v>21082</v>
      </c>
      <c r="Y13" s="107">
        <f t="shared" si="1"/>
        <v>19495</v>
      </c>
      <c r="Z13" s="106">
        <f t="shared" si="2"/>
        <v>20136</v>
      </c>
      <c r="AA13" s="107">
        <f t="shared" si="3"/>
        <v>18455</v>
      </c>
    </row>
    <row r="14" spans="1:27" x14ac:dyDescent="0.2">
      <c r="A14" s="92">
        <v>8</v>
      </c>
      <c r="B14" s="34">
        <v>2670</v>
      </c>
      <c r="C14" s="34">
        <v>1747</v>
      </c>
      <c r="D14" s="34">
        <v>75</v>
      </c>
      <c r="E14" s="34">
        <v>63</v>
      </c>
      <c r="F14" s="34">
        <v>7857</v>
      </c>
      <c r="G14" s="34">
        <v>5994</v>
      </c>
      <c r="H14" s="34">
        <v>300</v>
      </c>
      <c r="I14" s="34">
        <v>45</v>
      </c>
      <c r="J14" s="34">
        <v>172</v>
      </c>
      <c r="K14" s="34">
        <v>0</v>
      </c>
      <c r="L14" s="34">
        <v>5083</v>
      </c>
      <c r="M14" s="34">
        <v>4671</v>
      </c>
      <c r="N14" s="34">
        <v>0</v>
      </c>
      <c r="O14" s="34">
        <v>0</v>
      </c>
      <c r="P14" s="34">
        <v>1014</v>
      </c>
      <c r="Q14" s="34">
        <v>144</v>
      </c>
      <c r="R14" s="34">
        <v>0</v>
      </c>
      <c r="S14" s="34">
        <v>0</v>
      </c>
      <c r="T14" s="34">
        <v>1369</v>
      </c>
      <c r="U14" s="34">
        <v>923</v>
      </c>
      <c r="V14" s="115">
        <v>0</v>
      </c>
      <c r="W14" s="103">
        <v>0</v>
      </c>
      <c r="X14" s="102">
        <f t="shared" si="0"/>
        <v>18540</v>
      </c>
      <c r="Y14" s="103">
        <f t="shared" si="1"/>
        <v>13587</v>
      </c>
      <c r="Z14" s="102">
        <f t="shared" si="2"/>
        <v>16979</v>
      </c>
      <c r="AA14" s="103">
        <f t="shared" si="3"/>
        <v>13335</v>
      </c>
    </row>
    <row r="15" spans="1:27" x14ac:dyDescent="0.2">
      <c r="A15" s="93">
        <v>9</v>
      </c>
      <c r="B15" s="35">
        <v>2664</v>
      </c>
      <c r="C15" s="35">
        <v>3669</v>
      </c>
      <c r="D15" s="35">
        <v>34</v>
      </c>
      <c r="E15" s="35">
        <v>87</v>
      </c>
      <c r="F15" s="35">
        <v>8284</v>
      </c>
      <c r="G15" s="35">
        <v>10130</v>
      </c>
      <c r="H15" s="35">
        <v>378</v>
      </c>
      <c r="I15" s="35">
        <v>293</v>
      </c>
      <c r="J15" s="35">
        <v>283</v>
      </c>
      <c r="K15" s="35">
        <v>80</v>
      </c>
      <c r="L15" s="35">
        <v>5056</v>
      </c>
      <c r="M15" s="35">
        <v>7335</v>
      </c>
      <c r="N15" s="35">
        <v>0</v>
      </c>
      <c r="O15" s="35">
        <v>0</v>
      </c>
      <c r="P15" s="35">
        <v>327</v>
      </c>
      <c r="Q15" s="35">
        <v>23</v>
      </c>
      <c r="R15" s="35">
        <v>0</v>
      </c>
      <c r="S15" s="35">
        <v>0</v>
      </c>
      <c r="T15" s="35">
        <v>915</v>
      </c>
      <c r="U15" s="35">
        <v>353</v>
      </c>
      <c r="V15" s="116">
        <v>0</v>
      </c>
      <c r="W15" s="105">
        <v>128</v>
      </c>
      <c r="X15" s="104">
        <f t="shared" si="0"/>
        <v>17941</v>
      </c>
      <c r="Y15" s="105">
        <f t="shared" si="1"/>
        <v>22098</v>
      </c>
      <c r="Z15" s="104">
        <f t="shared" si="2"/>
        <v>16919</v>
      </c>
      <c r="AA15" s="105">
        <f t="shared" si="3"/>
        <v>21487</v>
      </c>
    </row>
    <row r="16" spans="1:27" x14ac:dyDescent="0.2">
      <c r="A16" s="94">
        <v>10</v>
      </c>
      <c r="B16" s="36">
        <v>2466</v>
      </c>
      <c r="C16" s="36">
        <v>3808</v>
      </c>
      <c r="D16" s="36">
        <v>16</v>
      </c>
      <c r="E16" s="36">
        <v>11</v>
      </c>
      <c r="F16" s="36">
        <v>8337</v>
      </c>
      <c r="G16" s="36">
        <v>12016</v>
      </c>
      <c r="H16" s="36">
        <v>136</v>
      </c>
      <c r="I16" s="36">
        <v>57</v>
      </c>
      <c r="J16" s="36">
        <v>211</v>
      </c>
      <c r="K16" s="36">
        <v>30</v>
      </c>
      <c r="L16" s="36">
        <v>8660</v>
      </c>
      <c r="M16" s="36">
        <v>13078</v>
      </c>
      <c r="N16" s="36">
        <v>0</v>
      </c>
      <c r="O16" s="36">
        <v>0</v>
      </c>
      <c r="P16" s="36">
        <v>453</v>
      </c>
      <c r="Q16" s="36">
        <v>174</v>
      </c>
      <c r="R16" s="36">
        <v>0</v>
      </c>
      <c r="S16" s="36">
        <v>0</v>
      </c>
      <c r="T16" s="36">
        <v>2989</v>
      </c>
      <c r="U16" s="36">
        <v>3145</v>
      </c>
      <c r="V16" s="117">
        <v>0</v>
      </c>
      <c r="W16" s="107">
        <v>318</v>
      </c>
      <c r="X16" s="106">
        <f t="shared" si="0"/>
        <v>23268</v>
      </c>
      <c r="Y16" s="107">
        <f t="shared" si="1"/>
        <v>32637</v>
      </c>
      <c r="Z16" s="106">
        <f t="shared" si="2"/>
        <v>22452</v>
      </c>
      <c r="AA16" s="107">
        <f t="shared" si="3"/>
        <v>32047</v>
      </c>
    </row>
    <row r="17" spans="1:27" x14ac:dyDescent="0.2">
      <c r="A17" s="92">
        <v>11</v>
      </c>
      <c r="B17" s="34">
        <v>1584</v>
      </c>
      <c r="C17" s="34">
        <v>1925</v>
      </c>
      <c r="D17" s="34">
        <v>0</v>
      </c>
      <c r="E17" s="34">
        <v>0</v>
      </c>
      <c r="F17" s="34">
        <v>6709</v>
      </c>
      <c r="G17" s="34">
        <v>6434</v>
      </c>
      <c r="H17" s="34">
        <v>0</v>
      </c>
      <c r="I17" s="34">
        <v>0</v>
      </c>
      <c r="J17" s="34">
        <v>177</v>
      </c>
      <c r="K17" s="34">
        <v>22</v>
      </c>
      <c r="L17" s="34">
        <v>5193</v>
      </c>
      <c r="M17" s="34">
        <v>4830</v>
      </c>
      <c r="N17" s="34">
        <v>0</v>
      </c>
      <c r="O17" s="34">
        <v>0</v>
      </c>
      <c r="P17" s="34">
        <v>336</v>
      </c>
      <c r="Q17" s="34">
        <v>193</v>
      </c>
      <c r="R17" s="34">
        <v>0</v>
      </c>
      <c r="S17" s="34">
        <v>0</v>
      </c>
      <c r="T17" s="34">
        <v>135</v>
      </c>
      <c r="U17" s="34">
        <v>333</v>
      </c>
      <c r="V17" s="115">
        <v>0</v>
      </c>
      <c r="W17" s="103">
        <v>0</v>
      </c>
      <c r="X17" s="102">
        <f t="shared" si="0"/>
        <v>14134</v>
      </c>
      <c r="Y17" s="103">
        <f t="shared" si="1"/>
        <v>13737</v>
      </c>
      <c r="Z17" s="102">
        <f t="shared" si="2"/>
        <v>13621</v>
      </c>
      <c r="AA17" s="103">
        <f t="shared" si="3"/>
        <v>13522</v>
      </c>
    </row>
    <row r="18" spans="1:27" x14ac:dyDescent="0.2">
      <c r="A18" s="93">
        <v>12</v>
      </c>
      <c r="B18" s="35">
        <v>1969</v>
      </c>
      <c r="C18" s="35">
        <v>1162</v>
      </c>
      <c r="D18" s="35">
        <v>0</v>
      </c>
      <c r="E18" s="35">
        <v>0</v>
      </c>
      <c r="F18" s="35">
        <v>6161</v>
      </c>
      <c r="G18" s="35">
        <v>3655</v>
      </c>
      <c r="H18" s="35">
        <v>867</v>
      </c>
      <c r="I18" s="35">
        <v>38</v>
      </c>
      <c r="J18" s="35">
        <v>783</v>
      </c>
      <c r="K18" s="35">
        <v>0</v>
      </c>
      <c r="L18" s="35">
        <v>2817</v>
      </c>
      <c r="M18" s="35">
        <v>2570</v>
      </c>
      <c r="N18" s="35">
        <v>0</v>
      </c>
      <c r="O18" s="35">
        <v>0</v>
      </c>
      <c r="P18" s="35">
        <v>300</v>
      </c>
      <c r="Q18" s="35">
        <v>613</v>
      </c>
      <c r="R18" s="35">
        <v>0</v>
      </c>
      <c r="S18" s="35">
        <v>0</v>
      </c>
      <c r="T18" s="35">
        <v>0</v>
      </c>
      <c r="U18" s="35">
        <v>16</v>
      </c>
      <c r="V18" s="116">
        <v>0</v>
      </c>
      <c r="W18" s="105">
        <v>0</v>
      </c>
      <c r="X18" s="104">
        <f t="shared" si="0"/>
        <v>12897</v>
      </c>
      <c r="Y18" s="105">
        <f t="shared" si="1"/>
        <v>8054</v>
      </c>
      <c r="Z18" s="104">
        <f t="shared" si="2"/>
        <v>10947</v>
      </c>
      <c r="AA18" s="105">
        <f t="shared" si="3"/>
        <v>7403</v>
      </c>
    </row>
    <row r="19" spans="1:27" x14ac:dyDescent="0.2">
      <c r="A19" s="94">
        <v>13</v>
      </c>
      <c r="B19" s="36">
        <v>1653</v>
      </c>
      <c r="C19" s="36">
        <v>774</v>
      </c>
      <c r="D19" s="36">
        <v>0</v>
      </c>
      <c r="E19" s="36">
        <v>0</v>
      </c>
      <c r="F19" s="36">
        <v>6954</v>
      </c>
      <c r="G19" s="36">
        <v>2880</v>
      </c>
      <c r="H19" s="36">
        <v>0</v>
      </c>
      <c r="I19" s="36">
        <v>0</v>
      </c>
      <c r="J19" s="36">
        <v>173</v>
      </c>
      <c r="K19" s="36">
        <v>0</v>
      </c>
      <c r="L19" s="36">
        <v>5715</v>
      </c>
      <c r="M19" s="36">
        <v>2249</v>
      </c>
      <c r="N19" s="36">
        <v>0</v>
      </c>
      <c r="O19" s="36">
        <v>0</v>
      </c>
      <c r="P19" s="36">
        <v>0</v>
      </c>
      <c r="Q19" s="36">
        <v>0</v>
      </c>
      <c r="R19" s="36">
        <v>815</v>
      </c>
      <c r="S19" s="36">
        <v>0</v>
      </c>
      <c r="T19" s="36">
        <v>0</v>
      </c>
      <c r="U19" s="36">
        <v>0</v>
      </c>
      <c r="V19" s="117">
        <v>0</v>
      </c>
      <c r="W19" s="107">
        <v>0</v>
      </c>
      <c r="X19" s="106">
        <f t="shared" si="0"/>
        <v>15310</v>
      </c>
      <c r="Y19" s="107">
        <f t="shared" si="1"/>
        <v>5903</v>
      </c>
      <c r="Z19" s="106">
        <f t="shared" si="2"/>
        <v>14322</v>
      </c>
      <c r="AA19" s="107">
        <f t="shared" si="3"/>
        <v>5903</v>
      </c>
    </row>
    <row r="20" spans="1:27" x14ac:dyDescent="0.2">
      <c r="A20" s="92">
        <v>14</v>
      </c>
      <c r="B20" s="34">
        <v>1407</v>
      </c>
      <c r="C20" s="34">
        <v>1053</v>
      </c>
      <c r="D20" s="34">
        <v>0</v>
      </c>
      <c r="E20" s="34">
        <v>0</v>
      </c>
      <c r="F20" s="34">
        <v>4645</v>
      </c>
      <c r="G20" s="34">
        <v>3847</v>
      </c>
      <c r="H20" s="34">
        <v>93</v>
      </c>
      <c r="I20" s="34">
        <v>0</v>
      </c>
      <c r="J20" s="34">
        <v>112</v>
      </c>
      <c r="K20" s="34">
        <v>0</v>
      </c>
      <c r="L20" s="34">
        <v>2007</v>
      </c>
      <c r="M20" s="34">
        <v>2106</v>
      </c>
      <c r="N20" s="34">
        <v>0</v>
      </c>
      <c r="O20" s="34">
        <v>0</v>
      </c>
      <c r="P20" s="34">
        <v>0</v>
      </c>
      <c r="Q20" s="34">
        <v>0</v>
      </c>
      <c r="R20" s="34">
        <v>522</v>
      </c>
      <c r="S20" s="34">
        <v>0</v>
      </c>
      <c r="T20" s="34">
        <v>0</v>
      </c>
      <c r="U20" s="34">
        <v>157</v>
      </c>
      <c r="V20" s="115">
        <v>0</v>
      </c>
      <c r="W20" s="103">
        <v>0</v>
      </c>
      <c r="X20" s="102">
        <f t="shared" si="0"/>
        <v>8786</v>
      </c>
      <c r="Y20" s="103">
        <f t="shared" si="1"/>
        <v>7163</v>
      </c>
      <c r="Z20" s="102">
        <f t="shared" si="2"/>
        <v>8059</v>
      </c>
      <c r="AA20" s="103">
        <f t="shared" si="3"/>
        <v>7163</v>
      </c>
    </row>
    <row r="21" spans="1:27" x14ac:dyDescent="0.2">
      <c r="A21" s="93">
        <v>15</v>
      </c>
      <c r="B21" s="35">
        <v>1377</v>
      </c>
      <c r="C21" s="35">
        <v>1395</v>
      </c>
      <c r="D21" s="35">
        <v>11</v>
      </c>
      <c r="E21" s="35">
        <v>11</v>
      </c>
      <c r="F21" s="35">
        <v>5363</v>
      </c>
      <c r="G21" s="35">
        <v>4750</v>
      </c>
      <c r="H21" s="35">
        <v>58</v>
      </c>
      <c r="I21" s="35">
        <v>49</v>
      </c>
      <c r="J21" s="35">
        <v>146</v>
      </c>
      <c r="K21" s="35">
        <v>0</v>
      </c>
      <c r="L21" s="35">
        <v>3712</v>
      </c>
      <c r="M21" s="35">
        <v>4138</v>
      </c>
      <c r="N21" s="35">
        <v>0</v>
      </c>
      <c r="O21" s="35">
        <v>0</v>
      </c>
      <c r="P21" s="35">
        <v>0</v>
      </c>
      <c r="Q21" s="35">
        <v>1035</v>
      </c>
      <c r="R21" s="35">
        <v>0</v>
      </c>
      <c r="S21" s="35">
        <v>0</v>
      </c>
      <c r="T21" s="35">
        <v>0</v>
      </c>
      <c r="U21" s="35">
        <v>1018</v>
      </c>
      <c r="V21" s="116">
        <v>0</v>
      </c>
      <c r="W21" s="105">
        <v>0</v>
      </c>
      <c r="X21" s="104">
        <f t="shared" si="0"/>
        <v>10667</v>
      </c>
      <c r="Y21" s="105">
        <f t="shared" si="1"/>
        <v>12396</v>
      </c>
      <c r="Z21" s="104">
        <f t="shared" si="2"/>
        <v>10452</v>
      </c>
      <c r="AA21" s="105">
        <f t="shared" si="3"/>
        <v>11301</v>
      </c>
    </row>
    <row r="22" spans="1:27" x14ac:dyDescent="0.2">
      <c r="A22" s="94">
        <v>16</v>
      </c>
      <c r="B22" s="36">
        <v>1653</v>
      </c>
      <c r="C22" s="36">
        <v>835</v>
      </c>
      <c r="D22" s="36">
        <v>12</v>
      </c>
      <c r="E22" s="36">
        <v>0</v>
      </c>
      <c r="F22" s="36">
        <v>6126</v>
      </c>
      <c r="G22" s="36">
        <v>2921</v>
      </c>
      <c r="H22" s="36">
        <v>211</v>
      </c>
      <c r="I22" s="36">
        <v>0</v>
      </c>
      <c r="J22" s="36">
        <v>56</v>
      </c>
      <c r="K22" s="36">
        <v>0</v>
      </c>
      <c r="L22" s="36">
        <v>425</v>
      </c>
      <c r="M22" s="36">
        <v>3024</v>
      </c>
      <c r="N22" s="36">
        <v>0</v>
      </c>
      <c r="O22" s="36">
        <v>0</v>
      </c>
      <c r="P22" s="36">
        <v>0</v>
      </c>
      <c r="Q22" s="36">
        <v>0</v>
      </c>
      <c r="R22" s="36">
        <v>0</v>
      </c>
      <c r="S22" s="36">
        <v>0</v>
      </c>
      <c r="T22" s="36">
        <v>0</v>
      </c>
      <c r="U22" s="36">
        <v>72</v>
      </c>
      <c r="V22" s="117">
        <v>0</v>
      </c>
      <c r="W22" s="107">
        <v>0</v>
      </c>
      <c r="X22" s="106">
        <f t="shared" si="0"/>
        <v>8483</v>
      </c>
      <c r="Y22" s="107">
        <f t="shared" si="1"/>
        <v>6852</v>
      </c>
      <c r="Z22" s="106">
        <f t="shared" si="2"/>
        <v>8204</v>
      </c>
      <c r="AA22" s="107">
        <f t="shared" si="3"/>
        <v>6852</v>
      </c>
    </row>
    <row r="23" spans="1:27" x14ac:dyDescent="0.2">
      <c r="A23" s="92">
        <v>17</v>
      </c>
      <c r="B23" s="34">
        <v>2008</v>
      </c>
      <c r="C23" s="34">
        <v>1779</v>
      </c>
      <c r="D23" s="34">
        <v>8</v>
      </c>
      <c r="E23" s="34">
        <v>0</v>
      </c>
      <c r="F23" s="34">
        <v>7308</v>
      </c>
      <c r="G23" s="34">
        <v>5816</v>
      </c>
      <c r="H23" s="34">
        <v>207</v>
      </c>
      <c r="I23" s="34">
        <v>0</v>
      </c>
      <c r="J23" s="34">
        <v>124</v>
      </c>
      <c r="K23" s="34">
        <v>36</v>
      </c>
      <c r="L23" s="34">
        <v>5080</v>
      </c>
      <c r="M23" s="34">
        <v>4724</v>
      </c>
      <c r="N23" s="34">
        <v>0</v>
      </c>
      <c r="O23" s="34">
        <v>0</v>
      </c>
      <c r="P23" s="34">
        <v>317</v>
      </c>
      <c r="Q23" s="34">
        <v>57</v>
      </c>
      <c r="R23" s="34">
        <v>0</v>
      </c>
      <c r="S23" s="34">
        <v>0</v>
      </c>
      <c r="T23" s="34">
        <v>443</v>
      </c>
      <c r="U23" s="34">
        <v>156</v>
      </c>
      <c r="V23" s="115">
        <v>0</v>
      </c>
      <c r="W23" s="103">
        <v>0</v>
      </c>
      <c r="X23" s="102">
        <f t="shared" si="0"/>
        <v>15495</v>
      </c>
      <c r="Y23" s="103">
        <f t="shared" si="1"/>
        <v>12568</v>
      </c>
      <c r="Z23" s="102">
        <f t="shared" si="2"/>
        <v>14839</v>
      </c>
      <c r="AA23" s="103">
        <f t="shared" si="3"/>
        <v>12475</v>
      </c>
    </row>
    <row r="24" spans="1:27" x14ac:dyDescent="0.2">
      <c r="A24" s="93">
        <v>18</v>
      </c>
      <c r="B24" s="35">
        <v>2054</v>
      </c>
      <c r="C24" s="35">
        <v>1420</v>
      </c>
      <c r="D24" s="35">
        <v>134</v>
      </c>
      <c r="E24" s="35">
        <v>0</v>
      </c>
      <c r="F24" s="35">
        <v>6516</v>
      </c>
      <c r="G24" s="35">
        <v>5085</v>
      </c>
      <c r="H24" s="35">
        <v>278</v>
      </c>
      <c r="I24" s="35">
        <v>0</v>
      </c>
      <c r="J24" s="35">
        <v>273</v>
      </c>
      <c r="K24" s="35">
        <v>0</v>
      </c>
      <c r="L24" s="35">
        <v>5580</v>
      </c>
      <c r="M24" s="35">
        <v>4806</v>
      </c>
      <c r="N24" s="35">
        <v>0</v>
      </c>
      <c r="O24" s="35">
        <v>0</v>
      </c>
      <c r="P24" s="35">
        <v>0</v>
      </c>
      <c r="Q24" s="35">
        <v>94</v>
      </c>
      <c r="R24" s="35">
        <v>819</v>
      </c>
      <c r="S24" s="35">
        <v>0</v>
      </c>
      <c r="T24" s="35">
        <v>0</v>
      </c>
      <c r="U24" s="35">
        <v>459</v>
      </c>
      <c r="V24" s="116">
        <v>0</v>
      </c>
      <c r="W24" s="105">
        <v>0</v>
      </c>
      <c r="X24" s="104">
        <f t="shared" si="0"/>
        <v>15654</v>
      </c>
      <c r="Y24" s="105">
        <f t="shared" si="1"/>
        <v>11864</v>
      </c>
      <c r="Z24" s="104">
        <f t="shared" si="2"/>
        <v>14150</v>
      </c>
      <c r="AA24" s="105">
        <f t="shared" si="3"/>
        <v>11770</v>
      </c>
    </row>
    <row r="25" spans="1:27" x14ac:dyDescent="0.2">
      <c r="A25" s="94">
        <v>19</v>
      </c>
      <c r="B25" s="36">
        <v>1873</v>
      </c>
      <c r="C25" s="36">
        <v>1107</v>
      </c>
      <c r="D25" s="36">
        <v>5</v>
      </c>
      <c r="E25" s="36">
        <v>0</v>
      </c>
      <c r="F25" s="36">
        <v>7077</v>
      </c>
      <c r="G25" s="36">
        <v>3613</v>
      </c>
      <c r="H25" s="36">
        <v>180</v>
      </c>
      <c r="I25" s="36">
        <v>0</v>
      </c>
      <c r="J25" s="36">
        <v>167</v>
      </c>
      <c r="K25" s="36">
        <v>172</v>
      </c>
      <c r="L25" s="36">
        <v>1373</v>
      </c>
      <c r="M25" s="36">
        <v>2087</v>
      </c>
      <c r="N25" s="36">
        <v>0</v>
      </c>
      <c r="O25" s="36">
        <v>0</v>
      </c>
      <c r="P25" s="36">
        <v>0</v>
      </c>
      <c r="Q25" s="36">
        <v>0</v>
      </c>
      <c r="R25" s="36">
        <v>0</v>
      </c>
      <c r="S25" s="36">
        <v>0</v>
      </c>
      <c r="T25" s="36">
        <v>0</v>
      </c>
      <c r="U25" s="36">
        <v>0</v>
      </c>
      <c r="V25" s="117">
        <v>0</v>
      </c>
      <c r="W25" s="107">
        <v>0</v>
      </c>
      <c r="X25" s="106">
        <f t="shared" si="0"/>
        <v>10675</v>
      </c>
      <c r="Y25" s="107">
        <f t="shared" si="1"/>
        <v>6979</v>
      </c>
      <c r="Z25" s="106">
        <f t="shared" si="2"/>
        <v>10323</v>
      </c>
      <c r="AA25" s="107">
        <f t="shared" si="3"/>
        <v>6807</v>
      </c>
    </row>
    <row r="26" spans="1:27" x14ac:dyDescent="0.2">
      <c r="A26" s="92">
        <v>20</v>
      </c>
      <c r="B26" s="34">
        <v>1489</v>
      </c>
      <c r="C26" s="34">
        <v>1640</v>
      </c>
      <c r="D26" s="34">
        <v>0</v>
      </c>
      <c r="E26" s="34">
        <v>0</v>
      </c>
      <c r="F26" s="34">
        <v>7485</v>
      </c>
      <c r="G26" s="34">
        <v>5768</v>
      </c>
      <c r="H26" s="34">
        <v>120</v>
      </c>
      <c r="I26" s="34">
        <v>0</v>
      </c>
      <c r="J26" s="34">
        <v>206</v>
      </c>
      <c r="K26" s="34">
        <v>0</v>
      </c>
      <c r="L26" s="34">
        <v>335</v>
      </c>
      <c r="M26" s="34">
        <v>5417</v>
      </c>
      <c r="N26" s="34">
        <v>0</v>
      </c>
      <c r="O26" s="34">
        <v>0</v>
      </c>
      <c r="P26" s="34">
        <v>258</v>
      </c>
      <c r="Q26" s="34">
        <v>1071</v>
      </c>
      <c r="R26" s="34">
        <v>439</v>
      </c>
      <c r="S26" s="34">
        <v>0</v>
      </c>
      <c r="T26" s="34">
        <v>0</v>
      </c>
      <c r="U26" s="34">
        <v>442</v>
      </c>
      <c r="V26" s="115">
        <v>0</v>
      </c>
      <c r="W26" s="103">
        <v>0</v>
      </c>
      <c r="X26" s="102">
        <f t="shared" si="0"/>
        <v>10332</v>
      </c>
      <c r="Y26" s="103">
        <f t="shared" si="1"/>
        <v>14338</v>
      </c>
      <c r="Z26" s="102">
        <f t="shared" si="2"/>
        <v>9309</v>
      </c>
      <c r="AA26" s="103">
        <f t="shared" si="3"/>
        <v>13267</v>
      </c>
    </row>
    <row r="27" spans="1:27" x14ac:dyDescent="0.2">
      <c r="A27" s="93">
        <v>21</v>
      </c>
      <c r="B27" s="35">
        <v>2075</v>
      </c>
      <c r="C27" s="35">
        <v>745</v>
      </c>
      <c r="D27" s="35">
        <v>0</v>
      </c>
      <c r="E27" s="35">
        <v>0</v>
      </c>
      <c r="F27" s="35">
        <v>7927</v>
      </c>
      <c r="G27" s="35">
        <v>1955</v>
      </c>
      <c r="H27" s="35">
        <v>111</v>
      </c>
      <c r="I27" s="35">
        <v>0</v>
      </c>
      <c r="J27" s="35">
        <v>213</v>
      </c>
      <c r="K27" s="35">
        <v>0</v>
      </c>
      <c r="L27" s="35">
        <v>3552</v>
      </c>
      <c r="M27" s="35">
        <v>954</v>
      </c>
      <c r="N27" s="35">
        <v>0</v>
      </c>
      <c r="O27" s="35">
        <v>0</v>
      </c>
      <c r="P27" s="35">
        <v>188</v>
      </c>
      <c r="Q27" s="35">
        <v>0</v>
      </c>
      <c r="R27" s="35">
        <v>603</v>
      </c>
      <c r="S27" s="35">
        <v>21</v>
      </c>
      <c r="T27" s="35">
        <v>0</v>
      </c>
      <c r="U27" s="35">
        <v>177</v>
      </c>
      <c r="V27" s="116">
        <v>0</v>
      </c>
      <c r="W27" s="105">
        <v>0</v>
      </c>
      <c r="X27" s="104">
        <f t="shared" si="0"/>
        <v>14669</v>
      </c>
      <c r="Y27" s="105">
        <f t="shared" si="1"/>
        <v>3852</v>
      </c>
      <c r="Z27" s="104">
        <f t="shared" si="2"/>
        <v>13554</v>
      </c>
      <c r="AA27" s="105">
        <f t="shared" si="3"/>
        <v>3831</v>
      </c>
    </row>
    <row r="28" spans="1:27" ht="10.8" thickBot="1" x14ac:dyDescent="0.25">
      <c r="A28" s="95" t="s">
        <v>17</v>
      </c>
      <c r="B28" s="28">
        <f t="shared" ref="B28:W28" si="4">SUM(B7:B27)</f>
        <v>42687</v>
      </c>
      <c r="C28" s="28">
        <f t="shared" si="4"/>
        <v>36024</v>
      </c>
      <c r="D28" s="28">
        <f t="shared" si="4"/>
        <v>614</v>
      </c>
      <c r="E28" s="28">
        <f t="shared" si="4"/>
        <v>248</v>
      </c>
      <c r="F28" s="28">
        <f t="shared" si="4"/>
        <v>152395</v>
      </c>
      <c r="G28" s="28">
        <f t="shared" si="4"/>
        <v>116866</v>
      </c>
      <c r="H28" s="28">
        <f t="shared" si="4"/>
        <v>4289</v>
      </c>
      <c r="I28" s="28">
        <f t="shared" si="4"/>
        <v>789</v>
      </c>
      <c r="J28" s="28">
        <f t="shared" si="4"/>
        <v>6401</v>
      </c>
      <c r="K28" s="28">
        <f t="shared" si="4"/>
        <v>351</v>
      </c>
      <c r="L28" s="28">
        <f t="shared" si="4"/>
        <v>104288</v>
      </c>
      <c r="M28" s="28">
        <f t="shared" si="4"/>
        <v>98674</v>
      </c>
      <c r="N28" s="28">
        <f t="shared" si="4"/>
        <v>0</v>
      </c>
      <c r="O28" s="28">
        <f t="shared" si="4"/>
        <v>0</v>
      </c>
      <c r="P28" s="28">
        <f t="shared" si="4"/>
        <v>14245</v>
      </c>
      <c r="Q28" s="28">
        <f t="shared" si="4"/>
        <v>9105</v>
      </c>
      <c r="R28" s="28">
        <f t="shared" si="4"/>
        <v>4974</v>
      </c>
      <c r="S28" s="28">
        <f t="shared" si="4"/>
        <v>167</v>
      </c>
      <c r="T28" s="28">
        <f t="shared" si="4"/>
        <v>26294</v>
      </c>
      <c r="U28" s="28">
        <f t="shared" si="4"/>
        <v>27314</v>
      </c>
      <c r="V28" s="28">
        <f t="shared" si="4"/>
        <v>0</v>
      </c>
      <c r="W28" s="29">
        <f t="shared" si="4"/>
        <v>1102</v>
      </c>
      <c r="X28" s="96">
        <f t="shared" si="0"/>
        <v>356187</v>
      </c>
      <c r="Y28" s="29">
        <f t="shared" si="1"/>
        <v>290640</v>
      </c>
      <c r="Z28" s="96">
        <f t="shared" si="2"/>
        <v>325664</v>
      </c>
      <c r="AA28" s="29">
        <f t="shared" si="3"/>
        <v>278878</v>
      </c>
    </row>
    <row r="29" spans="1:27" x14ac:dyDescent="0.2">
      <c r="A29" s="97" t="s">
        <v>18</v>
      </c>
      <c r="B29" s="63">
        <v>67</v>
      </c>
      <c r="C29" s="63">
        <v>0</v>
      </c>
      <c r="D29" s="63">
        <v>66</v>
      </c>
      <c r="E29" s="63">
        <v>0</v>
      </c>
      <c r="F29" s="63">
        <v>475</v>
      </c>
      <c r="G29" s="63">
        <v>0</v>
      </c>
      <c r="H29" s="63">
        <v>39</v>
      </c>
      <c r="I29" s="63">
        <v>22</v>
      </c>
      <c r="J29" s="63">
        <v>271</v>
      </c>
      <c r="K29" s="63">
        <v>0</v>
      </c>
      <c r="L29" s="63">
        <v>5841</v>
      </c>
      <c r="M29" s="63">
        <v>919</v>
      </c>
      <c r="N29" s="63">
        <v>0</v>
      </c>
      <c r="O29" s="63">
        <v>0</v>
      </c>
      <c r="P29" s="63">
        <v>0</v>
      </c>
      <c r="Q29" s="63">
        <v>0</v>
      </c>
      <c r="R29" s="63">
        <v>0</v>
      </c>
      <c r="S29" s="63">
        <v>0</v>
      </c>
      <c r="T29" s="63">
        <v>5692</v>
      </c>
      <c r="U29" s="63">
        <v>736</v>
      </c>
      <c r="V29" s="63">
        <v>7415</v>
      </c>
      <c r="W29" s="64">
        <v>0</v>
      </c>
      <c r="X29" s="37">
        <f t="shared" si="0"/>
        <v>19866</v>
      </c>
      <c r="Y29" s="99">
        <f t="shared" si="1"/>
        <v>1677</v>
      </c>
      <c r="Z29" s="98">
        <f t="shared" si="2"/>
        <v>12075</v>
      </c>
      <c r="AA29" s="99">
        <f t="shared" si="3"/>
        <v>1655</v>
      </c>
    </row>
    <row r="30" spans="1:27" ht="10.8" thickBot="1" x14ac:dyDescent="0.25">
      <c r="A30" s="95" t="s">
        <v>19</v>
      </c>
      <c r="B30" s="28">
        <f t="shared" ref="B30:W30" si="5">SUM(B28:B29)</f>
        <v>42754</v>
      </c>
      <c r="C30" s="28">
        <f t="shared" si="5"/>
        <v>36024</v>
      </c>
      <c r="D30" s="28">
        <f t="shared" si="5"/>
        <v>680</v>
      </c>
      <c r="E30" s="28">
        <f t="shared" si="5"/>
        <v>248</v>
      </c>
      <c r="F30" s="28">
        <f t="shared" si="5"/>
        <v>152870</v>
      </c>
      <c r="G30" s="28">
        <f t="shared" si="5"/>
        <v>116866</v>
      </c>
      <c r="H30" s="28">
        <f t="shared" si="5"/>
        <v>4328</v>
      </c>
      <c r="I30" s="28">
        <f t="shared" si="5"/>
        <v>811</v>
      </c>
      <c r="J30" s="28">
        <f t="shared" si="5"/>
        <v>6672</v>
      </c>
      <c r="K30" s="28">
        <f t="shared" si="5"/>
        <v>351</v>
      </c>
      <c r="L30" s="28">
        <f t="shared" si="5"/>
        <v>110129</v>
      </c>
      <c r="M30" s="28">
        <f t="shared" si="5"/>
        <v>99593</v>
      </c>
      <c r="N30" s="28">
        <f t="shared" si="5"/>
        <v>0</v>
      </c>
      <c r="O30" s="28">
        <f t="shared" si="5"/>
        <v>0</v>
      </c>
      <c r="P30" s="28">
        <f t="shared" si="5"/>
        <v>14245</v>
      </c>
      <c r="Q30" s="28">
        <f t="shared" si="5"/>
        <v>9105</v>
      </c>
      <c r="R30" s="28">
        <f t="shared" si="5"/>
        <v>4974</v>
      </c>
      <c r="S30" s="28">
        <f t="shared" si="5"/>
        <v>167</v>
      </c>
      <c r="T30" s="28">
        <f t="shared" si="5"/>
        <v>31986</v>
      </c>
      <c r="U30" s="28">
        <f t="shared" si="5"/>
        <v>28050</v>
      </c>
      <c r="V30" s="28">
        <f t="shared" si="5"/>
        <v>7415</v>
      </c>
      <c r="W30" s="29">
        <f t="shared" si="5"/>
        <v>1102</v>
      </c>
      <c r="X30" s="28">
        <f t="shared" si="0"/>
        <v>376053</v>
      </c>
      <c r="Y30" s="29">
        <f t="shared" si="1"/>
        <v>292317</v>
      </c>
      <c r="Z30" s="96">
        <f t="shared" si="2"/>
        <v>337739</v>
      </c>
      <c r="AA30" s="29">
        <f t="shared" si="3"/>
        <v>280533</v>
      </c>
    </row>
    <row r="31" spans="1:27" x14ac:dyDescent="0.2">
      <c r="A31" s="54" t="s">
        <v>36</v>
      </c>
      <c r="D31" s="100"/>
    </row>
    <row r="32" spans="1:27" x14ac:dyDescent="0.2">
      <c r="A32" s="77" t="s">
        <v>275</v>
      </c>
    </row>
  </sheetData>
  <mergeCells count="18">
    <mergeCell ref="A4:A6"/>
    <mergeCell ref="J5:K5"/>
    <mergeCell ref="L5:M5"/>
    <mergeCell ref="B4:W4"/>
    <mergeCell ref="B5:C5"/>
    <mergeCell ref="D5:E5"/>
    <mergeCell ref="F5:G5"/>
    <mergeCell ref="N5:O5"/>
    <mergeCell ref="P5:Q5"/>
    <mergeCell ref="H5:I5"/>
    <mergeCell ref="R5:S5"/>
    <mergeCell ref="T5:U5"/>
    <mergeCell ref="X5:Y5"/>
    <mergeCell ref="Z5:AA5"/>
    <mergeCell ref="V5:W5"/>
    <mergeCell ref="B1:AA1"/>
    <mergeCell ref="X4:Y4"/>
    <mergeCell ref="Z4:AA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AA67"/>
  <sheetViews>
    <sheetView showGridLines="0" zoomScaleNormal="100" workbookViewId="0">
      <pane xSplit="1" ySplit="5" topLeftCell="B6"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9" width="7.6640625" style="54" hidden="1" customWidth="1"/>
    <col min="20" max="21" width="7.6640625" style="54" customWidth="1"/>
    <col min="22" max="23" width="7.6640625" style="54" hidden="1" customWidth="1"/>
    <col min="24" max="27" width="7.6640625" style="54" customWidth="1"/>
    <col min="28" max="16384" width="11.44140625" style="54"/>
  </cols>
  <sheetData>
    <row r="1" spans="1:27" s="52" customFormat="1" ht="59.25" customHeight="1" thickBot="1" x14ac:dyDescent="0.3">
      <c r="A1" s="51"/>
      <c r="B1" s="432" t="s">
        <v>58</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1.75" customHeight="1" thickBot="1" x14ac:dyDescent="0.35">
      <c r="A3" s="53" t="s">
        <v>181</v>
      </c>
    </row>
    <row r="4" spans="1:27" ht="26.2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398" t="s">
        <v>19</v>
      </c>
      <c r="Y4" s="434"/>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24" t="s">
        <v>9</v>
      </c>
      <c r="Y5" s="25" t="s">
        <v>10</v>
      </c>
      <c r="Z5" s="57" t="s">
        <v>9</v>
      </c>
      <c r="AA5" s="56" t="s">
        <v>10</v>
      </c>
    </row>
    <row r="6" spans="1:27" ht="12" customHeight="1" x14ac:dyDescent="0.2">
      <c r="A6" s="92">
        <v>1</v>
      </c>
      <c r="B6" s="34">
        <v>2732.0000000000005</v>
      </c>
      <c r="C6" s="34">
        <v>6539</v>
      </c>
      <c r="D6" s="34">
        <v>0</v>
      </c>
      <c r="E6" s="34">
        <v>62</v>
      </c>
      <c r="F6" s="34">
        <v>9001.9999999999982</v>
      </c>
      <c r="G6" s="34">
        <v>12094.000000000002</v>
      </c>
      <c r="H6" s="34">
        <v>43</v>
      </c>
      <c r="I6" s="34">
        <v>158</v>
      </c>
      <c r="J6" s="34">
        <v>437.00000000000006</v>
      </c>
      <c r="K6" s="34">
        <v>0</v>
      </c>
      <c r="L6" s="34">
        <v>7668</v>
      </c>
      <c r="M6" s="34">
        <v>7797.0000000000009</v>
      </c>
      <c r="N6" s="34">
        <v>0</v>
      </c>
      <c r="O6" s="34">
        <v>0</v>
      </c>
      <c r="P6" s="34">
        <v>3109.9999999999986</v>
      </c>
      <c r="Q6" s="34">
        <v>2953.9999999999991</v>
      </c>
      <c r="R6" s="34"/>
      <c r="S6" s="34"/>
      <c r="T6" s="33">
        <v>14813.000000000004</v>
      </c>
      <c r="U6" s="33">
        <v>28559.000000000004</v>
      </c>
      <c r="V6" s="33">
        <v>0</v>
      </c>
      <c r="W6" s="59">
        <v>0</v>
      </c>
      <c r="X6" s="102">
        <f t="shared" ref="X6:X26" si="0">+B6+D6+F6+H6+J6+L6+N6+P6+T6</f>
        <v>37805</v>
      </c>
      <c r="Y6" s="103">
        <f t="shared" ref="Y6:Y26" si="1">+C6+E6+G6+I6+K6+M6+O6+Q6+U6</f>
        <v>58163</v>
      </c>
      <c r="Z6" s="102">
        <f t="shared" ref="Z6:Z26" si="2">+B6+F6+L6+T6</f>
        <v>34215</v>
      </c>
      <c r="AA6" s="103">
        <f t="shared" ref="AA6:AA26" si="3">+C6+G6+M6+U6</f>
        <v>54989</v>
      </c>
    </row>
    <row r="7" spans="1:27" ht="12" customHeight="1" x14ac:dyDescent="0.2">
      <c r="A7" s="92">
        <v>2</v>
      </c>
      <c r="B7" s="34">
        <v>2048.0000000000009</v>
      </c>
      <c r="C7" s="34">
        <v>3681.9999999999991</v>
      </c>
      <c r="D7" s="34">
        <v>0</v>
      </c>
      <c r="E7" s="34">
        <v>62</v>
      </c>
      <c r="F7" s="34">
        <v>6799.9999999999973</v>
      </c>
      <c r="G7" s="34">
        <v>8569.9999999999982</v>
      </c>
      <c r="H7" s="34">
        <v>57</v>
      </c>
      <c r="I7" s="34">
        <v>421</v>
      </c>
      <c r="J7" s="34">
        <v>338.99999999999989</v>
      </c>
      <c r="K7" s="34">
        <v>0</v>
      </c>
      <c r="L7" s="34">
        <v>7095.9999999999964</v>
      </c>
      <c r="M7" s="34">
        <v>4749.9999999999973</v>
      </c>
      <c r="N7" s="34">
        <v>0</v>
      </c>
      <c r="O7" s="34">
        <v>0</v>
      </c>
      <c r="P7" s="34">
        <v>846</v>
      </c>
      <c r="Q7" s="34">
        <v>393.00000000000006</v>
      </c>
      <c r="R7" s="34"/>
      <c r="S7" s="34"/>
      <c r="T7" s="33">
        <v>2799</v>
      </c>
      <c r="U7" s="33">
        <v>4082.9999999999991</v>
      </c>
      <c r="V7" s="33">
        <v>0</v>
      </c>
      <c r="W7" s="59">
        <v>0</v>
      </c>
      <c r="X7" s="102">
        <f t="shared" si="0"/>
        <v>19984.999999999993</v>
      </c>
      <c r="Y7" s="103">
        <f t="shared" si="1"/>
        <v>21960.999999999993</v>
      </c>
      <c r="Z7" s="102">
        <f t="shared" si="2"/>
        <v>18742.999999999993</v>
      </c>
      <c r="AA7" s="103">
        <f t="shared" si="3"/>
        <v>21084.999999999993</v>
      </c>
    </row>
    <row r="8" spans="1:27" ht="12" customHeight="1" x14ac:dyDescent="0.2">
      <c r="A8" s="93">
        <v>3</v>
      </c>
      <c r="B8" s="35">
        <v>1566.0000000000002</v>
      </c>
      <c r="C8" s="35">
        <v>2393.0000000000005</v>
      </c>
      <c r="D8" s="35">
        <v>8</v>
      </c>
      <c r="E8" s="35">
        <v>17</v>
      </c>
      <c r="F8" s="35">
        <v>5097.0000000000018</v>
      </c>
      <c r="G8" s="35">
        <v>5317.0000000000018</v>
      </c>
      <c r="H8" s="35">
        <v>170</v>
      </c>
      <c r="I8" s="35">
        <v>35</v>
      </c>
      <c r="J8" s="35">
        <v>398.00000000000006</v>
      </c>
      <c r="K8" s="35">
        <v>0</v>
      </c>
      <c r="L8" s="35">
        <v>3048.9999999999982</v>
      </c>
      <c r="M8" s="35">
        <v>4035.0000000000023</v>
      </c>
      <c r="N8" s="35">
        <v>0</v>
      </c>
      <c r="O8" s="35">
        <v>0</v>
      </c>
      <c r="P8" s="35">
        <v>2886.0000000000014</v>
      </c>
      <c r="Q8" s="35">
        <v>302.00000000000006</v>
      </c>
      <c r="R8" s="35"/>
      <c r="S8" s="35"/>
      <c r="T8" s="63">
        <v>2163</v>
      </c>
      <c r="U8" s="63">
        <v>4148</v>
      </c>
      <c r="V8" s="63">
        <v>0</v>
      </c>
      <c r="W8" s="64">
        <v>0</v>
      </c>
      <c r="X8" s="102">
        <f t="shared" si="0"/>
        <v>15337.000000000002</v>
      </c>
      <c r="Y8" s="103">
        <f t="shared" si="1"/>
        <v>16247.000000000004</v>
      </c>
      <c r="Z8" s="104">
        <f t="shared" si="2"/>
        <v>11875</v>
      </c>
      <c r="AA8" s="105">
        <f t="shared" si="3"/>
        <v>15893.000000000004</v>
      </c>
    </row>
    <row r="9" spans="1:27" ht="12" customHeight="1" x14ac:dyDescent="0.2">
      <c r="A9" s="94">
        <v>4</v>
      </c>
      <c r="B9" s="36">
        <v>2864.0000000000014</v>
      </c>
      <c r="C9" s="36">
        <v>1581.9999999999995</v>
      </c>
      <c r="D9" s="36">
        <v>0</v>
      </c>
      <c r="E9" s="36">
        <v>0</v>
      </c>
      <c r="F9" s="36">
        <v>6363.9999999999955</v>
      </c>
      <c r="G9" s="36">
        <v>2947.9999999999991</v>
      </c>
      <c r="H9" s="36">
        <v>67</v>
      </c>
      <c r="I9" s="36">
        <v>0</v>
      </c>
      <c r="J9" s="36">
        <v>412</v>
      </c>
      <c r="K9" s="36">
        <v>0</v>
      </c>
      <c r="L9" s="36">
        <v>5527.9999999999955</v>
      </c>
      <c r="M9" s="36">
        <v>1839</v>
      </c>
      <c r="N9" s="36">
        <v>0</v>
      </c>
      <c r="O9" s="36">
        <v>0</v>
      </c>
      <c r="P9" s="36">
        <v>1807</v>
      </c>
      <c r="Q9" s="36">
        <v>236</v>
      </c>
      <c r="R9" s="36"/>
      <c r="S9" s="36"/>
      <c r="T9" s="74">
        <v>1227</v>
      </c>
      <c r="U9" s="74">
        <v>2816.9999999999995</v>
      </c>
      <c r="V9" s="74">
        <v>0</v>
      </c>
      <c r="W9" s="75">
        <v>0</v>
      </c>
      <c r="X9" s="106">
        <f t="shared" si="0"/>
        <v>18268.999999999993</v>
      </c>
      <c r="Y9" s="107">
        <f t="shared" si="1"/>
        <v>9421.9999999999982</v>
      </c>
      <c r="Z9" s="106">
        <f t="shared" si="2"/>
        <v>15982.999999999993</v>
      </c>
      <c r="AA9" s="107">
        <f t="shared" si="3"/>
        <v>9185.9999999999982</v>
      </c>
    </row>
    <row r="10" spans="1:27" ht="12" customHeight="1" x14ac:dyDescent="0.2">
      <c r="A10" s="92">
        <v>5</v>
      </c>
      <c r="B10" s="34">
        <v>4143.0000000000018</v>
      </c>
      <c r="C10" s="34">
        <v>1363.9999999999998</v>
      </c>
      <c r="D10" s="34">
        <v>11</v>
      </c>
      <c r="E10" s="34">
        <v>7</v>
      </c>
      <c r="F10" s="34">
        <v>9193.0000000000055</v>
      </c>
      <c r="G10" s="34">
        <v>3610.0000000000005</v>
      </c>
      <c r="H10" s="34">
        <v>174</v>
      </c>
      <c r="I10" s="34">
        <v>119.00000000000003</v>
      </c>
      <c r="J10" s="34">
        <v>546.00000000000011</v>
      </c>
      <c r="K10" s="34">
        <v>58</v>
      </c>
      <c r="L10" s="34">
        <v>5644.0000000000018</v>
      </c>
      <c r="M10" s="34">
        <v>1996</v>
      </c>
      <c r="N10" s="34">
        <v>0</v>
      </c>
      <c r="O10" s="34">
        <v>125</v>
      </c>
      <c r="P10" s="34">
        <v>1090</v>
      </c>
      <c r="Q10" s="34">
        <v>230</v>
      </c>
      <c r="R10" s="34"/>
      <c r="S10" s="34"/>
      <c r="T10" s="33">
        <v>259</v>
      </c>
      <c r="U10" s="33">
        <v>105</v>
      </c>
      <c r="V10" s="33">
        <v>0</v>
      </c>
      <c r="W10" s="59">
        <v>0</v>
      </c>
      <c r="X10" s="102">
        <f t="shared" si="0"/>
        <v>21060.000000000007</v>
      </c>
      <c r="Y10" s="103">
        <f t="shared" si="1"/>
        <v>7614</v>
      </c>
      <c r="Z10" s="102">
        <f t="shared" si="2"/>
        <v>19239.000000000007</v>
      </c>
      <c r="AA10" s="103">
        <f t="shared" si="3"/>
        <v>7075</v>
      </c>
    </row>
    <row r="11" spans="1:27" ht="12" customHeight="1" x14ac:dyDescent="0.2">
      <c r="A11" s="93">
        <v>6</v>
      </c>
      <c r="B11" s="35">
        <v>3104.0000000000009</v>
      </c>
      <c r="C11" s="35">
        <v>1991.9999999999998</v>
      </c>
      <c r="D11" s="35">
        <v>44</v>
      </c>
      <c r="E11" s="35">
        <v>9</v>
      </c>
      <c r="F11" s="35">
        <v>9688.0000000000073</v>
      </c>
      <c r="G11" s="35">
        <v>4536.0000000000018</v>
      </c>
      <c r="H11" s="35">
        <v>183.00000000000003</v>
      </c>
      <c r="I11" s="35">
        <v>39</v>
      </c>
      <c r="J11" s="35">
        <v>364.00000000000006</v>
      </c>
      <c r="K11" s="35">
        <v>0</v>
      </c>
      <c r="L11" s="35">
        <v>6608.0000000000018</v>
      </c>
      <c r="M11" s="35">
        <v>5208.9999999999964</v>
      </c>
      <c r="N11" s="35">
        <v>0</v>
      </c>
      <c r="O11" s="35">
        <v>0</v>
      </c>
      <c r="P11" s="35">
        <v>1141.0000000000002</v>
      </c>
      <c r="Q11" s="35">
        <v>391</v>
      </c>
      <c r="R11" s="35"/>
      <c r="S11" s="35"/>
      <c r="T11" s="63">
        <v>2751</v>
      </c>
      <c r="U11" s="63">
        <v>2979.9999999999991</v>
      </c>
      <c r="V11" s="63">
        <v>0</v>
      </c>
      <c r="W11" s="64">
        <v>0</v>
      </c>
      <c r="X11" s="104">
        <f t="shared" si="0"/>
        <v>23883.000000000007</v>
      </c>
      <c r="Y11" s="105">
        <f t="shared" si="1"/>
        <v>15155.999999999996</v>
      </c>
      <c r="Z11" s="104">
        <f t="shared" si="2"/>
        <v>22151.000000000007</v>
      </c>
      <c r="AA11" s="105">
        <f t="shared" si="3"/>
        <v>14716.999999999996</v>
      </c>
    </row>
    <row r="12" spans="1:27" ht="12" customHeight="1" x14ac:dyDescent="0.2">
      <c r="A12" s="94">
        <v>7</v>
      </c>
      <c r="B12" s="36">
        <v>2454</v>
      </c>
      <c r="C12" s="36">
        <v>3350.9999999999982</v>
      </c>
      <c r="D12" s="36">
        <v>0</v>
      </c>
      <c r="E12" s="36">
        <v>7</v>
      </c>
      <c r="F12" s="36">
        <v>6394.9999999999991</v>
      </c>
      <c r="G12" s="36">
        <v>6781.0000000000009</v>
      </c>
      <c r="H12" s="36">
        <v>0</v>
      </c>
      <c r="I12" s="36">
        <v>79.000000000000014</v>
      </c>
      <c r="J12" s="36">
        <v>201.00000000000006</v>
      </c>
      <c r="K12" s="36">
        <v>0</v>
      </c>
      <c r="L12" s="36">
        <v>5367</v>
      </c>
      <c r="M12" s="36">
        <v>6102</v>
      </c>
      <c r="N12" s="36">
        <v>0</v>
      </c>
      <c r="O12" s="36">
        <v>0</v>
      </c>
      <c r="P12" s="36">
        <v>1756</v>
      </c>
      <c r="Q12" s="36">
        <v>272</v>
      </c>
      <c r="R12" s="36"/>
      <c r="S12" s="36"/>
      <c r="T12" s="74">
        <v>2030</v>
      </c>
      <c r="U12" s="74">
        <v>5331</v>
      </c>
      <c r="V12" s="74">
        <v>0</v>
      </c>
      <c r="W12" s="75">
        <v>0</v>
      </c>
      <c r="X12" s="102">
        <f t="shared" si="0"/>
        <v>18203</v>
      </c>
      <c r="Y12" s="103">
        <f t="shared" si="1"/>
        <v>21923</v>
      </c>
      <c r="Z12" s="106">
        <f t="shared" si="2"/>
        <v>16246</v>
      </c>
      <c r="AA12" s="107">
        <f t="shared" si="3"/>
        <v>21565</v>
      </c>
    </row>
    <row r="13" spans="1:27" ht="12" customHeight="1" x14ac:dyDescent="0.2">
      <c r="A13" s="92">
        <v>8</v>
      </c>
      <c r="B13" s="34">
        <v>2755.0000000000014</v>
      </c>
      <c r="C13" s="34">
        <v>3315.9999999999991</v>
      </c>
      <c r="D13" s="34">
        <v>112</v>
      </c>
      <c r="E13" s="34">
        <v>42</v>
      </c>
      <c r="F13" s="34">
        <v>6844.9999999999964</v>
      </c>
      <c r="G13" s="34">
        <v>6785</v>
      </c>
      <c r="H13" s="34">
        <v>228</v>
      </c>
      <c r="I13" s="34">
        <v>57.000000000000007</v>
      </c>
      <c r="J13" s="34">
        <v>160</v>
      </c>
      <c r="K13" s="34">
        <v>0</v>
      </c>
      <c r="L13" s="34">
        <v>4024.9999999999995</v>
      </c>
      <c r="M13" s="34">
        <v>3966</v>
      </c>
      <c r="N13" s="34">
        <v>0</v>
      </c>
      <c r="O13" s="34">
        <v>0</v>
      </c>
      <c r="P13" s="34">
        <v>1676.0000000000002</v>
      </c>
      <c r="Q13" s="34">
        <v>50</v>
      </c>
      <c r="R13" s="34"/>
      <c r="S13" s="34"/>
      <c r="T13" s="33">
        <v>4308</v>
      </c>
      <c r="U13" s="33">
        <v>1921.0000000000002</v>
      </c>
      <c r="V13" s="33">
        <v>0</v>
      </c>
      <c r="W13" s="59">
        <v>0</v>
      </c>
      <c r="X13" s="102">
        <f t="shared" si="0"/>
        <v>20109</v>
      </c>
      <c r="Y13" s="103">
        <f t="shared" si="1"/>
        <v>16137</v>
      </c>
      <c r="Z13" s="102">
        <f t="shared" si="2"/>
        <v>17933</v>
      </c>
      <c r="AA13" s="103">
        <f t="shared" si="3"/>
        <v>15988</v>
      </c>
    </row>
    <row r="14" spans="1:27" ht="12" customHeight="1" x14ac:dyDescent="0.2">
      <c r="A14" s="93">
        <v>9</v>
      </c>
      <c r="B14" s="35">
        <v>2513</v>
      </c>
      <c r="C14" s="35">
        <v>6741.0000000000018</v>
      </c>
      <c r="D14" s="35">
        <v>51</v>
      </c>
      <c r="E14" s="35">
        <v>43</v>
      </c>
      <c r="F14" s="35">
        <v>5909</v>
      </c>
      <c r="G14" s="35">
        <v>11839.000000000005</v>
      </c>
      <c r="H14" s="35">
        <v>361.00000000000011</v>
      </c>
      <c r="I14" s="35">
        <v>274</v>
      </c>
      <c r="J14" s="35">
        <v>221.99999999999997</v>
      </c>
      <c r="K14" s="35">
        <v>52</v>
      </c>
      <c r="L14" s="35">
        <v>3382.9999999999995</v>
      </c>
      <c r="M14" s="35">
        <v>6644.0000000000036</v>
      </c>
      <c r="N14" s="35">
        <v>0</v>
      </c>
      <c r="O14" s="35">
        <v>52</v>
      </c>
      <c r="P14" s="35">
        <v>347</v>
      </c>
      <c r="Q14" s="35">
        <v>71</v>
      </c>
      <c r="R14" s="35"/>
      <c r="S14" s="35"/>
      <c r="T14" s="63">
        <v>2501</v>
      </c>
      <c r="U14" s="63">
        <v>3677.0000000000009</v>
      </c>
      <c r="V14" s="63">
        <v>0</v>
      </c>
      <c r="W14" s="64">
        <v>0</v>
      </c>
      <c r="X14" s="102">
        <f t="shared" si="0"/>
        <v>15287</v>
      </c>
      <c r="Y14" s="103">
        <f t="shared" si="1"/>
        <v>29393.000000000011</v>
      </c>
      <c r="Z14" s="104">
        <f t="shared" si="2"/>
        <v>14306</v>
      </c>
      <c r="AA14" s="105">
        <f t="shared" si="3"/>
        <v>28901.000000000011</v>
      </c>
    </row>
    <row r="15" spans="1:27" ht="12" customHeight="1" x14ac:dyDescent="0.2">
      <c r="A15" s="94">
        <v>10</v>
      </c>
      <c r="B15" s="36">
        <v>2546.0000000000009</v>
      </c>
      <c r="C15" s="36">
        <v>8847.9999999999964</v>
      </c>
      <c r="D15" s="36">
        <v>5</v>
      </c>
      <c r="E15" s="36">
        <v>0</v>
      </c>
      <c r="F15" s="36">
        <v>5948.0000000000045</v>
      </c>
      <c r="G15" s="36">
        <v>16202.000000000018</v>
      </c>
      <c r="H15" s="36">
        <v>72</v>
      </c>
      <c r="I15" s="36">
        <v>0</v>
      </c>
      <c r="J15" s="36">
        <v>161.99999999999997</v>
      </c>
      <c r="K15" s="36">
        <v>0</v>
      </c>
      <c r="L15" s="36">
        <v>6097.0000000000027</v>
      </c>
      <c r="M15" s="36">
        <v>11861.999999999991</v>
      </c>
      <c r="N15" s="36">
        <v>0</v>
      </c>
      <c r="O15" s="36">
        <v>0</v>
      </c>
      <c r="P15" s="36">
        <v>623</v>
      </c>
      <c r="Q15" s="36">
        <v>156</v>
      </c>
      <c r="R15" s="36"/>
      <c r="S15" s="36"/>
      <c r="T15" s="74">
        <v>3434</v>
      </c>
      <c r="U15" s="74">
        <v>4900</v>
      </c>
      <c r="V15" s="74">
        <v>0</v>
      </c>
      <c r="W15" s="75">
        <v>0</v>
      </c>
      <c r="X15" s="106">
        <f t="shared" si="0"/>
        <v>18887.000000000007</v>
      </c>
      <c r="Y15" s="107">
        <f t="shared" si="1"/>
        <v>41968.000000000007</v>
      </c>
      <c r="Z15" s="106">
        <f t="shared" si="2"/>
        <v>18025.000000000007</v>
      </c>
      <c r="AA15" s="107">
        <f t="shared" si="3"/>
        <v>41812.000000000007</v>
      </c>
    </row>
    <row r="16" spans="1:27" ht="12" customHeight="1" x14ac:dyDescent="0.2">
      <c r="A16" s="92">
        <v>11</v>
      </c>
      <c r="B16" s="34">
        <v>1731</v>
      </c>
      <c r="C16" s="34">
        <v>3269</v>
      </c>
      <c r="D16" s="34">
        <v>0</v>
      </c>
      <c r="E16" s="34">
        <v>5</v>
      </c>
      <c r="F16" s="34">
        <v>7067.0000000000055</v>
      </c>
      <c r="G16" s="34">
        <v>7246.9999999999982</v>
      </c>
      <c r="H16" s="34">
        <v>0</v>
      </c>
      <c r="I16" s="34">
        <v>47.999999999999993</v>
      </c>
      <c r="J16" s="34">
        <v>143</v>
      </c>
      <c r="K16" s="34">
        <v>63</v>
      </c>
      <c r="L16" s="34">
        <v>3632.0000000000009</v>
      </c>
      <c r="M16" s="34">
        <v>4118.0000000000009</v>
      </c>
      <c r="N16" s="34">
        <v>0</v>
      </c>
      <c r="O16" s="34">
        <v>0</v>
      </c>
      <c r="P16" s="34">
        <v>864</v>
      </c>
      <c r="Q16" s="34">
        <v>595</v>
      </c>
      <c r="R16" s="34"/>
      <c r="S16" s="34"/>
      <c r="T16" s="33">
        <v>0</v>
      </c>
      <c r="U16" s="33">
        <v>1233</v>
      </c>
      <c r="V16" s="33">
        <v>0</v>
      </c>
      <c r="W16" s="59">
        <v>0</v>
      </c>
      <c r="X16" s="102">
        <f t="shared" si="0"/>
        <v>13437.000000000007</v>
      </c>
      <c r="Y16" s="103">
        <f t="shared" si="1"/>
        <v>16578</v>
      </c>
      <c r="Z16" s="102">
        <f t="shared" si="2"/>
        <v>12430.000000000007</v>
      </c>
      <c r="AA16" s="103">
        <f t="shared" si="3"/>
        <v>15867</v>
      </c>
    </row>
    <row r="17" spans="1:27" ht="12" customHeight="1" x14ac:dyDescent="0.2">
      <c r="A17" s="93">
        <v>12</v>
      </c>
      <c r="B17" s="35">
        <v>2135.9999999999991</v>
      </c>
      <c r="C17" s="35">
        <v>1999.9999999999995</v>
      </c>
      <c r="D17" s="35">
        <v>0</v>
      </c>
      <c r="E17" s="35">
        <v>0</v>
      </c>
      <c r="F17" s="35">
        <v>5561</v>
      </c>
      <c r="G17" s="35">
        <v>4127.0000000000009</v>
      </c>
      <c r="H17" s="35">
        <v>65</v>
      </c>
      <c r="I17" s="35">
        <v>43</v>
      </c>
      <c r="J17" s="35">
        <v>294</v>
      </c>
      <c r="K17" s="35">
        <v>0</v>
      </c>
      <c r="L17" s="35">
        <v>2490.9999999999995</v>
      </c>
      <c r="M17" s="35">
        <v>2534.0000000000009</v>
      </c>
      <c r="N17" s="35">
        <v>0</v>
      </c>
      <c r="O17" s="35">
        <v>0</v>
      </c>
      <c r="P17" s="35">
        <v>382</v>
      </c>
      <c r="Q17" s="35">
        <v>156</v>
      </c>
      <c r="R17" s="35"/>
      <c r="S17" s="35"/>
      <c r="T17" s="63">
        <v>0</v>
      </c>
      <c r="U17" s="63">
        <v>2084.9999999999995</v>
      </c>
      <c r="V17" s="63">
        <v>0</v>
      </c>
      <c r="W17" s="64">
        <v>0</v>
      </c>
      <c r="X17" s="104">
        <f t="shared" si="0"/>
        <v>10928.999999999998</v>
      </c>
      <c r="Y17" s="105">
        <f t="shared" si="1"/>
        <v>10945</v>
      </c>
      <c r="Z17" s="104">
        <f t="shared" si="2"/>
        <v>10187.999999999998</v>
      </c>
      <c r="AA17" s="105">
        <f t="shared" si="3"/>
        <v>10746</v>
      </c>
    </row>
    <row r="18" spans="1:27" ht="12" customHeight="1" x14ac:dyDescent="0.2">
      <c r="A18" s="94">
        <v>13</v>
      </c>
      <c r="B18" s="36">
        <v>2336.9999999999991</v>
      </c>
      <c r="C18" s="36">
        <v>1758</v>
      </c>
      <c r="D18" s="36">
        <v>0</v>
      </c>
      <c r="E18" s="36">
        <v>0</v>
      </c>
      <c r="F18" s="36">
        <v>7294.0000000000055</v>
      </c>
      <c r="G18" s="36">
        <v>3555.9999999999995</v>
      </c>
      <c r="H18" s="36">
        <v>0</v>
      </c>
      <c r="I18" s="36">
        <v>0</v>
      </c>
      <c r="J18" s="36">
        <v>215.99999999999997</v>
      </c>
      <c r="K18" s="36">
        <v>0</v>
      </c>
      <c r="L18" s="36">
        <v>7452.9999999999991</v>
      </c>
      <c r="M18" s="36">
        <v>2436</v>
      </c>
      <c r="N18" s="36">
        <v>0</v>
      </c>
      <c r="O18" s="36">
        <v>0</v>
      </c>
      <c r="P18" s="36">
        <v>392</v>
      </c>
      <c r="Q18" s="36">
        <v>118</v>
      </c>
      <c r="R18" s="36"/>
      <c r="S18" s="36"/>
      <c r="T18" s="74">
        <v>114</v>
      </c>
      <c r="U18" s="74">
        <v>235</v>
      </c>
      <c r="V18" s="74">
        <v>0</v>
      </c>
      <c r="W18" s="75">
        <v>0</v>
      </c>
      <c r="X18" s="102">
        <f t="shared" si="0"/>
        <v>17806.000000000004</v>
      </c>
      <c r="Y18" s="103">
        <f t="shared" si="1"/>
        <v>8103</v>
      </c>
      <c r="Z18" s="106">
        <f t="shared" si="2"/>
        <v>17198.000000000004</v>
      </c>
      <c r="AA18" s="107">
        <f t="shared" si="3"/>
        <v>7985</v>
      </c>
    </row>
    <row r="19" spans="1:27" ht="12" customHeight="1" x14ac:dyDescent="0.2">
      <c r="A19" s="92">
        <v>14</v>
      </c>
      <c r="B19" s="34">
        <v>1381.0000000000002</v>
      </c>
      <c r="C19" s="34">
        <v>1807.9999999999998</v>
      </c>
      <c r="D19" s="34">
        <v>0</v>
      </c>
      <c r="E19" s="34">
        <v>0</v>
      </c>
      <c r="F19" s="34">
        <v>3799.0000000000005</v>
      </c>
      <c r="G19" s="34">
        <v>3050.9999999999995</v>
      </c>
      <c r="H19" s="34">
        <v>46.999999999999993</v>
      </c>
      <c r="I19" s="34">
        <v>138</v>
      </c>
      <c r="J19" s="34">
        <v>169</v>
      </c>
      <c r="K19" s="34">
        <v>0</v>
      </c>
      <c r="L19" s="34">
        <v>2521.9999999999995</v>
      </c>
      <c r="M19" s="34">
        <v>1754.9999999999995</v>
      </c>
      <c r="N19" s="34">
        <v>0</v>
      </c>
      <c r="O19" s="34">
        <v>0</v>
      </c>
      <c r="P19" s="34">
        <v>238</v>
      </c>
      <c r="Q19" s="34">
        <v>167.99999999999997</v>
      </c>
      <c r="R19" s="34"/>
      <c r="S19" s="34"/>
      <c r="T19" s="33">
        <v>266</v>
      </c>
      <c r="U19" s="33">
        <v>0</v>
      </c>
      <c r="V19" s="33">
        <v>0</v>
      </c>
      <c r="W19" s="59">
        <v>0</v>
      </c>
      <c r="X19" s="102">
        <f t="shared" si="0"/>
        <v>8422</v>
      </c>
      <c r="Y19" s="103">
        <f t="shared" si="1"/>
        <v>6919.9999999999982</v>
      </c>
      <c r="Z19" s="102">
        <f t="shared" si="2"/>
        <v>7968</v>
      </c>
      <c r="AA19" s="103">
        <f t="shared" si="3"/>
        <v>6613.9999999999982</v>
      </c>
    </row>
    <row r="20" spans="1:27" ht="12" customHeight="1" x14ac:dyDescent="0.2">
      <c r="A20" s="93">
        <v>15</v>
      </c>
      <c r="B20" s="35">
        <v>1497.9999999999998</v>
      </c>
      <c r="C20" s="35">
        <v>2546.9999999999991</v>
      </c>
      <c r="D20" s="35">
        <v>7</v>
      </c>
      <c r="E20" s="35">
        <v>12</v>
      </c>
      <c r="F20" s="35">
        <v>5203.0000000000018</v>
      </c>
      <c r="G20" s="35">
        <v>4966</v>
      </c>
      <c r="H20" s="35">
        <v>44</v>
      </c>
      <c r="I20" s="35">
        <v>165</v>
      </c>
      <c r="J20" s="35">
        <v>155.00000000000003</v>
      </c>
      <c r="K20" s="35">
        <v>0</v>
      </c>
      <c r="L20" s="35">
        <v>2447.0000000000009</v>
      </c>
      <c r="M20" s="35">
        <v>3388.9999999999995</v>
      </c>
      <c r="N20" s="35">
        <v>0</v>
      </c>
      <c r="O20" s="35">
        <v>0</v>
      </c>
      <c r="P20" s="35">
        <v>294</v>
      </c>
      <c r="Q20" s="35">
        <v>546.00000000000011</v>
      </c>
      <c r="R20" s="35"/>
      <c r="S20" s="35"/>
      <c r="T20" s="63">
        <v>0</v>
      </c>
      <c r="U20" s="63">
        <v>739.99999999999989</v>
      </c>
      <c r="V20" s="63">
        <v>0</v>
      </c>
      <c r="W20" s="64">
        <v>0</v>
      </c>
      <c r="X20" s="102">
        <f t="shared" si="0"/>
        <v>9648.0000000000036</v>
      </c>
      <c r="Y20" s="103">
        <f t="shared" si="1"/>
        <v>12364.999999999998</v>
      </c>
      <c r="Z20" s="104">
        <f t="shared" si="2"/>
        <v>9148.0000000000036</v>
      </c>
      <c r="AA20" s="105">
        <f t="shared" si="3"/>
        <v>11641.999999999998</v>
      </c>
    </row>
    <row r="21" spans="1:27" ht="12" customHeight="1" x14ac:dyDescent="0.2">
      <c r="A21" s="94">
        <v>16</v>
      </c>
      <c r="B21" s="36">
        <v>1550.9999999999998</v>
      </c>
      <c r="C21" s="36">
        <v>2205.0000000000018</v>
      </c>
      <c r="D21" s="36">
        <v>7</v>
      </c>
      <c r="E21" s="36">
        <v>0</v>
      </c>
      <c r="F21" s="36">
        <v>5417.9999999999982</v>
      </c>
      <c r="G21" s="36">
        <v>3522</v>
      </c>
      <c r="H21" s="36">
        <v>141.00000000000003</v>
      </c>
      <c r="I21" s="36">
        <v>56</v>
      </c>
      <c r="J21" s="36">
        <v>86</v>
      </c>
      <c r="K21" s="36">
        <v>0</v>
      </c>
      <c r="L21" s="36">
        <v>854.00000000000011</v>
      </c>
      <c r="M21" s="36">
        <v>3008.9999999999991</v>
      </c>
      <c r="N21" s="36">
        <v>0</v>
      </c>
      <c r="O21" s="36">
        <v>0</v>
      </c>
      <c r="P21" s="36">
        <v>286</v>
      </c>
      <c r="Q21" s="36">
        <v>0</v>
      </c>
      <c r="R21" s="36"/>
      <c r="S21" s="36"/>
      <c r="T21" s="74">
        <v>0</v>
      </c>
      <c r="U21" s="74">
        <v>235.99999999999997</v>
      </c>
      <c r="V21" s="74">
        <v>0</v>
      </c>
      <c r="W21" s="75">
        <v>0</v>
      </c>
      <c r="X21" s="106">
        <f t="shared" si="0"/>
        <v>8342.9999999999982</v>
      </c>
      <c r="Y21" s="107">
        <f t="shared" si="1"/>
        <v>9028</v>
      </c>
      <c r="Z21" s="106">
        <f t="shared" si="2"/>
        <v>7822.9999999999982</v>
      </c>
      <c r="AA21" s="107">
        <f t="shared" si="3"/>
        <v>8972</v>
      </c>
    </row>
    <row r="22" spans="1:27" ht="12" customHeight="1" x14ac:dyDescent="0.2">
      <c r="A22" s="92">
        <v>17</v>
      </c>
      <c r="B22" s="34">
        <v>1698.0000000000005</v>
      </c>
      <c r="C22" s="34">
        <v>3123.9999999999991</v>
      </c>
      <c r="D22" s="34">
        <v>5</v>
      </c>
      <c r="E22" s="34">
        <v>0</v>
      </c>
      <c r="F22" s="34">
        <v>6585</v>
      </c>
      <c r="G22" s="34">
        <v>6488.9999999999991</v>
      </c>
      <c r="H22" s="34">
        <v>186.99999999999997</v>
      </c>
      <c r="I22" s="34">
        <v>0</v>
      </c>
      <c r="J22" s="34">
        <v>344.00000000000006</v>
      </c>
      <c r="K22" s="34">
        <v>31</v>
      </c>
      <c r="L22" s="34">
        <v>4216.0000000000009</v>
      </c>
      <c r="M22" s="34">
        <v>4127.0000000000009</v>
      </c>
      <c r="N22" s="34">
        <v>0</v>
      </c>
      <c r="O22" s="34">
        <v>0</v>
      </c>
      <c r="P22" s="34">
        <v>817</v>
      </c>
      <c r="Q22" s="34">
        <v>26</v>
      </c>
      <c r="R22" s="34"/>
      <c r="S22" s="34"/>
      <c r="T22" s="33">
        <v>533</v>
      </c>
      <c r="U22" s="33">
        <v>617</v>
      </c>
      <c r="V22" s="33">
        <v>0</v>
      </c>
      <c r="W22" s="59">
        <v>0</v>
      </c>
      <c r="X22" s="102">
        <f t="shared" si="0"/>
        <v>14385</v>
      </c>
      <c r="Y22" s="103">
        <f t="shared" si="1"/>
        <v>14414</v>
      </c>
      <c r="Z22" s="102">
        <f t="shared" si="2"/>
        <v>13032</v>
      </c>
      <c r="AA22" s="103">
        <f t="shared" si="3"/>
        <v>14357</v>
      </c>
    </row>
    <row r="23" spans="1:27" ht="12" customHeight="1" x14ac:dyDescent="0.2">
      <c r="A23" s="93">
        <v>18</v>
      </c>
      <c r="B23" s="35">
        <v>2047</v>
      </c>
      <c r="C23" s="35">
        <v>3147.0000000000018</v>
      </c>
      <c r="D23" s="35">
        <v>124</v>
      </c>
      <c r="E23" s="35">
        <v>0</v>
      </c>
      <c r="F23" s="35">
        <v>5769.0000000000055</v>
      </c>
      <c r="G23" s="35">
        <v>6649.9999999999982</v>
      </c>
      <c r="H23" s="35">
        <v>231</v>
      </c>
      <c r="I23" s="35">
        <v>0</v>
      </c>
      <c r="J23" s="35">
        <v>190</v>
      </c>
      <c r="K23" s="35">
        <v>0</v>
      </c>
      <c r="L23" s="35">
        <v>6053.0000000000009</v>
      </c>
      <c r="M23" s="35">
        <v>4942</v>
      </c>
      <c r="N23" s="35">
        <v>0</v>
      </c>
      <c r="O23" s="35">
        <v>0</v>
      </c>
      <c r="P23" s="35">
        <v>643</v>
      </c>
      <c r="Q23" s="35">
        <v>99</v>
      </c>
      <c r="R23" s="35"/>
      <c r="S23" s="35"/>
      <c r="T23" s="63">
        <v>366</v>
      </c>
      <c r="U23" s="63">
        <v>483</v>
      </c>
      <c r="V23" s="63">
        <v>0</v>
      </c>
      <c r="W23" s="64">
        <v>0</v>
      </c>
      <c r="X23" s="104">
        <f t="shared" si="0"/>
        <v>15423.000000000007</v>
      </c>
      <c r="Y23" s="105">
        <f t="shared" si="1"/>
        <v>15321</v>
      </c>
      <c r="Z23" s="104">
        <f t="shared" si="2"/>
        <v>14235.000000000007</v>
      </c>
      <c r="AA23" s="105">
        <f t="shared" si="3"/>
        <v>15222</v>
      </c>
    </row>
    <row r="24" spans="1:27" ht="12" customHeight="1" x14ac:dyDescent="0.2">
      <c r="A24" s="94">
        <v>19</v>
      </c>
      <c r="B24" s="36">
        <v>3879.9999999999991</v>
      </c>
      <c r="C24" s="36">
        <v>1485.0000000000002</v>
      </c>
      <c r="D24" s="36">
        <v>19</v>
      </c>
      <c r="E24" s="36">
        <v>0</v>
      </c>
      <c r="F24" s="36">
        <v>9358.9999999999945</v>
      </c>
      <c r="G24" s="36">
        <v>4164.9999999999991</v>
      </c>
      <c r="H24" s="36">
        <v>200</v>
      </c>
      <c r="I24" s="36">
        <v>0</v>
      </c>
      <c r="J24" s="36">
        <v>477.00000000000017</v>
      </c>
      <c r="K24" s="36">
        <v>84</v>
      </c>
      <c r="L24" s="36">
        <v>3025.0000000000009</v>
      </c>
      <c r="M24" s="36">
        <v>2730.0000000000009</v>
      </c>
      <c r="N24" s="36">
        <v>0</v>
      </c>
      <c r="O24" s="36">
        <v>0</v>
      </c>
      <c r="P24" s="36">
        <v>811</v>
      </c>
      <c r="Q24" s="36">
        <v>305</v>
      </c>
      <c r="R24" s="36"/>
      <c r="S24" s="36"/>
      <c r="T24" s="74">
        <v>0</v>
      </c>
      <c r="U24" s="74">
        <v>247</v>
      </c>
      <c r="V24" s="74">
        <v>0</v>
      </c>
      <c r="W24" s="75">
        <v>0</v>
      </c>
      <c r="X24" s="102">
        <f t="shared" si="0"/>
        <v>17770.999999999993</v>
      </c>
      <c r="Y24" s="103">
        <f t="shared" si="1"/>
        <v>9016</v>
      </c>
      <c r="Z24" s="106">
        <f t="shared" si="2"/>
        <v>16263.999999999993</v>
      </c>
      <c r="AA24" s="107">
        <f t="shared" si="3"/>
        <v>8627</v>
      </c>
    </row>
    <row r="25" spans="1:27" ht="12" customHeight="1" x14ac:dyDescent="0.2">
      <c r="A25" s="92">
        <v>20</v>
      </c>
      <c r="B25" s="34">
        <v>2350</v>
      </c>
      <c r="C25" s="34">
        <v>3092.9999999999986</v>
      </c>
      <c r="D25" s="34">
        <v>0</v>
      </c>
      <c r="E25" s="34">
        <v>0</v>
      </c>
      <c r="F25" s="34">
        <v>7669.9999999999955</v>
      </c>
      <c r="G25" s="34">
        <v>7014.0000000000036</v>
      </c>
      <c r="H25" s="34">
        <v>89.999999999999986</v>
      </c>
      <c r="I25" s="34">
        <v>0</v>
      </c>
      <c r="J25" s="34">
        <v>266.99999999999994</v>
      </c>
      <c r="K25" s="34">
        <v>0</v>
      </c>
      <c r="L25" s="34">
        <v>849.00000000000011</v>
      </c>
      <c r="M25" s="34">
        <v>4685.0000000000027</v>
      </c>
      <c r="N25" s="34">
        <v>0</v>
      </c>
      <c r="O25" s="34">
        <v>0</v>
      </c>
      <c r="P25" s="34">
        <v>460.00000000000006</v>
      </c>
      <c r="Q25" s="34">
        <v>140</v>
      </c>
      <c r="R25" s="34"/>
      <c r="S25" s="34"/>
      <c r="T25" s="33">
        <v>206</v>
      </c>
      <c r="U25" s="33">
        <v>833</v>
      </c>
      <c r="V25" s="33">
        <v>0</v>
      </c>
      <c r="W25" s="59">
        <v>0</v>
      </c>
      <c r="X25" s="102">
        <f t="shared" si="0"/>
        <v>11891.999999999996</v>
      </c>
      <c r="Y25" s="103">
        <f t="shared" si="1"/>
        <v>15765.000000000004</v>
      </c>
      <c r="Z25" s="102">
        <f t="shared" si="2"/>
        <v>11074.999999999996</v>
      </c>
      <c r="AA25" s="103">
        <f t="shared" si="3"/>
        <v>15625.000000000004</v>
      </c>
    </row>
    <row r="26" spans="1:27" ht="12" customHeight="1" x14ac:dyDescent="0.2">
      <c r="A26" s="93">
        <v>21</v>
      </c>
      <c r="B26" s="35">
        <v>3011</v>
      </c>
      <c r="C26" s="35">
        <v>1670</v>
      </c>
      <c r="D26" s="35">
        <v>0</v>
      </c>
      <c r="E26" s="35">
        <v>0</v>
      </c>
      <c r="F26" s="35">
        <v>9725.9999999999945</v>
      </c>
      <c r="G26" s="35">
        <v>3046.0000000000009</v>
      </c>
      <c r="H26" s="35">
        <v>85</v>
      </c>
      <c r="I26" s="35">
        <v>0</v>
      </c>
      <c r="J26" s="35">
        <v>408</v>
      </c>
      <c r="K26" s="35">
        <v>0</v>
      </c>
      <c r="L26" s="35">
        <v>4195</v>
      </c>
      <c r="M26" s="35">
        <v>1652.0000000000002</v>
      </c>
      <c r="N26" s="35">
        <v>0</v>
      </c>
      <c r="O26" s="35">
        <v>0</v>
      </c>
      <c r="P26" s="35">
        <v>1110.0000000000002</v>
      </c>
      <c r="Q26" s="35">
        <v>82</v>
      </c>
      <c r="R26" s="35"/>
      <c r="S26" s="35"/>
      <c r="T26" s="63">
        <v>601</v>
      </c>
      <c r="U26" s="63">
        <v>209</v>
      </c>
      <c r="V26" s="63">
        <v>0</v>
      </c>
      <c r="W26" s="64">
        <v>0</v>
      </c>
      <c r="X26" s="102">
        <f t="shared" si="0"/>
        <v>19135.999999999993</v>
      </c>
      <c r="Y26" s="103">
        <f t="shared" si="1"/>
        <v>6659.0000000000009</v>
      </c>
      <c r="Z26" s="104">
        <f t="shared" si="2"/>
        <v>17532.999999999993</v>
      </c>
      <c r="AA26" s="105">
        <f t="shared" si="3"/>
        <v>6577.0000000000009</v>
      </c>
    </row>
    <row r="27" spans="1:27" ht="12" customHeight="1" thickBot="1" x14ac:dyDescent="0.25">
      <c r="A27" s="95" t="s">
        <v>17</v>
      </c>
      <c r="B27" s="28">
        <f>SUM(B6:B26)</f>
        <v>50345.000000000007</v>
      </c>
      <c r="C27" s="28">
        <f t="shared" ref="C27:W27" si="4">SUM(C6:C26)</f>
        <v>65914</v>
      </c>
      <c r="D27" s="28">
        <f t="shared" si="4"/>
        <v>393</v>
      </c>
      <c r="E27" s="28">
        <f t="shared" si="4"/>
        <v>266</v>
      </c>
      <c r="F27" s="28">
        <f t="shared" si="4"/>
        <v>144692</v>
      </c>
      <c r="G27" s="28">
        <f t="shared" si="4"/>
        <v>132515.00000000003</v>
      </c>
      <c r="H27" s="28">
        <f t="shared" si="4"/>
        <v>2445</v>
      </c>
      <c r="I27" s="28">
        <f t="shared" si="4"/>
        <v>1632</v>
      </c>
      <c r="J27" s="28">
        <f t="shared" si="4"/>
        <v>5990</v>
      </c>
      <c r="K27" s="28">
        <f t="shared" si="4"/>
        <v>288</v>
      </c>
      <c r="L27" s="28">
        <f t="shared" si="4"/>
        <v>92201.999999999985</v>
      </c>
      <c r="M27" s="28">
        <f t="shared" si="4"/>
        <v>89576.999999999985</v>
      </c>
      <c r="N27" s="28">
        <f t="shared" si="4"/>
        <v>0</v>
      </c>
      <c r="O27" s="28">
        <f t="shared" si="4"/>
        <v>177</v>
      </c>
      <c r="P27" s="28">
        <f t="shared" si="4"/>
        <v>21579</v>
      </c>
      <c r="Q27" s="28">
        <f t="shared" si="4"/>
        <v>7289.9999999999991</v>
      </c>
      <c r="R27" s="28">
        <v>0</v>
      </c>
      <c r="S27" s="28">
        <v>0</v>
      </c>
      <c r="T27" s="28">
        <f t="shared" si="4"/>
        <v>38371</v>
      </c>
      <c r="U27" s="28">
        <f t="shared" si="4"/>
        <v>65439</v>
      </c>
      <c r="V27" s="28">
        <f t="shared" si="4"/>
        <v>0</v>
      </c>
      <c r="W27" s="29">
        <f t="shared" si="4"/>
        <v>0</v>
      </c>
      <c r="X27" s="120">
        <f>SUM(B27,D27,F27,H27,J27,L27,N27,P27,T27)</f>
        <v>356017</v>
      </c>
      <c r="Y27" s="29">
        <f>SUM(C27,E27,G27,I27,K27,M27,O27,Q27,U27)</f>
        <v>363098</v>
      </c>
      <c r="Z27" s="96">
        <f>SUM(B27,F27,L27,T27)</f>
        <v>325610</v>
      </c>
      <c r="AA27" s="29">
        <f>SUM(C27,G27,M27,U27)</f>
        <v>353445</v>
      </c>
    </row>
    <row r="28" spans="1:27" ht="12" customHeight="1" x14ac:dyDescent="0.2">
      <c r="A28" s="97" t="s">
        <v>18</v>
      </c>
      <c r="B28" s="37">
        <v>508.99999999999989</v>
      </c>
      <c r="C28" s="37">
        <v>0</v>
      </c>
      <c r="D28" s="37">
        <v>104</v>
      </c>
      <c r="E28" s="37">
        <v>0</v>
      </c>
      <c r="F28" s="37">
        <v>1542.9999999999998</v>
      </c>
      <c r="G28" s="37">
        <v>0</v>
      </c>
      <c r="H28" s="37">
        <v>32</v>
      </c>
      <c r="I28" s="37">
        <v>0</v>
      </c>
      <c r="J28" s="37">
        <v>0</v>
      </c>
      <c r="K28" s="37">
        <v>0</v>
      </c>
      <c r="L28" s="37">
        <v>5756.0000000000018</v>
      </c>
      <c r="M28" s="37">
        <v>0</v>
      </c>
      <c r="N28" s="37">
        <v>0</v>
      </c>
      <c r="O28" s="37">
        <v>0</v>
      </c>
      <c r="P28" s="37">
        <v>1511</v>
      </c>
      <c r="Q28" s="37">
        <v>0</v>
      </c>
      <c r="R28" s="37">
        <v>0</v>
      </c>
      <c r="S28" s="37">
        <v>0</v>
      </c>
      <c r="T28" s="63">
        <v>6215.0000000000009</v>
      </c>
      <c r="U28" s="63">
        <v>171</v>
      </c>
      <c r="V28" s="63">
        <v>0</v>
      </c>
      <c r="W28" s="64">
        <v>0</v>
      </c>
      <c r="X28" s="102">
        <v>15670</v>
      </c>
      <c r="Y28" s="103">
        <v>171</v>
      </c>
      <c r="Z28" s="98">
        <v>14023.000000000004</v>
      </c>
      <c r="AA28" s="99">
        <v>171</v>
      </c>
    </row>
    <row r="29" spans="1:27" ht="12" customHeight="1" thickBot="1" x14ac:dyDescent="0.25">
      <c r="A29" s="95" t="s">
        <v>19</v>
      </c>
      <c r="B29" s="28">
        <f>SUM(B27:B28)</f>
        <v>50854.000000000007</v>
      </c>
      <c r="C29" s="28">
        <f t="shared" ref="C29:U29" si="5">SUM(C27:C28)</f>
        <v>65914</v>
      </c>
      <c r="D29" s="28">
        <f>SUM(D27:D28)</f>
        <v>497</v>
      </c>
      <c r="E29" s="28">
        <f t="shared" si="5"/>
        <v>266</v>
      </c>
      <c r="F29" s="28">
        <f t="shared" si="5"/>
        <v>146235</v>
      </c>
      <c r="G29" s="28">
        <f t="shared" si="5"/>
        <v>132515.00000000003</v>
      </c>
      <c r="H29" s="28">
        <f t="shared" si="5"/>
        <v>2477</v>
      </c>
      <c r="I29" s="28">
        <f t="shared" si="5"/>
        <v>1632</v>
      </c>
      <c r="J29" s="28">
        <f t="shared" si="5"/>
        <v>5990</v>
      </c>
      <c r="K29" s="28">
        <f t="shared" si="5"/>
        <v>288</v>
      </c>
      <c r="L29" s="28">
        <f t="shared" si="5"/>
        <v>97957.999999999985</v>
      </c>
      <c r="M29" s="28">
        <f t="shared" si="5"/>
        <v>89576.999999999985</v>
      </c>
      <c r="N29" s="28">
        <f t="shared" si="5"/>
        <v>0</v>
      </c>
      <c r="O29" s="28">
        <f t="shared" si="5"/>
        <v>177</v>
      </c>
      <c r="P29" s="28">
        <f t="shared" si="5"/>
        <v>23090</v>
      </c>
      <c r="Q29" s="28">
        <f t="shared" si="5"/>
        <v>7289.9999999999991</v>
      </c>
      <c r="R29" s="28">
        <v>0</v>
      </c>
      <c r="S29" s="28">
        <f t="shared" si="5"/>
        <v>0</v>
      </c>
      <c r="T29" s="28">
        <f>SUM(T27:T28)</f>
        <v>44586</v>
      </c>
      <c r="U29" s="28">
        <f t="shared" si="5"/>
        <v>65610</v>
      </c>
      <c r="V29" s="28">
        <f>SUM(V27:V28)</f>
        <v>0</v>
      </c>
      <c r="W29" s="29">
        <f>SUM(W27:W28)</f>
        <v>0</v>
      </c>
      <c r="X29" s="120">
        <f>SUM(B29,D29,F29,H29,J29,L29,N29,P29,T29)</f>
        <v>371687</v>
      </c>
      <c r="Y29" s="29">
        <f>SUM(C29,E29,G29,I29,K29,M29,O29,Q29,U29)</f>
        <v>363269</v>
      </c>
      <c r="Z29" s="96">
        <f>SUM(B29,F29,L29,T29)</f>
        <v>339633</v>
      </c>
      <c r="AA29" s="29">
        <f>SUM(C29,G29,M29,U29)</f>
        <v>353616</v>
      </c>
    </row>
    <row r="30" spans="1:27" ht="12" customHeight="1" x14ac:dyDescent="0.2">
      <c r="A30" s="203" t="s">
        <v>231</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290</v>
      </c>
      <c r="D31" s="100"/>
    </row>
    <row r="32" spans="1:27" s="121" customFormat="1" ht="12" customHeight="1" x14ac:dyDescent="0.2">
      <c r="B32" s="122"/>
      <c r="C32" s="122"/>
      <c r="D32" s="122"/>
      <c r="E32" s="122"/>
      <c r="F32" s="122"/>
      <c r="G32" s="122"/>
      <c r="H32" s="122"/>
      <c r="I32" s="122"/>
      <c r="J32" s="122"/>
      <c r="K32" s="122"/>
      <c r="L32" s="122"/>
      <c r="M32" s="122"/>
      <c r="N32" s="122"/>
      <c r="O32" s="122"/>
      <c r="P32" s="122"/>
      <c r="Q32" s="122"/>
      <c r="R32" s="122"/>
      <c r="S32" s="122"/>
      <c r="T32" s="123"/>
      <c r="U32" s="123"/>
      <c r="V32" s="123"/>
      <c r="W32" s="123"/>
      <c r="X32" s="122"/>
      <c r="Y32" s="122"/>
      <c r="Z32" s="122"/>
      <c r="AA32" s="122"/>
    </row>
    <row r="33" spans="1:27" ht="23.25" customHeight="1" thickBot="1" x14ac:dyDescent="0.35">
      <c r="A33" s="53" t="s">
        <v>182</v>
      </c>
    </row>
    <row r="34" spans="1:27" ht="22.5" customHeight="1" x14ac:dyDescent="0.2">
      <c r="A34" s="435"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433"/>
      <c r="X34" s="398" t="s">
        <v>19</v>
      </c>
      <c r="Y34" s="434"/>
      <c r="Z34" s="417" t="s">
        <v>21</v>
      </c>
      <c r="AA34" s="404"/>
    </row>
    <row r="35" spans="1:27" ht="17.25" customHeight="1" thickBot="1" x14ac:dyDescent="0.25">
      <c r="A35" s="435"/>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124" t="s">
        <v>10</v>
      </c>
      <c r="X35" s="24" t="s">
        <v>9</v>
      </c>
      <c r="Y35" s="25" t="s">
        <v>10</v>
      </c>
      <c r="Z35" s="57" t="s">
        <v>9</v>
      </c>
      <c r="AA35" s="56" t="s">
        <v>10</v>
      </c>
    </row>
    <row r="36" spans="1:27" ht="12" customHeight="1" x14ac:dyDescent="0.2">
      <c r="A36" s="92">
        <v>1</v>
      </c>
      <c r="B36" s="34">
        <v>3791.0000000000005</v>
      </c>
      <c r="C36" s="34">
        <v>4052.9999999999973</v>
      </c>
      <c r="D36" s="34">
        <v>8</v>
      </c>
      <c r="E36" s="34">
        <v>0</v>
      </c>
      <c r="F36" s="34">
        <v>9174.9999999999927</v>
      </c>
      <c r="G36" s="34">
        <v>7712.0000000000027</v>
      </c>
      <c r="H36" s="34">
        <v>170</v>
      </c>
      <c r="I36" s="34">
        <v>70</v>
      </c>
      <c r="J36" s="34">
        <v>602.99999999999989</v>
      </c>
      <c r="K36" s="34">
        <v>0</v>
      </c>
      <c r="L36" s="34">
        <v>8771.9999999999982</v>
      </c>
      <c r="M36" s="34">
        <v>6934</v>
      </c>
      <c r="N36" s="34">
        <v>0</v>
      </c>
      <c r="O36" s="34">
        <v>125</v>
      </c>
      <c r="P36" s="34">
        <v>3044.9999999999995</v>
      </c>
      <c r="Q36" s="34">
        <v>441</v>
      </c>
      <c r="R36" s="34"/>
      <c r="S36" s="34"/>
      <c r="T36" s="33">
        <v>4896</v>
      </c>
      <c r="U36" s="33">
        <v>21313</v>
      </c>
      <c r="V36" s="33"/>
      <c r="W36" s="125"/>
      <c r="X36" s="102">
        <v>30459.999999999993</v>
      </c>
      <c r="Y36" s="103">
        <v>40648</v>
      </c>
      <c r="Z36" s="102">
        <v>26633.999999999993</v>
      </c>
      <c r="AA36" s="103">
        <v>40012</v>
      </c>
    </row>
    <row r="37" spans="1:27" ht="12" customHeight="1" x14ac:dyDescent="0.2">
      <c r="A37" s="92">
        <v>2</v>
      </c>
      <c r="B37" s="34">
        <v>825.00000000000011</v>
      </c>
      <c r="C37" s="34">
        <v>3247.9999999999982</v>
      </c>
      <c r="D37" s="34">
        <v>0</v>
      </c>
      <c r="E37" s="34">
        <v>12</v>
      </c>
      <c r="F37" s="34">
        <v>3298.0000000000009</v>
      </c>
      <c r="G37" s="34">
        <v>6211.9999999999982</v>
      </c>
      <c r="H37" s="34">
        <v>43</v>
      </c>
      <c r="I37" s="34">
        <v>65</v>
      </c>
      <c r="J37" s="34">
        <v>157</v>
      </c>
      <c r="K37" s="34">
        <v>0</v>
      </c>
      <c r="L37" s="34">
        <v>3313</v>
      </c>
      <c r="M37" s="34">
        <v>3804.9999999999991</v>
      </c>
      <c r="N37" s="34">
        <v>0</v>
      </c>
      <c r="O37" s="34">
        <v>0</v>
      </c>
      <c r="P37" s="34">
        <v>1034</v>
      </c>
      <c r="Q37" s="34">
        <v>900.99999999999989</v>
      </c>
      <c r="R37" s="34"/>
      <c r="S37" s="34"/>
      <c r="T37" s="33">
        <v>1566</v>
      </c>
      <c r="U37" s="33">
        <v>2634.0000000000005</v>
      </c>
      <c r="V37" s="33"/>
      <c r="W37" s="125"/>
      <c r="X37" s="102">
        <f t="shared" ref="X37:X50" si="6">+B37+D37+F37+H37+J37+L37+N37+P37+T37</f>
        <v>10236</v>
      </c>
      <c r="Y37" s="103">
        <f t="shared" ref="Y37:Y50" si="7">+C37+E37+G37+I37+K37+M37+O37+Q37+U37</f>
        <v>16876.999999999996</v>
      </c>
      <c r="Z37" s="102">
        <f t="shared" ref="Z37:Z50" si="8">+B37+F37+L37+T37</f>
        <v>9002</v>
      </c>
      <c r="AA37" s="103">
        <f t="shared" ref="AA37:AA50" si="9">+C37+G37+M37+U37</f>
        <v>15898.999999999996</v>
      </c>
    </row>
    <row r="38" spans="1:27" ht="12" customHeight="1" x14ac:dyDescent="0.2">
      <c r="A38" s="93">
        <v>3</v>
      </c>
      <c r="B38" s="35">
        <v>2425.9999999999995</v>
      </c>
      <c r="C38" s="35">
        <v>3840.9999999999995</v>
      </c>
      <c r="D38" s="35">
        <v>44</v>
      </c>
      <c r="E38" s="35">
        <v>62</v>
      </c>
      <c r="F38" s="35">
        <v>9236.9999999999909</v>
      </c>
      <c r="G38" s="35">
        <v>8490.9999999999964</v>
      </c>
      <c r="H38" s="35">
        <v>113</v>
      </c>
      <c r="I38" s="35">
        <v>183</v>
      </c>
      <c r="J38" s="35">
        <v>668.99999999999989</v>
      </c>
      <c r="K38" s="35">
        <v>0</v>
      </c>
      <c r="L38" s="35">
        <v>9365.0000000000036</v>
      </c>
      <c r="M38" s="35">
        <v>5304.0000000000009</v>
      </c>
      <c r="N38" s="35">
        <v>0</v>
      </c>
      <c r="O38" s="35">
        <v>0</v>
      </c>
      <c r="P38" s="35">
        <v>2909.9999999999995</v>
      </c>
      <c r="Q38" s="35">
        <v>2340</v>
      </c>
      <c r="R38" s="35"/>
      <c r="S38" s="35"/>
      <c r="T38" s="63">
        <v>12319.999999999995</v>
      </c>
      <c r="U38" s="63">
        <v>13544.999999999996</v>
      </c>
      <c r="V38" s="63"/>
      <c r="W38" s="126"/>
      <c r="X38" s="102">
        <f t="shared" si="6"/>
        <v>37083.999999999985</v>
      </c>
      <c r="Y38" s="103">
        <f t="shared" si="7"/>
        <v>33765.999999999993</v>
      </c>
      <c r="Z38" s="104">
        <f t="shared" si="8"/>
        <v>33347.999999999985</v>
      </c>
      <c r="AA38" s="105">
        <f t="shared" si="9"/>
        <v>31180.999999999993</v>
      </c>
    </row>
    <row r="39" spans="1:27" ht="12" customHeight="1" x14ac:dyDescent="0.2">
      <c r="A39" s="94">
        <v>4</v>
      </c>
      <c r="B39" s="36">
        <v>6991.9999999999973</v>
      </c>
      <c r="C39" s="36">
        <v>2997.0000000000005</v>
      </c>
      <c r="D39" s="36">
        <v>30</v>
      </c>
      <c r="E39" s="36">
        <v>7</v>
      </c>
      <c r="F39" s="36">
        <v>18778.999999999989</v>
      </c>
      <c r="G39" s="36">
        <v>7555.0000000000018</v>
      </c>
      <c r="H39" s="36">
        <v>394.99999999999994</v>
      </c>
      <c r="I39" s="36">
        <v>49</v>
      </c>
      <c r="J39" s="36">
        <v>931.99999999999966</v>
      </c>
      <c r="K39" s="36">
        <v>58</v>
      </c>
      <c r="L39" s="36">
        <v>10060.000000000004</v>
      </c>
      <c r="M39" s="36">
        <v>4380</v>
      </c>
      <c r="N39" s="36">
        <v>0</v>
      </c>
      <c r="O39" s="36">
        <v>0</v>
      </c>
      <c r="P39" s="36">
        <v>2881</v>
      </c>
      <c r="Q39" s="36">
        <v>408</v>
      </c>
      <c r="R39" s="36"/>
      <c r="S39" s="36"/>
      <c r="T39" s="74">
        <v>1410</v>
      </c>
      <c r="U39" s="74">
        <v>74</v>
      </c>
      <c r="V39" s="74"/>
      <c r="W39" s="127"/>
      <c r="X39" s="106">
        <f t="shared" si="6"/>
        <v>41478.999999999985</v>
      </c>
      <c r="Y39" s="107">
        <f t="shared" si="7"/>
        <v>15528.000000000002</v>
      </c>
      <c r="Z39" s="106">
        <f t="shared" si="8"/>
        <v>37240.999999999985</v>
      </c>
      <c r="AA39" s="107">
        <f t="shared" si="9"/>
        <v>15006.000000000002</v>
      </c>
    </row>
    <row r="40" spans="1:27" ht="12" customHeight="1" x14ac:dyDescent="0.2">
      <c r="A40" s="92">
        <v>5</v>
      </c>
      <c r="B40" s="34">
        <v>2783.0000000000014</v>
      </c>
      <c r="C40" s="34">
        <v>3266.9999999999991</v>
      </c>
      <c r="D40" s="34">
        <v>0</v>
      </c>
      <c r="E40" s="34">
        <v>57</v>
      </c>
      <c r="F40" s="34">
        <v>6120.0000000000009</v>
      </c>
      <c r="G40" s="34">
        <v>7503.0000000000018</v>
      </c>
      <c r="H40" s="34">
        <v>0</v>
      </c>
      <c r="I40" s="34">
        <v>247.00000000000006</v>
      </c>
      <c r="J40" s="34">
        <v>306</v>
      </c>
      <c r="K40" s="34">
        <v>0</v>
      </c>
      <c r="L40" s="34">
        <v>5113.9999999999991</v>
      </c>
      <c r="M40" s="34">
        <v>7430.0000000000018</v>
      </c>
      <c r="N40" s="34">
        <v>0</v>
      </c>
      <c r="O40" s="34">
        <v>0</v>
      </c>
      <c r="P40" s="34">
        <v>1595.0000000000002</v>
      </c>
      <c r="Q40" s="34">
        <v>428</v>
      </c>
      <c r="R40" s="34"/>
      <c r="S40" s="34"/>
      <c r="T40" s="33">
        <v>1495</v>
      </c>
      <c r="U40" s="33">
        <v>5476.9999999999991</v>
      </c>
      <c r="V40" s="33"/>
      <c r="W40" s="125"/>
      <c r="X40" s="102">
        <f t="shared" si="6"/>
        <v>17413</v>
      </c>
      <c r="Y40" s="103">
        <f t="shared" si="7"/>
        <v>24409</v>
      </c>
      <c r="Z40" s="102">
        <f t="shared" si="8"/>
        <v>15512</v>
      </c>
      <c r="AA40" s="103">
        <f t="shared" si="9"/>
        <v>23677</v>
      </c>
    </row>
    <row r="41" spans="1:27" ht="12" customHeight="1" x14ac:dyDescent="0.2">
      <c r="A41" s="93">
        <v>6</v>
      </c>
      <c r="B41" s="35">
        <v>2703.0000000000009</v>
      </c>
      <c r="C41" s="35">
        <v>4062.0000000000027</v>
      </c>
      <c r="D41" s="35">
        <v>112</v>
      </c>
      <c r="E41" s="35">
        <v>49</v>
      </c>
      <c r="F41" s="35">
        <v>6489.0000000000018</v>
      </c>
      <c r="G41" s="35">
        <v>8879.9999999999982</v>
      </c>
      <c r="H41" s="35">
        <v>65</v>
      </c>
      <c r="I41" s="35">
        <v>136</v>
      </c>
      <c r="J41" s="35">
        <v>125</v>
      </c>
      <c r="K41" s="35">
        <v>0</v>
      </c>
      <c r="L41" s="35">
        <v>7168.0000000000082</v>
      </c>
      <c r="M41" s="35">
        <v>5952.9999999999991</v>
      </c>
      <c r="N41" s="35">
        <v>0</v>
      </c>
      <c r="O41" s="35">
        <v>0</v>
      </c>
      <c r="P41" s="35">
        <v>1390</v>
      </c>
      <c r="Q41" s="35">
        <v>272</v>
      </c>
      <c r="R41" s="35"/>
      <c r="S41" s="35"/>
      <c r="T41" s="63">
        <v>4717</v>
      </c>
      <c r="U41" s="63">
        <v>3220.0000000000005</v>
      </c>
      <c r="V41" s="63"/>
      <c r="W41" s="126"/>
      <c r="X41" s="104">
        <f t="shared" si="6"/>
        <v>22769.000000000011</v>
      </c>
      <c r="Y41" s="105">
        <f t="shared" si="7"/>
        <v>22572</v>
      </c>
      <c r="Z41" s="104">
        <f t="shared" si="8"/>
        <v>21077.000000000011</v>
      </c>
      <c r="AA41" s="105">
        <f t="shared" si="9"/>
        <v>22115</v>
      </c>
    </row>
    <row r="42" spans="1:27" ht="12" customHeight="1" x14ac:dyDescent="0.2">
      <c r="A42" s="94">
        <v>7</v>
      </c>
      <c r="B42" s="36">
        <v>3567.9999999999991</v>
      </c>
      <c r="C42" s="36">
        <v>4387</v>
      </c>
      <c r="D42" s="36">
        <v>0</v>
      </c>
      <c r="E42" s="36">
        <v>5</v>
      </c>
      <c r="F42" s="36">
        <v>11045.999999999995</v>
      </c>
      <c r="G42" s="36">
        <v>9027.0000000000018</v>
      </c>
      <c r="H42" s="36">
        <v>163</v>
      </c>
      <c r="I42" s="36">
        <v>47.999999999999993</v>
      </c>
      <c r="J42" s="36">
        <v>459.99999999999977</v>
      </c>
      <c r="K42" s="36">
        <v>63</v>
      </c>
      <c r="L42" s="36">
        <v>6225.0000000000018</v>
      </c>
      <c r="M42" s="36">
        <v>4357.0000000000009</v>
      </c>
      <c r="N42" s="36">
        <v>0</v>
      </c>
      <c r="O42" s="36">
        <v>0</v>
      </c>
      <c r="P42" s="36">
        <v>1473</v>
      </c>
      <c r="Q42" s="36">
        <v>688</v>
      </c>
      <c r="R42" s="36"/>
      <c r="S42" s="36"/>
      <c r="T42" s="74">
        <v>1247.0000000000002</v>
      </c>
      <c r="U42" s="74">
        <v>3102.0000000000005</v>
      </c>
      <c r="V42" s="74"/>
      <c r="W42" s="127"/>
      <c r="X42" s="102">
        <f t="shared" si="6"/>
        <v>24181.999999999993</v>
      </c>
      <c r="Y42" s="103">
        <f t="shared" si="7"/>
        <v>21677.000000000004</v>
      </c>
      <c r="Z42" s="106">
        <f t="shared" si="8"/>
        <v>22085.999999999993</v>
      </c>
      <c r="AA42" s="107">
        <f t="shared" si="9"/>
        <v>20873.000000000004</v>
      </c>
    </row>
    <row r="43" spans="1:27" ht="12" customHeight="1" x14ac:dyDescent="0.2">
      <c r="A43" s="92">
        <v>8</v>
      </c>
      <c r="B43" s="34">
        <v>7655.0000000000045</v>
      </c>
      <c r="C43" s="34">
        <v>3492.0000000000005</v>
      </c>
      <c r="D43" s="34">
        <v>0</v>
      </c>
      <c r="E43" s="34">
        <v>0</v>
      </c>
      <c r="F43" s="34">
        <v>18585.999999999996</v>
      </c>
      <c r="G43" s="34">
        <v>7840.0000000000009</v>
      </c>
      <c r="H43" s="34">
        <v>291.00000000000006</v>
      </c>
      <c r="I43" s="34">
        <v>0</v>
      </c>
      <c r="J43" s="34">
        <v>798.99999999999966</v>
      </c>
      <c r="K43" s="34">
        <v>84</v>
      </c>
      <c r="L43" s="34">
        <v>7044.0000000000045</v>
      </c>
      <c r="M43" s="34">
        <v>4466</v>
      </c>
      <c r="N43" s="34">
        <v>0</v>
      </c>
      <c r="O43" s="34">
        <v>0</v>
      </c>
      <c r="P43" s="34">
        <v>1711</v>
      </c>
      <c r="Q43" s="34">
        <v>333.00000000000011</v>
      </c>
      <c r="R43" s="34"/>
      <c r="S43" s="34"/>
      <c r="T43" s="33">
        <v>679</v>
      </c>
      <c r="U43" s="33">
        <v>779</v>
      </c>
      <c r="V43" s="33"/>
      <c r="W43" s="125"/>
      <c r="X43" s="102">
        <f t="shared" si="6"/>
        <v>36765.000000000007</v>
      </c>
      <c r="Y43" s="103">
        <f t="shared" si="7"/>
        <v>16994</v>
      </c>
      <c r="Z43" s="102">
        <f t="shared" si="8"/>
        <v>33964.000000000007</v>
      </c>
      <c r="AA43" s="103">
        <f t="shared" si="9"/>
        <v>16577</v>
      </c>
    </row>
    <row r="44" spans="1:27" ht="12" customHeight="1" x14ac:dyDescent="0.2">
      <c r="A44" s="93">
        <v>9</v>
      </c>
      <c r="B44" s="35">
        <v>2767.0000000000009</v>
      </c>
      <c r="C44" s="35">
        <v>4533.0000000000027</v>
      </c>
      <c r="D44" s="35">
        <v>0</v>
      </c>
      <c r="E44" s="35">
        <v>0</v>
      </c>
      <c r="F44" s="35">
        <v>11997.000000000007</v>
      </c>
      <c r="G44" s="35">
        <v>9812.9999999999982</v>
      </c>
      <c r="H44" s="35">
        <v>0</v>
      </c>
      <c r="I44" s="35">
        <v>0</v>
      </c>
      <c r="J44" s="35">
        <v>419.99999999999994</v>
      </c>
      <c r="K44" s="35"/>
      <c r="L44" s="35">
        <v>7064.0000000000045</v>
      </c>
      <c r="M44" s="35">
        <v>7153.0000000000009</v>
      </c>
      <c r="N44" s="35">
        <v>0</v>
      </c>
      <c r="O44" s="35">
        <v>0</v>
      </c>
      <c r="P44" s="35">
        <v>1104.9999999999998</v>
      </c>
      <c r="Q44" s="35">
        <v>220</v>
      </c>
      <c r="R44" s="35"/>
      <c r="S44" s="35"/>
      <c r="T44" s="63">
        <v>242.00000000000003</v>
      </c>
      <c r="U44" s="63">
        <v>819</v>
      </c>
      <c r="V44" s="63"/>
      <c r="W44" s="126"/>
      <c r="X44" s="102">
        <f t="shared" si="6"/>
        <v>23595.000000000011</v>
      </c>
      <c r="Y44" s="103">
        <f t="shared" si="7"/>
        <v>22538</v>
      </c>
      <c r="Z44" s="104">
        <f t="shared" si="8"/>
        <v>22070.000000000011</v>
      </c>
      <c r="AA44" s="105">
        <f t="shared" si="9"/>
        <v>22318</v>
      </c>
    </row>
    <row r="45" spans="1:27" ht="12" customHeight="1" x14ac:dyDescent="0.2">
      <c r="A45" s="94">
        <v>10</v>
      </c>
      <c r="B45" s="36">
        <v>3556</v>
      </c>
      <c r="C45" s="36">
        <v>3504</v>
      </c>
      <c r="D45" s="36">
        <v>124</v>
      </c>
      <c r="E45" s="36">
        <v>0</v>
      </c>
      <c r="F45" s="36">
        <v>10676.999999999991</v>
      </c>
      <c r="G45" s="36">
        <v>7379</v>
      </c>
      <c r="H45" s="36">
        <v>231</v>
      </c>
      <c r="I45" s="36">
        <v>0</v>
      </c>
      <c r="J45" s="36">
        <v>237.99999999999997</v>
      </c>
      <c r="K45" s="36">
        <v>0</v>
      </c>
      <c r="L45" s="36">
        <v>6370.0000000000009</v>
      </c>
      <c r="M45" s="36">
        <v>6046.0000000000036</v>
      </c>
      <c r="N45" s="36">
        <v>0</v>
      </c>
      <c r="O45" s="36">
        <v>0</v>
      </c>
      <c r="P45" s="36">
        <v>1169.9999999999998</v>
      </c>
      <c r="Q45" s="36">
        <v>280.00000000000006</v>
      </c>
      <c r="R45" s="36"/>
      <c r="S45" s="36"/>
      <c r="T45" s="74">
        <v>366</v>
      </c>
      <c r="U45" s="74">
        <v>1355</v>
      </c>
      <c r="V45" s="74"/>
      <c r="W45" s="127"/>
      <c r="X45" s="106">
        <f t="shared" si="6"/>
        <v>22731.999999999993</v>
      </c>
      <c r="Y45" s="107">
        <f t="shared" si="7"/>
        <v>18564.000000000004</v>
      </c>
      <c r="Z45" s="106">
        <f t="shared" si="8"/>
        <v>20968.999999999993</v>
      </c>
      <c r="AA45" s="107">
        <f t="shared" si="9"/>
        <v>18284.000000000004</v>
      </c>
    </row>
    <row r="46" spans="1:27" ht="12" customHeight="1" x14ac:dyDescent="0.2">
      <c r="A46" s="92">
        <v>11</v>
      </c>
      <c r="B46" s="34">
        <v>2729.0000000000014</v>
      </c>
      <c r="C46" s="34">
        <v>4676.0000000000027</v>
      </c>
      <c r="D46" s="34">
        <v>12</v>
      </c>
      <c r="E46" s="34">
        <v>0</v>
      </c>
      <c r="F46" s="34">
        <v>10355.999999999989</v>
      </c>
      <c r="G46" s="34">
        <v>9600.9999999999945</v>
      </c>
      <c r="H46" s="34">
        <v>354.00000000000006</v>
      </c>
      <c r="I46" s="34">
        <v>43</v>
      </c>
      <c r="J46" s="34">
        <v>480.99999999999989</v>
      </c>
      <c r="K46" s="34">
        <v>31</v>
      </c>
      <c r="L46" s="34">
        <v>4539.0000000000009</v>
      </c>
      <c r="M46" s="34">
        <v>5889.9999999999991</v>
      </c>
      <c r="N46" s="34">
        <v>0</v>
      </c>
      <c r="O46" s="34">
        <v>0</v>
      </c>
      <c r="P46" s="34">
        <v>747</v>
      </c>
      <c r="Q46" s="34">
        <v>67</v>
      </c>
      <c r="R46" s="34"/>
      <c r="S46" s="34"/>
      <c r="T46" s="33">
        <v>533</v>
      </c>
      <c r="U46" s="33">
        <v>659</v>
      </c>
      <c r="V46" s="33"/>
      <c r="W46" s="125"/>
      <c r="X46" s="102">
        <f t="shared" si="6"/>
        <v>19750.999999999993</v>
      </c>
      <c r="Y46" s="103">
        <f t="shared" si="7"/>
        <v>20966.999999999996</v>
      </c>
      <c r="Z46" s="102">
        <f t="shared" si="8"/>
        <v>18156.999999999993</v>
      </c>
      <c r="AA46" s="103">
        <f t="shared" si="9"/>
        <v>20825.999999999996</v>
      </c>
    </row>
    <row r="47" spans="1:27" ht="12" customHeight="1" x14ac:dyDescent="0.2">
      <c r="A47" s="93">
        <v>12</v>
      </c>
      <c r="B47" s="35">
        <v>3453.0000000000018</v>
      </c>
      <c r="C47" s="35">
        <v>5366.9999999999991</v>
      </c>
      <c r="D47" s="35">
        <v>7</v>
      </c>
      <c r="E47" s="35">
        <v>12</v>
      </c>
      <c r="F47" s="35">
        <v>9040.9999999999964</v>
      </c>
      <c r="G47" s="35">
        <v>9407.9999999999945</v>
      </c>
      <c r="H47" s="35">
        <v>83</v>
      </c>
      <c r="I47" s="35">
        <v>221</v>
      </c>
      <c r="J47" s="35">
        <v>243.00000000000006</v>
      </c>
      <c r="K47" s="35">
        <v>0</v>
      </c>
      <c r="L47" s="35">
        <v>3767.9999999999986</v>
      </c>
      <c r="M47" s="35">
        <v>6695.0000000000027</v>
      </c>
      <c r="N47" s="35">
        <v>0</v>
      </c>
      <c r="O47" s="35">
        <v>0</v>
      </c>
      <c r="P47" s="35">
        <v>691</v>
      </c>
      <c r="Q47" s="35">
        <v>546.00000000000011</v>
      </c>
      <c r="R47" s="35"/>
      <c r="S47" s="35"/>
      <c r="T47" s="63">
        <v>0</v>
      </c>
      <c r="U47" s="63">
        <v>1002</v>
      </c>
      <c r="V47" s="63"/>
      <c r="W47" s="126"/>
      <c r="X47" s="104">
        <f t="shared" si="6"/>
        <v>17285.999999999996</v>
      </c>
      <c r="Y47" s="105">
        <f t="shared" si="7"/>
        <v>23250.999999999996</v>
      </c>
      <c r="Z47" s="104">
        <f t="shared" si="8"/>
        <v>16261.999999999996</v>
      </c>
      <c r="AA47" s="105">
        <f t="shared" si="9"/>
        <v>22471.999999999996</v>
      </c>
    </row>
    <row r="48" spans="1:27" ht="12" customHeight="1" x14ac:dyDescent="0.2">
      <c r="A48" s="94">
        <v>13</v>
      </c>
      <c r="B48" s="36">
        <v>2136.9999999999995</v>
      </c>
      <c r="C48" s="36">
        <v>8688.9999999999836</v>
      </c>
      <c r="D48" s="36">
        <v>5</v>
      </c>
      <c r="E48" s="36">
        <v>36</v>
      </c>
      <c r="F48" s="36">
        <v>5883.0000000000064</v>
      </c>
      <c r="G48" s="36">
        <v>16208.999999999993</v>
      </c>
      <c r="H48" s="36">
        <v>112.99999999999999</v>
      </c>
      <c r="I48" s="36">
        <v>129</v>
      </c>
      <c r="J48" s="36">
        <v>191.00000000000003</v>
      </c>
      <c r="K48" s="36">
        <v>22</v>
      </c>
      <c r="L48" s="36">
        <v>5630.0000000000018</v>
      </c>
      <c r="M48" s="36">
        <v>11766.999999999996</v>
      </c>
      <c r="N48" s="36">
        <v>0</v>
      </c>
      <c r="O48" s="36">
        <v>0</v>
      </c>
      <c r="P48" s="36">
        <v>615</v>
      </c>
      <c r="Q48" s="36">
        <v>156</v>
      </c>
      <c r="R48" s="36"/>
      <c r="S48" s="36"/>
      <c r="T48" s="74">
        <v>3434</v>
      </c>
      <c r="U48" s="74">
        <v>5802</v>
      </c>
      <c r="V48" s="74"/>
      <c r="W48" s="127"/>
      <c r="X48" s="102">
        <f t="shared" si="6"/>
        <v>18008.000000000007</v>
      </c>
      <c r="Y48" s="103">
        <f t="shared" si="7"/>
        <v>42809.999999999971</v>
      </c>
      <c r="Z48" s="106">
        <f t="shared" si="8"/>
        <v>17084.000000000007</v>
      </c>
      <c r="AA48" s="107">
        <f t="shared" si="9"/>
        <v>42466.999999999971</v>
      </c>
    </row>
    <row r="49" spans="1:27" ht="12" customHeight="1" x14ac:dyDescent="0.2">
      <c r="A49" s="92">
        <v>14</v>
      </c>
      <c r="B49" s="34">
        <v>2787.9999999999995</v>
      </c>
      <c r="C49" s="34">
        <v>6454.9999999999991</v>
      </c>
      <c r="D49" s="34">
        <v>51</v>
      </c>
      <c r="E49" s="34">
        <v>21</v>
      </c>
      <c r="F49" s="34">
        <v>6797</v>
      </c>
      <c r="G49" s="34">
        <v>11142</v>
      </c>
      <c r="H49" s="34">
        <v>377</v>
      </c>
      <c r="I49" s="34">
        <v>181</v>
      </c>
      <c r="J49" s="34">
        <v>131</v>
      </c>
      <c r="K49" s="34">
        <v>30</v>
      </c>
      <c r="L49" s="34">
        <v>3781.9999999999977</v>
      </c>
      <c r="M49" s="34">
        <v>6343.0000000000027</v>
      </c>
      <c r="N49" s="34">
        <v>0</v>
      </c>
      <c r="O49" s="34">
        <v>0</v>
      </c>
      <c r="P49" s="34">
        <v>870.99999999999977</v>
      </c>
      <c r="Q49" s="34">
        <v>52</v>
      </c>
      <c r="R49" s="34"/>
      <c r="S49" s="34"/>
      <c r="T49" s="33">
        <v>4851.0000000000009</v>
      </c>
      <c r="U49" s="33">
        <v>3557.0000000000014</v>
      </c>
      <c r="V49" s="33"/>
      <c r="W49" s="125"/>
      <c r="X49" s="102">
        <f t="shared" si="6"/>
        <v>19648</v>
      </c>
      <c r="Y49" s="103">
        <f t="shared" si="7"/>
        <v>27781.000000000004</v>
      </c>
      <c r="Z49" s="102">
        <f t="shared" si="8"/>
        <v>18218</v>
      </c>
      <c r="AA49" s="103">
        <f t="shared" si="9"/>
        <v>27497.000000000004</v>
      </c>
    </row>
    <row r="50" spans="1:27" ht="12" customHeight="1" x14ac:dyDescent="0.2">
      <c r="A50" s="93">
        <v>15</v>
      </c>
      <c r="B50" s="35">
        <v>2172</v>
      </c>
      <c r="C50" s="35">
        <v>3342.9999999999991</v>
      </c>
      <c r="D50" s="35">
        <v>0</v>
      </c>
      <c r="E50" s="35">
        <v>5</v>
      </c>
      <c r="F50" s="35">
        <v>7211.0000000000036</v>
      </c>
      <c r="G50" s="35">
        <v>5743.0000000000009</v>
      </c>
      <c r="H50" s="35">
        <v>46.999999999999993</v>
      </c>
      <c r="I50" s="35">
        <v>260</v>
      </c>
      <c r="J50" s="35">
        <v>235.00000000000003</v>
      </c>
      <c r="K50" s="35">
        <v>0</v>
      </c>
      <c r="L50" s="35">
        <v>3987.9999999999995</v>
      </c>
      <c r="M50" s="35">
        <v>3054.0000000000005</v>
      </c>
      <c r="N50" s="35">
        <v>0</v>
      </c>
      <c r="O50" s="35">
        <v>52</v>
      </c>
      <c r="P50" s="35">
        <v>341</v>
      </c>
      <c r="Q50" s="35">
        <v>158</v>
      </c>
      <c r="R50" s="35"/>
      <c r="S50" s="35"/>
      <c r="T50" s="63">
        <v>615</v>
      </c>
      <c r="U50" s="63">
        <v>2101</v>
      </c>
      <c r="V50" s="63"/>
      <c r="W50" s="126"/>
      <c r="X50" s="102">
        <f t="shared" si="6"/>
        <v>14609.000000000004</v>
      </c>
      <c r="Y50" s="103">
        <f t="shared" si="7"/>
        <v>14716</v>
      </c>
      <c r="Z50" s="104">
        <f t="shared" si="8"/>
        <v>13986.000000000004</v>
      </c>
      <c r="AA50" s="105">
        <f t="shared" si="9"/>
        <v>14241</v>
      </c>
    </row>
    <row r="51" spans="1:27" ht="12" customHeight="1" thickBot="1" x14ac:dyDescent="0.25">
      <c r="A51" s="95" t="s">
        <v>17</v>
      </c>
      <c r="B51" s="28">
        <f t="shared" ref="B51:U51" si="10">SUM(B36:B50)</f>
        <v>50345</v>
      </c>
      <c r="C51" s="28">
        <f t="shared" si="10"/>
        <v>65913.999999999985</v>
      </c>
      <c r="D51" s="28">
        <f t="shared" si="10"/>
        <v>393</v>
      </c>
      <c r="E51" s="28">
        <f t="shared" si="10"/>
        <v>266</v>
      </c>
      <c r="F51" s="28">
        <f t="shared" si="10"/>
        <v>144691.99999999994</v>
      </c>
      <c r="G51" s="28">
        <f t="shared" si="10"/>
        <v>132515</v>
      </c>
      <c r="H51" s="28">
        <f t="shared" si="10"/>
        <v>2445</v>
      </c>
      <c r="I51" s="28">
        <f t="shared" si="10"/>
        <v>1632</v>
      </c>
      <c r="J51" s="28">
        <f t="shared" si="10"/>
        <v>5989.9999999999982</v>
      </c>
      <c r="K51" s="28">
        <f t="shared" si="10"/>
        <v>288</v>
      </c>
      <c r="L51" s="28">
        <f t="shared" si="10"/>
        <v>92202.000000000029</v>
      </c>
      <c r="M51" s="28">
        <f t="shared" si="10"/>
        <v>89577</v>
      </c>
      <c r="N51" s="28">
        <f t="shared" si="10"/>
        <v>0</v>
      </c>
      <c r="O51" s="28">
        <f t="shared" si="10"/>
        <v>177</v>
      </c>
      <c r="P51" s="28">
        <f t="shared" si="10"/>
        <v>21579</v>
      </c>
      <c r="Q51" s="28">
        <f t="shared" si="10"/>
        <v>7290</v>
      </c>
      <c r="R51" s="28">
        <v>0</v>
      </c>
      <c r="S51" s="28">
        <v>0</v>
      </c>
      <c r="T51" s="28">
        <f t="shared" si="10"/>
        <v>38370.999999999993</v>
      </c>
      <c r="U51" s="28">
        <f t="shared" si="10"/>
        <v>65439</v>
      </c>
      <c r="V51" s="28">
        <f>SUM(V36:V50)</f>
        <v>0</v>
      </c>
      <c r="W51" s="38">
        <f>SUM(W36:W50)</f>
        <v>0</v>
      </c>
      <c r="X51" s="96">
        <f>SUM(X31:X50)</f>
        <v>356016.99999999994</v>
      </c>
      <c r="Y51" s="29">
        <f>SUM(Y31:Y50)</f>
        <v>363098</v>
      </c>
      <c r="Z51" s="96">
        <f>SUM(Z31:Z50)</f>
        <v>325609.99999999994</v>
      </c>
      <c r="AA51" s="29">
        <f>SUM(AA31:AA50)</f>
        <v>353445</v>
      </c>
    </row>
    <row r="52" spans="1:27" ht="12" customHeight="1" x14ac:dyDescent="0.2">
      <c r="A52" s="97" t="s">
        <v>18</v>
      </c>
      <c r="B52" s="37">
        <v>508.99999999999989</v>
      </c>
      <c r="C52" s="37">
        <v>0</v>
      </c>
      <c r="D52" s="37">
        <v>104</v>
      </c>
      <c r="E52" s="37">
        <v>0</v>
      </c>
      <c r="F52" s="37">
        <v>1542.9999999999998</v>
      </c>
      <c r="G52" s="37">
        <v>0</v>
      </c>
      <c r="H52" s="37">
        <v>32</v>
      </c>
      <c r="I52" s="37">
        <v>0</v>
      </c>
      <c r="J52" s="37">
        <v>0</v>
      </c>
      <c r="K52" s="37">
        <v>0</v>
      </c>
      <c r="L52" s="37">
        <v>5756.0000000000018</v>
      </c>
      <c r="M52" s="37">
        <v>0</v>
      </c>
      <c r="N52" s="37">
        <v>0</v>
      </c>
      <c r="O52" s="37">
        <v>0</v>
      </c>
      <c r="P52" s="37">
        <v>1511</v>
      </c>
      <c r="Q52" s="37">
        <v>0</v>
      </c>
      <c r="R52" s="37">
        <v>0</v>
      </c>
      <c r="S52" s="37">
        <v>0</v>
      </c>
      <c r="T52" s="63">
        <v>6215.0000000000009</v>
      </c>
      <c r="U52" s="63">
        <v>171</v>
      </c>
      <c r="V52" s="63">
        <v>0</v>
      </c>
      <c r="W52" s="126">
        <v>0</v>
      </c>
      <c r="X52" s="102">
        <v>15670</v>
      </c>
      <c r="Y52" s="103">
        <v>171</v>
      </c>
      <c r="Z52" s="98">
        <v>14023.000000000004</v>
      </c>
      <c r="AA52" s="99">
        <v>171</v>
      </c>
    </row>
    <row r="53" spans="1:27" ht="12" customHeight="1" thickBot="1" x14ac:dyDescent="0.25">
      <c r="A53" s="95" t="s">
        <v>19</v>
      </c>
      <c r="B53" s="28">
        <f t="shared" ref="B53:W53" si="11">SUM(B51:B52)</f>
        <v>50854</v>
      </c>
      <c r="C53" s="28">
        <f t="shared" si="11"/>
        <v>65913.999999999985</v>
      </c>
      <c r="D53" s="28">
        <f t="shared" si="11"/>
        <v>497</v>
      </c>
      <c r="E53" s="28">
        <f t="shared" si="11"/>
        <v>266</v>
      </c>
      <c r="F53" s="28">
        <f t="shared" si="11"/>
        <v>146234.99999999994</v>
      </c>
      <c r="G53" s="28">
        <f t="shared" si="11"/>
        <v>132515</v>
      </c>
      <c r="H53" s="28">
        <f t="shared" si="11"/>
        <v>2477</v>
      </c>
      <c r="I53" s="28">
        <f t="shared" si="11"/>
        <v>1632</v>
      </c>
      <c r="J53" s="28">
        <f t="shared" si="11"/>
        <v>5989.9999999999982</v>
      </c>
      <c r="K53" s="28">
        <f t="shared" si="11"/>
        <v>288</v>
      </c>
      <c r="L53" s="28">
        <f t="shared" si="11"/>
        <v>97958.000000000029</v>
      </c>
      <c r="M53" s="28">
        <f t="shared" si="11"/>
        <v>89577</v>
      </c>
      <c r="N53" s="28">
        <f t="shared" si="11"/>
        <v>0</v>
      </c>
      <c r="O53" s="28">
        <f t="shared" si="11"/>
        <v>177</v>
      </c>
      <c r="P53" s="28">
        <f t="shared" si="11"/>
        <v>23090</v>
      </c>
      <c r="Q53" s="28">
        <f t="shared" si="11"/>
        <v>7290</v>
      </c>
      <c r="R53" s="28">
        <v>0</v>
      </c>
      <c r="S53" s="28">
        <v>0</v>
      </c>
      <c r="T53" s="28">
        <f t="shared" si="11"/>
        <v>44585.999999999993</v>
      </c>
      <c r="U53" s="28">
        <f t="shared" si="11"/>
        <v>65610</v>
      </c>
      <c r="V53" s="28">
        <v>0</v>
      </c>
      <c r="W53" s="38">
        <f t="shared" si="11"/>
        <v>0</v>
      </c>
      <c r="X53" s="96">
        <f>SUM(B53,D53,F53,H53,J53,L53,N53,P53,T53)</f>
        <v>371687</v>
      </c>
      <c r="Y53" s="29">
        <f>SUM(C53,E53,G53,I53,K53,M53,O53,Q53,U53)</f>
        <v>363269</v>
      </c>
      <c r="Z53" s="96">
        <f>SUM(B53,F53,L53,T53)</f>
        <v>339633</v>
      </c>
      <c r="AA53" s="29">
        <f>SUM(C53,G53,M53,U53)</f>
        <v>353616</v>
      </c>
    </row>
    <row r="54" spans="1:27" ht="12" customHeight="1" x14ac:dyDescent="0.2">
      <c r="A54" s="203" t="s">
        <v>231</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290</v>
      </c>
    </row>
    <row r="56" spans="1:27" ht="12" customHeight="1" x14ac:dyDescent="0.2">
      <c r="A56" s="79"/>
    </row>
    <row r="57" spans="1:27" ht="22.5" customHeight="1" thickBot="1" x14ac:dyDescent="0.35">
      <c r="A57" s="53" t="s">
        <v>183</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41.25" customHeight="1" x14ac:dyDescent="0.2">
      <c r="A58" s="438"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9"/>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+B14+B15+B19+B20+B21+B22</f>
        <v>11187</v>
      </c>
      <c r="C60" s="34">
        <f t="shared" ref="C60:U60" si="12">+C14+C15+C19+C20+C21+C22</f>
        <v>25273</v>
      </c>
      <c r="D60" s="34">
        <f t="shared" si="12"/>
        <v>75</v>
      </c>
      <c r="E60" s="34">
        <f t="shared" si="12"/>
        <v>55</v>
      </c>
      <c r="F60" s="34">
        <f t="shared" si="12"/>
        <v>32862.000000000007</v>
      </c>
      <c r="G60" s="34">
        <f t="shared" si="12"/>
        <v>46069.000000000022</v>
      </c>
      <c r="H60" s="34">
        <f t="shared" si="12"/>
        <v>852.00000000000011</v>
      </c>
      <c r="I60" s="34">
        <f t="shared" si="12"/>
        <v>633</v>
      </c>
      <c r="J60" s="34">
        <f t="shared" si="12"/>
        <v>1138</v>
      </c>
      <c r="K60" s="34">
        <f t="shared" si="12"/>
        <v>83</v>
      </c>
      <c r="L60" s="34">
        <f t="shared" si="12"/>
        <v>19519.000000000004</v>
      </c>
      <c r="M60" s="34">
        <f t="shared" si="12"/>
        <v>30785.999999999993</v>
      </c>
      <c r="N60" s="34">
        <f t="shared" si="12"/>
        <v>0</v>
      </c>
      <c r="O60" s="34">
        <f t="shared" si="12"/>
        <v>52</v>
      </c>
      <c r="P60" s="34">
        <f t="shared" si="12"/>
        <v>2605</v>
      </c>
      <c r="Q60" s="34">
        <f t="shared" si="12"/>
        <v>967.00000000000011</v>
      </c>
      <c r="R60" s="34">
        <f>SUM(R14:R15,R19:R22)</f>
        <v>0</v>
      </c>
      <c r="S60" s="34">
        <f>SUM(S14:S15,S19:S22)</f>
        <v>0</v>
      </c>
      <c r="T60" s="34">
        <f t="shared" si="12"/>
        <v>6734</v>
      </c>
      <c r="U60" s="34">
        <f t="shared" si="12"/>
        <v>10170</v>
      </c>
      <c r="V60" s="33">
        <f>SUM(V14:V15,V19:V22)</f>
        <v>0</v>
      </c>
      <c r="W60" s="59">
        <f>SUM(W14:W15,W19:W22)</f>
        <v>0</v>
      </c>
      <c r="X60" s="102">
        <f>+X14+X15+X19+X20+X21+X22</f>
        <v>74972.000000000015</v>
      </c>
      <c r="Y60" s="103">
        <f>+Y14+Y15+Y19+Y20+Y21+Y22</f>
        <v>114088.00000000001</v>
      </c>
      <c r="Z60" s="102">
        <f>+Z14+Z15+Z19+Z20+Z21+Z22</f>
        <v>70302.000000000015</v>
      </c>
      <c r="AA60" s="103">
        <f>+AA14+AA15+AA19+AA20+AA21+AA22</f>
        <v>112298.00000000001</v>
      </c>
    </row>
    <row r="61" spans="1:27" ht="12" customHeight="1" x14ac:dyDescent="0.2">
      <c r="A61" s="92" t="s">
        <v>26</v>
      </c>
      <c r="B61" s="34">
        <f>+B6+B7+B8+B11+B12+B13+B16+B17+B23</f>
        <v>20573.000000000007</v>
      </c>
      <c r="C61" s="34">
        <f t="shared" ref="C61:U61" si="13">+C6+C7+C8+C11+C12+C13+C16+C17+C23</f>
        <v>29689</v>
      </c>
      <c r="D61" s="34">
        <f t="shared" si="13"/>
        <v>288</v>
      </c>
      <c r="E61" s="34">
        <f t="shared" si="13"/>
        <v>204</v>
      </c>
      <c r="F61" s="34">
        <f t="shared" si="13"/>
        <v>62224.000000000015</v>
      </c>
      <c r="G61" s="34">
        <f t="shared" si="13"/>
        <v>62107</v>
      </c>
      <c r="H61" s="34">
        <f t="shared" si="13"/>
        <v>977</v>
      </c>
      <c r="I61" s="34">
        <f t="shared" si="13"/>
        <v>880</v>
      </c>
      <c r="J61" s="34">
        <f t="shared" si="13"/>
        <v>2526</v>
      </c>
      <c r="K61" s="34">
        <f t="shared" si="13"/>
        <v>63</v>
      </c>
      <c r="L61" s="34">
        <f t="shared" si="13"/>
        <v>45988.999999999993</v>
      </c>
      <c r="M61" s="34">
        <f t="shared" si="13"/>
        <v>43453</v>
      </c>
      <c r="N61" s="34">
        <f t="shared" si="13"/>
        <v>0</v>
      </c>
      <c r="O61" s="34">
        <f t="shared" si="13"/>
        <v>0</v>
      </c>
      <c r="P61" s="34">
        <f t="shared" si="13"/>
        <v>13304</v>
      </c>
      <c r="Q61" s="34">
        <f t="shared" si="13"/>
        <v>5211.9999999999991</v>
      </c>
      <c r="R61" s="34">
        <f>SUM(R6:R8,R11:R13,R16:R17,R23)</f>
        <v>0</v>
      </c>
      <c r="S61" s="34">
        <f>SUM(S6:S8,S11:S13,S16:S17,S23)</f>
        <v>0</v>
      </c>
      <c r="T61" s="34">
        <f t="shared" si="13"/>
        <v>29230.000000000004</v>
      </c>
      <c r="U61" s="34">
        <f t="shared" si="13"/>
        <v>50823</v>
      </c>
      <c r="V61" s="33">
        <f>SUM(V6:V8,V11:V13,V16:V17,V23)</f>
        <v>0</v>
      </c>
      <c r="W61" s="59">
        <f>SUM(W6:W8,W11:W13,W16:W17,W23)</f>
        <v>0</v>
      </c>
      <c r="X61" s="102">
        <f>+X6+X7+X8+X11+X12+X13+X16+X17+X23</f>
        <v>175111</v>
      </c>
      <c r="Y61" s="103">
        <f>+Y6+Y7+Y8+Y11+Y12+Y13+Y16+Y17+Y23</f>
        <v>192431</v>
      </c>
      <c r="Z61" s="102">
        <f>+Z6+Z7+Z8+Z11+Z12+Z13+Z16+Z17+Z23</f>
        <v>158016</v>
      </c>
      <c r="AA61" s="103">
        <f>+AA6+AA7+AA8+AA11+AA12+AA13+AA16+AA17+AA23</f>
        <v>186072</v>
      </c>
    </row>
    <row r="62" spans="1:27" ht="12" customHeight="1" x14ac:dyDescent="0.2">
      <c r="A62" s="93" t="s">
        <v>27</v>
      </c>
      <c r="B62" s="35">
        <f>+B9+B10+B18+B24+B25+B26</f>
        <v>18585.000000000004</v>
      </c>
      <c r="C62" s="35">
        <f t="shared" ref="C62:U62" si="14">+C9+C10+C18+C24+C25+C26</f>
        <v>10951.999999999998</v>
      </c>
      <c r="D62" s="35">
        <f t="shared" si="14"/>
        <v>30</v>
      </c>
      <c r="E62" s="35">
        <f t="shared" si="14"/>
        <v>7</v>
      </c>
      <c r="F62" s="35">
        <f t="shared" si="14"/>
        <v>49605.999999999985</v>
      </c>
      <c r="G62" s="35">
        <f t="shared" si="14"/>
        <v>24339.000000000004</v>
      </c>
      <c r="H62" s="35">
        <f t="shared" si="14"/>
        <v>616</v>
      </c>
      <c r="I62" s="35">
        <f t="shared" si="14"/>
        <v>119.00000000000003</v>
      </c>
      <c r="J62" s="35">
        <f t="shared" si="14"/>
        <v>2326</v>
      </c>
      <c r="K62" s="35">
        <f t="shared" si="14"/>
        <v>142</v>
      </c>
      <c r="L62" s="35">
        <f t="shared" si="14"/>
        <v>26693.999999999996</v>
      </c>
      <c r="M62" s="35">
        <f t="shared" si="14"/>
        <v>15338.000000000004</v>
      </c>
      <c r="N62" s="35">
        <f t="shared" si="14"/>
        <v>0</v>
      </c>
      <c r="O62" s="35">
        <f t="shared" si="14"/>
        <v>125</v>
      </c>
      <c r="P62" s="35">
        <f t="shared" si="14"/>
        <v>5670</v>
      </c>
      <c r="Q62" s="35">
        <f t="shared" si="14"/>
        <v>1111</v>
      </c>
      <c r="R62" s="35">
        <f>SUM(R9:R10,R18,R24:R26)</f>
        <v>0</v>
      </c>
      <c r="S62" s="35">
        <f>SUM(S9:S10,S18,S24:S26)</f>
        <v>0</v>
      </c>
      <c r="T62" s="35">
        <f t="shared" si="14"/>
        <v>2407</v>
      </c>
      <c r="U62" s="35">
        <f t="shared" si="14"/>
        <v>4446</v>
      </c>
      <c r="V62" s="63">
        <f>SUM(V9:V10,V18,V24:V26)</f>
        <v>0</v>
      </c>
      <c r="W62" s="64">
        <f>SUM(W9:W10,W18,W24:W26)</f>
        <v>0</v>
      </c>
      <c r="X62" s="104">
        <f>+X9+X10+X18+X24+X25+X26</f>
        <v>105934</v>
      </c>
      <c r="Y62" s="105">
        <f>+Y9+Y10+Y18+Y24+Y25+Y26</f>
        <v>56579</v>
      </c>
      <c r="Z62" s="104">
        <f>+Z9+Z10+Z18+Z24+Z25+Z26</f>
        <v>97292</v>
      </c>
      <c r="AA62" s="105">
        <f>+AA9+AA10+AA18+AA24+AA25+AA26</f>
        <v>55075</v>
      </c>
    </row>
    <row r="63" spans="1:27" ht="12" customHeight="1" thickBot="1" x14ac:dyDescent="0.25">
      <c r="A63" s="95" t="s">
        <v>17</v>
      </c>
      <c r="B63" s="28">
        <f t="shared" ref="B63:AA63" si="15">SUM(B60:B62)</f>
        <v>50345.000000000015</v>
      </c>
      <c r="C63" s="28">
        <f t="shared" si="15"/>
        <v>65914</v>
      </c>
      <c r="D63" s="28">
        <f t="shared" si="15"/>
        <v>393</v>
      </c>
      <c r="E63" s="28">
        <f t="shared" si="15"/>
        <v>266</v>
      </c>
      <c r="F63" s="28">
        <f t="shared" si="15"/>
        <v>144692</v>
      </c>
      <c r="G63" s="28">
        <f t="shared" si="15"/>
        <v>132515.00000000003</v>
      </c>
      <c r="H63" s="28">
        <f t="shared" si="15"/>
        <v>2445</v>
      </c>
      <c r="I63" s="28">
        <f t="shared" si="15"/>
        <v>1632</v>
      </c>
      <c r="J63" s="28">
        <f t="shared" si="15"/>
        <v>5990</v>
      </c>
      <c r="K63" s="28">
        <f t="shared" si="15"/>
        <v>288</v>
      </c>
      <c r="L63" s="28">
        <f t="shared" si="15"/>
        <v>92202</v>
      </c>
      <c r="M63" s="28">
        <f t="shared" si="15"/>
        <v>89577</v>
      </c>
      <c r="N63" s="28">
        <f t="shared" si="15"/>
        <v>0</v>
      </c>
      <c r="O63" s="28">
        <f t="shared" si="15"/>
        <v>177</v>
      </c>
      <c r="P63" s="28">
        <f t="shared" si="15"/>
        <v>21579</v>
      </c>
      <c r="Q63" s="28">
        <f t="shared" si="15"/>
        <v>7289.9999999999991</v>
      </c>
      <c r="R63" s="28">
        <f>SUM(R60:R62)</f>
        <v>0</v>
      </c>
      <c r="S63" s="28">
        <f>SUM(S60:S62)</f>
        <v>0</v>
      </c>
      <c r="T63" s="28">
        <f t="shared" si="15"/>
        <v>38371</v>
      </c>
      <c r="U63" s="28">
        <f t="shared" si="15"/>
        <v>65439</v>
      </c>
      <c r="V63" s="28">
        <f>SUM(V60:V62)</f>
        <v>0</v>
      </c>
      <c r="W63" s="29">
        <f>SUM(W60:W62)</f>
        <v>0</v>
      </c>
      <c r="X63" s="96">
        <f t="shared" si="15"/>
        <v>356017</v>
      </c>
      <c r="Y63" s="29">
        <f t="shared" si="15"/>
        <v>363098</v>
      </c>
      <c r="Z63" s="96">
        <f t="shared" si="15"/>
        <v>325610</v>
      </c>
      <c r="AA63" s="29">
        <f t="shared" si="15"/>
        <v>353445</v>
      </c>
    </row>
    <row r="64" spans="1:27" ht="12" customHeight="1" x14ac:dyDescent="0.2">
      <c r="A64" s="97" t="s">
        <v>18</v>
      </c>
      <c r="B64" s="37">
        <v>508.99999999999989</v>
      </c>
      <c r="C64" s="37">
        <v>0</v>
      </c>
      <c r="D64" s="37">
        <v>104</v>
      </c>
      <c r="E64" s="37">
        <v>0</v>
      </c>
      <c r="F64" s="37">
        <v>1542.9999999999998</v>
      </c>
      <c r="G64" s="37">
        <v>0</v>
      </c>
      <c r="H64" s="37">
        <v>32</v>
      </c>
      <c r="I64" s="37">
        <v>0</v>
      </c>
      <c r="J64" s="37">
        <v>0</v>
      </c>
      <c r="K64" s="37">
        <v>0</v>
      </c>
      <c r="L64" s="37">
        <v>5756.0000000000018</v>
      </c>
      <c r="M64" s="37">
        <v>0</v>
      </c>
      <c r="N64" s="37">
        <v>0</v>
      </c>
      <c r="O64" s="37">
        <v>0</v>
      </c>
      <c r="P64" s="37">
        <v>1511</v>
      </c>
      <c r="Q64" s="37">
        <v>0</v>
      </c>
      <c r="R64" s="37">
        <f>R28</f>
        <v>0</v>
      </c>
      <c r="S64" s="37">
        <f>S28</f>
        <v>0</v>
      </c>
      <c r="T64" s="63">
        <v>6215.0000000000009</v>
      </c>
      <c r="U64" s="63">
        <v>171</v>
      </c>
      <c r="V64" s="63">
        <f>V28</f>
        <v>0</v>
      </c>
      <c r="W64" s="64">
        <f>W28</f>
        <v>0</v>
      </c>
      <c r="X64" s="98">
        <v>15670</v>
      </c>
      <c r="Y64" s="99">
        <v>171</v>
      </c>
      <c r="Z64" s="98">
        <f>+B64+F64+L64+T64</f>
        <v>14023.000000000004</v>
      </c>
      <c r="AA64" s="99">
        <f>+C64+G64+M64+U64</f>
        <v>171</v>
      </c>
    </row>
    <row r="65" spans="1:27" ht="12" customHeight="1" thickBot="1" x14ac:dyDescent="0.25">
      <c r="A65" s="95" t="s">
        <v>19</v>
      </c>
      <c r="B65" s="28">
        <f t="shared" ref="B65:U65" si="16">SUM(B63:B64)</f>
        <v>50854.000000000015</v>
      </c>
      <c r="C65" s="28">
        <f t="shared" si="16"/>
        <v>65914</v>
      </c>
      <c r="D65" s="28">
        <f t="shared" si="16"/>
        <v>497</v>
      </c>
      <c r="E65" s="28">
        <f t="shared" si="16"/>
        <v>266</v>
      </c>
      <c r="F65" s="28">
        <f t="shared" si="16"/>
        <v>146235</v>
      </c>
      <c r="G65" s="28">
        <f t="shared" si="16"/>
        <v>132515.00000000003</v>
      </c>
      <c r="H65" s="28">
        <f t="shared" si="16"/>
        <v>2477</v>
      </c>
      <c r="I65" s="28">
        <f t="shared" si="16"/>
        <v>1632</v>
      </c>
      <c r="J65" s="28">
        <f t="shared" si="16"/>
        <v>5990</v>
      </c>
      <c r="K65" s="28">
        <f t="shared" si="16"/>
        <v>288</v>
      </c>
      <c r="L65" s="28">
        <f t="shared" si="16"/>
        <v>97958</v>
      </c>
      <c r="M65" s="28">
        <f t="shared" si="16"/>
        <v>89577</v>
      </c>
      <c r="N65" s="28">
        <f t="shared" si="16"/>
        <v>0</v>
      </c>
      <c r="O65" s="28">
        <f t="shared" si="16"/>
        <v>177</v>
      </c>
      <c r="P65" s="28">
        <f t="shared" si="16"/>
        <v>23090</v>
      </c>
      <c r="Q65" s="28">
        <f t="shared" si="16"/>
        <v>7289.9999999999991</v>
      </c>
      <c r="R65" s="28">
        <f>SUM(R63:R64)</f>
        <v>0</v>
      </c>
      <c r="S65" s="28">
        <f>SUM(S63:S64)</f>
        <v>0</v>
      </c>
      <c r="T65" s="28">
        <f t="shared" si="16"/>
        <v>44586</v>
      </c>
      <c r="U65" s="28">
        <f t="shared" si="16"/>
        <v>65610</v>
      </c>
      <c r="V65" s="28">
        <f>SUM(V63:V64)</f>
        <v>0</v>
      </c>
      <c r="W65" s="29">
        <f>SUM(W63:W64)</f>
        <v>0</v>
      </c>
      <c r="X65" s="96">
        <f>SUM(B65,D65,F65,H65,J65,L65,N65,P65,T65)</f>
        <v>371687</v>
      </c>
      <c r="Y65" s="29">
        <f>SUM(C65,E65,G65,I65,K65,M65,O65,Q65,U65)</f>
        <v>363269</v>
      </c>
      <c r="Z65" s="96">
        <f>SUM(B65,F65,L65,T65)</f>
        <v>339633</v>
      </c>
      <c r="AA65" s="29">
        <f>SUM(C65,G65,M65,U65)</f>
        <v>353616</v>
      </c>
    </row>
    <row r="66" spans="1:27" ht="12" customHeight="1" x14ac:dyDescent="0.2">
      <c r="A66" s="79" t="s">
        <v>232</v>
      </c>
    </row>
    <row r="67" spans="1:27" ht="12" customHeight="1" x14ac:dyDescent="0.2">
      <c r="A67" s="77" t="s">
        <v>290</v>
      </c>
    </row>
  </sheetData>
  <mergeCells count="43">
    <mergeCell ref="V58:W58"/>
    <mergeCell ref="Z58:AA58"/>
    <mergeCell ref="X58:Y58"/>
    <mergeCell ref="X4:Y4"/>
    <mergeCell ref="V4:W4"/>
    <mergeCell ref="J58:K58"/>
    <mergeCell ref="L58:M58"/>
    <mergeCell ref="N58:O58"/>
    <mergeCell ref="P58:Q58"/>
    <mergeCell ref="T58:U58"/>
    <mergeCell ref="R58:S58"/>
    <mergeCell ref="A58:A59"/>
    <mergeCell ref="B58:C58"/>
    <mergeCell ref="D58:E58"/>
    <mergeCell ref="F58:G58"/>
    <mergeCell ref="H58:I58"/>
    <mergeCell ref="A4:A5"/>
    <mergeCell ref="B4:C4"/>
    <mergeCell ref="D4:E4"/>
    <mergeCell ref="F4:G4"/>
    <mergeCell ref="H4:I4"/>
    <mergeCell ref="B1:AA1"/>
    <mergeCell ref="J4:K4"/>
    <mergeCell ref="Z4:AA4"/>
    <mergeCell ref="L4:M4"/>
    <mergeCell ref="N4:O4"/>
    <mergeCell ref="P4:Q4"/>
    <mergeCell ref="T4:U4"/>
    <mergeCell ref="R4:S4"/>
    <mergeCell ref="T34:U34"/>
    <mergeCell ref="V34:W34"/>
    <mergeCell ref="X34:Y34"/>
    <mergeCell ref="Z34:AA34"/>
    <mergeCell ref="A34:A35"/>
    <mergeCell ref="B34:C34"/>
    <mergeCell ref="D34:E34"/>
    <mergeCell ref="F34:G34"/>
    <mergeCell ref="H34:I34"/>
    <mergeCell ref="J34:K34"/>
    <mergeCell ref="L34:M34"/>
    <mergeCell ref="N34:O34"/>
    <mergeCell ref="P34:Q34"/>
    <mergeCell ref="R34:S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AB67"/>
  <sheetViews>
    <sheetView showGridLines="0" zoomScaleNormal="100" workbookViewId="0">
      <pane xSplit="1" ySplit="5" topLeftCell="B9"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8" s="52" customFormat="1" ht="59.25" customHeight="1" thickBot="1" x14ac:dyDescent="0.3">
      <c r="A1" s="51"/>
      <c r="B1" s="395" t="s">
        <v>58</v>
      </c>
      <c r="C1" s="396"/>
      <c r="D1" s="396"/>
      <c r="E1" s="396"/>
      <c r="F1" s="396"/>
      <c r="G1" s="396"/>
      <c r="H1" s="396"/>
      <c r="I1" s="396"/>
      <c r="J1" s="396"/>
      <c r="K1" s="396"/>
      <c r="L1" s="396"/>
      <c r="M1" s="396"/>
      <c r="N1" s="396"/>
      <c r="O1" s="397"/>
      <c r="P1" s="397"/>
      <c r="Q1" s="397"/>
      <c r="R1" s="397"/>
      <c r="S1" s="397"/>
      <c r="T1" s="397"/>
      <c r="U1" s="397"/>
      <c r="V1" s="397"/>
      <c r="W1" s="397"/>
      <c r="X1" s="397"/>
      <c r="Y1" s="397"/>
    </row>
    <row r="2" spans="1:28" ht="12" customHeight="1" x14ac:dyDescent="0.25">
      <c r="A2" s="308" t="s">
        <v>365</v>
      </c>
    </row>
    <row r="3" spans="1:28" ht="20.25" customHeight="1" thickBot="1" x14ac:dyDescent="0.35">
      <c r="A3" s="53" t="s">
        <v>184</v>
      </c>
    </row>
    <row r="4" spans="1:28" ht="27.7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c r="AB4" s="109"/>
    </row>
    <row r="5" spans="1:28"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c r="AB5" s="109"/>
    </row>
    <row r="6" spans="1:28" ht="12" customHeight="1" x14ac:dyDescent="0.2">
      <c r="A6" s="92">
        <v>1</v>
      </c>
      <c r="B6" s="34">
        <v>12</v>
      </c>
      <c r="C6" s="34">
        <v>52</v>
      </c>
      <c r="D6" s="33">
        <v>0</v>
      </c>
      <c r="E6" s="34">
        <v>2</v>
      </c>
      <c r="F6" s="34">
        <v>24</v>
      </c>
      <c r="G6" s="34">
        <v>40</v>
      </c>
      <c r="H6" s="34">
        <v>1</v>
      </c>
      <c r="I6" s="34">
        <v>2</v>
      </c>
      <c r="J6" s="34">
        <v>6</v>
      </c>
      <c r="K6" s="33">
        <v>0</v>
      </c>
      <c r="L6" s="34">
        <v>12</v>
      </c>
      <c r="M6" s="34">
        <v>35</v>
      </c>
      <c r="N6" s="36">
        <v>0</v>
      </c>
      <c r="O6" s="36">
        <v>0</v>
      </c>
      <c r="P6" s="34">
        <v>20</v>
      </c>
      <c r="Q6" s="34">
        <v>3</v>
      </c>
      <c r="R6" s="36">
        <v>0</v>
      </c>
      <c r="S6" s="36">
        <v>0</v>
      </c>
      <c r="T6" s="33">
        <v>12</v>
      </c>
      <c r="U6" s="33">
        <v>63</v>
      </c>
      <c r="V6" s="33">
        <v>0</v>
      </c>
      <c r="W6" s="59">
        <v>0</v>
      </c>
      <c r="X6" s="102">
        <f>SUM(B6,D6,F6,H6,J6,L6,N6,P6,T6)</f>
        <v>87</v>
      </c>
      <c r="Y6" s="103">
        <f>SUM(C6,E6,G6,I6,K6,M6,O6,Q6,U6)</f>
        <v>197</v>
      </c>
      <c r="Z6" s="102">
        <f t="shared" ref="Z6:Z29" si="0">SUM(B6,F6,L6,T6)</f>
        <v>60</v>
      </c>
      <c r="AA6" s="103">
        <f t="shared" ref="AA6:AA29" si="1">SUM(C6,G6,M6,U6)</f>
        <v>190</v>
      </c>
      <c r="AB6" s="108"/>
    </row>
    <row r="7" spans="1:28" ht="12" customHeight="1" x14ac:dyDescent="0.2">
      <c r="A7" s="92">
        <v>2</v>
      </c>
      <c r="B7" s="34">
        <v>10</v>
      </c>
      <c r="C7" s="34">
        <v>36</v>
      </c>
      <c r="D7" s="33">
        <v>0</v>
      </c>
      <c r="E7" s="34">
        <v>5</v>
      </c>
      <c r="F7" s="34">
        <v>22</v>
      </c>
      <c r="G7" s="34">
        <v>31</v>
      </c>
      <c r="H7" s="34">
        <v>1</v>
      </c>
      <c r="I7" s="34">
        <v>6</v>
      </c>
      <c r="J7" s="34">
        <v>5</v>
      </c>
      <c r="K7" s="33">
        <v>0</v>
      </c>
      <c r="L7" s="34">
        <v>12</v>
      </c>
      <c r="M7" s="34">
        <v>25</v>
      </c>
      <c r="N7" s="34">
        <v>0</v>
      </c>
      <c r="O7" s="34">
        <v>0</v>
      </c>
      <c r="P7" s="34">
        <v>8</v>
      </c>
      <c r="Q7" s="34">
        <v>4</v>
      </c>
      <c r="R7" s="34">
        <v>0</v>
      </c>
      <c r="S7" s="34">
        <v>0</v>
      </c>
      <c r="T7" s="33">
        <v>6</v>
      </c>
      <c r="U7" s="33">
        <v>14</v>
      </c>
      <c r="V7" s="33">
        <v>0</v>
      </c>
      <c r="W7" s="59">
        <v>0</v>
      </c>
      <c r="X7" s="102">
        <f t="shared" ref="X7:X29" si="2">SUM(B7,D7,F7,H7,J7,L7,N7,P7,T7)</f>
        <v>64</v>
      </c>
      <c r="Y7" s="103">
        <f t="shared" ref="Y7:Y29" si="3">SUM(C7,E7,G7,I7,K7,M7,O7,Q7,U7)</f>
        <v>121</v>
      </c>
      <c r="Z7" s="102">
        <f t="shared" si="0"/>
        <v>50</v>
      </c>
      <c r="AA7" s="103">
        <f t="shared" si="1"/>
        <v>106</v>
      </c>
      <c r="AB7" s="108"/>
    </row>
    <row r="8" spans="1:28" ht="12" customHeight="1" x14ac:dyDescent="0.2">
      <c r="A8" s="93">
        <v>3</v>
      </c>
      <c r="B8" s="35">
        <v>7</v>
      </c>
      <c r="C8" s="35">
        <v>19</v>
      </c>
      <c r="D8" s="35">
        <v>1</v>
      </c>
      <c r="E8" s="35">
        <v>1</v>
      </c>
      <c r="F8" s="35">
        <v>16</v>
      </c>
      <c r="G8" s="35">
        <v>17</v>
      </c>
      <c r="H8" s="35">
        <v>2</v>
      </c>
      <c r="I8" s="35">
        <v>1</v>
      </c>
      <c r="J8" s="35">
        <v>5</v>
      </c>
      <c r="K8" s="63">
        <v>0</v>
      </c>
      <c r="L8" s="35">
        <v>4</v>
      </c>
      <c r="M8" s="35">
        <v>12</v>
      </c>
      <c r="N8" s="35">
        <v>0</v>
      </c>
      <c r="O8" s="35">
        <v>0</v>
      </c>
      <c r="P8" s="35">
        <v>20</v>
      </c>
      <c r="Q8" s="35">
        <v>2</v>
      </c>
      <c r="R8" s="35">
        <v>0</v>
      </c>
      <c r="S8" s="35">
        <v>0</v>
      </c>
      <c r="T8" s="63">
        <v>6</v>
      </c>
      <c r="U8" s="63">
        <v>17</v>
      </c>
      <c r="V8" s="63">
        <v>0</v>
      </c>
      <c r="W8" s="64">
        <v>0</v>
      </c>
      <c r="X8" s="104">
        <f t="shared" si="2"/>
        <v>61</v>
      </c>
      <c r="Y8" s="105">
        <f t="shared" si="3"/>
        <v>69</v>
      </c>
      <c r="Z8" s="104">
        <f t="shared" si="0"/>
        <v>33</v>
      </c>
      <c r="AA8" s="105">
        <f t="shared" si="1"/>
        <v>65</v>
      </c>
      <c r="AB8" s="108"/>
    </row>
    <row r="9" spans="1:28" ht="12" customHeight="1" x14ac:dyDescent="0.2">
      <c r="A9" s="94">
        <v>4</v>
      </c>
      <c r="B9" s="36">
        <v>12</v>
      </c>
      <c r="C9" s="36">
        <v>14</v>
      </c>
      <c r="D9" s="33">
        <v>0</v>
      </c>
      <c r="E9" s="36">
        <v>0</v>
      </c>
      <c r="F9" s="36">
        <v>19</v>
      </c>
      <c r="G9" s="36">
        <v>12</v>
      </c>
      <c r="H9" s="36">
        <v>1</v>
      </c>
      <c r="I9" s="36">
        <v>0</v>
      </c>
      <c r="J9" s="36">
        <v>3</v>
      </c>
      <c r="K9" s="36">
        <v>0</v>
      </c>
      <c r="L9" s="36">
        <v>11</v>
      </c>
      <c r="M9" s="36">
        <v>8</v>
      </c>
      <c r="N9" s="36">
        <v>0</v>
      </c>
      <c r="O9" s="36">
        <v>0</v>
      </c>
      <c r="P9" s="36">
        <v>10</v>
      </c>
      <c r="Q9" s="36">
        <v>3</v>
      </c>
      <c r="R9" s="36">
        <v>0</v>
      </c>
      <c r="S9" s="36">
        <v>0</v>
      </c>
      <c r="T9" s="74">
        <v>2</v>
      </c>
      <c r="U9" s="74">
        <v>6</v>
      </c>
      <c r="V9" s="74">
        <v>0</v>
      </c>
      <c r="W9" s="75">
        <v>0</v>
      </c>
      <c r="X9" s="106">
        <f t="shared" si="2"/>
        <v>58</v>
      </c>
      <c r="Y9" s="107">
        <f t="shared" si="3"/>
        <v>43</v>
      </c>
      <c r="Z9" s="106">
        <f t="shared" si="0"/>
        <v>44</v>
      </c>
      <c r="AA9" s="107">
        <f t="shared" si="1"/>
        <v>40</v>
      </c>
      <c r="AB9" s="108"/>
    </row>
    <row r="10" spans="1:28" ht="12" customHeight="1" x14ac:dyDescent="0.2">
      <c r="A10" s="92">
        <v>5</v>
      </c>
      <c r="B10" s="34">
        <v>16</v>
      </c>
      <c r="C10" s="34">
        <v>13</v>
      </c>
      <c r="D10" s="34">
        <v>1</v>
      </c>
      <c r="E10" s="34">
        <v>1</v>
      </c>
      <c r="F10" s="34">
        <v>25</v>
      </c>
      <c r="G10" s="34">
        <v>13</v>
      </c>
      <c r="H10" s="34">
        <v>2</v>
      </c>
      <c r="I10" s="34">
        <v>2</v>
      </c>
      <c r="J10" s="34">
        <v>5</v>
      </c>
      <c r="K10" s="34">
        <v>1</v>
      </c>
      <c r="L10" s="34">
        <v>9</v>
      </c>
      <c r="M10" s="34">
        <v>9</v>
      </c>
      <c r="N10" s="34">
        <v>0</v>
      </c>
      <c r="O10" s="34">
        <v>1</v>
      </c>
      <c r="P10" s="34">
        <v>8</v>
      </c>
      <c r="Q10" s="34">
        <v>3</v>
      </c>
      <c r="R10" s="34">
        <v>0</v>
      </c>
      <c r="S10" s="34">
        <v>0</v>
      </c>
      <c r="T10" s="33">
        <v>1</v>
      </c>
      <c r="U10" s="33">
        <v>1</v>
      </c>
      <c r="V10" s="33">
        <v>0</v>
      </c>
      <c r="W10" s="59">
        <v>0</v>
      </c>
      <c r="X10" s="102">
        <f t="shared" si="2"/>
        <v>67</v>
      </c>
      <c r="Y10" s="103">
        <f t="shared" si="3"/>
        <v>44</v>
      </c>
      <c r="Z10" s="102">
        <f t="shared" si="0"/>
        <v>51</v>
      </c>
      <c r="AA10" s="103">
        <f t="shared" si="1"/>
        <v>36</v>
      </c>
      <c r="AB10" s="108"/>
    </row>
    <row r="11" spans="1:28" ht="12" customHeight="1" x14ac:dyDescent="0.2">
      <c r="A11" s="93">
        <v>6</v>
      </c>
      <c r="B11" s="35">
        <v>15</v>
      </c>
      <c r="C11" s="35">
        <v>17</v>
      </c>
      <c r="D11" s="35">
        <v>1</v>
      </c>
      <c r="E11" s="35">
        <v>1</v>
      </c>
      <c r="F11" s="35">
        <v>27</v>
      </c>
      <c r="G11" s="35">
        <v>14</v>
      </c>
      <c r="H11" s="35">
        <v>3</v>
      </c>
      <c r="I11" s="35">
        <v>1</v>
      </c>
      <c r="J11" s="35">
        <v>5</v>
      </c>
      <c r="K11" s="35">
        <v>0</v>
      </c>
      <c r="L11" s="35">
        <v>9</v>
      </c>
      <c r="M11" s="35">
        <v>15</v>
      </c>
      <c r="N11" s="35">
        <v>0</v>
      </c>
      <c r="O11" s="35">
        <v>0</v>
      </c>
      <c r="P11" s="35">
        <v>7</v>
      </c>
      <c r="Q11" s="35">
        <v>5</v>
      </c>
      <c r="R11" s="35">
        <v>0</v>
      </c>
      <c r="S11" s="35">
        <v>0</v>
      </c>
      <c r="T11" s="63">
        <v>6</v>
      </c>
      <c r="U11" s="63">
        <v>12</v>
      </c>
      <c r="V11" s="63">
        <v>0</v>
      </c>
      <c r="W11" s="64">
        <v>0</v>
      </c>
      <c r="X11" s="104">
        <f t="shared" si="2"/>
        <v>73</v>
      </c>
      <c r="Y11" s="105">
        <f t="shared" si="3"/>
        <v>65</v>
      </c>
      <c r="Z11" s="104">
        <f t="shared" si="0"/>
        <v>57</v>
      </c>
      <c r="AA11" s="105">
        <f t="shared" si="1"/>
        <v>58</v>
      </c>
      <c r="AB11" s="108"/>
    </row>
    <row r="12" spans="1:28" ht="12" customHeight="1" x14ac:dyDescent="0.2">
      <c r="A12" s="94">
        <v>7</v>
      </c>
      <c r="B12" s="36">
        <v>10</v>
      </c>
      <c r="C12" s="36">
        <v>21</v>
      </c>
      <c r="D12" s="36"/>
      <c r="E12" s="36">
        <v>1</v>
      </c>
      <c r="F12" s="36">
        <v>24</v>
      </c>
      <c r="G12" s="36">
        <v>21</v>
      </c>
      <c r="H12" s="36">
        <v>0</v>
      </c>
      <c r="I12" s="36">
        <v>3</v>
      </c>
      <c r="J12" s="36">
        <v>4</v>
      </c>
      <c r="K12" s="36">
        <v>0</v>
      </c>
      <c r="L12" s="36">
        <v>8</v>
      </c>
      <c r="M12" s="36">
        <v>18</v>
      </c>
      <c r="N12" s="36">
        <v>0</v>
      </c>
      <c r="O12" s="36">
        <v>0</v>
      </c>
      <c r="P12" s="36">
        <v>7</v>
      </c>
      <c r="Q12" s="36">
        <v>2</v>
      </c>
      <c r="R12" s="36">
        <v>0</v>
      </c>
      <c r="S12" s="36">
        <v>0</v>
      </c>
      <c r="T12" s="74">
        <v>3</v>
      </c>
      <c r="U12" s="74">
        <v>13</v>
      </c>
      <c r="V12" s="74">
        <v>0</v>
      </c>
      <c r="W12" s="75">
        <v>0</v>
      </c>
      <c r="X12" s="106">
        <f t="shared" si="2"/>
        <v>56</v>
      </c>
      <c r="Y12" s="107">
        <f t="shared" si="3"/>
        <v>79</v>
      </c>
      <c r="Z12" s="106">
        <f t="shared" si="0"/>
        <v>45</v>
      </c>
      <c r="AA12" s="107">
        <f t="shared" si="1"/>
        <v>73</v>
      </c>
      <c r="AB12" s="108"/>
    </row>
    <row r="13" spans="1:28" ht="12" customHeight="1" x14ac:dyDescent="0.2">
      <c r="A13" s="92">
        <v>8</v>
      </c>
      <c r="B13" s="34">
        <v>10</v>
      </c>
      <c r="C13" s="34">
        <v>21</v>
      </c>
      <c r="D13" s="34">
        <v>2</v>
      </c>
      <c r="E13" s="34">
        <v>1</v>
      </c>
      <c r="F13" s="34">
        <v>20</v>
      </c>
      <c r="G13" s="34">
        <v>18</v>
      </c>
      <c r="H13" s="34">
        <v>4</v>
      </c>
      <c r="I13" s="34">
        <v>1</v>
      </c>
      <c r="J13" s="34">
        <v>5</v>
      </c>
      <c r="K13" s="34">
        <v>0</v>
      </c>
      <c r="L13" s="34">
        <v>5</v>
      </c>
      <c r="M13" s="34">
        <v>12</v>
      </c>
      <c r="N13" s="34">
        <v>0</v>
      </c>
      <c r="O13" s="34">
        <v>0</v>
      </c>
      <c r="P13" s="34">
        <v>8</v>
      </c>
      <c r="Q13" s="34">
        <v>1</v>
      </c>
      <c r="R13" s="34">
        <v>0</v>
      </c>
      <c r="S13" s="34">
        <v>0</v>
      </c>
      <c r="T13" s="33">
        <v>6</v>
      </c>
      <c r="U13" s="33">
        <v>3</v>
      </c>
      <c r="V13" s="33">
        <v>0</v>
      </c>
      <c r="W13" s="59">
        <v>0</v>
      </c>
      <c r="X13" s="102">
        <f t="shared" si="2"/>
        <v>60</v>
      </c>
      <c r="Y13" s="103">
        <f t="shared" si="3"/>
        <v>57</v>
      </c>
      <c r="Z13" s="102">
        <f t="shared" si="0"/>
        <v>41</v>
      </c>
      <c r="AA13" s="103">
        <f t="shared" si="1"/>
        <v>54</v>
      </c>
      <c r="AB13" s="108"/>
    </row>
    <row r="14" spans="1:28" ht="12" customHeight="1" x14ac:dyDescent="0.2">
      <c r="A14" s="93">
        <v>9</v>
      </c>
      <c r="B14" s="35">
        <v>15</v>
      </c>
      <c r="C14" s="35">
        <v>48</v>
      </c>
      <c r="D14" s="35">
        <v>4</v>
      </c>
      <c r="E14" s="35">
        <v>3</v>
      </c>
      <c r="F14" s="35">
        <v>22</v>
      </c>
      <c r="G14" s="35">
        <v>46</v>
      </c>
      <c r="H14" s="35">
        <v>6</v>
      </c>
      <c r="I14" s="35">
        <v>6</v>
      </c>
      <c r="J14" s="35">
        <v>5</v>
      </c>
      <c r="K14" s="35">
        <v>2</v>
      </c>
      <c r="L14" s="35">
        <v>6</v>
      </c>
      <c r="M14" s="35">
        <v>34</v>
      </c>
      <c r="N14" s="35">
        <v>0</v>
      </c>
      <c r="O14" s="35">
        <v>1</v>
      </c>
      <c r="P14" s="35">
        <v>3</v>
      </c>
      <c r="Q14" s="35">
        <v>2</v>
      </c>
      <c r="R14" s="35">
        <v>0</v>
      </c>
      <c r="S14" s="35">
        <v>0</v>
      </c>
      <c r="T14" s="63">
        <v>5</v>
      </c>
      <c r="U14" s="63">
        <v>23</v>
      </c>
      <c r="V14" s="63">
        <v>0</v>
      </c>
      <c r="W14" s="64">
        <v>0</v>
      </c>
      <c r="X14" s="104">
        <f t="shared" si="2"/>
        <v>66</v>
      </c>
      <c r="Y14" s="105">
        <f t="shared" si="3"/>
        <v>165</v>
      </c>
      <c r="Z14" s="104">
        <f t="shared" si="0"/>
        <v>48</v>
      </c>
      <c r="AA14" s="105">
        <f t="shared" si="1"/>
        <v>151</v>
      </c>
      <c r="AB14" s="108"/>
    </row>
    <row r="15" spans="1:28" ht="12" customHeight="1" x14ac:dyDescent="0.2">
      <c r="A15" s="94">
        <v>10</v>
      </c>
      <c r="B15" s="36">
        <v>14</v>
      </c>
      <c r="C15" s="36">
        <v>56</v>
      </c>
      <c r="D15" s="36">
        <v>1</v>
      </c>
      <c r="E15" s="36">
        <v>0</v>
      </c>
      <c r="F15" s="36">
        <v>24</v>
      </c>
      <c r="G15" s="36">
        <v>51</v>
      </c>
      <c r="H15" s="36">
        <v>2</v>
      </c>
      <c r="I15" s="36">
        <v>0</v>
      </c>
      <c r="J15" s="36">
        <v>5</v>
      </c>
      <c r="K15" s="36">
        <v>0</v>
      </c>
      <c r="L15" s="36">
        <v>9</v>
      </c>
      <c r="M15" s="36">
        <v>44</v>
      </c>
      <c r="N15" s="36">
        <v>0</v>
      </c>
      <c r="O15" s="36">
        <v>0</v>
      </c>
      <c r="P15" s="36">
        <v>4</v>
      </c>
      <c r="Q15" s="36">
        <v>2</v>
      </c>
      <c r="R15" s="36">
        <v>0</v>
      </c>
      <c r="S15" s="36">
        <v>0</v>
      </c>
      <c r="T15" s="74">
        <v>3</v>
      </c>
      <c r="U15" s="74">
        <v>21</v>
      </c>
      <c r="V15" s="74">
        <v>0</v>
      </c>
      <c r="W15" s="75">
        <v>0</v>
      </c>
      <c r="X15" s="106">
        <f t="shared" si="2"/>
        <v>62</v>
      </c>
      <c r="Y15" s="107">
        <f t="shared" si="3"/>
        <v>174</v>
      </c>
      <c r="Z15" s="106">
        <f t="shared" si="0"/>
        <v>50</v>
      </c>
      <c r="AA15" s="107">
        <f t="shared" si="1"/>
        <v>172</v>
      </c>
      <c r="AB15" s="108"/>
    </row>
    <row r="16" spans="1:28" ht="12" customHeight="1" x14ac:dyDescent="0.2">
      <c r="A16" s="92">
        <v>11</v>
      </c>
      <c r="B16" s="34">
        <v>8</v>
      </c>
      <c r="C16" s="34">
        <v>24</v>
      </c>
      <c r="D16" s="34">
        <v>0</v>
      </c>
      <c r="E16" s="34">
        <v>1</v>
      </c>
      <c r="F16" s="34">
        <v>23</v>
      </c>
      <c r="G16" s="34">
        <v>23</v>
      </c>
      <c r="H16" s="34">
        <v>0</v>
      </c>
      <c r="I16" s="34">
        <v>2</v>
      </c>
      <c r="J16" s="34">
        <v>4</v>
      </c>
      <c r="K16" s="34">
        <v>2</v>
      </c>
      <c r="L16" s="34">
        <v>6</v>
      </c>
      <c r="M16" s="34">
        <v>20</v>
      </c>
      <c r="N16" s="34">
        <v>0</v>
      </c>
      <c r="O16" s="34">
        <v>0</v>
      </c>
      <c r="P16" s="34">
        <v>4</v>
      </c>
      <c r="Q16" s="34">
        <v>2</v>
      </c>
      <c r="R16" s="34">
        <v>0</v>
      </c>
      <c r="S16" s="34">
        <v>0</v>
      </c>
      <c r="T16" s="34">
        <v>0</v>
      </c>
      <c r="U16" s="33">
        <v>6</v>
      </c>
      <c r="V16" s="33">
        <v>0</v>
      </c>
      <c r="W16" s="59">
        <v>0</v>
      </c>
      <c r="X16" s="102">
        <f t="shared" si="2"/>
        <v>45</v>
      </c>
      <c r="Y16" s="103">
        <f t="shared" si="3"/>
        <v>80</v>
      </c>
      <c r="Z16" s="102">
        <f t="shared" si="0"/>
        <v>37</v>
      </c>
      <c r="AA16" s="103">
        <f t="shared" si="1"/>
        <v>73</v>
      </c>
      <c r="AB16" s="108"/>
    </row>
    <row r="17" spans="1:28" ht="12" customHeight="1" x14ac:dyDescent="0.2">
      <c r="A17" s="93">
        <v>12</v>
      </c>
      <c r="B17" s="35">
        <v>9</v>
      </c>
      <c r="C17" s="35">
        <v>17</v>
      </c>
      <c r="D17" s="35">
        <v>0</v>
      </c>
      <c r="E17" s="35">
        <v>0</v>
      </c>
      <c r="F17" s="35">
        <v>20</v>
      </c>
      <c r="G17" s="35">
        <v>16</v>
      </c>
      <c r="H17" s="35">
        <v>1</v>
      </c>
      <c r="I17" s="35">
        <v>1</v>
      </c>
      <c r="J17" s="35">
        <v>3</v>
      </c>
      <c r="K17" s="35">
        <v>0</v>
      </c>
      <c r="L17" s="35">
        <v>3</v>
      </c>
      <c r="M17" s="35">
        <v>12</v>
      </c>
      <c r="N17" s="35">
        <v>0</v>
      </c>
      <c r="O17" s="35">
        <v>0</v>
      </c>
      <c r="P17" s="35">
        <v>3</v>
      </c>
      <c r="Q17" s="35">
        <v>3</v>
      </c>
      <c r="R17" s="35">
        <v>0</v>
      </c>
      <c r="S17" s="35">
        <v>0</v>
      </c>
      <c r="T17" s="35">
        <v>0</v>
      </c>
      <c r="U17" s="63">
        <v>5</v>
      </c>
      <c r="V17" s="63">
        <v>0</v>
      </c>
      <c r="W17" s="64">
        <v>0</v>
      </c>
      <c r="X17" s="104">
        <f t="shared" si="2"/>
        <v>39</v>
      </c>
      <c r="Y17" s="105">
        <f t="shared" si="3"/>
        <v>54</v>
      </c>
      <c r="Z17" s="104">
        <f t="shared" si="0"/>
        <v>32</v>
      </c>
      <c r="AA17" s="105">
        <f t="shared" si="1"/>
        <v>50</v>
      </c>
      <c r="AB17" s="108"/>
    </row>
    <row r="18" spans="1:28" ht="12" customHeight="1" x14ac:dyDescent="0.2">
      <c r="A18" s="94">
        <v>13</v>
      </c>
      <c r="B18" s="36">
        <v>8</v>
      </c>
      <c r="C18" s="36">
        <v>10</v>
      </c>
      <c r="D18" s="36">
        <v>0</v>
      </c>
      <c r="E18" s="36">
        <v>0</v>
      </c>
      <c r="F18" s="36">
        <v>22</v>
      </c>
      <c r="G18" s="36">
        <v>9</v>
      </c>
      <c r="H18" s="36">
        <v>0</v>
      </c>
      <c r="I18" s="36">
        <v>0</v>
      </c>
      <c r="J18" s="36">
        <v>3</v>
      </c>
      <c r="K18" s="36">
        <v>0</v>
      </c>
      <c r="L18" s="36">
        <v>10</v>
      </c>
      <c r="M18" s="36">
        <v>7</v>
      </c>
      <c r="N18" s="36">
        <v>0</v>
      </c>
      <c r="O18" s="36">
        <v>0</v>
      </c>
      <c r="P18" s="36">
        <v>3</v>
      </c>
      <c r="Q18" s="36">
        <v>2</v>
      </c>
      <c r="R18" s="36">
        <v>0</v>
      </c>
      <c r="S18" s="36">
        <v>0</v>
      </c>
      <c r="T18" s="74">
        <v>1</v>
      </c>
      <c r="U18" s="74">
        <v>1</v>
      </c>
      <c r="V18" s="74">
        <v>0</v>
      </c>
      <c r="W18" s="75">
        <v>0</v>
      </c>
      <c r="X18" s="106">
        <f t="shared" si="2"/>
        <v>47</v>
      </c>
      <c r="Y18" s="107">
        <f t="shared" si="3"/>
        <v>29</v>
      </c>
      <c r="Z18" s="106">
        <f t="shared" si="0"/>
        <v>41</v>
      </c>
      <c r="AA18" s="107">
        <f t="shared" si="1"/>
        <v>27</v>
      </c>
      <c r="AB18" s="108"/>
    </row>
    <row r="19" spans="1:28" ht="12" customHeight="1" x14ac:dyDescent="0.2">
      <c r="A19" s="92">
        <v>14</v>
      </c>
      <c r="B19" s="34">
        <v>7</v>
      </c>
      <c r="C19" s="34">
        <v>15</v>
      </c>
      <c r="D19" s="34">
        <v>0</v>
      </c>
      <c r="E19" s="34">
        <v>0</v>
      </c>
      <c r="F19" s="34">
        <v>22</v>
      </c>
      <c r="G19" s="34">
        <v>13</v>
      </c>
      <c r="H19" s="34">
        <v>1</v>
      </c>
      <c r="I19" s="34">
        <v>5</v>
      </c>
      <c r="J19" s="34">
        <v>3</v>
      </c>
      <c r="K19" s="34">
        <v>0</v>
      </c>
      <c r="L19" s="34">
        <v>6</v>
      </c>
      <c r="M19" s="34">
        <v>7</v>
      </c>
      <c r="N19" s="34">
        <v>0</v>
      </c>
      <c r="O19" s="34">
        <v>0</v>
      </c>
      <c r="P19" s="34">
        <v>2</v>
      </c>
      <c r="Q19" s="34">
        <v>3</v>
      </c>
      <c r="R19" s="34">
        <v>0</v>
      </c>
      <c r="S19" s="34">
        <v>0</v>
      </c>
      <c r="T19" s="34">
        <v>0</v>
      </c>
      <c r="U19" s="33"/>
      <c r="V19" s="33">
        <v>0</v>
      </c>
      <c r="W19" s="59">
        <v>0</v>
      </c>
      <c r="X19" s="102">
        <f t="shared" si="2"/>
        <v>41</v>
      </c>
      <c r="Y19" s="103">
        <f t="shared" si="3"/>
        <v>43</v>
      </c>
      <c r="Z19" s="102">
        <f t="shared" si="0"/>
        <v>35</v>
      </c>
      <c r="AA19" s="103">
        <f t="shared" si="1"/>
        <v>35</v>
      </c>
      <c r="AB19" s="108"/>
    </row>
    <row r="20" spans="1:28" ht="12" customHeight="1" x14ac:dyDescent="0.2">
      <c r="A20" s="93">
        <v>15</v>
      </c>
      <c r="B20" s="35">
        <v>7</v>
      </c>
      <c r="C20" s="35">
        <v>21</v>
      </c>
      <c r="D20" s="35">
        <v>1</v>
      </c>
      <c r="E20" s="35">
        <v>2</v>
      </c>
      <c r="F20" s="35">
        <v>21</v>
      </c>
      <c r="G20" s="35">
        <v>20</v>
      </c>
      <c r="H20" s="35">
        <v>1</v>
      </c>
      <c r="I20" s="35">
        <v>3</v>
      </c>
      <c r="J20" s="35">
        <v>2</v>
      </c>
      <c r="K20" s="35">
        <v>0</v>
      </c>
      <c r="L20" s="35">
        <v>7</v>
      </c>
      <c r="M20" s="35">
        <v>16</v>
      </c>
      <c r="N20" s="35">
        <v>0</v>
      </c>
      <c r="O20" s="35">
        <v>0</v>
      </c>
      <c r="P20" s="35">
        <v>2</v>
      </c>
      <c r="Q20" s="35">
        <v>1</v>
      </c>
      <c r="R20" s="35">
        <v>0</v>
      </c>
      <c r="S20" s="35">
        <v>0</v>
      </c>
      <c r="T20" s="35">
        <v>0</v>
      </c>
      <c r="U20" s="63">
        <v>4</v>
      </c>
      <c r="V20" s="63">
        <v>0</v>
      </c>
      <c r="W20" s="64">
        <v>0</v>
      </c>
      <c r="X20" s="104">
        <f t="shared" si="2"/>
        <v>41</v>
      </c>
      <c r="Y20" s="105">
        <f t="shared" si="3"/>
        <v>67</v>
      </c>
      <c r="Z20" s="104">
        <f t="shared" si="0"/>
        <v>35</v>
      </c>
      <c r="AA20" s="105">
        <f t="shared" si="1"/>
        <v>61</v>
      </c>
      <c r="AB20" s="108"/>
    </row>
    <row r="21" spans="1:28" ht="12" customHeight="1" x14ac:dyDescent="0.2">
      <c r="A21" s="94">
        <v>16</v>
      </c>
      <c r="B21" s="36">
        <v>8</v>
      </c>
      <c r="C21" s="36">
        <v>14</v>
      </c>
      <c r="D21" s="36">
        <v>1</v>
      </c>
      <c r="E21" s="36">
        <v>0</v>
      </c>
      <c r="F21" s="36">
        <v>21</v>
      </c>
      <c r="G21" s="36">
        <v>11</v>
      </c>
      <c r="H21" s="36">
        <v>2</v>
      </c>
      <c r="I21" s="36">
        <v>2</v>
      </c>
      <c r="J21" s="36">
        <v>2</v>
      </c>
      <c r="K21" s="36">
        <v>0</v>
      </c>
      <c r="L21" s="36">
        <v>2</v>
      </c>
      <c r="M21" s="36">
        <v>10</v>
      </c>
      <c r="N21" s="36">
        <v>0</v>
      </c>
      <c r="O21" s="36">
        <v>0</v>
      </c>
      <c r="P21" s="36">
        <v>2</v>
      </c>
      <c r="Q21" s="36"/>
      <c r="R21" s="36">
        <v>0</v>
      </c>
      <c r="S21" s="36">
        <v>0</v>
      </c>
      <c r="T21" s="36">
        <v>0</v>
      </c>
      <c r="U21" s="74">
        <v>2</v>
      </c>
      <c r="V21" s="74">
        <v>0</v>
      </c>
      <c r="W21" s="75">
        <v>0</v>
      </c>
      <c r="X21" s="106">
        <f t="shared" si="2"/>
        <v>38</v>
      </c>
      <c r="Y21" s="107">
        <f t="shared" si="3"/>
        <v>39</v>
      </c>
      <c r="Z21" s="106">
        <f t="shared" si="0"/>
        <v>31</v>
      </c>
      <c r="AA21" s="107">
        <f t="shared" si="1"/>
        <v>37</v>
      </c>
      <c r="AB21" s="108"/>
    </row>
    <row r="22" spans="1:28" ht="12" customHeight="1" x14ac:dyDescent="0.2">
      <c r="A22" s="92">
        <v>17</v>
      </c>
      <c r="B22" s="34">
        <v>8</v>
      </c>
      <c r="C22" s="34">
        <v>24</v>
      </c>
      <c r="D22" s="34">
        <v>1</v>
      </c>
      <c r="E22" s="34">
        <v>0</v>
      </c>
      <c r="F22" s="34">
        <v>23</v>
      </c>
      <c r="G22" s="34">
        <v>21</v>
      </c>
      <c r="H22" s="34">
        <v>3</v>
      </c>
      <c r="I22" s="34">
        <v>0</v>
      </c>
      <c r="J22" s="34">
        <v>3</v>
      </c>
      <c r="K22" s="34">
        <v>1</v>
      </c>
      <c r="L22" s="34">
        <v>7</v>
      </c>
      <c r="M22" s="34">
        <v>16</v>
      </c>
      <c r="N22" s="34">
        <v>0</v>
      </c>
      <c r="O22" s="34">
        <v>0</v>
      </c>
      <c r="P22" s="34">
        <v>2</v>
      </c>
      <c r="Q22" s="34">
        <v>1</v>
      </c>
      <c r="R22" s="34">
        <v>0</v>
      </c>
      <c r="S22" s="34">
        <v>0</v>
      </c>
      <c r="T22" s="33">
        <v>1</v>
      </c>
      <c r="U22" s="33">
        <v>4</v>
      </c>
      <c r="V22" s="33">
        <v>0</v>
      </c>
      <c r="W22" s="59">
        <v>0</v>
      </c>
      <c r="X22" s="102">
        <f t="shared" si="2"/>
        <v>48</v>
      </c>
      <c r="Y22" s="103">
        <f t="shared" si="3"/>
        <v>67</v>
      </c>
      <c r="Z22" s="102">
        <f t="shared" si="0"/>
        <v>39</v>
      </c>
      <c r="AA22" s="103">
        <f t="shared" si="1"/>
        <v>65</v>
      </c>
      <c r="AB22" s="108"/>
    </row>
    <row r="23" spans="1:28" ht="12" customHeight="1" x14ac:dyDescent="0.2">
      <c r="A23" s="93">
        <v>18</v>
      </c>
      <c r="B23" s="35">
        <v>11</v>
      </c>
      <c r="C23" s="35">
        <v>21</v>
      </c>
      <c r="D23" s="35">
        <v>3</v>
      </c>
      <c r="E23" s="35">
        <v>0</v>
      </c>
      <c r="F23" s="35">
        <v>20</v>
      </c>
      <c r="G23" s="35">
        <v>19</v>
      </c>
      <c r="H23" s="35">
        <v>3</v>
      </c>
      <c r="I23" s="35">
        <v>0</v>
      </c>
      <c r="J23" s="35">
        <v>4</v>
      </c>
      <c r="K23" s="35">
        <v>0</v>
      </c>
      <c r="L23" s="35">
        <v>8</v>
      </c>
      <c r="M23" s="35">
        <v>14</v>
      </c>
      <c r="N23" s="35">
        <v>0</v>
      </c>
      <c r="O23" s="35">
        <v>0</v>
      </c>
      <c r="P23" s="35">
        <v>4</v>
      </c>
      <c r="Q23" s="35">
        <v>2</v>
      </c>
      <c r="R23" s="35">
        <v>0</v>
      </c>
      <c r="S23" s="35">
        <v>0</v>
      </c>
      <c r="T23" s="63">
        <v>1</v>
      </c>
      <c r="U23" s="63">
        <v>4</v>
      </c>
      <c r="V23" s="63">
        <v>0</v>
      </c>
      <c r="W23" s="64">
        <v>0</v>
      </c>
      <c r="X23" s="104">
        <f t="shared" si="2"/>
        <v>54</v>
      </c>
      <c r="Y23" s="105">
        <f t="shared" si="3"/>
        <v>60</v>
      </c>
      <c r="Z23" s="104">
        <f t="shared" si="0"/>
        <v>40</v>
      </c>
      <c r="AA23" s="105">
        <f t="shared" si="1"/>
        <v>58</v>
      </c>
      <c r="AB23" s="108"/>
    </row>
    <row r="24" spans="1:28" ht="12" customHeight="1" x14ac:dyDescent="0.2">
      <c r="A24" s="94">
        <v>19</v>
      </c>
      <c r="B24" s="36">
        <v>13</v>
      </c>
      <c r="C24" s="36">
        <v>10</v>
      </c>
      <c r="D24" s="36">
        <v>1</v>
      </c>
      <c r="E24" s="36">
        <v>0</v>
      </c>
      <c r="F24" s="36">
        <v>23</v>
      </c>
      <c r="G24" s="36">
        <v>8</v>
      </c>
      <c r="H24" s="36">
        <v>2</v>
      </c>
      <c r="I24" s="36">
        <v>0</v>
      </c>
      <c r="J24" s="36">
        <v>3</v>
      </c>
      <c r="K24" s="36">
        <v>1</v>
      </c>
      <c r="L24" s="36">
        <v>4</v>
      </c>
      <c r="M24" s="36">
        <v>7</v>
      </c>
      <c r="N24" s="36">
        <v>0</v>
      </c>
      <c r="O24" s="36">
        <v>0</v>
      </c>
      <c r="P24" s="36">
        <v>5</v>
      </c>
      <c r="Q24" s="36">
        <v>3</v>
      </c>
      <c r="R24" s="36">
        <v>0</v>
      </c>
      <c r="S24" s="36">
        <v>0</v>
      </c>
      <c r="T24" s="36">
        <v>0</v>
      </c>
      <c r="U24" s="74">
        <v>3</v>
      </c>
      <c r="V24" s="74">
        <v>0</v>
      </c>
      <c r="W24" s="75">
        <v>0</v>
      </c>
      <c r="X24" s="106">
        <f t="shared" si="2"/>
        <v>51</v>
      </c>
      <c r="Y24" s="107">
        <f t="shared" si="3"/>
        <v>32</v>
      </c>
      <c r="Z24" s="106">
        <f t="shared" si="0"/>
        <v>40</v>
      </c>
      <c r="AA24" s="107">
        <f t="shared" si="1"/>
        <v>28</v>
      </c>
      <c r="AB24" s="108"/>
    </row>
    <row r="25" spans="1:28" ht="12" customHeight="1" x14ac:dyDescent="0.2">
      <c r="A25" s="92">
        <v>20</v>
      </c>
      <c r="B25" s="34">
        <v>11</v>
      </c>
      <c r="C25" s="34">
        <v>16</v>
      </c>
      <c r="D25" s="34">
        <v>0</v>
      </c>
      <c r="E25" s="34">
        <v>0</v>
      </c>
      <c r="F25" s="34">
        <v>22</v>
      </c>
      <c r="G25" s="34">
        <v>16</v>
      </c>
      <c r="H25" s="34">
        <v>1</v>
      </c>
      <c r="I25" s="34">
        <v>0</v>
      </c>
      <c r="J25" s="34">
        <v>4</v>
      </c>
      <c r="K25" s="34">
        <v>0</v>
      </c>
      <c r="L25" s="34">
        <v>2</v>
      </c>
      <c r="M25" s="34">
        <v>11</v>
      </c>
      <c r="N25" s="34">
        <v>0</v>
      </c>
      <c r="O25" s="34">
        <v>0</v>
      </c>
      <c r="P25" s="34">
        <v>3</v>
      </c>
      <c r="Q25" s="34">
        <v>2</v>
      </c>
      <c r="R25" s="34">
        <v>0</v>
      </c>
      <c r="S25" s="34">
        <v>0</v>
      </c>
      <c r="T25" s="33">
        <v>1</v>
      </c>
      <c r="U25" s="33">
        <v>5</v>
      </c>
      <c r="V25" s="33">
        <v>0</v>
      </c>
      <c r="W25" s="59">
        <v>0</v>
      </c>
      <c r="X25" s="102">
        <f t="shared" si="2"/>
        <v>44</v>
      </c>
      <c r="Y25" s="103">
        <f t="shared" si="3"/>
        <v>50</v>
      </c>
      <c r="Z25" s="102">
        <f t="shared" si="0"/>
        <v>36</v>
      </c>
      <c r="AA25" s="103">
        <f t="shared" si="1"/>
        <v>48</v>
      </c>
      <c r="AB25" s="108"/>
    </row>
    <row r="26" spans="1:28" ht="12" customHeight="1" x14ac:dyDescent="0.2">
      <c r="A26" s="93">
        <v>21</v>
      </c>
      <c r="B26" s="35">
        <v>11</v>
      </c>
      <c r="C26" s="35">
        <v>7</v>
      </c>
      <c r="D26" s="35">
        <v>0</v>
      </c>
      <c r="E26" s="35">
        <v>0</v>
      </c>
      <c r="F26" s="35">
        <v>15</v>
      </c>
      <c r="G26" s="35">
        <v>6</v>
      </c>
      <c r="H26" s="35">
        <v>1</v>
      </c>
      <c r="I26" s="35">
        <v>0</v>
      </c>
      <c r="J26" s="35">
        <v>4</v>
      </c>
      <c r="K26" s="35">
        <v>0</v>
      </c>
      <c r="L26" s="35">
        <v>6</v>
      </c>
      <c r="M26" s="35">
        <v>6</v>
      </c>
      <c r="N26" s="35">
        <v>0</v>
      </c>
      <c r="O26" s="35">
        <v>0</v>
      </c>
      <c r="P26" s="35">
        <v>6</v>
      </c>
      <c r="Q26" s="35">
        <v>1</v>
      </c>
      <c r="R26" s="35">
        <v>0</v>
      </c>
      <c r="S26" s="35">
        <v>0</v>
      </c>
      <c r="T26" s="35">
        <v>0</v>
      </c>
      <c r="U26" s="63">
        <v>2</v>
      </c>
      <c r="V26" s="63">
        <v>0</v>
      </c>
      <c r="W26" s="64">
        <v>0</v>
      </c>
      <c r="X26" s="104">
        <f t="shared" si="2"/>
        <v>43</v>
      </c>
      <c r="Y26" s="105">
        <f t="shared" si="3"/>
        <v>22</v>
      </c>
      <c r="Z26" s="104">
        <f t="shared" si="0"/>
        <v>32</v>
      </c>
      <c r="AA26" s="105">
        <f t="shared" si="1"/>
        <v>21</v>
      </c>
      <c r="AB26" s="108"/>
    </row>
    <row r="27" spans="1:28" ht="12" customHeight="1" thickBot="1" x14ac:dyDescent="0.25">
      <c r="A27" s="95" t="s">
        <v>17</v>
      </c>
      <c r="B27" s="28">
        <f t="shared" ref="B27:W27" si="4">SUM(B6:B26)</f>
        <v>222</v>
      </c>
      <c r="C27" s="28">
        <f t="shared" si="4"/>
        <v>476</v>
      </c>
      <c r="D27" s="28">
        <f t="shared" si="4"/>
        <v>17</v>
      </c>
      <c r="E27" s="28">
        <f t="shared" si="4"/>
        <v>18</v>
      </c>
      <c r="F27" s="28">
        <f t="shared" si="4"/>
        <v>455</v>
      </c>
      <c r="G27" s="28">
        <f t="shared" si="4"/>
        <v>425</v>
      </c>
      <c r="H27" s="28">
        <f t="shared" si="4"/>
        <v>37</v>
      </c>
      <c r="I27" s="28">
        <f t="shared" si="4"/>
        <v>35</v>
      </c>
      <c r="J27" s="28">
        <f t="shared" si="4"/>
        <v>83</v>
      </c>
      <c r="K27" s="28">
        <f t="shared" si="4"/>
        <v>7</v>
      </c>
      <c r="L27" s="28">
        <f t="shared" si="4"/>
        <v>146</v>
      </c>
      <c r="M27" s="28">
        <f t="shared" si="4"/>
        <v>338</v>
      </c>
      <c r="N27" s="28">
        <f t="shared" si="4"/>
        <v>0</v>
      </c>
      <c r="O27" s="28">
        <f t="shared" si="4"/>
        <v>2</v>
      </c>
      <c r="P27" s="28">
        <f t="shared" si="4"/>
        <v>131</v>
      </c>
      <c r="Q27" s="28">
        <f t="shared" si="4"/>
        <v>47</v>
      </c>
      <c r="R27" s="28">
        <v>0</v>
      </c>
      <c r="S27" s="28">
        <v>0</v>
      </c>
      <c r="T27" s="28">
        <f t="shared" si="4"/>
        <v>54</v>
      </c>
      <c r="U27" s="28">
        <f t="shared" si="4"/>
        <v>209</v>
      </c>
      <c r="V27" s="28">
        <f t="shared" si="4"/>
        <v>0</v>
      </c>
      <c r="W27" s="29">
        <f t="shared" si="4"/>
        <v>0</v>
      </c>
      <c r="X27" s="96">
        <f t="shared" si="2"/>
        <v>1145</v>
      </c>
      <c r="Y27" s="29">
        <f t="shared" si="3"/>
        <v>1557</v>
      </c>
      <c r="Z27" s="96">
        <f t="shared" si="0"/>
        <v>877</v>
      </c>
      <c r="AA27" s="29">
        <f t="shared" si="1"/>
        <v>1448</v>
      </c>
      <c r="AB27" s="19"/>
    </row>
    <row r="28" spans="1:28" ht="12" customHeight="1" x14ac:dyDescent="0.2">
      <c r="A28" s="97" t="s">
        <v>18</v>
      </c>
      <c r="B28" s="37">
        <v>4</v>
      </c>
      <c r="C28" s="37">
        <v>0</v>
      </c>
      <c r="D28" s="37">
        <v>1</v>
      </c>
      <c r="E28" s="37">
        <v>0</v>
      </c>
      <c r="F28" s="37">
        <v>4</v>
      </c>
      <c r="G28" s="37">
        <v>0</v>
      </c>
      <c r="H28" s="37">
        <v>1</v>
      </c>
      <c r="I28" s="37">
        <v>0</v>
      </c>
      <c r="J28" s="37">
        <v>0</v>
      </c>
      <c r="K28" s="37">
        <v>0</v>
      </c>
      <c r="L28" s="37">
        <v>8</v>
      </c>
      <c r="M28" s="37">
        <v>0</v>
      </c>
      <c r="N28" s="37">
        <v>0</v>
      </c>
      <c r="O28" s="37">
        <v>0</v>
      </c>
      <c r="P28" s="37">
        <v>3</v>
      </c>
      <c r="Q28" s="37"/>
      <c r="R28" s="37">
        <v>0</v>
      </c>
      <c r="S28" s="37">
        <v>0</v>
      </c>
      <c r="T28" s="63">
        <v>14</v>
      </c>
      <c r="U28" s="63">
        <v>1</v>
      </c>
      <c r="V28" s="63">
        <v>0</v>
      </c>
      <c r="W28" s="64">
        <v>0</v>
      </c>
      <c r="X28" s="98">
        <f t="shared" si="2"/>
        <v>35</v>
      </c>
      <c r="Y28" s="99">
        <f t="shared" si="3"/>
        <v>1</v>
      </c>
      <c r="Z28" s="98">
        <f t="shared" si="0"/>
        <v>30</v>
      </c>
      <c r="AA28" s="99">
        <f t="shared" si="1"/>
        <v>1</v>
      </c>
      <c r="AB28" s="108"/>
    </row>
    <row r="29" spans="1:28" ht="12" customHeight="1" thickBot="1" x14ac:dyDescent="0.25">
      <c r="A29" s="95" t="s">
        <v>19</v>
      </c>
      <c r="B29" s="28">
        <f t="shared" ref="B29:U29" si="5">SUM(B27:B28)</f>
        <v>226</v>
      </c>
      <c r="C29" s="28">
        <f t="shared" si="5"/>
        <v>476</v>
      </c>
      <c r="D29" s="28">
        <f t="shared" si="5"/>
        <v>18</v>
      </c>
      <c r="E29" s="28">
        <f t="shared" si="5"/>
        <v>18</v>
      </c>
      <c r="F29" s="28">
        <f t="shared" si="5"/>
        <v>459</v>
      </c>
      <c r="G29" s="28">
        <f t="shared" si="5"/>
        <v>425</v>
      </c>
      <c r="H29" s="28">
        <f t="shared" si="5"/>
        <v>38</v>
      </c>
      <c r="I29" s="28">
        <f t="shared" si="5"/>
        <v>35</v>
      </c>
      <c r="J29" s="28">
        <f t="shared" si="5"/>
        <v>83</v>
      </c>
      <c r="K29" s="28">
        <f t="shared" si="5"/>
        <v>7</v>
      </c>
      <c r="L29" s="28">
        <f t="shared" si="5"/>
        <v>154</v>
      </c>
      <c r="M29" s="28">
        <f t="shared" si="5"/>
        <v>338</v>
      </c>
      <c r="N29" s="28">
        <f t="shared" si="5"/>
        <v>0</v>
      </c>
      <c r="O29" s="28">
        <f t="shared" si="5"/>
        <v>2</v>
      </c>
      <c r="P29" s="28">
        <f t="shared" si="5"/>
        <v>134</v>
      </c>
      <c r="Q29" s="28">
        <f t="shared" si="5"/>
        <v>47</v>
      </c>
      <c r="R29" s="28">
        <v>0</v>
      </c>
      <c r="S29" s="28">
        <v>0</v>
      </c>
      <c r="T29" s="28">
        <f t="shared" si="5"/>
        <v>68</v>
      </c>
      <c r="U29" s="28">
        <f t="shared" si="5"/>
        <v>210</v>
      </c>
      <c r="V29" s="28">
        <f>SUM(V27:V28)</f>
        <v>0</v>
      </c>
      <c r="W29" s="29">
        <f>SUM(W27:W28)</f>
        <v>0</v>
      </c>
      <c r="X29" s="96">
        <f t="shared" si="2"/>
        <v>1180</v>
      </c>
      <c r="Y29" s="29">
        <f t="shared" si="3"/>
        <v>1558</v>
      </c>
      <c r="Z29" s="96">
        <f t="shared" si="0"/>
        <v>907</v>
      </c>
      <c r="AA29" s="29">
        <f t="shared" si="1"/>
        <v>1449</v>
      </c>
      <c r="AB29" s="19"/>
    </row>
    <row r="30" spans="1:28"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2" customHeight="1" x14ac:dyDescent="0.2">
      <c r="A31" s="77" t="s">
        <v>290</v>
      </c>
      <c r="D31" s="100"/>
    </row>
    <row r="33" spans="1:27" ht="24" customHeight="1" thickBot="1" x14ac:dyDescent="0.35">
      <c r="A33" s="53" t="s">
        <v>185</v>
      </c>
    </row>
    <row r="34" spans="1:27" ht="12" customHeight="1" x14ac:dyDescent="0.2">
      <c r="A34" s="436" t="s">
        <v>22</v>
      </c>
      <c r="B34" s="401" t="s">
        <v>0</v>
      </c>
      <c r="C34" s="401"/>
      <c r="D34" s="401" t="s">
        <v>1</v>
      </c>
      <c r="E34" s="401"/>
      <c r="F34" s="401" t="s">
        <v>2</v>
      </c>
      <c r="G34" s="401"/>
      <c r="H34" s="401" t="s">
        <v>3</v>
      </c>
      <c r="I34" s="401"/>
      <c r="J34" s="401" t="s">
        <v>4</v>
      </c>
      <c r="K34" s="401"/>
      <c r="L34" s="401" t="s">
        <v>5</v>
      </c>
      <c r="M34" s="401"/>
      <c r="N34" s="401" t="s">
        <v>6</v>
      </c>
      <c r="O34" s="401"/>
      <c r="P34" s="401" t="s">
        <v>7</v>
      </c>
      <c r="Q34" s="401"/>
      <c r="R34" s="391" t="s">
        <v>8</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16</v>
      </c>
      <c r="C36" s="34">
        <v>32</v>
      </c>
      <c r="D36" s="34">
        <v>1</v>
      </c>
      <c r="E36" s="34"/>
      <c r="F36" s="34">
        <v>27</v>
      </c>
      <c r="G36" s="34">
        <v>25</v>
      </c>
      <c r="H36" s="34">
        <v>2</v>
      </c>
      <c r="I36" s="34">
        <v>1</v>
      </c>
      <c r="J36" s="34">
        <v>5</v>
      </c>
      <c r="K36" s="36">
        <v>0</v>
      </c>
      <c r="L36" s="34">
        <v>13</v>
      </c>
      <c r="M36" s="34">
        <v>21</v>
      </c>
      <c r="N36" s="34">
        <v>0</v>
      </c>
      <c r="O36" s="34">
        <v>1</v>
      </c>
      <c r="P36" s="34">
        <v>23</v>
      </c>
      <c r="Q36" s="34">
        <v>4</v>
      </c>
      <c r="R36" s="34">
        <v>0</v>
      </c>
      <c r="S36" s="34">
        <v>0</v>
      </c>
      <c r="T36" s="33">
        <v>12</v>
      </c>
      <c r="U36" s="33">
        <v>51</v>
      </c>
      <c r="V36" s="33">
        <v>0</v>
      </c>
      <c r="W36" s="59">
        <v>0</v>
      </c>
      <c r="X36" s="102">
        <f t="shared" ref="X36:X53" si="6">SUM(B36,D36,F36,H36,J36,L36,N36,P36,T36)</f>
        <v>99</v>
      </c>
      <c r="Y36" s="103">
        <f t="shared" ref="Y36:Y53" si="7">SUM(C36,E36,G36,I36,K36,M36,O36,Q36,U36)</f>
        <v>135</v>
      </c>
      <c r="Z36" s="102">
        <f t="shared" ref="Z36:Z53" si="8">SUM(B36,F36,L36,T36)</f>
        <v>68</v>
      </c>
      <c r="AA36" s="103">
        <f t="shared" ref="AA36:AA53" si="9">SUM(C36,G36,M36,U36)</f>
        <v>129</v>
      </c>
    </row>
    <row r="37" spans="1:27" ht="12" customHeight="1" x14ac:dyDescent="0.2">
      <c r="A37" s="92">
        <v>2</v>
      </c>
      <c r="B37" s="34">
        <v>5</v>
      </c>
      <c r="C37" s="34">
        <v>31</v>
      </c>
      <c r="D37" s="34"/>
      <c r="E37" s="34">
        <v>1</v>
      </c>
      <c r="F37" s="34">
        <v>10</v>
      </c>
      <c r="G37" s="34">
        <v>24</v>
      </c>
      <c r="H37" s="34">
        <v>1</v>
      </c>
      <c r="I37" s="34">
        <v>1</v>
      </c>
      <c r="J37" s="34">
        <v>4</v>
      </c>
      <c r="K37" s="34">
        <v>0</v>
      </c>
      <c r="L37" s="34">
        <v>5</v>
      </c>
      <c r="M37" s="34">
        <v>20</v>
      </c>
      <c r="N37" s="34">
        <v>0</v>
      </c>
      <c r="O37" s="34">
        <v>0</v>
      </c>
      <c r="P37" s="34">
        <v>5</v>
      </c>
      <c r="Q37" s="34">
        <v>3</v>
      </c>
      <c r="R37" s="34">
        <v>0</v>
      </c>
      <c r="S37" s="34">
        <v>0</v>
      </c>
      <c r="T37" s="33">
        <v>2</v>
      </c>
      <c r="U37" s="33">
        <v>14</v>
      </c>
      <c r="V37" s="33">
        <v>0</v>
      </c>
      <c r="W37" s="59">
        <v>0</v>
      </c>
      <c r="X37" s="102">
        <f t="shared" si="6"/>
        <v>32</v>
      </c>
      <c r="Y37" s="103">
        <f t="shared" si="7"/>
        <v>94</v>
      </c>
      <c r="Z37" s="102">
        <f t="shared" si="8"/>
        <v>22</v>
      </c>
      <c r="AA37" s="103">
        <f t="shared" si="9"/>
        <v>89</v>
      </c>
    </row>
    <row r="38" spans="1:27" ht="12" customHeight="1" x14ac:dyDescent="0.2">
      <c r="A38" s="93">
        <v>3</v>
      </c>
      <c r="B38" s="35">
        <v>11</v>
      </c>
      <c r="C38" s="35">
        <v>28</v>
      </c>
      <c r="D38" s="35">
        <v>1</v>
      </c>
      <c r="E38" s="35">
        <v>2</v>
      </c>
      <c r="F38" s="35">
        <v>28</v>
      </c>
      <c r="G38" s="35">
        <v>26</v>
      </c>
      <c r="H38" s="35">
        <v>2</v>
      </c>
      <c r="I38" s="35">
        <v>3</v>
      </c>
      <c r="J38" s="35">
        <v>8</v>
      </c>
      <c r="K38" s="35">
        <v>0</v>
      </c>
      <c r="L38" s="35">
        <v>13</v>
      </c>
      <c r="M38" s="35">
        <v>22</v>
      </c>
      <c r="N38" s="35">
        <v>0</v>
      </c>
      <c r="O38" s="35">
        <v>0</v>
      </c>
      <c r="P38" s="35">
        <v>21</v>
      </c>
      <c r="Q38" s="35">
        <v>4</v>
      </c>
      <c r="R38" s="35">
        <v>0</v>
      </c>
      <c r="S38" s="35">
        <v>0</v>
      </c>
      <c r="T38" s="63">
        <v>10</v>
      </c>
      <c r="U38" s="63">
        <v>29</v>
      </c>
      <c r="V38" s="63">
        <v>0</v>
      </c>
      <c r="W38" s="64">
        <v>0</v>
      </c>
      <c r="X38" s="104">
        <f t="shared" si="6"/>
        <v>94</v>
      </c>
      <c r="Y38" s="105">
        <f t="shared" si="7"/>
        <v>114</v>
      </c>
      <c r="Z38" s="104">
        <f t="shared" si="8"/>
        <v>62</v>
      </c>
      <c r="AA38" s="105">
        <f t="shared" si="9"/>
        <v>105</v>
      </c>
    </row>
    <row r="39" spans="1:27" ht="12" customHeight="1" x14ac:dyDescent="0.2">
      <c r="A39" s="94">
        <v>4</v>
      </c>
      <c r="B39" s="36">
        <v>28</v>
      </c>
      <c r="C39" s="36">
        <v>27</v>
      </c>
      <c r="D39" s="36">
        <v>2</v>
      </c>
      <c r="E39" s="36">
        <v>1</v>
      </c>
      <c r="F39" s="36">
        <v>53</v>
      </c>
      <c r="G39" s="36">
        <v>26</v>
      </c>
      <c r="H39" s="36">
        <v>5</v>
      </c>
      <c r="I39" s="36">
        <v>1</v>
      </c>
      <c r="J39" s="36">
        <v>9</v>
      </c>
      <c r="K39" s="36">
        <v>1</v>
      </c>
      <c r="L39" s="36">
        <v>18</v>
      </c>
      <c r="M39" s="36">
        <v>19</v>
      </c>
      <c r="N39" s="36">
        <v>0</v>
      </c>
      <c r="O39" s="36">
        <v>0</v>
      </c>
      <c r="P39" s="36">
        <v>17</v>
      </c>
      <c r="Q39" s="36">
        <v>5</v>
      </c>
      <c r="R39" s="36">
        <v>0</v>
      </c>
      <c r="S39" s="36">
        <v>0</v>
      </c>
      <c r="T39" s="74">
        <v>2</v>
      </c>
      <c r="U39" s="74">
        <v>1</v>
      </c>
      <c r="V39" s="74">
        <v>0</v>
      </c>
      <c r="W39" s="75">
        <v>0</v>
      </c>
      <c r="X39" s="106">
        <f t="shared" si="6"/>
        <v>134</v>
      </c>
      <c r="Y39" s="107">
        <f t="shared" si="7"/>
        <v>81</v>
      </c>
      <c r="Z39" s="106">
        <f t="shared" si="8"/>
        <v>101</v>
      </c>
      <c r="AA39" s="107">
        <f t="shared" si="9"/>
        <v>73</v>
      </c>
    </row>
    <row r="40" spans="1:27" ht="12" customHeight="1" x14ac:dyDescent="0.2">
      <c r="A40" s="92">
        <v>5</v>
      </c>
      <c r="B40" s="34">
        <v>11</v>
      </c>
      <c r="C40" s="34">
        <v>27</v>
      </c>
      <c r="D40" s="34"/>
      <c r="E40" s="34">
        <v>4</v>
      </c>
      <c r="F40" s="34">
        <v>19</v>
      </c>
      <c r="G40" s="34">
        <v>22</v>
      </c>
      <c r="H40" s="34">
        <v>0</v>
      </c>
      <c r="I40" s="34">
        <v>4</v>
      </c>
      <c r="J40" s="34">
        <v>5</v>
      </c>
      <c r="K40" s="34">
        <v>0</v>
      </c>
      <c r="L40" s="34">
        <v>9</v>
      </c>
      <c r="M40" s="34">
        <v>18</v>
      </c>
      <c r="N40" s="34">
        <v>0</v>
      </c>
      <c r="O40" s="34">
        <v>0</v>
      </c>
      <c r="P40" s="34">
        <v>9</v>
      </c>
      <c r="Q40" s="34">
        <v>4</v>
      </c>
      <c r="R40" s="34">
        <v>0</v>
      </c>
      <c r="S40" s="34">
        <v>0</v>
      </c>
      <c r="T40" s="33">
        <v>3</v>
      </c>
      <c r="U40" s="33">
        <v>18</v>
      </c>
      <c r="V40" s="33">
        <v>0</v>
      </c>
      <c r="W40" s="59">
        <v>0</v>
      </c>
      <c r="X40" s="102">
        <f t="shared" si="6"/>
        <v>56</v>
      </c>
      <c r="Y40" s="103">
        <f t="shared" si="7"/>
        <v>97</v>
      </c>
      <c r="Z40" s="102">
        <f t="shared" si="8"/>
        <v>42</v>
      </c>
      <c r="AA40" s="103">
        <f t="shared" si="9"/>
        <v>85</v>
      </c>
    </row>
    <row r="41" spans="1:27" ht="12" customHeight="1" x14ac:dyDescent="0.2">
      <c r="A41" s="93">
        <v>6</v>
      </c>
      <c r="B41" s="35">
        <v>10</v>
      </c>
      <c r="C41" s="35">
        <v>25</v>
      </c>
      <c r="D41" s="35">
        <v>2</v>
      </c>
      <c r="E41" s="35">
        <v>2</v>
      </c>
      <c r="F41" s="35">
        <v>20</v>
      </c>
      <c r="G41" s="35">
        <v>25</v>
      </c>
      <c r="H41" s="35">
        <v>2</v>
      </c>
      <c r="I41" s="35">
        <v>4</v>
      </c>
      <c r="J41" s="35">
        <v>4</v>
      </c>
      <c r="K41" s="35">
        <v>0</v>
      </c>
      <c r="L41" s="35">
        <v>9</v>
      </c>
      <c r="M41" s="35">
        <v>22</v>
      </c>
      <c r="N41" s="35">
        <v>0</v>
      </c>
      <c r="O41" s="35">
        <v>0</v>
      </c>
      <c r="P41" s="35">
        <v>6</v>
      </c>
      <c r="Q41" s="35">
        <v>2</v>
      </c>
      <c r="R41" s="35">
        <v>0</v>
      </c>
      <c r="S41" s="35">
        <v>0</v>
      </c>
      <c r="T41" s="63">
        <v>4</v>
      </c>
      <c r="U41" s="63">
        <v>8</v>
      </c>
      <c r="V41" s="63">
        <v>0</v>
      </c>
      <c r="W41" s="64">
        <v>0</v>
      </c>
      <c r="X41" s="104">
        <f t="shared" si="6"/>
        <v>57</v>
      </c>
      <c r="Y41" s="105">
        <f t="shared" si="7"/>
        <v>88</v>
      </c>
      <c r="Z41" s="104">
        <f t="shared" si="8"/>
        <v>43</v>
      </c>
      <c r="AA41" s="105">
        <f t="shared" si="9"/>
        <v>80</v>
      </c>
    </row>
    <row r="42" spans="1:27" ht="12" customHeight="1" x14ac:dyDescent="0.2">
      <c r="A42" s="94">
        <v>7</v>
      </c>
      <c r="B42" s="36">
        <v>16</v>
      </c>
      <c r="C42" s="36">
        <v>36</v>
      </c>
      <c r="D42" s="36"/>
      <c r="E42" s="36">
        <v>1</v>
      </c>
      <c r="F42" s="36">
        <v>34</v>
      </c>
      <c r="G42" s="36">
        <v>33</v>
      </c>
      <c r="H42" s="36">
        <v>2</v>
      </c>
      <c r="I42" s="36">
        <v>2</v>
      </c>
      <c r="J42" s="36">
        <v>6</v>
      </c>
      <c r="K42" s="36">
        <v>2</v>
      </c>
      <c r="L42" s="36">
        <v>9</v>
      </c>
      <c r="M42" s="36">
        <v>21</v>
      </c>
      <c r="N42" s="36">
        <v>0</v>
      </c>
      <c r="O42" s="36">
        <v>0</v>
      </c>
      <c r="P42" s="36">
        <v>8</v>
      </c>
      <c r="Q42" s="36">
        <v>4</v>
      </c>
      <c r="R42" s="36">
        <v>0</v>
      </c>
      <c r="S42" s="36">
        <v>0</v>
      </c>
      <c r="T42" s="74">
        <v>4</v>
      </c>
      <c r="U42" s="74">
        <v>8</v>
      </c>
      <c r="V42" s="74">
        <v>0</v>
      </c>
      <c r="W42" s="75">
        <v>0</v>
      </c>
      <c r="X42" s="106">
        <f t="shared" si="6"/>
        <v>79</v>
      </c>
      <c r="Y42" s="107">
        <f t="shared" si="7"/>
        <v>107</v>
      </c>
      <c r="Z42" s="106">
        <f t="shared" si="8"/>
        <v>63</v>
      </c>
      <c r="AA42" s="107">
        <f t="shared" si="9"/>
        <v>98</v>
      </c>
    </row>
    <row r="43" spans="1:27" ht="12" customHeight="1" x14ac:dyDescent="0.2">
      <c r="A43" s="92">
        <v>8</v>
      </c>
      <c r="B43" s="34">
        <v>27</v>
      </c>
      <c r="C43" s="34">
        <v>18</v>
      </c>
      <c r="D43" s="34"/>
      <c r="E43" s="34"/>
      <c r="F43" s="34">
        <v>32</v>
      </c>
      <c r="G43" s="34">
        <v>16</v>
      </c>
      <c r="H43" s="34">
        <v>3</v>
      </c>
      <c r="I43" s="34">
        <v>0</v>
      </c>
      <c r="J43" s="34">
        <v>8</v>
      </c>
      <c r="K43" s="34">
        <v>1</v>
      </c>
      <c r="L43" s="34">
        <v>11</v>
      </c>
      <c r="M43" s="34">
        <v>14</v>
      </c>
      <c r="N43" s="34">
        <v>0</v>
      </c>
      <c r="O43" s="34">
        <v>0</v>
      </c>
      <c r="P43" s="34">
        <v>9</v>
      </c>
      <c r="Q43" s="34">
        <v>3</v>
      </c>
      <c r="R43" s="34">
        <v>0</v>
      </c>
      <c r="S43" s="34">
        <v>0</v>
      </c>
      <c r="T43" s="33">
        <v>1</v>
      </c>
      <c r="U43" s="33">
        <v>6</v>
      </c>
      <c r="V43" s="33">
        <v>0</v>
      </c>
      <c r="W43" s="59">
        <v>0</v>
      </c>
      <c r="X43" s="102">
        <f t="shared" si="6"/>
        <v>91</v>
      </c>
      <c r="Y43" s="103">
        <f t="shared" si="7"/>
        <v>58</v>
      </c>
      <c r="Z43" s="102">
        <f t="shared" si="8"/>
        <v>71</v>
      </c>
      <c r="AA43" s="103">
        <f t="shared" si="9"/>
        <v>54</v>
      </c>
    </row>
    <row r="44" spans="1:27" ht="12" customHeight="1" x14ac:dyDescent="0.2">
      <c r="A44" s="93">
        <v>9</v>
      </c>
      <c r="B44" s="35">
        <v>13</v>
      </c>
      <c r="C44" s="35">
        <v>24</v>
      </c>
      <c r="D44" s="35"/>
      <c r="E44" s="35"/>
      <c r="F44" s="35">
        <v>40</v>
      </c>
      <c r="G44" s="35">
        <v>23</v>
      </c>
      <c r="H44" s="35">
        <v>0</v>
      </c>
      <c r="I44" s="35">
        <v>0</v>
      </c>
      <c r="J44" s="35">
        <v>6</v>
      </c>
      <c r="K44" s="35">
        <v>0</v>
      </c>
      <c r="L44" s="35">
        <v>9</v>
      </c>
      <c r="M44" s="35">
        <v>17</v>
      </c>
      <c r="N44" s="35">
        <v>0</v>
      </c>
      <c r="O44" s="35">
        <v>0</v>
      </c>
      <c r="P44" s="35">
        <v>7</v>
      </c>
      <c r="Q44" s="35">
        <v>3</v>
      </c>
      <c r="R44" s="35">
        <v>0</v>
      </c>
      <c r="S44" s="35">
        <v>0</v>
      </c>
      <c r="T44" s="63">
        <v>1</v>
      </c>
      <c r="U44" s="63">
        <v>6</v>
      </c>
      <c r="V44" s="63">
        <v>0</v>
      </c>
      <c r="W44" s="64">
        <v>0</v>
      </c>
      <c r="X44" s="104">
        <f t="shared" si="6"/>
        <v>76</v>
      </c>
      <c r="Y44" s="105">
        <f t="shared" si="7"/>
        <v>73</v>
      </c>
      <c r="Z44" s="104">
        <f t="shared" si="8"/>
        <v>63</v>
      </c>
      <c r="AA44" s="105">
        <f t="shared" si="9"/>
        <v>70</v>
      </c>
    </row>
    <row r="45" spans="1:27" ht="12" customHeight="1" x14ac:dyDescent="0.2">
      <c r="A45" s="94">
        <v>10</v>
      </c>
      <c r="B45" s="36">
        <v>17</v>
      </c>
      <c r="C45" s="36">
        <v>25</v>
      </c>
      <c r="D45" s="36">
        <v>3</v>
      </c>
      <c r="E45" s="36"/>
      <c r="F45" s="36">
        <v>37</v>
      </c>
      <c r="G45" s="36">
        <v>23</v>
      </c>
      <c r="H45" s="36">
        <v>3</v>
      </c>
      <c r="I45" s="36"/>
      <c r="J45" s="36">
        <v>5</v>
      </c>
      <c r="K45" s="36">
        <v>0</v>
      </c>
      <c r="L45" s="36">
        <v>9</v>
      </c>
      <c r="M45" s="36">
        <v>20</v>
      </c>
      <c r="N45" s="36">
        <v>0</v>
      </c>
      <c r="O45" s="36">
        <v>0</v>
      </c>
      <c r="P45" s="36">
        <v>6</v>
      </c>
      <c r="Q45" s="36">
        <v>6</v>
      </c>
      <c r="R45" s="36">
        <v>0</v>
      </c>
      <c r="S45" s="36">
        <v>0</v>
      </c>
      <c r="T45" s="74">
        <v>1</v>
      </c>
      <c r="U45" s="74">
        <v>6</v>
      </c>
      <c r="V45" s="74">
        <v>0</v>
      </c>
      <c r="W45" s="75">
        <v>0</v>
      </c>
      <c r="X45" s="106">
        <f t="shared" si="6"/>
        <v>81</v>
      </c>
      <c r="Y45" s="107">
        <f t="shared" si="7"/>
        <v>80</v>
      </c>
      <c r="Z45" s="106">
        <f t="shared" si="8"/>
        <v>64</v>
      </c>
      <c r="AA45" s="107">
        <f t="shared" si="9"/>
        <v>74</v>
      </c>
    </row>
    <row r="46" spans="1:27" ht="12" customHeight="1" x14ac:dyDescent="0.2">
      <c r="A46" s="92">
        <v>11</v>
      </c>
      <c r="B46" s="34">
        <v>13</v>
      </c>
      <c r="C46" s="34">
        <v>34</v>
      </c>
      <c r="D46" s="34">
        <v>2</v>
      </c>
      <c r="E46" s="34"/>
      <c r="F46" s="34">
        <v>40</v>
      </c>
      <c r="G46" s="34">
        <v>30</v>
      </c>
      <c r="H46" s="34">
        <v>5</v>
      </c>
      <c r="I46" s="34">
        <v>1</v>
      </c>
      <c r="J46" s="34">
        <v>7</v>
      </c>
      <c r="K46" s="34">
        <v>1</v>
      </c>
      <c r="L46" s="34">
        <v>8</v>
      </c>
      <c r="M46" s="34">
        <v>25</v>
      </c>
      <c r="N46" s="34">
        <v>0</v>
      </c>
      <c r="O46" s="34">
        <v>0</v>
      </c>
      <c r="P46" s="34">
        <v>3</v>
      </c>
      <c r="Q46" s="34">
        <v>1</v>
      </c>
      <c r="R46" s="34">
        <v>0</v>
      </c>
      <c r="S46" s="34">
        <v>0</v>
      </c>
      <c r="T46" s="33">
        <v>1</v>
      </c>
      <c r="U46" s="33">
        <v>5</v>
      </c>
      <c r="V46" s="33">
        <v>0</v>
      </c>
      <c r="W46" s="59">
        <v>0</v>
      </c>
      <c r="X46" s="102">
        <f t="shared" si="6"/>
        <v>79</v>
      </c>
      <c r="Y46" s="103">
        <f t="shared" si="7"/>
        <v>97</v>
      </c>
      <c r="Z46" s="102">
        <f t="shared" si="8"/>
        <v>62</v>
      </c>
      <c r="AA46" s="103">
        <f t="shared" si="9"/>
        <v>94</v>
      </c>
    </row>
    <row r="47" spans="1:27" ht="12" customHeight="1" x14ac:dyDescent="0.2">
      <c r="A47" s="93">
        <v>12</v>
      </c>
      <c r="B47" s="35">
        <v>17</v>
      </c>
      <c r="C47" s="35">
        <v>39</v>
      </c>
      <c r="D47" s="35">
        <v>1</v>
      </c>
      <c r="E47" s="35">
        <v>2</v>
      </c>
      <c r="F47" s="35">
        <v>37</v>
      </c>
      <c r="G47" s="35">
        <v>35</v>
      </c>
      <c r="H47" s="35">
        <v>2</v>
      </c>
      <c r="I47" s="35">
        <v>5</v>
      </c>
      <c r="J47" s="35">
        <v>4</v>
      </c>
      <c r="K47" s="35">
        <v>0</v>
      </c>
      <c r="L47" s="35">
        <v>10</v>
      </c>
      <c r="M47" s="35">
        <v>28</v>
      </c>
      <c r="N47" s="35">
        <v>0</v>
      </c>
      <c r="O47" s="35">
        <v>0</v>
      </c>
      <c r="P47" s="35">
        <v>4</v>
      </c>
      <c r="Q47" s="35">
        <v>1</v>
      </c>
      <c r="R47" s="35">
        <v>0</v>
      </c>
      <c r="S47" s="35">
        <v>0</v>
      </c>
      <c r="T47" s="35">
        <v>0</v>
      </c>
      <c r="U47" s="63">
        <v>7</v>
      </c>
      <c r="V47" s="63">
        <v>0</v>
      </c>
      <c r="W47" s="64">
        <v>0</v>
      </c>
      <c r="X47" s="104">
        <f t="shared" si="6"/>
        <v>75</v>
      </c>
      <c r="Y47" s="105">
        <f t="shared" si="7"/>
        <v>117</v>
      </c>
      <c r="Z47" s="104">
        <f t="shared" si="8"/>
        <v>64</v>
      </c>
      <c r="AA47" s="105">
        <f t="shared" si="9"/>
        <v>109</v>
      </c>
    </row>
    <row r="48" spans="1:27" ht="12" customHeight="1" x14ac:dyDescent="0.2">
      <c r="A48" s="94">
        <v>13</v>
      </c>
      <c r="B48" s="36">
        <v>10</v>
      </c>
      <c r="C48" s="36">
        <v>57</v>
      </c>
      <c r="D48" s="36">
        <v>1</v>
      </c>
      <c r="E48" s="36">
        <v>1</v>
      </c>
      <c r="F48" s="36">
        <v>23</v>
      </c>
      <c r="G48" s="36">
        <v>53</v>
      </c>
      <c r="H48" s="36">
        <v>3</v>
      </c>
      <c r="I48" s="36">
        <v>3</v>
      </c>
      <c r="J48" s="36">
        <v>5</v>
      </c>
      <c r="K48" s="36">
        <v>1</v>
      </c>
      <c r="L48" s="36">
        <v>8</v>
      </c>
      <c r="M48" s="36">
        <v>43</v>
      </c>
      <c r="N48" s="36">
        <v>0</v>
      </c>
      <c r="O48" s="36">
        <v>0</v>
      </c>
      <c r="P48" s="36">
        <v>5</v>
      </c>
      <c r="Q48" s="36">
        <v>2</v>
      </c>
      <c r="R48" s="36">
        <v>0</v>
      </c>
      <c r="S48" s="36">
        <v>0</v>
      </c>
      <c r="T48" s="74">
        <v>3</v>
      </c>
      <c r="U48" s="74">
        <v>25</v>
      </c>
      <c r="V48" s="74">
        <v>0</v>
      </c>
      <c r="W48" s="75">
        <v>0</v>
      </c>
      <c r="X48" s="106">
        <f t="shared" si="6"/>
        <v>58</v>
      </c>
      <c r="Y48" s="107">
        <f t="shared" si="7"/>
        <v>185</v>
      </c>
      <c r="Z48" s="106">
        <f t="shared" si="8"/>
        <v>44</v>
      </c>
      <c r="AA48" s="107">
        <f t="shared" si="9"/>
        <v>178</v>
      </c>
    </row>
    <row r="49" spans="1:27" ht="12" customHeight="1" x14ac:dyDescent="0.2">
      <c r="A49" s="92">
        <v>14</v>
      </c>
      <c r="B49" s="34">
        <v>18</v>
      </c>
      <c r="C49" s="34">
        <v>45</v>
      </c>
      <c r="D49" s="34">
        <v>4</v>
      </c>
      <c r="E49" s="34">
        <v>3</v>
      </c>
      <c r="F49" s="34">
        <v>22</v>
      </c>
      <c r="G49" s="34">
        <v>39</v>
      </c>
      <c r="H49" s="34">
        <v>6</v>
      </c>
      <c r="I49" s="34">
        <v>3</v>
      </c>
      <c r="J49" s="34">
        <v>3</v>
      </c>
      <c r="K49" s="34">
        <v>1</v>
      </c>
      <c r="L49" s="34">
        <v>7</v>
      </c>
      <c r="M49" s="34">
        <v>35</v>
      </c>
      <c r="N49" s="34">
        <v>0</v>
      </c>
      <c r="O49" s="34">
        <v>0</v>
      </c>
      <c r="P49" s="34">
        <v>6</v>
      </c>
      <c r="Q49" s="34">
        <v>2</v>
      </c>
      <c r="R49" s="34">
        <v>0</v>
      </c>
      <c r="S49" s="34">
        <v>0</v>
      </c>
      <c r="T49" s="33">
        <v>9</v>
      </c>
      <c r="U49" s="33">
        <v>18</v>
      </c>
      <c r="V49" s="33">
        <v>0</v>
      </c>
      <c r="W49" s="59">
        <v>0</v>
      </c>
      <c r="X49" s="102">
        <f t="shared" si="6"/>
        <v>75</v>
      </c>
      <c r="Y49" s="103">
        <f t="shared" si="7"/>
        <v>146</v>
      </c>
      <c r="Z49" s="102">
        <f t="shared" si="8"/>
        <v>56</v>
      </c>
      <c r="AA49" s="103">
        <f t="shared" si="9"/>
        <v>137</v>
      </c>
    </row>
    <row r="50" spans="1:27" ht="12" customHeight="1" x14ac:dyDescent="0.2">
      <c r="A50" s="93">
        <v>15</v>
      </c>
      <c r="B50" s="35">
        <v>10</v>
      </c>
      <c r="C50" s="35">
        <v>28</v>
      </c>
      <c r="D50" s="35"/>
      <c r="E50" s="35">
        <v>1</v>
      </c>
      <c r="F50" s="35">
        <v>33</v>
      </c>
      <c r="G50" s="35">
        <v>25</v>
      </c>
      <c r="H50" s="35">
        <v>1</v>
      </c>
      <c r="I50" s="35">
        <v>7</v>
      </c>
      <c r="J50" s="35">
        <v>4</v>
      </c>
      <c r="K50" s="35">
        <v>0</v>
      </c>
      <c r="L50" s="35">
        <v>8</v>
      </c>
      <c r="M50" s="35">
        <v>13</v>
      </c>
      <c r="N50" s="35">
        <v>0</v>
      </c>
      <c r="O50" s="35">
        <v>1</v>
      </c>
      <c r="P50" s="35">
        <v>2</v>
      </c>
      <c r="Q50" s="35">
        <v>3</v>
      </c>
      <c r="R50" s="35">
        <v>0</v>
      </c>
      <c r="S50" s="35">
        <v>0</v>
      </c>
      <c r="T50" s="63">
        <v>1</v>
      </c>
      <c r="U50" s="63">
        <v>7</v>
      </c>
      <c r="V50" s="63">
        <v>0</v>
      </c>
      <c r="W50" s="64">
        <v>0</v>
      </c>
      <c r="X50" s="104">
        <f t="shared" si="6"/>
        <v>59</v>
      </c>
      <c r="Y50" s="105">
        <f t="shared" si="7"/>
        <v>85</v>
      </c>
      <c r="Z50" s="104">
        <f t="shared" si="8"/>
        <v>52</v>
      </c>
      <c r="AA50" s="105">
        <f t="shared" si="9"/>
        <v>73</v>
      </c>
    </row>
    <row r="51" spans="1:27" ht="12" customHeight="1" thickBot="1" x14ac:dyDescent="0.25">
      <c r="A51" s="95" t="s">
        <v>17</v>
      </c>
      <c r="B51" s="28">
        <f t="shared" ref="B51:W51" si="10">SUM(B36:B50)</f>
        <v>222</v>
      </c>
      <c r="C51" s="28">
        <f t="shared" si="10"/>
        <v>476</v>
      </c>
      <c r="D51" s="28">
        <f t="shared" si="10"/>
        <v>17</v>
      </c>
      <c r="E51" s="28">
        <f t="shared" si="10"/>
        <v>18</v>
      </c>
      <c r="F51" s="28">
        <f t="shared" si="10"/>
        <v>455</v>
      </c>
      <c r="G51" s="28">
        <f t="shared" si="10"/>
        <v>425</v>
      </c>
      <c r="H51" s="28">
        <f t="shared" si="10"/>
        <v>37</v>
      </c>
      <c r="I51" s="28">
        <f t="shared" si="10"/>
        <v>35</v>
      </c>
      <c r="J51" s="28">
        <f t="shared" si="10"/>
        <v>83</v>
      </c>
      <c r="K51" s="28">
        <f t="shared" si="10"/>
        <v>7</v>
      </c>
      <c r="L51" s="28">
        <f t="shared" si="10"/>
        <v>146</v>
      </c>
      <c r="M51" s="28">
        <f t="shared" si="10"/>
        <v>338</v>
      </c>
      <c r="N51" s="28">
        <f t="shared" si="10"/>
        <v>0</v>
      </c>
      <c r="O51" s="28">
        <f t="shared" si="10"/>
        <v>2</v>
      </c>
      <c r="P51" s="28">
        <f t="shared" si="10"/>
        <v>131</v>
      </c>
      <c r="Q51" s="28">
        <f t="shared" si="10"/>
        <v>47</v>
      </c>
      <c r="R51" s="28">
        <v>0</v>
      </c>
      <c r="S51" s="28">
        <v>0</v>
      </c>
      <c r="T51" s="28">
        <f t="shared" si="10"/>
        <v>54</v>
      </c>
      <c r="U51" s="28">
        <f t="shared" si="10"/>
        <v>209</v>
      </c>
      <c r="V51" s="28">
        <f t="shared" si="10"/>
        <v>0</v>
      </c>
      <c r="W51" s="29">
        <f t="shared" si="10"/>
        <v>0</v>
      </c>
      <c r="X51" s="96">
        <f t="shared" si="6"/>
        <v>1145</v>
      </c>
      <c r="Y51" s="29">
        <f t="shared" si="7"/>
        <v>1557</v>
      </c>
      <c r="Z51" s="96">
        <f t="shared" si="8"/>
        <v>877</v>
      </c>
      <c r="AA51" s="29">
        <f t="shared" si="9"/>
        <v>1448</v>
      </c>
    </row>
    <row r="52" spans="1:27" ht="12" customHeight="1" x14ac:dyDescent="0.2">
      <c r="A52" s="97" t="s">
        <v>18</v>
      </c>
      <c r="B52" s="37">
        <v>4</v>
      </c>
      <c r="C52" s="37"/>
      <c r="D52" s="37">
        <v>1</v>
      </c>
      <c r="E52" s="37"/>
      <c r="F52" s="37">
        <v>4</v>
      </c>
      <c r="G52" s="37">
        <v>0</v>
      </c>
      <c r="H52" s="37">
        <v>1</v>
      </c>
      <c r="I52" s="37">
        <v>0</v>
      </c>
      <c r="J52" s="37">
        <v>0</v>
      </c>
      <c r="K52" s="37">
        <v>0</v>
      </c>
      <c r="L52" s="37">
        <v>8</v>
      </c>
      <c r="M52" s="37">
        <v>0</v>
      </c>
      <c r="N52" s="37">
        <v>0</v>
      </c>
      <c r="O52" s="37">
        <v>0</v>
      </c>
      <c r="P52" s="37">
        <v>3</v>
      </c>
      <c r="Q52" s="37">
        <v>0</v>
      </c>
      <c r="R52" s="37">
        <v>0</v>
      </c>
      <c r="S52" s="37">
        <v>0</v>
      </c>
      <c r="T52" s="63">
        <v>14</v>
      </c>
      <c r="U52" s="63">
        <v>1</v>
      </c>
      <c r="V52" s="63">
        <v>0</v>
      </c>
      <c r="W52" s="64">
        <v>0</v>
      </c>
      <c r="X52" s="98">
        <f t="shared" si="6"/>
        <v>35</v>
      </c>
      <c r="Y52" s="99">
        <f t="shared" si="7"/>
        <v>1</v>
      </c>
      <c r="Z52" s="98">
        <f t="shared" si="8"/>
        <v>30</v>
      </c>
      <c r="AA52" s="99">
        <f t="shared" si="9"/>
        <v>1</v>
      </c>
    </row>
    <row r="53" spans="1:27" ht="12" customHeight="1" thickBot="1" x14ac:dyDescent="0.25">
      <c r="A53" s="95" t="s">
        <v>19</v>
      </c>
      <c r="B53" s="28">
        <f t="shared" ref="B53:W53" si="11">SUM(B51:B52)</f>
        <v>226</v>
      </c>
      <c r="C53" s="28">
        <f t="shared" si="11"/>
        <v>476</v>
      </c>
      <c r="D53" s="28">
        <f t="shared" si="11"/>
        <v>18</v>
      </c>
      <c r="E53" s="28">
        <f t="shared" si="11"/>
        <v>18</v>
      </c>
      <c r="F53" s="28">
        <f t="shared" si="11"/>
        <v>459</v>
      </c>
      <c r="G53" s="28">
        <f t="shared" si="11"/>
        <v>425</v>
      </c>
      <c r="H53" s="28">
        <f t="shared" si="11"/>
        <v>38</v>
      </c>
      <c r="I53" s="28">
        <f t="shared" si="11"/>
        <v>35</v>
      </c>
      <c r="J53" s="28">
        <f t="shared" si="11"/>
        <v>83</v>
      </c>
      <c r="K53" s="28">
        <f t="shared" si="11"/>
        <v>7</v>
      </c>
      <c r="L53" s="28">
        <f t="shared" si="11"/>
        <v>154</v>
      </c>
      <c r="M53" s="28">
        <f t="shared" si="11"/>
        <v>338</v>
      </c>
      <c r="N53" s="28">
        <f t="shared" si="11"/>
        <v>0</v>
      </c>
      <c r="O53" s="28">
        <f t="shared" si="11"/>
        <v>2</v>
      </c>
      <c r="P53" s="28">
        <f t="shared" si="11"/>
        <v>134</v>
      </c>
      <c r="Q53" s="28">
        <f t="shared" si="11"/>
        <v>47</v>
      </c>
      <c r="R53" s="28">
        <v>0</v>
      </c>
      <c r="S53" s="28">
        <v>0</v>
      </c>
      <c r="T53" s="28">
        <f t="shared" si="11"/>
        <v>68</v>
      </c>
      <c r="U53" s="28">
        <f t="shared" si="11"/>
        <v>210</v>
      </c>
      <c r="V53" s="28">
        <f t="shared" si="11"/>
        <v>0</v>
      </c>
      <c r="W53" s="29">
        <f t="shared" si="11"/>
        <v>0</v>
      </c>
      <c r="X53" s="96">
        <f t="shared" si="6"/>
        <v>1180</v>
      </c>
      <c r="Y53" s="29">
        <f t="shared" si="7"/>
        <v>1558</v>
      </c>
      <c r="Z53" s="96">
        <f t="shared" si="8"/>
        <v>907</v>
      </c>
      <c r="AA53" s="29">
        <f t="shared" si="9"/>
        <v>1449</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290</v>
      </c>
    </row>
    <row r="57" spans="1:27" ht="21" customHeight="1" thickBot="1" x14ac:dyDescent="0.35">
      <c r="A57" s="53" t="s">
        <v>186</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5</v>
      </c>
      <c r="M58" s="401"/>
      <c r="N58" s="401" t="s">
        <v>6</v>
      </c>
      <c r="O58" s="401"/>
      <c r="P58" s="401" t="s">
        <v>7</v>
      </c>
      <c r="Q58" s="401"/>
      <c r="R58" s="391" t="s">
        <v>8</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SUM(B14:B15,B19:B22)</f>
        <v>59</v>
      </c>
      <c r="C60" s="34">
        <f>SUM(C14:C15,C19:C22)</f>
        <v>178</v>
      </c>
      <c r="D60" s="34">
        <f>SUM(D14:D15,D19:D22)</f>
        <v>8</v>
      </c>
      <c r="E60" s="34">
        <f>SUM(E14:E15,E19:E22)</f>
        <v>5</v>
      </c>
      <c r="F60" s="34">
        <f t="shared" ref="F60:W60" si="12">SUM(F14:F15,F19:F22)</f>
        <v>133</v>
      </c>
      <c r="G60" s="34">
        <f t="shared" si="12"/>
        <v>162</v>
      </c>
      <c r="H60" s="34">
        <f t="shared" si="12"/>
        <v>15</v>
      </c>
      <c r="I60" s="34">
        <f t="shared" si="12"/>
        <v>16</v>
      </c>
      <c r="J60" s="34">
        <f t="shared" si="12"/>
        <v>20</v>
      </c>
      <c r="K60" s="34">
        <f t="shared" si="12"/>
        <v>3</v>
      </c>
      <c r="L60" s="34">
        <f t="shared" si="12"/>
        <v>37</v>
      </c>
      <c r="M60" s="34">
        <f t="shared" si="12"/>
        <v>127</v>
      </c>
      <c r="N60" s="34">
        <f t="shared" si="12"/>
        <v>0</v>
      </c>
      <c r="O60" s="34">
        <f t="shared" si="12"/>
        <v>1</v>
      </c>
      <c r="P60" s="34">
        <f t="shared" si="12"/>
        <v>15</v>
      </c>
      <c r="Q60" s="34">
        <f t="shared" si="12"/>
        <v>9</v>
      </c>
      <c r="R60" s="34">
        <f t="shared" si="12"/>
        <v>0</v>
      </c>
      <c r="S60" s="34">
        <f t="shared" si="12"/>
        <v>0</v>
      </c>
      <c r="T60" s="33">
        <f t="shared" si="12"/>
        <v>9</v>
      </c>
      <c r="U60" s="33">
        <f t="shared" si="12"/>
        <v>54</v>
      </c>
      <c r="V60" s="33">
        <f t="shared" si="12"/>
        <v>0</v>
      </c>
      <c r="W60" s="59">
        <f t="shared" si="12"/>
        <v>0</v>
      </c>
      <c r="X60" s="102">
        <f t="shared" ref="X60:X65" si="13">SUM(B60,D60,F60,H60,J60,L60,N60,P60,T60)</f>
        <v>296</v>
      </c>
      <c r="Y60" s="103">
        <f t="shared" ref="Y60:Y65" si="14">SUM(C60,E60,G60,I60,K60,M60,O60,Q60,U60)</f>
        <v>555</v>
      </c>
      <c r="Z60" s="102">
        <f>SUM(Z14:Z15,Z19:Z22)</f>
        <v>238</v>
      </c>
      <c r="AA60" s="103">
        <f>SUM(AA14:AA15,AA19:AA22)</f>
        <v>521</v>
      </c>
    </row>
    <row r="61" spans="1:27" ht="12" customHeight="1" x14ac:dyDescent="0.2">
      <c r="A61" s="92" t="s">
        <v>26</v>
      </c>
      <c r="B61" s="34">
        <f>SUM(B6:B8,B11:B13,B16:B17,B23)</f>
        <v>92</v>
      </c>
      <c r="C61" s="34">
        <f>SUM(C6:C8,C11:C13,C16:C17,C23)</f>
        <v>228</v>
      </c>
      <c r="D61" s="34">
        <f>SUM(D6:D8,D11:D13,D16:D17,D23)</f>
        <v>7</v>
      </c>
      <c r="E61" s="34">
        <f>SUM(E6:E8,E11:E13,E16:E17,E23)</f>
        <v>12</v>
      </c>
      <c r="F61" s="34">
        <f t="shared" ref="F61:W61" si="15">SUM(F6:F8,F11:F13,F16:F17,F23)</f>
        <v>196</v>
      </c>
      <c r="G61" s="34">
        <f t="shared" si="15"/>
        <v>199</v>
      </c>
      <c r="H61" s="34">
        <f t="shared" si="15"/>
        <v>15</v>
      </c>
      <c r="I61" s="34">
        <f t="shared" si="15"/>
        <v>17</v>
      </c>
      <c r="J61" s="34">
        <f t="shared" si="15"/>
        <v>41</v>
      </c>
      <c r="K61" s="34">
        <f t="shared" si="15"/>
        <v>2</v>
      </c>
      <c r="L61" s="34">
        <f t="shared" si="15"/>
        <v>67</v>
      </c>
      <c r="M61" s="34">
        <f t="shared" si="15"/>
        <v>163</v>
      </c>
      <c r="N61" s="34">
        <f t="shared" si="15"/>
        <v>0</v>
      </c>
      <c r="O61" s="34">
        <f t="shared" si="15"/>
        <v>0</v>
      </c>
      <c r="P61" s="34">
        <f t="shared" si="15"/>
        <v>81</v>
      </c>
      <c r="Q61" s="34">
        <f t="shared" si="15"/>
        <v>24</v>
      </c>
      <c r="R61" s="34">
        <f t="shared" si="15"/>
        <v>0</v>
      </c>
      <c r="S61" s="34">
        <f t="shared" si="15"/>
        <v>0</v>
      </c>
      <c r="T61" s="33">
        <f t="shared" si="15"/>
        <v>40</v>
      </c>
      <c r="U61" s="33">
        <f t="shared" si="15"/>
        <v>137</v>
      </c>
      <c r="V61" s="33">
        <f t="shared" si="15"/>
        <v>0</v>
      </c>
      <c r="W61" s="59">
        <f t="shared" si="15"/>
        <v>0</v>
      </c>
      <c r="X61" s="102">
        <f t="shared" si="13"/>
        <v>539</v>
      </c>
      <c r="Y61" s="103">
        <f t="shared" si="14"/>
        <v>782</v>
      </c>
      <c r="Z61" s="102">
        <f>SUM(Z6:Z8,Z11:Z13,Z16:Z17,Z23)</f>
        <v>395</v>
      </c>
      <c r="AA61" s="103">
        <f>SUM(AA6:AA8,AA11:AA13,AA16:AA17,AA23)</f>
        <v>727</v>
      </c>
    </row>
    <row r="62" spans="1:27" ht="12" customHeight="1" x14ac:dyDescent="0.2">
      <c r="A62" s="93" t="s">
        <v>27</v>
      </c>
      <c r="B62" s="35">
        <f>SUM(B9:B10,B18,B24:B26)</f>
        <v>71</v>
      </c>
      <c r="C62" s="35">
        <f>SUM(C9:C10,C18,C24:C26)</f>
        <v>70</v>
      </c>
      <c r="D62" s="35">
        <f>SUM(D9:D10,D18,D24:D26)</f>
        <v>2</v>
      </c>
      <c r="E62" s="35">
        <f>SUM(E9:E10,E18,E24:E26)</f>
        <v>1</v>
      </c>
      <c r="F62" s="35">
        <f t="shared" ref="F62:W62" si="16">SUM(F9:F10,F18,F24:F26)</f>
        <v>126</v>
      </c>
      <c r="G62" s="35">
        <f t="shared" si="16"/>
        <v>64</v>
      </c>
      <c r="H62" s="35">
        <f t="shared" si="16"/>
        <v>7</v>
      </c>
      <c r="I62" s="35">
        <f t="shared" si="16"/>
        <v>2</v>
      </c>
      <c r="J62" s="35">
        <f t="shared" si="16"/>
        <v>22</v>
      </c>
      <c r="K62" s="35">
        <f t="shared" si="16"/>
        <v>2</v>
      </c>
      <c r="L62" s="35">
        <f t="shared" si="16"/>
        <v>42</v>
      </c>
      <c r="M62" s="35">
        <f t="shared" si="16"/>
        <v>48</v>
      </c>
      <c r="N62" s="35">
        <f t="shared" si="16"/>
        <v>0</v>
      </c>
      <c r="O62" s="35">
        <f t="shared" si="16"/>
        <v>1</v>
      </c>
      <c r="P62" s="35">
        <f t="shared" si="16"/>
        <v>35</v>
      </c>
      <c r="Q62" s="35">
        <f t="shared" si="16"/>
        <v>14</v>
      </c>
      <c r="R62" s="35">
        <f t="shared" si="16"/>
        <v>0</v>
      </c>
      <c r="S62" s="35">
        <f t="shared" si="16"/>
        <v>0</v>
      </c>
      <c r="T62" s="63">
        <f t="shared" si="16"/>
        <v>5</v>
      </c>
      <c r="U62" s="63">
        <f t="shared" si="16"/>
        <v>18</v>
      </c>
      <c r="V62" s="63">
        <f t="shared" si="16"/>
        <v>0</v>
      </c>
      <c r="W62" s="64">
        <f t="shared" si="16"/>
        <v>0</v>
      </c>
      <c r="X62" s="104">
        <f t="shared" si="13"/>
        <v>310</v>
      </c>
      <c r="Y62" s="105">
        <f t="shared" si="14"/>
        <v>220</v>
      </c>
      <c r="Z62" s="104">
        <f>SUM(Z9:Z10,Z18,Z24:Z26)</f>
        <v>244</v>
      </c>
      <c r="AA62" s="105">
        <f>SUM(AA9:AA10,AA18,AA24:AA26)</f>
        <v>200</v>
      </c>
    </row>
    <row r="63" spans="1:27" ht="12" customHeight="1" thickBot="1" x14ac:dyDescent="0.25">
      <c r="A63" s="95" t="s">
        <v>17</v>
      </c>
      <c r="B63" s="28">
        <f t="shared" ref="B63:AA63" si="17">SUM(B60:B62)</f>
        <v>222</v>
      </c>
      <c r="C63" s="28">
        <f t="shared" si="17"/>
        <v>476</v>
      </c>
      <c r="D63" s="28">
        <f t="shared" si="17"/>
        <v>17</v>
      </c>
      <c r="E63" s="28">
        <f t="shared" si="17"/>
        <v>18</v>
      </c>
      <c r="F63" s="28">
        <f t="shared" si="17"/>
        <v>455</v>
      </c>
      <c r="G63" s="28">
        <f t="shared" si="17"/>
        <v>425</v>
      </c>
      <c r="H63" s="28">
        <f t="shared" si="17"/>
        <v>37</v>
      </c>
      <c r="I63" s="28">
        <f t="shared" si="17"/>
        <v>35</v>
      </c>
      <c r="J63" s="28">
        <f t="shared" si="17"/>
        <v>83</v>
      </c>
      <c r="K63" s="28">
        <f t="shared" si="17"/>
        <v>7</v>
      </c>
      <c r="L63" s="28">
        <f t="shared" si="17"/>
        <v>146</v>
      </c>
      <c r="M63" s="28">
        <f t="shared" si="17"/>
        <v>338</v>
      </c>
      <c r="N63" s="28">
        <f t="shared" si="17"/>
        <v>0</v>
      </c>
      <c r="O63" s="28">
        <f t="shared" si="17"/>
        <v>2</v>
      </c>
      <c r="P63" s="28">
        <f t="shared" si="17"/>
        <v>131</v>
      </c>
      <c r="Q63" s="28">
        <f t="shared" si="17"/>
        <v>47</v>
      </c>
      <c r="R63" s="28">
        <f t="shared" si="17"/>
        <v>0</v>
      </c>
      <c r="S63" s="28">
        <f t="shared" si="17"/>
        <v>0</v>
      </c>
      <c r="T63" s="28">
        <f t="shared" si="17"/>
        <v>54</v>
      </c>
      <c r="U63" s="28">
        <f t="shared" si="17"/>
        <v>209</v>
      </c>
      <c r="V63" s="28">
        <f t="shared" si="17"/>
        <v>0</v>
      </c>
      <c r="W63" s="29">
        <f t="shared" si="17"/>
        <v>0</v>
      </c>
      <c r="X63" s="96">
        <f t="shared" si="13"/>
        <v>1145</v>
      </c>
      <c r="Y63" s="29">
        <f t="shared" si="14"/>
        <v>1557</v>
      </c>
      <c r="Z63" s="96">
        <f t="shared" si="17"/>
        <v>877</v>
      </c>
      <c r="AA63" s="29">
        <f t="shared" si="17"/>
        <v>1448</v>
      </c>
    </row>
    <row r="64" spans="1:27" ht="12" customHeight="1" x14ac:dyDescent="0.2">
      <c r="A64" s="97" t="s">
        <v>18</v>
      </c>
      <c r="B64" s="37">
        <v>4</v>
      </c>
      <c r="C64" s="37"/>
      <c r="D64" s="37">
        <v>1</v>
      </c>
      <c r="E64" s="37"/>
      <c r="F64" s="37">
        <v>4</v>
      </c>
      <c r="G64" s="37">
        <v>0</v>
      </c>
      <c r="H64" s="37">
        <v>1</v>
      </c>
      <c r="I64" s="37">
        <v>0</v>
      </c>
      <c r="J64" s="37">
        <v>0</v>
      </c>
      <c r="K64" s="37">
        <v>0</v>
      </c>
      <c r="L64" s="37">
        <v>8</v>
      </c>
      <c r="M64" s="37">
        <v>0</v>
      </c>
      <c r="N64" s="37">
        <v>0</v>
      </c>
      <c r="O64" s="37">
        <v>0</v>
      </c>
      <c r="P64" s="37">
        <v>3</v>
      </c>
      <c r="Q64" s="37">
        <v>0</v>
      </c>
      <c r="R64" s="37">
        <f>R28</f>
        <v>0</v>
      </c>
      <c r="S64" s="37">
        <f>S28</f>
        <v>0</v>
      </c>
      <c r="T64" s="63">
        <v>14</v>
      </c>
      <c r="U64" s="63">
        <v>1</v>
      </c>
      <c r="V64" s="63">
        <f>V28</f>
        <v>0</v>
      </c>
      <c r="W64" s="64">
        <f>W28</f>
        <v>0</v>
      </c>
      <c r="X64" s="98">
        <f t="shared" si="13"/>
        <v>35</v>
      </c>
      <c r="Y64" s="99">
        <f t="shared" si="14"/>
        <v>1</v>
      </c>
      <c r="Z64" s="98">
        <f>SUM(B64,F64,L64,T64)</f>
        <v>30</v>
      </c>
      <c r="AA64" s="99">
        <f>SUM(C64,G64,M64,U64)</f>
        <v>1</v>
      </c>
    </row>
    <row r="65" spans="1:27" ht="12" customHeight="1" thickBot="1" x14ac:dyDescent="0.25">
      <c r="A65" s="95" t="s">
        <v>19</v>
      </c>
      <c r="B65" s="28">
        <f t="shared" ref="B65:W65" si="18">SUM(B63:B64)</f>
        <v>226</v>
      </c>
      <c r="C65" s="28">
        <f t="shared" si="18"/>
        <v>476</v>
      </c>
      <c r="D65" s="28">
        <f t="shared" si="18"/>
        <v>18</v>
      </c>
      <c r="E65" s="28">
        <f t="shared" si="18"/>
        <v>18</v>
      </c>
      <c r="F65" s="28">
        <f t="shared" si="18"/>
        <v>459</v>
      </c>
      <c r="G65" s="28">
        <f t="shared" si="18"/>
        <v>425</v>
      </c>
      <c r="H65" s="28">
        <f t="shared" si="18"/>
        <v>38</v>
      </c>
      <c r="I65" s="28">
        <f t="shared" si="18"/>
        <v>35</v>
      </c>
      <c r="J65" s="28">
        <f t="shared" si="18"/>
        <v>83</v>
      </c>
      <c r="K65" s="28">
        <f t="shared" si="18"/>
        <v>7</v>
      </c>
      <c r="L65" s="28">
        <f t="shared" si="18"/>
        <v>154</v>
      </c>
      <c r="M65" s="28">
        <f t="shared" si="18"/>
        <v>338</v>
      </c>
      <c r="N65" s="28">
        <f t="shared" si="18"/>
        <v>0</v>
      </c>
      <c r="O65" s="28">
        <f t="shared" si="18"/>
        <v>2</v>
      </c>
      <c r="P65" s="28">
        <f t="shared" si="18"/>
        <v>134</v>
      </c>
      <c r="Q65" s="28">
        <f t="shared" si="18"/>
        <v>47</v>
      </c>
      <c r="R65" s="28">
        <f t="shared" si="18"/>
        <v>0</v>
      </c>
      <c r="S65" s="28">
        <f t="shared" si="18"/>
        <v>0</v>
      </c>
      <c r="T65" s="28">
        <f t="shared" si="18"/>
        <v>68</v>
      </c>
      <c r="U65" s="28">
        <f t="shared" si="18"/>
        <v>210</v>
      </c>
      <c r="V65" s="28">
        <f t="shared" si="18"/>
        <v>0</v>
      </c>
      <c r="W65" s="29">
        <f t="shared" si="18"/>
        <v>0</v>
      </c>
      <c r="X65" s="96">
        <f t="shared" si="13"/>
        <v>1180</v>
      </c>
      <c r="Y65" s="29">
        <f t="shared" si="14"/>
        <v>1558</v>
      </c>
      <c r="Z65" s="96">
        <f>SUM(B65,F65,L65,T65)</f>
        <v>907</v>
      </c>
      <c r="AA65" s="29">
        <f>SUM(C65,G65,M65,U65)</f>
        <v>1449</v>
      </c>
    </row>
    <row r="66" spans="1:27" ht="12" customHeight="1" x14ac:dyDescent="0.2">
      <c r="A66" s="54" t="s">
        <v>28</v>
      </c>
      <c r="B66" s="19"/>
      <c r="C66" s="19"/>
      <c r="D66" s="19"/>
      <c r="E66" s="19"/>
      <c r="F66" s="19"/>
      <c r="G66" s="19"/>
      <c r="H66" s="19"/>
      <c r="I66" s="19"/>
      <c r="J66" s="19"/>
      <c r="K66" s="19"/>
      <c r="L66" s="19"/>
      <c r="N66" s="19"/>
      <c r="O66" s="19"/>
      <c r="P66" s="19"/>
      <c r="Q66" s="19"/>
      <c r="T66" s="19"/>
      <c r="U66" s="19"/>
      <c r="X66" s="19"/>
      <c r="Y66" s="19"/>
      <c r="Z66" s="19"/>
    </row>
    <row r="67" spans="1:27" ht="12" customHeight="1" x14ac:dyDescent="0.2">
      <c r="A67" s="77" t="s">
        <v>290</v>
      </c>
      <c r="M67" s="79"/>
      <c r="AA67" s="79"/>
    </row>
  </sheetData>
  <mergeCells count="43">
    <mergeCell ref="R58:S58"/>
    <mergeCell ref="V4:W4"/>
    <mergeCell ref="V34:W34"/>
    <mergeCell ref="V58:W58"/>
    <mergeCell ref="T34:U34"/>
    <mergeCell ref="Z4:AA4"/>
    <mergeCell ref="L4:M4"/>
    <mergeCell ref="N4:O4"/>
    <mergeCell ref="P4:Q4"/>
    <mergeCell ref="R4:S4"/>
    <mergeCell ref="T4:U4"/>
    <mergeCell ref="Z58:AA58"/>
    <mergeCell ref="P58:Q58"/>
    <mergeCell ref="T58:U58"/>
    <mergeCell ref="X58:Y58"/>
    <mergeCell ref="A34:A35"/>
    <mergeCell ref="B34:C34"/>
    <mergeCell ref="D34:E34"/>
    <mergeCell ref="F34:G34"/>
    <mergeCell ref="X34:Y34"/>
    <mergeCell ref="Z34:AA34"/>
    <mergeCell ref="R34:S34"/>
    <mergeCell ref="H34:I34"/>
    <mergeCell ref="J34:K34"/>
    <mergeCell ref="L34:M34"/>
    <mergeCell ref="N34:O34"/>
    <mergeCell ref="P34:Q34"/>
    <mergeCell ref="B1:Y1"/>
    <mergeCell ref="A58:A59"/>
    <mergeCell ref="B58:C58"/>
    <mergeCell ref="N58:O58"/>
    <mergeCell ref="D58:E58"/>
    <mergeCell ref="F58:G58"/>
    <mergeCell ref="H58:I58"/>
    <mergeCell ref="J58:K58"/>
    <mergeCell ref="L58:M58"/>
    <mergeCell ref="A4:A5"/>
    <mergeCell ref="B4:C4"/>
    <mergeCell ref="D4:E4"/>
    <mergeCell ref="F4:G4"/>
    <mergeCell ref="H4:I4"/>
    <mergeCell ref="J4:K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AA67"/>
  <sheetViews>
    <sheetView showGridLines="0" zoomScaleNormal="100" workbookViewId="0">
      <pane xSplit="1" ySplit="5" topLeftCell="B6"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7.6640625" defaultRowHeight="12" customHeight="1" x14ac:dyDescent="0.2"/>
  <cols>
    <col min="1" max="1" width="14.6640625" style="54" customWidth="1"/>
    <col min="2" max="23" width="7.88671875" style="54" bestFit="1" customWidth="1"/>
    <col min="24" max="27" width="8.6640625" style="54" bestFit="1" customWidth="1"/>
    <col min="28" max="16384" width="7.6640625" style="54"/>
  </cols>
  <sheetData>
    <row r="1" spans="1:27" s="52" customFormat="1" ht="59.25" customHeight="1" thickBot="1" x14ac:dyDescent="0.3">
      <c r="A1" s="51"/>
      <c r="B1" s="432" t="s">
        <v>58</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1.75" customHeight="1" thickBot="1" x14ac:dyDescent="0.35">
      <c r="A3" s="53" t="s">
        <v>187</v>
      </c>
    </row>
    <row r="4" spans="1:27" ht="12" customHeight="1" x14ac:dyDescent="0.2">
      <c r="A4" s="440"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row>
    <row r="5" spans="1:27" ht="12" customHeight="1" thickBot="1" x14ac:dyDescent="0.25">
      <c r="A5" s="441"/>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row>
    <row r="6" spans="1:27" ht="12" customHeight="1" x14ac:dyDescent="0.2">
      <c r="A6" s="92">
        <v>1</v>
      </c>
      <c r="B6" s="34">
        <v>123.99999999999999</v>
      </c>
      <c r="C6" s="34">
        <v>332.99999999999989</v>
      </c>
      <c r="D6" s="34">
        <v>0</v>
      </c>
      <c r="E6" s="34">
        <v>0</v>
      </c>
      <c r="F6" s="34">
        <v>398</v>
      </c>
      <c r="G6" s="34">
        <v>491</v>
      </c>
      <c r="H6" s="34">
        <v>0</v>
      </c>
      <c r="I6" s="34">
        <v>0</v>
      </c>
      <c r="J6" s="34">
        <v>39</v>
      </c>
      <c r="K6" s="34">
        <v>0</v>
      </c>
      <c r="L6" s="34">
        <v>349</v>
      </c>
      <c r="M6" s="34">
        <v>351</v>
      </c>
      <c r="N6" s="34">
        <v>0</v>
      </c>
      <c r="O6" s="34">
        <v>0</v>
      </c>
      <c r="P6" s="34">
        <v>104</v>
      </c>
      <c r="Q6" s="34">
        <v>34</v>
      </c>
      <c r="R6" s="34"/>
      <c r="S6" s="34"/>
      <c r="T6" s="34">
        <v>0</v>
      </c>
      <c r="U6" s="34">
        <v>0</v>
      </c>
      <c r="V6" s="115">
        <v>0</v>
      </c>
      <c r="W6" s="103">
        <v>0</v>
      </c>
      <c r="X6" s="102">
        <f>SUM(B6,D6,F6,H6,J6,L6,N6,P6,T6)</f>
        <v>1014</v>
      </c>
      <c r="Y6" s="103">
        <f>SUM(C6,E6,G6,I6,K6,M6,O6,Q6,U6)</f>
        <v>1209</v>
      </c>
      <c r="Z6" s="102">
        <f t="shared" ref="Z6:Z29" si="0">SUM(B6,F6,L6,T6)</f>
        <v>871</v>
      </c>
      <c r="AA6" s="103">
        <f t="shared" ref="AA6:AA29" si="1">SUM(C6,G6,M6,U6)</f>
        <v>1175</v>
      </c>
    </row>
    <row r="7" spans="1:27" ht="12" customHeight="1" x14ac:dyDescent="0.2">
      <c r="A7" s="92">
        <v>2</v>
      </c>
      <c r="B7" s="34">
        <v>108</v>
      </c>
      <c r="C7" s="34">
        <v>192.00000000000006</v>
      </c>
      <c r="D7" s="34">
        <v>0</v>
      </c>
      <c r="E7" s="34">
        <v>0</v>
      </c>
      <c r="F7" s="34">
        <v>328</v>
      </c>
      <c r="G7" s="34">
        <v>359</v>
      </c>
      <c r="H7" s="34">
        <v>0</v>
      </c>
      <c r="I7" s="34">
        <v>0</v>
      </c>
      <c r="J7" s="34">
        <v>32.999999999999986</v>
      </c>
      <c r="K7" s="34">
        <v>0</v>
      </c>
      <c r="L7" s="34">
        <v>315</v>
      </c>
      <c r="M7" s="34">
        <v>216</v>
      </c>
      <c r="N7" s="34">
        <v>0</v>
      </c>
      <c r="O7" s="34">
        <v>0</v>
      </c>
      <c r="P7" s="34">
        <v>34</v>
      </c>
      <c r="Q7" s="34">
        <v>23</v>
      </c>
      <c r="R7" s="34"/>
      <c r="S7" s="34"/>
      <c r="T7" s="34">
        <v>0</v>
      </c>
      <c r="U7" s="34">
        <v>0</v>
      </c>
      <c r="V7" s="115">
        <v>0</v>
      </c>
      <c r="W7" s="103">
        <v>0</v>
      </c>
      <c r="X7" s="102">
        <f t="shared" ref="X7:X26" si="2">SUM(B7,D7,F7,H7,J7,L7,N7,P7,T7)</f>
        <v>818</v>
      </c>
      <c r="Y7" s="103">
        <f t="shared" ref="Y7:Y26" si="3">SUM(C7,E7,G7,I7,K7,M7,O7,Q7,U7)</f>
        <v>790</v>
      </c>
      <c r="Z7" s="102">
        <f t="shared" si="0"/>
        <v>751</v>
      </c>
      <c r="AA7" s="103">
        <f t="shared" si="1"/>
        <v>767</v>
      </c>
    </row>
    <row r="8" spans="1:27" ht="12" customHeight="1" x14ac:dyDescent="0.2">
      <c r="A8" s="93">
        <v>3</v>
      </c>
      <c r="B8" s="35">
        <v>66</v>
      </c>
      <c r="C8" s="35">
        <v>114</v>
      </c>
      <c r="D8" s="35">
        <v>0</v>
      </c>
      <c r="E8" s="35">
        <v>0</v>
      </c>
      <c r="F8" s="35">
        <v>259</v>
      </c>
      <c r="G8" s="35">
        <v>210</v>
      </c>
      <c r="H8" s="35">
        <v>0</v>
      </c>
      <c r="I8" s="35">
        <v>0</v>
      </c>
      <c r="J8" s="35">
        <v>34.000000000000007</v>
      </c>
      <c r="K8" s="35">
        <v>0</v>
      </c>
      <c r="L8" s="35">
        <v>122</v>
      </c>
      <c r="M8" s="35">
        <v>150</v>
      </c>
      <c r="N8" s="35">
        <v>0</v>
      </c>
      <c r="O8" s="35">
        <v>0</v>
      </c>
      <c r="P8" s="35">
        <v>79.000000000000014</v>
      </c>
      <c r="Q8" s="35">
        <v>16</v>
      </c>
      <c r="R8" s="35"/>
      <c r="S8" s="35"/>
      <c r="T8" s="35">
        <v>0</v>
      </c>
      <c r="U8" s="35">
        <v>0</v>
      </c>
      <c r="V8" s="116">
        <v>0</v>
      </c>
      <c r="W8" s="105">
        <v>0</v>
      </c>
      <c r="X8" s="104">
        <f t="shared" si="2"/>
        <v>560</v>
      </c>
      <c r="Y8" s="105">
        <f t="shared" si="3"/>
        <v>490</v>
      </c>
      <c r="Z8" s="104">
        <f t="shared" si="0"/>
        <v>447</v>
      </c>
      <c r="AA8" s="105">
        <f t="shared" si="1"/>
        <v>474</v>
      </c>
    </row>
    <row r="9" spans="1:27" ht="12" customHeight="1" x14ac:dyDescent="0.2">
      <c r="A9" s="94">
        <v>4</v>
      </c>
      <c r="B9" s="36">
        <v>144.00000000000006</v>
      </c>
      <c r="C9" s="36">
        <v>68</v>
      </c>
      <c r="D9" s="34">
        <v>0</v>
      </c>
      <c r="E9" s="34">
        <v>0</v>
      </c>
      <c r="F9" s="36">
        <v>287</v>
      </c>
      <c r="G9" s="36">
        <v>112</v>
      </c>
      <c r="H9" s="34">
        <v>0</v>
      </c>
      <c r="I9" s="34">
        <v>0</v>
      </c>
      <c r="J9" s="36">
        <v>31</v>
      </c>
      <c r="K9" s="34">
        <v>0</v>
      </c>
      <c r="L9" s="36">
        <v>259</v>
      </c>
      <c r="M9" s="36">
        <v>76</v>
      </c>
      <c r="N9" s="34">
        <v>0</v>
      </c>
      <c r="O9" s="34">
        <v>0</v>
      </c>
      <c r="P9" s="36">
        <v>32</v>
      </c>
      <c r="Q9" s="36">
        <v>13</v>
      </c>
      <c r="R9" s="34">
        <v>0</v>
      </c>
      <c r="S9" s="34">
        <v>0</v>
      </c>
      <c r="T9" s="34">
        <v>0</v>
      </c>
      <c r="U9" s="34">
        <v>0</v>
      </c>
      <c r="V9" s="117">
        <v>0</v>
      </c>
      <c r="W9" s="107">
        <v>0</v>
      </c>
      <c r="X9" s="106">
        <f t="shared" si="2"/>
        <v>753</v>
      </c>
      <c r="Y9" s="107">
        <f t="shared" si="3"/>
        <v>269</v>
      </c>
      <c r="Z9" s="106">
        <f t="shared" si="0"/>
        <v>690</v>
      </c>
      <c r="AA9" s="107">
        <f t="shared" si="1"/>
        <v>256</v>
      </c>
    </row>
    <row r="10" spans="1:27" ht="12" customHeight="1" x14ac:dyDescent="0.2">
      <c r="A10" s="92">
        <v>5</v>
      </c>
      <c r="B10" s="34">
        <v>190</v>
      </c>
      <c r="C10" s="34">
        <v>63</v>
      </c>
      <c r="D10" s="34">
        <v>0</v>
      </c>
      <c r="E10" s="34">
        <v>0</v>
      </c>
      <c r="F10" s="34">
        <v>386.99999999999989</v>
      </c>
      <c r="G10" s="34">
        <v>135</v>
      </c>
      <c r="H10" s="34">
        <v>0</v>
      </c>
      <c r="I10" s="34">
        <v>0</v>
      </c>
      <c r="J10" s="34">
        <v>36.999999999999986</v>
      </c>
      <c r="K10" s="34">
        <v>4</v>
      </c>
      <c r="L10" s="34">
        <v>246</v>
      </c>
      <c r="M10" s="34">
        <v>69</v>
      </c>
      <c r="N10" s="34">
        <v>0</v>
      </c>
      <c r="O10" s="34">
        <v>0</v>
      </c>
      <c r="P10" s="34">
        <v>16.999999999999996</v>
      </c>
      <c r="Q10" s="34">
        <v>6</v>
      </c>
      <c r="R10" s="34">
        <v>0</v>
      </c>
      <c r="S10" s="34">
        <v>0</v>
      </c>
      <c r="T10" s="34">
        <v>0</v>
      </c>
      <c r="U10" s="34">
        <v>0</v>
      </c>
      <c r="V10" s="115">
        <v>0</v>
      </c>
      <c r="W10" s="103">
        <v>0</v>
      </c>
      <c r="X10" s="102">
        <f t="shared" si="2"/>
        <v>876.99999999999989</v>
      </c>
      <c r="Y10" s="103">
        <f t="shared" si="3"/>
        <v>277</v>
      </c>
      <c r="Z10" s="102">
        <f t="shared" si="0"/>
        <v>822.99999999999989</v>
      </c>
      <c r="AA10" s="103">
        <f t="shared" si="1"/>
        <v>267</v>
      </c>
    </row>
    <row r="11" spans="1:27" ht="12" customHeight="1" x14ac:dyDescent="0.2">
      <c r="A11" s="93">
        <v>6</v>
      </c>
      <c r="B11" s="35">
        <v>132</v>
      </c>
      <c r="C11" s="35">
        <v>93</v>
      </c>
      <c r="D11" s="35">
        <v>0</v>
      </c>
      <c r="E11" s="35">
        <v>0</v>
      </c>
      <c r="F11" s="35">
        <v>456</v>
      </c>
      <c r="G11" s="35">
        <v>163</v>
      </c>
      <c r="H11" s="35">
        <v>0</v>
      </c>
      <c r="I11" s="35">
        <v>0</v>
      </c>
      <c r="J11" s="35">
        <v>31.000000000000004</v>
      </c>
      <c r="K11" s="35">
        <v>0</v>
      </c>
      <c r="L11" s="35">
        <v>288</v>
      </c>
      <c r="M11" s="35">
        <v>174</v>
      </c>
      <c r="N11" s="35">
        <v>0</v>
      </c>
      <c r="O11" s="35">
        <v>0</v>
      </c>
      <c r="P11" s="35">
        <v>36.999999999999993</v>
      </c>
      <c r="Q11" s="35">
        <v>19</v>
      </c>
      <c r="R11" s="35">
        <v>0</v>
      </c>
      <c r="S11" s="35">
        <v>0</v>
      </c>
      <c r="T11" s="35">
        <v>0</v>
      </c>
      <c r="U11" s="35">
        <v>0</v>
      </c>
      <c r="V11" s="116">
        <v>0</v>
      </c>
      <c r="W11" s="105">
        <v>0</v>
      </c>
      <c r="X11" s="104">
        <f t="shared" si="2"/>
        <v>944</v>
      </c>
      <c r="Y11" s="105">
        <f t="shared" si="3"/>
        <v>449</v>
      </c>
      <c r="Z11" s="104">
        <f t="shared" si="0"/>
        <v>876</v>
      </c>
      <c r="AA11" s="105">
        <f t="shared" si="1"/>
        <v>430</v>
      </c>
    </row>
    <row r="12" spans="1:27" ht="12" customHeight="1" x14ac:dyDescent="0.2">
      <c r="A12" s="94">
        <v>7</v>
      </c>
      <c r="B12" s="36">
        <v>117</v>
      </c>
      <c r="C12" s="36">
        <v>166</v>
      </c>
      <c r="D12" s="34">
        <v>0</v>
      </c>
      <c r="E12" s="34">
        <v>0</v>
      </c>
      <c r="F12" s="36">
        <v>352</v>
      </c>
      <c r="G12" s="36">
        <v>271</v>
      </c>
      <c r="H12" s="34">
        <v>0</v>
      </c>
      <c r="I12" s="34">
        <v>0</v>
      </c>
      <c r="J12" s="36">
        <v>22.000000000000004</v>
      </c>
      <c r="K12" s="34">
        <v>0</v>
      </c>
      <c r="L12" s="36">
        <v>270</v>
      </c>
      <c r="M12" s="36">
        <v>230</v>
      </c>
      <c r="N12" s="34">
        <v>0</v>
      </c>
      <c r="O12" s="34">
        <v>0</v>
      </c>
      <c r="P12" s="36">
        <v>48.999999999999993</v>
      </c>
      <c r="Q12" s="36">
        <v>14</v>
      </c>
      <c r="R12" s="34">
        <v>0</v>
      </c>
      <c r="S12" s="34">
        <v>0</v>
      </c>
      <c r="T12" s="34">
        <v>0</v>
      </c>
      <c r="U12" s="34">
        <v>0</v>
      </c>
      <c r="V12" s="117">
        <v>0</v>
      </c>
      <c r="W12" s="107">
        <v>0</v>
      </c>
      <c r="X12" s="106">
        <f t="shared" si="2"/>
        <v>810</v>
      </c>
      <c r="Y12" s="107">
        <f t="shared" si="3"/>
        <v>681</v>
      </c>
      <c r="Z12" s="106">
        <f t="shared" si="0"/>
        <v>739</v>
      </c>
      <c r="AA12" s="107">
        <f t="shared" si="1"/>
        <v>667</v>
      </c>
    </row>
    <row r="13" spans="1:27" ht="12" customHeight="1" x14ac:dyDescent="0.2">
      <c r="A13" s="92">
        <v>8</v>
      </c>
      <c r="B13" s="34">
        <v>122.99999999999999</v>
      </c>
      <c r="C13" s="34">
        <v>149.99999999999997</v>
      </c>
      <c r="D13" s="34">
        <v>0</v>
      </c>
      <c r="E13" s="34">
        <v>0</v>
      </c>
      <c r="F13" s="34">
        <v>312</v>
      </c>
      <c r="G13" s="34">
        <v>229</v>
      </c>
      <c r="H13" s="34">
        <v>0</v>
      </c>
      <c r="I13" s="34">
        <v>0</v>
      </c>
      <c r="J13" s="34">
        <v>16</v>
      </c>
      <c r="K13" s="34">
        <v>0</v>
      </c>
      <c r="L13" s="34">
        <v>173</v>
      </c>
      <c r="M13" s="34">
        <v>137</v>
      </c>
      <c r="N13" s="34">
        <v>0</v>
      </c>
      <c r="O13" s="34">
        <v>0</v>
      </c>
      <c r="P13" s="34">
        <v>55</v>
      </c>
      <c r="Q13" s="34">
        <v>3</v>
      </c>
      <c r="R13" s="34">
        <v>0</v>
      </c>
      <c r="S13" s="34">
        <v>0</v>
      </c>
      <c r="T13" s="34">
        <v>0</v>
      </c>
      <c r="U13" s="34">
        <v>0</v>
      </c>
      <c r="V13" s="115">
        <v>0</v>
      </c>
      <c r="W13" s="103">
        <v>0</v>
      </c>
      <c r="X13" s="102">
        <f t="shared" si="2"/>
        <v>679</v>
      </c>
      <c r="Y13" s="103">
        <f t="shared" si="3"/>
        <v>519</v>
      </c>
      <c r="Z13" s="102">
        <f t="shared" si="0"/>
        <v>608</v>
      </c>
      <c r="AA13" s="103">
        <f t="shared" si="1"/>
        <v>516</v>
      </c>
    </row>
    <row r="14" spans="1:27" ht="12" customHeight="1" x14ac:dyDescent="0.2">
      <c r="A14" s="93">
        <v>9</v>
      </c>
      <c r="B14" s="35">
        <v>133.00000000000003</v>
      </c>
      <c r="C14" s="35">
        <v>369</v>
      </c>
      <c r="D14" s="35">
        <v>0</v>
      </c>
      <c r="E14" s="35">
        <v>0</v>
      </c>
      <c r="F14" s="35">
        <v>316</v>
      </c>
      <c r="G14" s="35">
        <v>515</v>
      </c>
      <c r="H14" s="35">
        <v>0</v>
      </c>
      <c r="I14" s="35">
        <v>0</v>
      </c>
      <c r="J14" s="35">
        <v>31</v>
      </c>
      <c r="K14" s="35">
        <v>4</v>
      </c>
      <c r="L14" s="35">
        <v>183</v>
      </c>
      <c r="M14" s="35">
        <v>298</v>
      </c>
      <c r="N14" s="35">
        <v>0</v>
      </c>
      <c r="O14" s="35">
        <v>0</v>
      </c>
      <c r="P14" s="35">
        <v>10</v>
      </c>
      <c r="Q14" s="35">
        <v>4</v>
      </c>
      <c r="R14" s="35">
        <v>0</v>
      </c>
      <c r="S14" s="35">
        <v>0</v>
      </c>
      <c r="T14" s="35">
        <v>0</v>
      </c>
      <c r="U14" s="35">
        <v>0</v>
      </c>
      <c r="V14" s="116">
        <v>0</v>
      </c>
      <c r="W14" s="105">
        <v>0</v>
      </c>
      <c r="X14" s="104">
        <f t="shared" si="2"/>
        <v>673</v>
      </c>
      <c r="Y14" s="105">
        <f t="shared" si="3"/>
        <v>1190</v>
      </c>
      <c r="Z14" s="104">
        <f t="shared" si="0"/>
        <v>632</v>
      </c>
      <c r="AA14" s="105">
        <f t="shared" si="1"/>
        <v>1182</v>
      </c>
    </row>
    <row r="15" spans="1:27" ht="12" customHeight="1" x14ac:dyDescent="0.2">
      <c r="A15" s="94">
        <v>10</v>
      </c>
      <c r="B15" s="36">
        <v>143.99999999999997</v>
      </c>
      <c r="C15" s="36">
        <v>457.99999999999994</v>
      </c>
      <c r="D15" s="34">
        <v>0</v>
      </c>
      <c r="E15" s="34">
        <v>0</v>
      </c>
      <c r="F15" s="36">
        <v>346</v>
      </c>
      <c r="G15" s="36">
        <v>655</v>
      </c>
      <c r="H15" s="34">
        <v>0</v>
      </c>
      <c r="I15" s="34">
        <v>0</v>
      </c>
      <c r="J15" s="36">
        <v>20.999999999999996</v>
      </c>
      <c r="K15" s="34">
        <v>0</v>
      </c>
      <c r="L15" s="36">
        <v>328</v>
      </c>
      <c r="M15" s="36">
        <v>474</v>
      </c>
      <c r="N15" s="34">
        <v>0</v>
      </c>
      <c r="O15" s="34">
        <v>0</v>
      </c>
      <c r="P15" s="36">
        <v>6</v>
      </c>
      <c r="Q15" s="36">
        <v>9</v>
      </c>
      <c r="R15" s="34">
        <v>0</v>
      </c>
      <c r="S15" s="34">
        <v>0</v>
      </c>
      <c r="T15" s="34">
        <v>0</v>
      </c>
      <c r="U15" s="34">
        <v>0</v>
      </c>
      <c r="V15" s="117">
        <v>0</v>
      </c>
      <c r="W15" s="107">
        <v>0</v>
      </c>
      <c r="X15" s="106">
        <f t="shared" si="2"/>
        <v>845</v>
      </c>
      <c r="Y15" s="107">
        <f t="shared" si="3"/>
        <v>1596</v>
      </c>
      <c r="Z15" s="106">
        <f t="shared" si="0"/>
        <v>818</v>
      </c>
      <c r="AA15" s="107">
        <f t="shared" si="1"/>
        <v>1587</v>
      </c>
    </row>
    <row r="16" spans="1:27" ht="12" customHeight="1" x14ac:dyDescent="0.2">
      <c r="A16" s="92">
        <v>11</v>
      </c>
      <c r="B16" s="34">
        <v>77</v>
      </c>
      <c r="C16" s="34">
        <v>149.00000000000003</v>
      </c>
      <c r="D16" s="34">
        <v>0</v>
      </c>
      <c r="E16" s="34">
        <v>0</v>
      </c>
      <c r="F16" s="34">
        <v>303.00000000000006</v>
      </c>
      <c r="G16" s="34">
        <v>279</v>
      </c>
      <c r="H16" s="34">
        <v>0</v>
      </c>
      <c r="I16" s="34">
        <v>0</v>
      </c>
      <c r="J16" s="34">
        <v>14</v>
      </c>
      <c r="K16" s="34">
        <v>5</v>
      </c>
      <c r="L16" s="34">
        <v>151</v>
      </c>
      <c r="M16" s="34">
        <v>161</v>
      </c>
      <c r="N16" s="34">
        <v>0</v>
      </c>
      <c r="O16" s="34">
        <v>0</v>
      </c>
      <c r="P16" s="34">
        <v>32</v>
      </c>
      <c r="Q16" s="34">
        <v>22</v>
      </c>
      <c r="R16" s="34">
        <v>0</v>
      </c>
      <c r="S16" s="34">
        <v>0</v>
      </c>
      <c r="T16" s="34">
        <v>0</v>
      </c>
      <c r="U16" s="34">
        <v>0</v>
      </c>
      <c r="V16" s="115">
        <v>0</v>
      </c>
      <c r="W16" s="103">
        <v>0</v>
      </c>
      <c r="X16" s="102">
        <f t="shared" si="2"/>
        <v>577</v>
      </c>
      <c r="Y16" s="103">
        <f t="shared" si="3"/>
        <v>616</v>
      </c>
      <c r="Z16" s="102">
        <f t="shared" si="0"/>
        <v>531</v>
      </c>
      <c r="AA16" s="103">
        <f t="shared" si="1"/>
        <v>589</v>
      </c>
    </row>
    <row r="17" spans="1:27" ht="12" customHeight="1" x14ac:dyDescent="0.2">
      <c r="A17" s="93">
        <v>12</v>
      </c>
      <c r="B17" s="35">
        <v>93.999999999999972</v>
      </c>
      <c r="C17" s="35">
        <v>97.999999999999986</v>
      </c>
      <c r="D17" s="35">
        <v>0</v>
      </c>
      <c r="E17" s="35">
        <v>0</v>
      </c>
      <c r="F17" s="35">
        <v>287</v>
      </c>
      <c r="G17" s="35">
        <v>163</v>
      </c>
      <c r="H17" s="35">
        <v>0</v>
      </c>
      <c r="I17" s="35">
        <v>0</v>
      </c>
      <c r="J17" s="35">
        <v>15.999999999999995</v>
      </c>
      <c r="K17" s="35">
        <v>0</v>
      </c>
      <c r="L17" s="35">
        <v>105</v>
      </c>
      <c r="M17" s="35">
        <v>99</v>
      </c>
      <c r="N17" s="35">
        <v>0</v>
      </c>
      <c r="O17" s="35">
        <v>0</v>
      </c>
      <c r="P17" s="35">
        <v>3</v>
      </c>
      <c r="Q17" s="35">
        <v>8</v>
      </c>
      <c r="R17" s="35">
        <v>0</v>
      </c>
      <c r="S17" s="35">
        <v>0</v>
      </c>
      <c r="T17" s="35">
        <v>0</v>
      </c>
      <c r="U17" s="35">
        <v>0</v>
      </c>
      <c r="V17" s="116">
        <v>0</v>
      </c>
      <c r="W17" s="105">
        <v>0</v>
      </c>
      <c r="X17" s="104">
        <f t="shared" si="2"/>
        <v>505</v>
      </c>
      <c r="Y17" s="105">
        <f t="shared" si="3"/>
        <v>368</v>
      </c>
      <c r="Z17" s="104">
        <f t="shared" si="0"/>
        <v>486</v>
      </c>
      <c r="AA17" s="105">
        <f t="shared" si="1"/>
        <v>360</v>
      </c>
    </row>
    <row r="18" spans="1:27" ht="12" customHeight="1" x14ac:dyDescent="0.2">
      <c r="A18" s="94">
        <v>13</v>
      </c>
      <c r="B18" s="36">
        <v>103</v>
      </c>
      <c r="C18" s="36">
        <v>73</v>
      </c>
      <c r="D18" s="34">
        <v>0</v>
      </c>
      <c r="E18" s="34">
        <v>0</v>
      </c>
      <c r="F18" s="36">
        <v>314.00000000000011</v>
      </c>
      <c r="G18" s="36">
        <v>122</v>
      </c>
      <c r="H18" s="34">
        <v>0</v>
      </c>
      <c r="I18" s="34">
        <v>0</v>
      </c>
      <c r="J18" s="36">
        <v>13.999999999999998</v>
      </c>
      <c r="K18" s="34">
        <v>0</v>
      </c>
      <c r="L18" s="36">
        <v>287</v>
      </c>
      <c r="M18" s="36">
        <v>92</v>
      </c>
      <c r="N18" s="34">
        <v>0</v>
      </c>
      <c r="O18" s="34">
        <v>0</v>
      </c>
      <c r="P18" s="36">
        <v>13</v>
      </c>
      <c r="Q18" s="36">
        <v>12</v>
      </c>
      <c r="R18" s="34">
        <v>0</v>
      </c>
      <c r="S18" s="34">
        <v>0</v>
      </c>
      <c r="T18" s="34">
        <v>0</v>
      </c>
      <c r="U18" s="34">
        <v>0</v>
      </c>
      <c r="V18" s="117">
        <v>0</v>
      </c>
      <c r="W18" s="107">
        <v>0</v>
      </c>
      <c r="X18" s="106">
        <f t="shared" si="2"/>
        <v>731.00000000000011</v>
      </c>
      <c r="Y18" s="107">
        <f t="shared" si="3"/>
        <v>299</v>
      </c>
      <c r="Z18" s="106">
        <f t="shared" si="0"/>
        <v>704.00000000000011</v>
      </c>
      <c r="AA18" s="107">
        <f t="shared" si="1"/>
        <v>287</v>
      </c>
    </row>
    <row r="19" spans="1:27" ht="12" customHeight="1" x14ac:dyDescent="0.2">
      <c r="A19" s="92">
        <v>14</v>
      </c>
      <c r="B19" s="34">
        <v>66</v>
      </c>
      <c r="C19" s="34">
        <v>89</v>
      </c>
      <c r="D19" s="34">
        <v>0</v>
      </c>
      <c r="E19" s="34">
        <v>0</v>
      </c>
      <c r="F19" s="34">
        <v>205</v>
      </c>
      <c r="G19" s="34">
        <v>127</v>
      </c>
      <c r="H19" s="34">
        <v>0</v>
      </c>
      <c r="I19" s="34">
        <v>0</v>
      </c>
      <c r="J19" s="34">
        <v>14.999999999999998</v>
      </c>
      <c r="K19" s="34">
        <v>0</v>
      </c>
      <c r="L19" s="34">
        <v>112</v>
      </c>
      <c r="M19" s="34">
        <v>71</v>
      </c>
      <c r="N19" s="34">
        <v>0</v>
      </c>
      <c r="O19" s="34">
        <v>0</v>
      </c>
      <c r="P19" s="34">
        <v>1</v>
      </c>
      <c r="Q19" s="34">
        <v>7</v>
      </c>
      <c r="R19" s="34">
        <v>0</v>
      </c>
      <c r="S19" s="34">
        <v>0</v>
      </c>
      <c r="T19" s="34">
        <v>0</v>
      </c>
      <c r="U19" s="34">
        <v>0</v>
      </c>
      <c r="V19" s="115">
        <v>0</v>
      </c>
      <c r="W19" s="103">
        <v>0</v>
      </c>
      <c r="X19" s="102">
        <f t="shared" si="2"/>
        <v>399</v>
      </c>
      <c r="Y19" s="103">
        <f t="shared" si="3"/>
        <v>294</v>
      </c>
      <c r="Z19" s="102">
        <f t="shared" si="0"/>
        <v>383</v>
      </c>
      <c r="AA19" s="103">
        <f t="shared" si="1"/>
        <v>287</v>
      </c>
    </row>
    <row r="20" spans="1:27" ht="12" customHeight="1" x14ac:dyDescent="0.2">
      <c r="A20" s="93">
        <v>15</v>
      </c>
      <c r="B20" s="35">
        <v>69</v>
      </c>
      <c r="C20" s="35">
        <v>121</v>
      </c>
      <c r="D20" s="35">
        <v>0</v>
      </c>
      <c r="E20" s="35">
        <v>0</v>
      </c>
      <c r="F20" s="35">
        <v>273</v>
      </c>
      <c r="G20" s="35">
        <v>201</v>
      </c>
      <c r="H20" s="35">
        <v>0</v>
      </c>
      <c r="I20" s="35">
        <v>0</v>
      </c>
      <c r="J20" s="35">
        <v>13</v>
      </c>
      <c r="K20" s="35">
        <v>0</v>
      </c>
      <c r="L20" s="35">
        <v>125</v>
      </c>
      <c r="M20" s="35">
        <v>130</v>
      </c>
      <c r="N20" s="35">
        <v>0</v>
      </c>
      <c r="O20" s="35">
        <v>0</v>
      </c>
      <c r="P20" s="35">
        <v>8</v>
      </c>
      <c r="Q20" s="35">
        <v>24</v>
      </c>
      <c r="R20" s="35">
        <v>0</v>
      </c>
      <c r="S20" s="35">
        <v>0</v>
      </c>
      <c r="T20" s="35">
        <v>0</v>
      </c>
      <c r="U20" s="35">
        <v>0</v>
      </c>
      <c r="V20" s="116">
        <v>0</v>
      </c>
      <c r="W20" s="105">
        <v>0</v>
      </c>
      <c r="X20" s="104">
        <f t="shared" si="2"/>
        <v>488</v>
      </c>
      <c r="Y20" s="105">
        <f t="shared" si="3"/>
        <v>476</v>
      </c>
      <c r="Z20" s="104">
        <f t="shared" si="0"/>
        <v>467</v>
      </c>
      <c r="AA20" s="105">
        <f t="shared" si="1"/>
        <v>452</v>
      </c>
    </row>
    <row r="21" spans="1:27" ht="12" customHeight="1" x14ac:dyDescent="0.2">
      <c r="A21" s="94">
        <v>16</v>
      </c>
      <c r="B21" s="36">
        <v>84</v>
      </c>
      <c r="C21" s="36">
        <v>106</v>
      </c>
      <c r="D21" s="34">
        <v>0</v>
      </c>
      <c r="E21" s="34">
        <v>0</v>
      </c>
      <c r="F21" s="36">
        <v>256</v>
      </c>
      <c r="G21" s="36">
        <v>128</v>
      </c>
      <c r="H21" s="34">
        <v>0</v>
      </c>
      <c r="I21" s="34">
        <v>0</v>
      </c>
      <c r="J21" s="36">
        <v>9</v>
      </c>
      <c r="K21" s="34">
        <v>0</v>
      </c>
      <c r="L21" s="36">
        <v>33</v>
      </c>
      <c r="M21" s="36">
        <v>112</v>
      </c>
      <c r="N21" s="34">
        <v>0</v>
      </c>
      <c r="O21" s="34">
        <v>0</v>
      </c>
      <c r="P21" s="36">
        <v>2</v>
      </c>
      <c r="Q21" s="36"/>
      <c r="R21" s="34">
        <v>0</v>
      </c>
      <c r="S21" s="34">
        <v>0</v>
      </c>
      <c r="T21" s="34">
        <v>0</v>
      </c>
      <c r="U21" s="34">
        <v>0</v>
      </c>
      <c r="V21" s="117">
        <v>0</v>
      </c>
      <c r="W21" s="107">
        <v>0</v>
      </c>
      <c r="X21" s="106">
        <f t="shared" si="2"/>
        <v>384</v>
      </c>
      <c r="Y21" s="107">
        <f t="shared" si="3"/>
        <v>346</v>
      </c>
      <c r="Z21" s="106">
        <f t="shared" si="0"/>
        <v>373</v>
      </c>
      <c r="AA21" s="107">
        <f t="shared" si="1"/>
        <v>346</v>
      </c>
    </row>
    <row r="22" spans="1:27" ht="12" customHeight="1" x14ac:dyDescent="0.2">
      <c r="A22" s="92">
        <v>17</v>
      </c>
      <c r="B22" s="34">
        <v>92</v>
      </c>
      <c r="C22" s="34">
        <v>155</v>
      </c>
      <c r="D22" s="34">
        <v>0</v>
      </c>
      <c r="E22" s="34">
        <v>0</v>
      </c>
      <c r="F22" s="34">
        <v>304</v>
      </c>
      <c r="G22" s="34">
        <v>267</v>
      </c>
      <c r="H22" s="34">
        <v>0</v>
      </c>
      <c r="I22" s="34">
        <v>0</v>
      </c>
      <c r="J22" s="34">
        <v>22</v>
      </c>
      <c r="K22" s="34">
        <v>3</v>
      </c>
      <c r="L22" s="34">
        <v>185</v>
      </c>
      <c r="M22" s="34">
        <v>163</v>
      </c>
      <c r="N22" s="34">
        <v>0</v>
      </c>
      <c r="O22" s="34">
        <v>0</v>
      </c>
      <c r="P22" s="34">
        <v>19</v>
      </c>
      <c r="Q22" s="34">
        <v>2</v>
      </c>
      <c r="R22" s="34">
        <v>0</v>
      </c>
      <c r="S22" s="34">
        <v>0</v>
      </c>
      <c r="T22" s="34">
        <v>0</v>
      </c>
      <c r="U22" s="34">
        <v>0</v>
      </c>
      <c r="V22" s="115">
        <v>0</v>
      </c>
      <c r="W22" s="103">
        <v>0</v>
      </c>
      <c r="X22" s="102">
        <f t="shared" si="2"/>
        <v>622</v>
      </c>
      <c r="Y22" s="103">
        <f t="shared" si="3"/>
        <v>590</v>
      </c>
      <c r="Z22" s="102">
        <f t="shared" si="0"/>
        <v>581</v>
      </c>
      <c r="AA22" s="103">
        <f t="shared" si="1"/>
        <v>585</v>
      </c>
    </row>
    <row r="23" spans="1:27" ht="12" customHeight="1" x14ac:dyDescent="0.2">
      <c r="A23" s="93">
        <v>18</v>
      </c>
      <c r="B23" s="35">
        <v>98.999999999999972</v>
      </c>
      <c r="C23" s="35">
        <v>137</v>
      </c>
      <c r="D23" s="35">
        <v>0</v>
      </c>
      <c r="E23" s="35">
        <v>0</v>
      </c>
      <c r="F23" s="35">
        <v>301</v>
      </c>
      <c r="G23" s="35">
        <v>241</v>
      </c>
      <c r="H23" s="35">
        <v>0</v>
      </c>
      <c r="I23" s="35">
        <v>0</v>
      </c>
      <c r="J23" s="35">
        <v>22</v>
      </c>
      <c r="K23" s="35">
        <v>0</v>
      </c>
      <c r="L23" s="35">
        <v>245</v>
      </c>
      <c r="M23" s="35">
        <v>175</v>
      </c>
      <c r="N23" s="35">
        <v>0</v>
      </c>
      <c r="O23" s="35">
        <v>0</v>
      </c>
      <c r="P23" s="35">
        <v>11</v>
      </c>
      <c r="Q23" s="35">
        <v>6</v>
      </c>
      <c r="R23" s="35">
        <v>0</v>
      </c>
      <c r="S23" s="35">
        <v>0</v>
      </c>
      <c r="T23" s="35">
        <v>0</v>
      </c>
      <c r="U23" s="35">
        <v>0</v>
      </c>
      <c r="V23" s="116">
        <v>0</v>
      </c>
      <c r="W23" s="105">
        <v>0</v>
      </c>
      <c r="X23" s="104">
        <f t="shared" si="2"/>
        <v>678</v>
      </c>
      <c r="Y23" s="105">
        <f t="shared" si="3"/>
        <v>559</v>
      </c>
      <c r="Z23" s="104">
        <f t="shared" si="0"/>
        <v>645</v>
      </c>
      <c r="AA23" s="105">
        <f t="shared" si="1"/>
        <v>553</v>
      </c>
    </row>
    <row r="24" spans="1:27" ht="12" customHeight="1" x14ac:dyDescent="0.2">
      <c r="A24" s="94">
        <v>19</v>
      </c>
      <c r="B24" s="36">
        <v>166</v>
      </c>
      <c r="C24" s="36">
        <v>61</v>
      </c>
      <c r="D24" s="34">
        <v>0</v>
      </c>
      <c r="E24" s="34">
        <v>0</v>
      </c>
      <c r="F24" s="36">
        <v>379.99999999999983</v>
      </c>
      <c r="G24" s="36">
        <v>139</v>
      </c>
      <c r="H24" s="34">
        <v>0</v>
      </c>
      <c r="I24" s="34">
        <v>0</v>
      </c>
      <c r="J24" s="36">
        <v>31</v>
      </c>
      <c r="K24" s="36">
        <v>6</v>
      </c>
      <c r="L24" s="36">
        <v>123</v>
      </c>
      <c r="M24" s="36">
        <v>98</v>
      </c>
      <c r="N24" s="34">
        <v>0</v>
      </c>
      <c r="O24" s="34">
        <v>0</v>
      </c>
      <c r="P24" s="36">
        <v>7</v>
      </c>
      <c r="Q24" s="36">
        <v>16</v>
      </c>
      <c r="R24" s="34">
        <v>0</v>
      </c>
      <c r="S24" s="34">
        <v>0</v>
      </c>
      <c r="T24" s="34">
        <v>0</v>
      </c>
      <c r="U24" s="34">
        <v>0</v>
      </c>
      <c r="V24" s="117">
        <v>0</v>
      </c>
      <c r="W24" s="107">
        <v>0</v>
      </c>
      <c r="X24" s="106">
        <f t="shared" si="2"/>
        <v>706.99999999999977</v>
      </c>
      <c r="Y24" s="107">
        <f t="shared" si="3"/>
        <v>320</v>
      </c>
      <c r="Z24" s="106">
        <f t="shared" si="0"/>
        <v>668.99999999999977</v>
      </c>
      <c r="AA24" s="107">
        <f t="shared" si="1"/>
        <v>298</v>
      </c>
    </row>
    <row r="25" spans="1:27" ht="12" customHeight="1" x14ac:dyDescent="0.2">
      <c r="A25" s="92">
        <v>20</v>
      </c>
      <c r="B25" s="34">
        <v>121</v>
      </c>
      <c r="C25" s="34">
        <v>132</v>
      </c>
      <c r="D25" s="34">
        <v>0</v>
      </c>
      <c r="E25" s="34">
        <v>0</v>
      </c>
      <c r="F25" s="34">
        <v>350.00000000000006</v>
      </c>
      <c r="G25" s="34">
        <v>234</v>
      </c>
      <c r="H25" s="34">
        <v>0</v>
      </c>
      <c r="I25" s="34">
        <v>0</v>
      </c>
      <c r="J25" s="34">
        <v>23</v>
      </c>
      <c r="K25" s="34">
        <v>0</v>
      </c>
      <c r="L25" s="34">
        <v>33</v>
      </c>
      <c r="M25" s="34">
        <v>169</v>
      </c>
      <c r="N25" s="34">
        <v>0</v>
      </c>
      <c r="O25" s="34">
        <v>0</v>
      </c>
      <c r="P25" s="34">
        <v>6</v>
      </c>
      <c r="Q25" s="34">
        <v>10</v>
      </c>
      <c r="R25" s="34">
        <v>0</v>
      </c>
      <c r="S25" s="34">
        <v>0</v>
      </c>
      <c r="T25" s="34">
        <v>0</v>
      </c>
      <c r="U25" s="34">
        <v>0</v>
      </c>
      <c r="V25" s="115">
        <v>0</v>
      </c>
      <c r="W25" s="103">
        <v>0</v>
      </c>
      <c r="X25" s="102">
        <f t="shared" si="2"/>
        <v>533</v>
      </c>
      <c r="Y25" s="103">
        <f t="shared" si="3"/>
        <v>545</v>
      </c>
      <c r="Z25" s="102">
        <f t="shared" si="0"/>
        <v>504.00000000000006</v>
      </c>
      <c r="AA25" s="103">
        <f t="shared" si="1"/>
        <v>535</v>
      </c>
    </row>
    <row r="26" spans="1:27" ht="12" customHeight="1" x14ac:dyDescent="0.2">
      <c r="A26" s="93">
        <v>21</v>
      </c>
      <c r="B26" s="35">
        <v>119</v>
      </c>
      <c r="C26" s="35">
        <v>71</v>
      </c>
      <c r="D26" s="35">
        <v>0</v>
      </c>
      <c r="E26" s="35">
        <v>0</v>
      </c>
      <c r="F26" s="35">
        <v>369.00000000000017</v>
      </c>
      <c r="G26" s="35">
        <v>96</v>
      </c>
      <c r="H26" s="35">
        <v>0</v>
      </c>
      <c r="I26" s="35">
        <v>0</v>
      </c>
      <c r="J26" s="35">
        <v>23.999999999999989</v>
      </c>
      <c r="K26" s="35">
        <v>0</v>
      </c>
      <c r="L26" s="35">
        <v>156</v>
      </c>
      <c r="M26" s="35">
        <v>50</v>
      </c>
      <c r="N26" s="35">
        <v>0</v>
      </c>
      <c r="O26" s="35">
        <v>0</v>
      </c>
      <c r="P26" s="35">
        <v>35</v>
      </c>
      <c r="Q26" s="35">
        <v>4</v>
      </c>
      <c r="R26" s="35">
        <v>0</v>
      </c>
      <c r="S26" s="35">
        <v>0</v>
      </c>
      <c r="T26" s="35">
        <v>0</v>
      </c>
      <c r="U26" s="35">
        <v>0</v>
      </c>
      <c r="V26" s="116">
        <v>0</v>
      </c>
      <c r="W26" s="105">
        <v>0</v>
      </c>
      <c r="X26" s="104">
        <f t="shared" si="2"/>
        <v>703.00000000000011</v>
      </c>
      <c r="Y26" s="105">
        <f t="shared" si="3"/>
        <v>221</v>
      </c>
      <c r="Z26" s="104">
        <f t="shared" si="0"/>
        <v>644.00000000000023</v>
      </c>
      <c r="AA26" s="105">
        <f t="shared" si="1"/>
        <v>217</v>
      </c>
    </row>
    <row r="27" spans="1:27" ht="12" customHeight="1" thickBot="1" x14ac:dyDescent="0.25">
      <c r="A27" s="95" t="s">
        <v>17</v>
      </c>
      <c r="B27" s="28">
        <f t="shared" ref="B27:W27" si="4">SUM(B6:B26)</f>
        <v>2371</v>
      </c>
      <c r="C27" s="28">
        <f t="shared" si="4"/>
        <v>3198</v>
      </c>
      <c r="D27" s="28">
        <f t="shared" si="4"/>
        <v>0</v>
      </c>
      <c r="E27" s="28">
        <f t="shared" si="4"/>
        <v>0</v>
      </c>
      <c r="F27" s="28">
        <f t="shared" si="4"/>
        <v>6783</v>
      </c>
      <c r="G27" s="28">
        <f t="shared" si="4"/>
        <v>5137</v>
      </c>
      <c r="H27" s="28">
        <f t="shared" si="4"/>
        <v>0</v>
      </c>
      <c r="I27" s="28">
        <f t="shared" si="4"/>
        <v>0</v>
      </c>
      <c r="J27" s="28">
        <f t="shared" si="4"/>
        <v>498</v>
      </c>
      <c r="K27" s="28">
        <f t="shared" si="4"/>
        <v>22</v>
      </c>
      <c r="L27" s="28">
        <f t="shared" si="4"/>
        <v>4088</v>
      </c>
      <c r="M27" s="28">
        <f t="shared" si="4"/>
        <v>3495</v>
      </c>
      <c r="N27" s="28">
        <f t="shared" si="4"/>
        <v>0</v>
      </c>
      <c r="O27" s="28">
        <f t="shared" si="4"/>
        <v>0</v>
      </c>
      <c r="P27" s="28">
        <f t="shared" si="4"/>
        <v>560</v>
      </c>
      <c r="Q27" s="28">
        <f t="shared" si="4"/>
        <v>252</v>
      </c>
      <c r="R27" s="28">
        <f t="shared" si="4"/>
        <v>0</v>
      </c>
      <c r="S27" s="28">
        <f t="shared" si="4"/>
        <v>0</v>
      </c>
      <c r="T27" s="28">
        <f t="shared" si="4"/>
        <v>0</v>
      </c>
      <c r="U27" s="28">
        <f t="shared" si="4"/>
        <v>0</v>
      </c>
      <c r="V27" s="28">
        <f t="shared" si="4"/>
        <v>0</v>
      </c>
      <c r="W27" s="29">
        <f t="shared" si="4"/>
        <v>0</v>
      </c>
      <c r="X27" s="96">
        <f t="shared" ref="X27:Y29" si="5">SUM(B27,D27,F27,H27,J27,L27,N27,P27,T27)</f>
        <v>14300</v>
      </c>
      <c r="Y27" s="29">
        <f t="shared" si="5"/>
        <v>12104</v>
      </c>
      <c r="Z27" s="96">
        <f t="shared" si="0"/>
        <v>13242</v>
      </c>
      <c r="AA27" s="29">
        <f t="shared" si="1"/>
        <v>11830</v>
      </c>
    </row>
    <row r="28" spans="1:27" ht="12" customHeight="1" x14ac:dyDescent="0.2">
      <c r="A28" s="97" t="s">
        <v>18</v>
      </c>
      <c r="B28" s="63">
        <v>28</v>
      </c>
      <c r="C28" s="63">
        <v>0</v>
      </c>
      <c r="D28" s="63">
        <v>0</v>
      </c>
      <c r="E28" s="63">
        <v>0</v>
      </c>
      <c r="F28" s="63">
        <v>42</v>
      </c>
      <c r="G28" s="63">
        <v>0</v>
      </c>
      <c r="H28" s="63">
        <v>0</v>
      </c>
      <c r="I28" s="63">
        <v>0</v>
      </c>
      <c r="J28" s="63">
        <v>0</v>
      </c>
      <c r="K28" s="63">
        <v>0</v>
      </c>
      <c r="L28" s="63">
        <v>210</v>
      </c>
      <c r="M28" s="63">
        <v>0</v>
      </c>
      <c r="N28" s="63">
        <v>0</v>
      </c>
      <c r="O28" s="63">
        <v>0</v>
      </c>
      <c r="P28" s="63">
        <v>5</v>
      </c>
      <c r="Q28" s="63">
        <v>0</v>
      </c>
      <c r="R28" s="63">
        <v>0</v>
      </c>
      <c r="S28" s="63">
        <v>0</v>
      </c>
      <c r="T28" s="63">
        <v>0</v>
      </c>
      <c r="U28" s="63">
        <v>0</v>
      </c>
      <c r="V28" s="63">
        <v>0</v>
      </c>
      <c r="W28" s="64">
        <v>0</v>
      </c>
      <c r="X28" s="98">
        <f t="shared" si="5"/>
        <v>285</v>
      </c>
      <c r="Y28" s="99">
        <f t="shared" si="5"/>
        <v>0</v>
      </c>
      <c r="Z28" s="98">
        <f t="shared" si="0"/>
        <v>280</v>
      </c>
      <c r="AA28" s="99">
        <f t="shared" si="1"/>
        <v>0</v>
      </c>
    </row>
    <row r="29" spans="1:27" ht="12" customHeight="1" thickBot="1" x14ac:dyDescent="0.25">
      <c r="A29" s="95" t="s">
        <v>19</v>
      </c>
      <c r="B29" s="28">
        <f t="shared" ref="B29:W29" si="6">SUM(B27:B28)</f>
        <v>2399</v>
      </c>
      <c r="C29" s="28">
        <f t="shared" si="6"/>
        <v>3198</v>
      </c>
      <c r="D29" s="28">
        <f t="shared" si="6"/>
        <v>0</v>
      </c>
      <c r="E29" s="28">
        <f t="shared" si="6"/>
        <v>0</v>
      </c>
      <c r="F29" s="28">
        <f t="shared" si="6"/>
        <v>6825</v>
      </c>
      <c r="G29" s="28">
        <f t="shared" si="6"/>
        <v>5137</v>
      </c>
      <c r="H29" s="28">
        <f t="shared" si="6"/>
        <v>0</v>
      </c>
      <c r="I29" s="28">
        <f t="shared" si="6"/>
        <v>0</v>
      </c>
      <c r="J29" s="28">
        <f t="shared" si="6"/>
        <v>498</v>
      </c>
      <c r="K29" s="28">
        <f t="shared" si="6"/>
        <v>22</v>
      </c>
      <c r="L29" s="28">
        <f t="shared" si="6"/>
        <v>4298</v>
      </c>
      <c r="M29" s="28">
        <f t="shared" si="6"/>
        <v>3495</v>
      </c>
      <c r="N29" s="28">
        <f t="shared" si="6"/>
        <v>0</v>
      </c>
      <c r="O29" s="28">
        <f t="shared" si="6"/>
        <v>0</v>
      </c>
      <c r="P29" s="28">
        <f t="shared" si="6"/>
        <v>565</v>
      </c>
      <c r="Q29" s="28">
        <f t="shared" si="6"/>
        <v>252</v>
      </c>
      <c r="R29" s="28">
        <f t="shared" si="6"/>
        <v>0</v>
      </c>
      <c r="S29" s="28">
        <f t="shared" si="6"/>
        <v>0</v>
      </c>
      <c r="T29" s="28">
        <f t="shared" si="6"/>
        <v>0</v>
      </c>
      <c r="U29" s="28">
        <f t="shared" si="6"/>
        <v>0</v>
      </c>
      <c r="V29" s="28">
        <f t="shared" si="6"/>
        <v>0</v>
      </c>
      <c r="W29" s="29">
        <f t="shared" si="6"/>
        <v>0</v>
      </c>
      <c r="X29" s="96">
        <f t="shared" si="5"/>
        <v>14585</v>
      </c>
      <c r="Y29" s="29">
        <f t="shared" si="5"/>
        <v>12104</v>
      </c>
      <c r="Z29" s="96">
        <f t="shared" si="0"/>
        <v>13522</v>
      </c>
      <c r="AA29" s="29">
        <f t="shared" si="1"/>
        <v>11830</v>
      </c>
    </row>
    <row r="30" spans="1:27"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290</v>
      </c>
      <c r="D31" s="100"/>
    </row>
    <row r="33" spans="1:27" ht="23.25" customHeight="1" thickBot="1" x14ac:dyDescent="0.35">
      <c r="A33" s="53" t="s">
        <v>188</v>
      </c>
    </row>
    <row r="34" spans="1:27" ht="12" customHeight="1" x14ac:dyDescent="0.2">
      <c r="A34" s="440"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41"/>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174.00000000000003</v>
      </c>
      <c r="C36" s="34">
        <v>199.99999999999994</v>
      </c>
      <c r="D36" s="36">
        <v>0</v>
      </c>
      <c r="E36" s="36"/>
      <c r="F36" s="34">
        <v>432.00000000000023</v>
      </c>
      <c r="G36" s="34">
        <v>292</v>
      </c>
      <c r="H36" s="36">
        <v>0</v>
      </c>
      <c r="I36" s="36">
        <v>0</v>
      </c>
      <c r="J36" s="34">
        <v>47.000000000000021</v>
      </c>
      <c r="K36" s="34"/>
      <c r="L36" s="34">
        <v>413</v>
      </c>
      <c r="M36" s="34">
        <v>270</v>
      </c>
      <c r="N36" s="36"/>
      <c r="O36" s="36">
        <v>0</v>
      </c>
      <c r="P36" s="34">
        <v>73.999999999999986</v>
      </c>
      <c r="Q36" s="34">
        <v>24</v>
      </c>
      <c r="R36" s="34">
        <v>0</v>
      </c>
      <c r="S36" s="34">
        <v>0</v>
      </c>
      <c r="T36" s="36">
        <v>0</v>
      </c>
      <c r="U36" s="36">
        <v>0</v>
      </c>
      <c r="V36" s="115">
        <v>0</v>
      </c>
      <c r="W36" s="103">
        <v>0</v>
      </c>
      <c r="X36" s="102">
        <f t="shared" ref="X36:X53" si="7">SUM(B36,D36,F36,H36,J36,L36,N36,P36,T36)</f>
        <v>1140.0000000000002</v>
      </c>
      <c r="Y36" s="103">
        <f t="shared" ref="Y36:Y53" si="8">SUM(C36,E36,G36,I36,K36,M36,O36,Q36,U36)</f>
        <v>786</v>
      </c>
      <c r="Z36" s="102">
        <f t="shared" ref="Z36:Z53" si="9">SUM(B36,F36,L36,T36)</f>
        <v>1019.0000000000002</v>
      </c>
      <c r="AA36" s="103">
        <f t="shared" ref="AA36:AA53" si="10">SUM(C36,G36,M36,U36)</f>
        <v>762</v>
      </c>
    </row>
    <row r="37" spans="1:27" ht="12" customHeight="1" x14ac:dyDescent="0.2">
      <c r="A37" s="92">
        <v>2</v>
      </c>
      <c r="B37" s="34">
        <v>41.999999999999993</v>
      </c>
      <c r="C37" s="34">
        <v>167.99999999999997</v>
      </c>
      <c r="D37" s="34"/>
      <c r="E37" s="34">
        <v>0</v>
      </c>
      <c r="F37" s="34">
        <v>150</v>
      </c>
      <c r="G37" s="34">
        <v>263</v>
      </c>
      <c r="H37" s="34">
        <v>0</v>
      </c>
      <c r="I37" s="34">
        <v>0</v>
      </c>
      <c r="J37" s="34">
        <v>19</v>
      </c>
      <c r="K37" s="34"/>
      <c r="L37" s="34">
        <v>144</v>
      </c>
      <c r="M37" s="34">
        <v>168</v>
      </c>
      <c r="N37" s="34"/>
      <c r="O37" s="34"/>
      <c r="P37" s="34">
        <v>42.999999999999993</v>
      </c>
      <c r="Q37" s="34">
        <v>36</v>
      </c>
      <c r="R37" s="34">
        <v>0</v>
      </c>
      <c r="S37" s="34">
        <v>0</v>
      </c>
      <c r="T37" s="34">
        <v>0</v>
      </c>
      <c r="U37" s="34">
        <v>0</v>
      </c>
      <c r="V37" s="115">
        <v>0</v>
      </c>
      <c r="W37" s="103">
        <v>0</v>
      </c>
      <c r="X37" s="102">
        <f t="shared" si="7"/>
        <v>398</v>
      </c>
      <c r="Y37" s="103">
        <f t="shared" si="8"/>
        <v>635</v>
      </c>
      <c r="Z37" s="102">
        <f t="shared" si="9"/>
        <v>336</v>
      </c>
      <c r="AA37" s="103">
        <f t="shared" si="10"/>
        <v>599</v>
      </c>
    </row>
    <row r="38" spans="1:27" ht="12" customHeight="1" x14ac:dyDescent="0.2">
      <c r="A38" s="93">
        <v>3</v>
      </c>
      <c r="B38" s="35">
        <v>104</v>
      </c>
      <c r="C38" s="35">
        <v>188</v>
      </c>
      <c r="D38" s="35">
        <v>0</v>
      </c>
      <c r="E38" s="35">
        <v>0</v>
      </c>
      <c r="F38" s="35">
        <v>438.00000000000011</v>
      </c>
      <c r="G38" s="35">
        <v>355</v>
      </c>
      <c r="H38" s="35">
        <v>0</v>
      </c>
      <c r="I38" s="35">
        <v>0</v>
      </c>
      <c r="J38" s="35">
        <v>58.000000000000014</v>
      </c>
      <c r="K38" s="35"/>
      <c r="L38" s="35">
        <v>388</v>
      </c>
      <c r="M38" s="35">
        <v>220</v>
      </c>
      <c r="N38" s="35"/>
      <c r="O38" s="35"/>
      <c r="P38" s="35">
        <v>92.999999999999986</v>
      </c>
      <c r="Q38" s="35">
        <v>10</v>
      </c>
      <c r="R38" s="35">
        <v>0</v>
      </c>
      <c r="S38" s="35">
        <v>0</v>
      </c>
      <c r="T38" s="35">
        <v>0</v>
      </c>
      <c r="U38" s="35">
        <v>0</v>
      </c>
      <c r="V38" s="116">
        <v>0</v>
      </c>
      <c r="W38" s="105">
        <v>0</v>
      </c>
      <c r="X38" s="104">
        <f t="shared" si="7"/>
        <v>1081</v>
      </c>
      <c r="Y38" s="105">
        <f t="shared" si="8"/>
        <v>773</v>
      </c>
      <c r="Z38" s="104">
        <f t="shared" si="9"/>
        <v>930.00000000000011</v>
      </c>
      <c r="AA38" s="105">
        <f t="shared" si="10"/>
        <v>763</v>
      </c>
    </row>
    <row r="39" spans="1:27" ht="12" customHeight="1" x14ac:dyDescent="0.2">
      <c r="A39" s="94">
        <v>4</v>
      </c>
      <c r="B39" s="36">
        <v>324.00000000000011</v>
      </c>
      <c r="C39" s="36">
        <v>129</v>
      </c>
      <c r="D39" s="36">
        <v>0</v>
      </c>
      <c r="E39" s="36">
        <v>0</v>
      </c>
      <c r="F39" s="36">
        <v>802.99999999999977</v>
      </c>
      <c r="G39" s="36">
        <v>284</v>
      </c>
      <c r="H39" s="36">
        <v>0</v>
      </c>
      <c r="I39" s="36">
        <v>0</v>
      </c>
      <c r="J39" s="36">
        <v>65.999999999999986</v>
      </c>
      <c r="K39" s="36">
        <v>4</v>
      </c>
      <c r="L39" s="36">
        <v>437</v>
      </c>
      <c r="M39" s="36">
        <v>162</v>
      </c>
      <c r="N39" s="36"/>
      <c r="O39" s="36"/>
      <c r="P39" s="36">
        <v>48.999999999999993</v>
      </c>
      <c r="Q39" s="36">
        <v>16</v>
      </c>
      <c r="R39" s="36">
        <v>0</v>
      </c>
      <c r="S39" s="36">
        <v>0</v>
      </c>
      <c r="T39" s="36">
        <v>0</v>
      </c>
      <c r="U39" s="36">
        <v>0</v>
      </c>
      <c r="V39" s="117">
        <v>0</v>
      </c>
      <c r="W39" s="107">
        <v>0</v>
      </c>
      <c r="X39" s="106">
        <f t="shared" si="7"/>
        <v>1679</v>
      </c>
      <c r="Y39" s="107">
        <f t="shared" si="8"/>
        <v>595</v>
      </c>
      <c r="Z39" s="106">
        <f t="shared" si="9"/>
        <v>1564</v>
      </c>
      <c r="AA39" s="107">
        <f t="shared" si="10"/>
        <v>575</v>
      </c>
    </row>
    <row r="40" spans="1:27" ht="12" customHeight="1" x14ac:dyDescent="0.2">
      <c r="A40" s="92">
        <v>5</v>
      </c>
      <c r="B40" s="34">
        <v>139</v>
      </c>
      <c r="C40" s="34">
        <v>159.99999999999994</v>
      </c>
      <c r="D40" s="34"/>
      <c r="E40" s="34">
        <v>0</v>
      </c>
      <c r="F40" s="34">
        <v>309</v>
      </c>
      <c r="G40" s="34">
        <v>261</v>
      </c>
      <c r="H40" s="34"/>
      <c r="I40" s="34">
        <v>0</v>
      </c>
      <c r="J40" s="34">
        <v>30</v>
      </c>
      <c r="K40" s="34"/>
      <c r="L40" s="34">
        <v>246</v>
      </c>
      <c r="M40" s="34">
        <v>256</v>
      </c>
      <c r="N40" s="34"/>
      <c r="O40" s="34"/>
      <c r="P40" s="34">
        <v>47.999999999999986</v>
      </c>
      <c r="Q40" s="34">
        <v>25</v>
      </c>
      <c r="R40" s="34">
        <v>0</v>
      </c>
      <c r="S40" s="34">
        <v>0</v>
      </c>
      <c r="T40" s="34">
        <v>0</v>
      </c>
      <c r="U40" s="34">
        <v>0</v>
      </c>
      <c r="V40" s="115">
        <v>0</v>
      </c>
      <c r="W40" s="103">
        <v>0</v>
      </c>
      <c r="X40" s="102">
        <f t="shared" si="7"/>
        <v>772</v>
      </c>
      <c r="Y40" s="103">
        <f t="shared" si="8"/>
        <v>702</v>
      </c>
      <c r="Z40" s="102">
        <f t="shared" si="9"/>
        <v>694</v>
      </c>
      <c r="AA40" s="103">
        <f t="shared" si="10"/>
        <v>677</v>
      </c>
    </row>
    <row r="41" spans="1:27" ht="12" customHeight="1" x14ac:dyDescent="0.2">
      <c r="A41" s="93">
        <v>6</v>
      </c>
      <c r="B41" s="35">
        <v>122.99999999999999</v>
      </c>
      <c r="C41" s="35">
        <v>186</v>
      </c>
      <c r="D41" s="35">
        <v>0</v>
      </c>
      <c r="E41" s="35">
        <v>0</v>
      </c>
      <c r="F41" s="35">
        <v>304</v>
      </c>
      <c r="G41" s="35">
        <v>325</v>
      </c>
      <c r="H41" s="35">
        <v>0</v>
      </c>
      <c r="I41" s="35">
        <v>0</v>
      </c>
      <c r="J41" s="35">
        <v>14</v>
      </c>
      <c r="K41" s="35"/>
      <c r="L41" s="35">
        <v>342</v>
      </c>
      <c r="M41" s="35">
        <v>222</v>
      </c>
      <c r="N41" s="35"/>
      <c r="O41" s="35"/>
      <c r="P41" s="35">
        <v>44</v>
      </c>
      <c r="Q41" s="35">
        <v>14</v>
      </c>
      <c r="R41" s="35">
        <v>0</v>
      </c>
      <c r="S41" s="35">
        <v>0</v>
      </c>
      <c r="T41" s="35">
        <v>0</v>
      </c>
      <c r="U41" s="35">
        <v>0</v>
      </c>
      <c r="V41" s="116">
        <v>0</v>
      </c>
      <c r="W41" s="105">
        <v>0</v>
      </c>
      <c r="X41" s="104">
        <f t="shared" si="7"/>
        <v>827</v>
      </c>
      <c r="Y41" s="105">
        <f t="shared" si="8"/>
        <v>747</v>
      </c>
      <c r="Z41" s="104">
        <f t="shared" si="9"/>
        <v>769</v>
      </c>
      <c r="AA41" s="105">
        <f t="shared" si="10"/>
        <v>733</v>
      </c>
    </row>
    <row r="42" spans="1:27" ht="12" customHeight="1" x14ac:dyDescent="0.2">
      <c r="A42" s="94">
        <v>7</v>
      </c>
      <c r="B42" s="36">
        <v>152.99999999999991</v>
      </c>
      <c r="C42" s="36">
        <v>211.00000000000003</v>
      </c>
      <c r="D42" s="36"/>
      <c r="E42" s="36">
        <v>0</v>
      </c>
      <c r="F42" s="36">
        <v>486</v>
      </c>
      <c r="G42" s="36">
        <v>366</v>
      </c>
      <c r="H42" s="36">
        <v>0</v>
      </c>
      <c r="I42" s="36">
        <v>0</v>
      </c>
      <c r="J42" s="36">
        <v>29</v>
      </c>
      <c r="K42" s="36">
        <v>5</v>
      </c>
      <c r="L42" s="36">
        <v>263</v>
      </c>
      <c r="M42" s="36">
        <v>177</v>
      </c>
      <c r="N42" s="36"/>
      <c r="O42" s="36"/>
      <c r="P42" s="36">
        <v>45.999999999999993</v>
      </c>
      <c r="Q42" s="36">
        <v>27</v>
      </c>
      <c r="R42" s="36">
        <v>0</v>
      </c>
      <c r="S42" s="36">
        <v>0</v>
      </c>
      <c r="T42" s="36">
        <v>0</v>
      </c>
      <c r="U42" s="36">
        <v>0</v>
      </c>
      <c r="V42" s="117">
        <v>0</v>
      </c>
      <c r="W42" s="107">
        <v>0</v>
      </c>
      <c r="X42" s="106">
        <f t="shared" si="7"/>
        <v>976.99999999999989</v>
      </c>
      <c r="Y42" s="107">
        <f t="shared" si="8"/>
        <v>786</v>
      </c>
      <c r="Z42" s="106">
        <f t="shared" si="9"/>
        <v>901.99999999999989</v>
      </c>
      <c r="AA42" s="107">
        <f t="shared" si="10"/>
        <v>754</v>
      </c>
    </row>
    <row r="43" spans="1:27" ht="12" customHeight="1" x14ac:dyDescent="0.2">
      <c r="A43" s="92">
        <v>8</v>
      </c>
      <c r="B43" s="34">
        <v>330</v>
      </c>
      <c r="C43" s="34">
        <v>144</v>
      </c>
      <c r="D43" s="34"/>
      <c r="E43" s="34"/>
      <c r="F43" s="34">
        <v>733.99999999999943</v>
      </c>
      <c r="G43" s="34">
        <v>249</v>
      </c>
      <c r="H43" s="34">
        <v>0</v>
      </c>
      <c r="I43" s="34"/>
      <c r="J43" s="34">
        <v>51.999999999999993</v>
      </c>
      <c r="K43" s="34">
        <v>6</v>
      </c>
      <c r="L43" s="34">
        <v>263</v>
      </c>
      <c r="M43" s="34">
        <v>158</v>
      </c>
      <c r="N43" s="34"/>
      <c r="O43" s="34"/>
      <c r="P43" s="34">
        <v>36</v>
      </c>
      <c r="Q43" s="34">
        <v>17</v>
      </c>
      <c r="R43" s="34">
        <v>0</v>
      </c>
      <c r="S43" s="34">
        <v>0</v>
      </c>
      <c r="T43" s="34">
        <v>0</v>
      </c>
      <c r="U43" s="34">
        <v>0</v>
      </c>
      <c r="V43" s="115">
        <v>0</v>
      </c>
      <c r="W43" s="103">
        <v>0</v>
      </c>
      <c r="X43" s="102">
        <f t="shared" si="7"/>
        <v>1414.9999999999995</v>
      </c>
      <c r="Y43" s="103">
        <f t="shared" si="8"/>
        <v>574</v>
      </c>
      <c r="Z43" s="102">
        <f t="shared" si="9"/>
        <v>1326.9999999999995</v>
      </c>
      <c r="AA43" s="103">
        <f t="shared" si="10"/>
        <v>551</v>
      </c>
    </row>
    <row r="44" spans="1:27" ht="12" customHeight="1" x14ac:dyDescent="0.2">
      <c r="A44" s="93">
        <v>9</v>
      </c>
      <c r="B44" s="35">
        <v>130</v>
      </c>
      <c r="C44" s="35">
        <v>193</v>
      </c>
      <c r="D44" s="35"/>
      <c r="E44" s="35"/>
      <c r="F44" s="35">
        <v>546.99999999999989</v>
      </c>
      <c r="G44" s="35">
        <v>340</v>
      </c>
      <c r="H44" s="35"/>
      <c r="I44" s="35"/>
      <c r="J44" s="35">
        <v>33</v>
      </c>
      <c r="K44" s="35"/>
      <c r="L44" s="35">
        <v>284</v>
      </c>
      <c r="M44" s="35">
        <v>256</v>
      </c>
      <c r="N44" s="35"/>
      <c r="O44" s="35"/>
      <c r="P44" s="35">
        <v>27.999999999999996</v>
      </c>
      <c r="Q44" s="35">
        <v>14</v>
      </c>
      <c r="R44" s="35">
        <v>0</v>
      </c>
      <c r="S44" s="35">
        <v>0</v>
      </c>
      <c r="T44" s="35">
        <v>0</v>
      </c>
      <c r="U44" s="35">
        <v>0</v>
      </c>
      <c r="V44" s="116">
        <v>0</v>
      </c>
      <c r="W44" s="105">
        <v>0</v>
      </c>
      <c r="X44" s="104">
        <f t="shared" si="7"/>
        <v>1021.9999999999999</v>
      </c>
      <c r="Y44" s="105">
        <f t="shared" si="8"/>
        <v>803</v>
      </c>
      <c r="Z44" s="104">
        <f t="shared" si="9"/>
        <v>960.99999999999989</v>
      </c>
      <c r="AA44" s="105">
        <f t="shared" si="10"/>
        <v>789</v>
      </c>
    </row>
    <row r="45" spans="1:27" ht="12" customHeight="1" x14ac:dyDescent="0.2">
      <c r="A45" s="94">
        <v>10</v>
      </c>
      <c r="B45" s="36">
        <v>170.99999999999994</v>
      </c>
      <c r="C45" s="36">
        <v>158</v>
      </c>
      <c r="D45" s="36">
        <v>0</v>
      </c>
      <c r="E45" s="36"/>
      <c r="F45" s="36">
        <v>522.99999999999989</v>
      </c>
      <c r="G45" s="36">
        <v>269</v>
      </c>
      <c r="H45" s="36">
        <v>0</v>
      </c>
      <c r="I45" s="36"/>
      <c r="J45" s="36">
        <v>24</v>
      </c>
      <c r="K45" s="36"/>
      <c r="L45" s="36">
        <v>249</v>
      </c>
      <c r="M45" s="36">
        <v>223</v>
      </c>
      <c r="N45" s="36"/>
      <c r="O45" s="36"/>
      <c r="P45" s="36">
        <v>20.999999999999993</v>
      </c>
      <c r="Q45" s="36">
        <v>22</v>
      </c>
      <c r="R45" s="36">
        <v>0</v>
      </c>
      <c r="S45" s="36">
        <v>0</v>
      </c>
      <c r="T45" s="36">
        <v>0</v>
      </c>
      <c r="U45" s="36">
        <v>0</v>
      </c>
      <c r="V45" s="117">
        <v>0</v>
      </c>
      <c r="W45" s="107">
        <v>0</v>
      </c>
      <c r="X45" s="106">
        <f t="shared" si="7"/>
        <v>987.99999999999977</v>
      </c>
      <c r="Y45" s="107">
        <f t="shared" si="8"/>
        <v>672</v>
      </c>
      <c r="Z45" s="106">
        <f t="shared" si="9"/>
        <v>942.99999999999977</v>
      </c>
      <c r="AA45" s="107">
        <f t="shared" si="10"/>
        <v>650</v>
      </c>
    </row>
    <row r="46" spans="1:27" ht="12" customHeight="1" x14ac:dyDescent="0.2">
      <c r="A46" s="92">
        <v>11</v>
      </c>
      <c r="B46" s="34">
        <v>141</v>
      </c>
      <c r="C46" s="34">
        <v>219</v>
      </c>
      <c r="D46" s="34">
        <v>0</v>
      </c>
      <c r="E46" s="34"/>
      <c r="F46" s="34">
        <v>518</v>
      </c>
      <c r="G46" s="34">
        <v>375</v>
      </c>
      <c r="H46" s="34">
        <v>0</v>
      </c>
      <c r="I46" s="34">
        <v>0</v>
      </c>
      <c r="J46" s="34">
        <v>37</v>
      </c>
      <c r="K46" s="34">
        <v>3</v>
      </c>
      <c r="L46" s="34">
        <v>203</v>
      </c>
      <c r="M46" s="34">
        <v>231</v>
      </c>
      <c r="N46" s="34"/>
      <c r="O46" s="34"/>
      <c r="P46" s="34">
        <v>12</v>
      </c>
      <c r="Q46" s="34">
        <v>3</v>
      </c>
      <c r="R46" s="34">
        <v>0</v>
      </c>
      <c r="S46" s="34">
        <v>0</v>
      </c>
      <c r="T46" s="34">
        <v>0</v>
      </c>
      <c r="U46" s="34">
        <v>0</v>
      </c>
      <c r="V46" s="115">
        <v>0</v>
      </c>
      <c r="W46" s="103">
        <v>0</v>
      </c>
      <c r="X46" s="102">
        <f t="shared" si="7"/>
        <v>911</v>
      </c>
      <c r="Y46" s="103">
        <f t="shared" si="8"/>
        <v>831</v>
      </c>
      <c r="Z46" s="102">
        <f t="shared" si="9"/>
        <v>862</v>
      </c>
      <c r="AA46" s="103">
        <f t="shared" si="10"/>
        <v>825</v>
      </c>
    </row>
    <row r="47" spans="1:27" ht="12" customHeight="1" x14ac:dyDescent="0.2">
      <c r="A47" s="93">
        <v>12</v>
      </c>
      <c r="B47" s="35">
        <v>183.99999999999994</v>
      </c>
      <c r="C47" s="35">
        <v>260</v>
      </c>
      <c r="D47" s="35">
        <v>0</v>
      </c>
      <c r="E47" s="35">
        <v>0</v>
      </c>
      <c r="F47" s="35">
        <v>479</v>
      </c>
      <c r="G47" s="35">
        <v>373</v>
      </c>
      <c r="H47" s="35">
        <v>0</v>
      </c>
      <c r="I47" s="35">
        <v>0</v>
      </c>
      <c r="J47" s="35">
        <v>21.999999999999993</v>
      </c>
      <c r="K47" s="35"/>
      <c r="L47" s="35">
        <v>189</v>
      </c>
      <c r="M47" s="35">
        <v>258</v>
      </c>
      <c r="N47" s="35"/>
      <c r="O47" s="35"/>
      <c r="P47" s="35">
        <v>7</v>
      </c>
      <c r="Q47" s="35">
        <v>24</v>
      </c>
      <c r="R47" s="35">
        <v>0</v>
      </c>
      <c r="S47" s="35">
        <v>0</v>
      </c>
      <c r="T47" s="35">
        <v>0</v>
      </c>
      <c r="U47" s="35">
        <v>0</v>
      </c>
      <c r="V47" s="116">
        <v>0</v>
      </c>
      <c r="W47" s="105">
        <v>0</v>
      </c>
      <c r="X47" s="104">
        <f t="shared" si="7"/>
        <v>881</v>
      </c>
      <c r="Y47" s="105">
        <f t="shared" si="8"/>
        <v>915</v>
      </c>
      <c r="Z47" s="104">
        <f t="shared" si="9"/>
        <v>852</v>
      </c>
      <c r="AA47" s="105">
        <f t="shared" si="10"/>
        <v>891</v>
      </c>
    </row>
    <row r="48" spans="1:27" ht="12" customHeight="1" x14ac:dyDescent="0.2">
      <c r="A48" s="94">
        <v>13</v>
      </c>
      <c r="B48" s="36">
        <v>107</v>
      </c>
      <c r="C48" s="36">
        <v>459</v>
      </c>
      <c r="D48" s="36">
        <v>0</v>
      </c>
      <c r="E48" s="36">
        <v>0</v>
      </c>
      <c r="F48" s="36">
        <v>321</v>
      </c>
      <c r="G48" s="36">
        <v>669</v>
      </c>
      <c r="H48" s="36">
        <v>0</v>
      </c>
      <c r="I48" s="36">
        <v>0</v>
      </c>
      <c r="J48" s="36">
        <v>23.999999999999996</v>
      </c>
      <c r="K48" s="36">
        <v>2</v>
      </c>
      <c r="L48" s="36">
        <v>297</v>
      </c>
      <c r="M48" s="36">
        <v>473</v>
      </c>
      <c r="N48" s="36"/>
      <c r="O48" s="36"/>
      <c r="P48" s="36">
        <v>15</v>
      </c>
      <c r="Q48" s="36">
        <v>9</v>
      </c>
      <c r="R48" s="36">
        <v>0</v>
      </c>
      <c r="S48" s="36">
        <v>0</v>
      </c>
      <c r="T48" s="36">
        <v>0</v>
      </c>
      <c r="U48" s="36">
        <v>0</v>
      </c>
      <c r="V48" s="117">
        <v>0</v>
      </c>
      <c r="W48" s="107">
        <v>0</v>
      </c>
      <c r="X48" s="106">
        <f t="shared" si="7"/>
        <v>764</v>
      </c>
      <c r="Y48" s="107">
        <f t="shared" si="8"/>
        <v>1612</v>
      </c>
      <c r="Z48" s="106">
        <f t="shared" si="9"/>
        <v>725</v>
      </c>
      <c r="AA48" s="107">
        <f t="shared" si="10"/>
        <v>1601</v>
      </c>
    </row>
    <row r="49" spans="1:27" ht="12" customHeight="1" x14ac:dyDescent="0.2">
      <c r="A49" s="92">
        <v>14</v>
      </c>
      <c r="B49" s="34">
        <v>147</v>
      </c>
      <c r="C49" s="34">
        <v>347.00000000000006</v>
      </c>
      <c r="D49" s="34">
        <v>0</v>
      </c>
      <c r="E49" s="34">
        <v>0</v>
      </c>
      <c r="F49" s="34">
        <v>345</v>
      </c>
      <c r="G49" s="34">
        <v>466</v>
      </c>
      <c r="H49" s="34">
        <v>0</v>
      </c>
      <c r="I49" s="34">
        <v>0</v>
      </c>
      <c r="J49" s="34">
        <v>20</v>
      </c>
      <c r="K49" s="34">
        <v>2</v>
      </c>
      <c r="L49" s="34">
        <v>182</v>
      </c>
      <c r="M49" s="34">
        <v>294</v>
      </c>
      <c r="N49" s="34"/>
      <c r="O49" s="34"/>
      <c r="P49" s="34">
        <v>35.999999999999993</v>
      </c>
      <c r="Q49" s="34">
        <v>4</v>
      </c>
      <c r="R49" s="34">
        <v>0</v>
      </c>
      <c r="S49" s="34">
        <v>0</v>
      </c>
      <c r="T49" s="34">
        <v>0</v>
      </c>
      <c r="U49" s="34">
        <v>0</v>
      </c>
      <c r="V49" s="115">
        <v>0</v>
      </c>
      <c r="W49" s="103">
        <v>0</v>
      </c>
      <c r="X49" s="102">
        <f t="shared" si="7"/>
        <v>730</v>
      </c>
      <c r="Y49" s="103">
        <f t="shared" si="8"/>
        <v>1113</v>
      </c>
      <c r="Z49" s="102">
        <f t="shared" si="9"/>
        <v>674</v>
      </c>
      <c r="AA49" s="103">
        <f t="shared" si="10"/>
        <v>1107</v>
      </c>
    </row>
    <row r="50" spans="1:27" ht="12" customHeight="1" x14ac:dyDescent="0.2">
      <c r="A50" s="93">
        <v>15</v>
      </c>
      <c r="B50" s="35">
        <v>101.99999999999999</v>
      </c>
      <c r="C50" s="35">
        <v>176.00000000000003</v>
      </c>
      <c r="D50" s="35"/>
      <c r="E50" s="35">
        <v>0</v>
      </c>
      <c r="F50" s="35">
        <v>394</v>
      </c>
      <c r="G50" s="35">
        <v>250</v>
      </c>
      <c r="H50" s="35">
        <v>0</v>
      </c>
      <c r="I50" s="35">
        <v>0</v>
      </c>
      <c r="J50" s="35">
        <v>22.999999999999996</v>
      </c>
      <c r="K50" s="35"/>
      <c r="L50" s="35">
        <v>188</v>
      </c>
      <c r="M50" s="35">
        <v>127</v>
      </c>
      <c r="N50" s="35"/>
      <c r="O50" s="35">
        <v>0</v>
      </c>
      <c r="P50" s="35">
        <v>8</v>
      </c>
      <c r="Q50" s="35">
        <v>7</v>
      </c>
      <c r="R50" s="35">
        <v>0</v>
      </c>
      <c r="S50" s="35">
        <v>0</v>
      </c>
      <c r="T50" s="35">
        <v>0</v>
      </c>
      <c r="U50" s="35">
        <v>0</v>
      </c>
      <c r="V50" s="116">
        <v>0</v>
      </c>
      <c r="W50" s="105">
        <v>0</v>
      </c>
      <c r="X50" s="104">
        <f t="shared" si="7"/>
        <v>715</v>
      </c>
      <c r="Y50" s="105">
        <f t="shared" si="8"/>
        <v>560</v>
      </c>
      <c r="Z50" s="104">
        <f t="shared" si="9"/>
        <v>684</v>
      </c>
      <c r="AA50" s="105">
        <f t="shared" si="10"/>
        <v>553</v>
      </c>
    </row>
    <row r="51" spans="1:27" ht="12" customHeight="1" thickBot="1" x14ac:dyDescent="0.25">
      <c r="A51" s="95" t="s">
        <v>17</v>
      </c>
      <c r="B51" s="28">
        <f t="shared" ref="B51:W51" si="11">SUM(B36:B50)</f>
        <v>2371</v>
      </c>
      <c r="C51" s="28">
        <f t="shared" si="11"/>
        <v>3198</v>
      </c>
      <c r="D51" s="28">
        <f t="shared" si="11"/>
        <v>0</v>
      </c>
      <c r="E51" s="28">
        <f t="shared" si="11"/>
        <v>0</v>
      </c>
      <c r="F51" s="28">
        <f t="shared" si="11"/>
        <v>6782.9999999999991</v>
      </c>
      <c r="G51" s="28">
        <f t="shared" si="11"/>
        <v>5137</v>
      </c>
      <c r="H51" s="28">
        <f t="shared" si="11"/>
        <v>0</v>
      </c>
      <c r="I51" s="28">
        <f t="shared" si="11"/>
        <v>0</v>
      </c>
      <c r="J51" s="28">
        <f t="shared" si="11"/>
        <v>498</v>
      </c>
      <c r="K51" s="28">
        <f t="shared" si="11"/>
        <v>22</v>
      </c>
      <c r="L51" s="28">
        <f t="shared" si="11"/>
        <v>4088</v>
      </c>
      <c r="M51" s="28">
        <f t="shared" si="11"/>
        <v>3495</v>
      </c>
      <c r="N51" s="28">
        <f t="shared" si="11"/>
        <v>0</v>
      </c>
      <c r="O51" s="28">
        <f t="shared" si="11"/>
        <v>0</v>
      </c>
      <c r="P51" s="28">
        <f t="shared" si="11"/>
        <v>560</v>
      </c>
      <c r="Q51" s="28">
        <f t="shared" si="11"/>
        <v>252</v>
      </c>
      <c r="R51" s="28">
        <f t="shared" si="11"/>
        <v>0</v>
      </c>
      <c r="S51" s="28">
        <f t="shared" si="11"/>
        <v>0</v>
      </c>
      <c r="T51" s="28">
        <f t="shared" si="11"/>
        <v>0</v>
      </c>
      <c r="U51" s="28">
        <f t="shared" si="11"/>
        <v>0</v>
      </c>
      <c r="V51" s="28">
        <f t="shared" si="11"/>
        <v>0</v>
      </c>
      <c r="W51" s="29">
        <f t="shared" si="11"/>
        <v>0</v>
      </c>
      <c r="X51" s="96">
        <f t="shared" si="7"/>
        <v>14300</v>
      </c>
      <c r="Y51" s="29">
        <f t="shared" si="8"/>
        <v>12104</v>
      </c>
      <c r="Z51" s="96">
        <f t="shared" si="9"/>
        <v>13242</v>
      </c>
      <c r="AA51" s="29">
        <f t="shared" si="10"/>
        <v>11830</v>
      </c>
    </row>
    <row r="52" spans="1:27" ht="12" customHeight="1" x14ac:dyDescent="0.2">
      <c r="A52" s="97" t="s">
        <v>18</v>
      </c>
      <c r="B52" s="63">
        <v>28</v>
      </c>
      <c r="C52" s="63"/>
      <c r="D52" s="63">
        <v>0</v>
      </c>
      <c r="E52" s="63"/>
      <c r="F52" s="63">
        <v>42</v>
      </c>
      <c r="G52" s="63"/>
      <c r="H52" s="63">
        <v>0</v>
      </c>
      <c r="I52" s="63"/>
      <c r="J52" s="63"/>
      <c r="K52" s="63"/>
      <c r="L52" s="63">
        <v>210</v>
      </c>
      <c r="M52" s="63"/>
      <c r="N52" s="63"/>
      <c r="O52" s="63"/>
      <c r="P52" s="63">
        <v>5</v>
      </c>
      <c r="Q52" s="63"/>
      <c r="R52" s="63">
        <v>0</v>
      </c>
      <c r="S52" s="63">
        <v>0</v>
      </c>
      <c r="T52" s="63"/>
      <c r="U52" s="63"/>
      <c r="V52" s="63">
        <v>0</v>
      </c>
      <c r="W52" s="64">
        <v>0</v>
      </c>
      <c r="X52" s="98">
        <f t="shared" si="7"/>
        <v>285</v>
      </c>
      <c r="Y52" s="99">
        <f t="shared" si="8"/>
        <v>0</v>
      </c>
      <c r="Z52" s="98">
        <f t="shared" si="9"/>
        <v>280</v>
      </c>
      <c r="AA52" s="99">
        <f t="shared" si="10"/>
        <v>0</v>
      </c>
    </row>
    <row r="53" spans="1:27" ht="12" customHeight="1" thickBot="1" x14ac:dyDescent="0.25">
      <c r="A53" s="95" t="s">
        <v>19</v>
      </c>
      <c r="B53" s="28">
        <f t="shared" ref="B53:W53" si="12">SUM(B51:B52)</f>
        <v>2399</v>
      </c>
      <c r="C53" s="28">
        <f t="shared" si="12"/>
        <v>3198</v>
      </c>
      <c r="D53" s="28">
        <f t="shared" si="12"/>
        <v>0</v>
      </c>
      <c r="E53" s="28">
        <f t="shared" si="12"/>
        <v>0</v>
      </c>
      <c r="F53" s="28">
        <f t="shared" si="12"/>
        <v>6824.9999999999991</v>
      </c>
      <c r="G53" s="28">
        <f t="shared" si="12"/>
        <v>5137</v>
      </c>
      <c r="H53" s="28">
        <f t="shared" si="12"/>
        <v>0</v>
      </c>
      <c r="I53" s="28">
        <f t="shared" si="12"/>
        <v>0</v>
      </c>
      <c r="J53" s="28">
        <f t="shared" si="12"/>
        <v>498</v>
      </c>
      <c r="K53" s="28">
        <f t="shared" si="12"/>
        <v>22</v>
      </c>
      <c r="L53" s="28">
        <f t="shared" si="12"/>
        <v>4298</v>
      </c>
      <c r="M53" s="28">
        <f t="shared" si="12"/>
        <v>3495</v>
      </c>
      <c r="N53" s="28">
        <f t="shared" si="12"/>
        <v>0</v>
      </c>
      <c r="O53" s="28">
        <f t="shared" si="12"/>
        <v>0</v>
      </c>
      <c r="P53" s="28">
        <f t="shared" si="12"/>
        <v>565</v>
      </c>
      <c r="Q53" s="28">
        <f t="shared" si="12"/>
        <v>252</v>
      </c>
      <c r="R53" s="28">
        <f t="shared" si="12"/>
        <v>0</v>
      </c>
      <c r="S53" s="28">
        <f t="shared" si="12"/>
        <v>0</v>
      </c>
      <c r="T53" s="28">
        <f t="shared" si="12"/>
        <v>0</v>
      </c>
      <c r="U53" s="28">
        <f t="shared" si="12"/>
        <v>0</v>
      </c>
      <c r="V53" s="28">
        <f t="shared" si="12"/>
        <v>0</v>
      </c>
      <c r="W53" s="29">
        <f t="shared" si="12"/>
        <v>0</v>
      </c>
      <c r="X53" s="96">
        <f t="shared" si="7"/>
        <v>14585</v>
      </c>
      <c r="Y53" s="29">
        <f t="shared" si="8"/>
        <v>12104</v>
      </c>
      <c r="Z53" s="96">
        <f t="shared" si="9"/>
        <v>13522</v>
      </c>
      <c r="AA53" s="29">
        <f t="shared" si="10"/>
        <v>11830</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290</v>
      </c>
      <c r="D55" s="100"/>
    </row>
    <row r="56" spans="1:27" ht="12" customHeight="1" x14ac:dyDescent="0.2">
      <c r="B56" s="108" t="str">
        <f t="shared" ref="B56:AA56" si="13">IF(B51-B27=0," ",B51-B27)</f>
        <v xml:space="preserve"> </v>
      </c>
      <c r="C56" s="108" t="str">
        <f t="shared" si="13"/>
        <v xml:space="preserve"> </v>
      </c>
      <c r="D56" s="108" t="str">
        <f t="shared" si="13"/>
        <v xml:space="preserve"> </v>
      </c>
      <c r="E56" s="108" t="str">
        <f t="shared" si="13"/>
        <v xml:space="preserve"> </v>
      </c>
      <c r="F56" s="122">
        <f t="shared" si="13"/>
        <v>-9.0949470177292824E-13</v>
      </c>
      <c r="G56" s="108" t="str">
        <f t="shared" si="13"/>
        <v xml:space="preserve"> </v>
      </c>
      <c r="H56" s="108" t="str">
        <f t="shared" si="13"/>
        <v xml:space="preserve"> </v>
      </c>
      <c r="I56" s="108" t="str">
        <f t="shared" si="13"/>
        <v xml:space="preserve"> </v>
      </c>
      <c r="J56" s="108" t="str">
        <f t="shared" si="13"/>
        <v xml:space="preserve"> </v>
      </c>
      <c r="K56" s="108" t="str">
        <f t="shared" si="13"/>
        <v xml:space="preserve"> </v>
      </c>
      <c r="L56" s="108" t="str">
        <f t="shared" si="13"/>
        <v xml:space="preserve"> </v>
      </c>
      <c r="M56" s="108" t="str">
        <f t="shared" si="13"/>
        <v xml:space="preserve"> </v>
      </c>
      <c r="N56" s="108" t="str">
        <f t="shared" si="13"/>
        <v xml:space="preserve"> </v>
      </c>
      <c r="O56" s="108" t="str">
        <f t="shared" si="13"/>
        <v xml:space="preserve"> </v>
      </c>
      <c r="P56" s="108" t="str">
        <f t="shared" si="13"/>
        <v xml:space="preserve"> </v>
      </c>
      <c r="Q56" s="108" t="str">
        <f t="shared" si="13"/>
        <v xml:space="preserve"> </v>
      </c>
      <c r="R56" s="108" t="str">
        <f t="shared" si="13"/>
        <v xml:space="preserve"> </v>
      </c>
      <c r="S56" s="108" t="str">
        <f t="shared" si="13"/>
        <v xml:space="preserve"> </v>
      </c>
      <c r="T56" s="108" t="str">
        <f t="shared" si="13"/>
        <v xml:space="preserve"> </v>
      </c>
      <c r="U56" s="108" t="str">
        <f t="shared" si="13"/>
        <v xml:space="preserve"> </v>
      </c>
      <c r="V56" s="108" t="str">
        <f t="shared" si="13"/>
        <v xml:space="preserve"> </v>
      </c>
      <c r="W56" s="108" t="str">
        <f t="shared" si="13"/>
        <v xml:space="preserve"> </v>
      </c>
      <c r="X56" s="108" t="str">
        <f t="shared" si="13"/>
        <v xml:space="preserve"> </v>
      </c>
      <c r="Y56" s="108" t="str">
        <f t="shared" si="13"/>
        <v xml:space="preserve"> </v>
      </c>
      <c r="Z56" s="108" t="str">
        <f t="shared" si="13"/>
        <v xml:space="preserve"> </v>
      </c>
      <c r="AA56" s="108" t="str">
        <f t="shared" si="13"/>
        <v xml:space="preserve"> </v>
      </c>
    </row>
    <row r="57" spans="1:27" ht="25.5" customHeight="1" thickBot="1" x14ac:dyDescent="0.35">
      <c r="A57" s="53" t="s">
        <v>189</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8"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9"/>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14">SUM(B14:B15,B19:B22)</f>
        <v>588</v>
      </c>
      <c r="C60" s="34">
        <f t="shared" si="14"/>
        <v>1298</v>
      </c>
      <c r="D60" s="34">
        <f t="shared" si="14"/>
        <v>0</v>
      </c>
      <c r="E60" s="34">
        <f t="shared" si="14"/>
        <v>0</v>
      </c>
      <c r="F60" s="34">
        <f t="shared" si="14"/>
        <v>1700</v>
      </c>
      <c r="G60" s="34">
        <f t="shared" si="14"/>
        <v>1893</v>
      </c>
      <c r="H60" s="34">
        <f t="shared" si="14"/>
        <v>0</v>
      </c>
      <c r="I60" s="34">
        <f t="shared" si="14"/>
        <v>0</v>
      </c>
      <c r="J60" s="34">
        <f t="shared" si="14"/>
        <v>111</v>
      </c>
      <c r="K60" s="34">
        <f t="shared" si="14"/>
        <v>7</v>
      </c>
      <c r="L60" s="34">
        <f t="shared" si="14"/>
        <v>966</v>
      </c>
      <c r="M60" s="34">
        <f t="shared" si="14"/>
        <v>1248</v>
      </c>
      <c r="N60" s="34">
        <f t="shared" si="14"/>
        <v>0</v>
      </c>
      <c r="O60" s="34">
        <f t="shared" si="14"/>
        <v>0</v>
      </c>
      <c r="P60" s="34">
        <f t="shared" si="14"/>
        <v>46</v>
      </c>
      <c r="Q60" s="34">
        <f t="shared" si="14"/>
        <v>46</v>
      </c>
      <c r="R60" s="34">
        <f t="shared" si="14"/>
        <v>0</v>
      </c>
      <c r="S60" s="34">
        <f t="shared" si="14"/>
        <v>0</v>
      </c>
      <c r="T60" s="33">
        <f t="shared" si="14"/>
        <v>0</v>
      </c>
      <c r="U60" s="33">
        <f t="shared" si="14"/>
        <v>0</v>
      </c>
      <c r="V60" s="33">
        <f t="shared" si="14"/>
        <v>0</v>
      </c>
      <c r="W60" s="59">
        <f t="shared" si="14"/>
        <v>0</v>
      </c>
      <c r="X60" s="102">
        <f t="shared" ref="X60:X65" si="15">SUM(B60,D60,F60,H60,J60,L60,N60,P60,T60)</f>
        <v>3411</v>
      </c>
      <c r="Y60" s="103">
        <f t="shared" ref="Y60:Y65" si="16">SUM(C60,E60,G60,I60,K60,M60,O60,Q60,U60)</f>
        <v>4492</v>
      </c>
      <c r="Z60" s="102">
        <f t="shared" si="14"/>
        <v>3254</v>
      </c>
      <c r="AA60" s="103">
        <f t="shared" si="14"/>
        <v>4439</v>
      </c>
    </row>
    <row r="61" spans="1:27" ht="12" customHeight="1" x14ac:dyDescent="0.2">
      <c r="A61" s="92" t="s">
        <v>26</v>
      </c>
      <c r="B61" s="34">
        <f t="shared" ref="B61:AA61" si="17">SUM(B6:B8,B11:B13,B16:B17,B23)</f>
        <v>940</v>
      </c>
      <c r="C61" s="34">
        <f t="shared" si="17"/>
        <v>1432</v>
      </c>
      <c r="D61" s="34">
        <f t="shared" si="17"/>
        <v>0</v>
      </c>
      <c r="E61" s="34">
        <f t="shared" si="17"/>
        <v>0</v>
      </c>
      <c r="F61" s="34">
        <f t="shared" si="17"/>
        <v>2996</v>
      </c>
      <c r="G61" s="34">
        <f t="shared" si="17"/>
        <v>2406</v>
      </c>
      <c r="H61" s="34">
        <f t="shared" si="17"/>
        <v>0</v>
      </c>
      <c r="I61" s="34">
        <f t="shared" si="17"/>
        <v>0</v>
      </c>
      <c r="J61" s="34">
        <f t="shared" si="17"/>
        <v>227</v>
      </c>
      <c r="K61" s="34">
        <f t="shared" si="17"/>
        <v>5</v>
      </c>
      <c r="L61" s="34">
        <f t="shared" si="17"/>
        <v>2018</v>
      </c>
      <c r="M61" s="34">
        <f t="shared" si="17"/>
        <v>1693</v>
      </c>
      <c r="N61" s="34">
        <f t="shared" si="17"/>
        <v>0</v>
      </c>
      <c r="O61" s="34">
        <f t="shared" si="17"/>
        <v>0</v>
      </c>
      <c r="P61" s="34">
        <f t="shared" si="17"/>
        <v>404</v>
      </c>
      <c r="Q61" s="34">
        <f t="shared" si="17"/>
        <v>145</v>
      </c>
      <c r="R61" s="34">
        <f t="shared" si="17"/>
        <v>0</v>
      </c>
      <c r="S61" s="34">
        <f t="shared" si="17"/>
        <v>0</v>
      </c>
      <c r="T61" s="33">
        <f t="shared" si="17"/>
        <v>0</v>
      </c>
      <c r="U61" s="33">
        <f t="shared" si="17"/>
        <v>0</v>
      </c>
      <c r="V61" s="33">
        <f t="shared" si="17"/>
        <v>0</v>
      </c>
      <c r="W61" s="59">
        <f t="shared" si="17"/>
        <v>0</v>
      </c>
      <c r="X61" s="102">
        <f t="shared" si="15"/>
        <v>6585</v>
      </c>
      <c r="Y61" s="103">
        <f t="shared" si="16"/>
        <v>5681</v>
      </c>
      <c r="Z61" s="102">
        <f t="shared" si="17"/>
        <v>5954</v>
      </c>
      <c r="AA61" s="103">
        <f t="shared" si="17"/>
        <v>5531</v>
      </c>
    </row>
    <row r="62" spans="1:27" ht="12" customHeight="1" x14ac:dyDescent="0.2">
      <c r="A62" s="93" t="s">
        <v>27</v>
      </c>
      <c r="B62" s="35">
        <f t="shared" ref="B62:AA62" si="18">SUM(B9:B10,B18,B24:B26)</f>
        <v>843</v>
      </c>
      <c r="C62" s="35">
        <f t="shared" si="18"/>
        <v>468</v>
      </c>
      <c r="D62" s="35">
        <f t="shared" si="18"/>
        <v>0</v>
      </c>
      <c r="E62" s="35">
        <f t="shared" si="18"/>
        <v>0</v>
      </c>
      <c r="F62" s="35">
        <f t="shared" si="18"/>
        <v>2087</v>
      </c>
      <c r="G62" s="35">
        <f t="shared" si="18"/>
        <v>838</v>
      </c>
      <c r="H62" s="35">
        <f t="shared" si="18"/>
        <v>0</v>
      </c>
      <c r="I62" s="35">
        <f t="shared" si="18"/>
        <v>0</v>
      </c>
      <c r="J62" s="35">
        <f t="shared" si="18"/>
        <v>160</v>
      </c>
      <c r="K62" s="35">
        <f t="shared" si="18"/>
        <v>10</v>
      </c>
      <c r="L62" s="35">
        <f t="shared" si="18"/>
        <v>1104</v>
      </c>
      <c r="M62" s="35">
        <f t="shared" si="18"/>
        <v>554</v>
      </c>
      <c r="N62" s="35">
        <f t="shared" si="18"/>
        <v>0</v>
      </c>
      <c r="O62" s="35">
        <f t="shared" si="18"/>
        <v>0</v>
      </c>
      <c r="P62" s="35">
        <f t="shared" si="18"/>
        <v>110</v>
      </c>
      <c r="Q62" s="35">
        <f t="shared" si="18"/>
        <v>61</v>
      </c>
      <c r="R62" s="35">
        <f t="shared" si="18"/>
        <v>0</v>
      </c>
      <c r="S62" s="35">
        <f t="shared" si="18"/>
        <v>0</v>
      </c>
      <c r="T62" s="63">
        <f t="shared" si="18"/>
        <v>0</v>
      </c>
      <c r="U62" s="63">
        <f t="shared" si="18"/>
        <v>0</v>
      </c>
      <c r="V62" s="63">
        <f t="shared" si="18"/>
        <v>0</v>
      </c>
      <c r="W62" s="64">
        <f t="shared" si="18"/>
        <v>0</v>
      </c>
      <c r="X62" s="104">
        <f t="shared" si="15"/>
        <v>4304</v>
      </c>
      <c r="Y62" s="105">
        <f t="shared" si="16"/>
        <v>1931</v>
      </c>
      <c r="Z62" s="104">
        <f t="shared" si="18"/>
        <v>4034</v>
      </c>
      <c r="AA62" s="105">
        <f t="shared" si="18"/>
        <v>1860</v>
      </c>
    </row>
    <row r="63" spans="1:27" ht="12" customHeight="1" thickBot="1" x14ac:dyDescent="0.25">
      <c r="A63" s="95" t="s">
        <v>17</v>
      </c>
      <c r="B63" s="28">
        <f t="shared" ref="B63:W63" si="19">SUM(B60:B62)</f>
        <v>2371</v>
      </c>
      <c r="C63" s="28">
        <f t="shared" si="19"/>
        <v>3198</v>
      </c>
      <c r="D63" s="28">
        <f t="shared" si="19"/>
        <v>0</v>
      </c>
      <c r="E63" s="28">
        <f t="shared" si="19"/>
        <v>0</v>
      </c>
      <c r="F63" s="28">
        <f t="shared" si="19"/>
        <v>6783</v>
      </c>
      <c r="G63" s="28">
        <f t="shared" si="19"/>
        <v>5137</v>
      </c>
      <c r="H63" s="28">
        <f t="shared" si="19"/>
        <v>0</v>
      </c>
      <c r="I63" s="28">
        <f t="shared" si="19"/>
        <v>0</v>
      </c>
      <c r="J63" s="28">
        <f t="shared" si="19"/>
        <v>498</v>
      </c>
      <c r="K63" s="28">
        <f t="shared" si="19"/>
        <v>22</v>
      </c>
      <c r="L63" s="28">
        <f t="shared" si="19"/>
        <v>4088</v>
      </c>
      <c r="M63" s="28">
        <f t="shared" si="19"/>
        <v>3495</v>
      </c>
      <c r="N63" s="28">
        <f t="shared" si="19"/>
        <v>0</v>
      </c>
      <c r="O63" s="28">
        <f t="shared" si="19"/>
        <v>0</v>
      </c>
      <c r="P63" s="28">
        <f t="shared" si="19"/>
        <v>560</v>
      </c>
      <c r="Q63" s="28">
        <f t="shared" si="19"/>
        <v>252</v>
      </c>
      <c r="R63" s="28">
        <f t="shared" si="19"/>
        <v>0</v>
      </c>
      <c r="S63" s="28">
        <f t="shared" si="19"/>
        <v>0</v>
      </c>
      <c r="T63" s="28">
        <f t="shared" si="19"/>
        <v>0</v>
      </c>
      <c r="U63" s="28">
        <f t="shared" si="19"/>
        <v>0</v>
      </c>
      <c r="V63" s="28">
        <f t="shared" si="19"/>
        <v>0</v>
      </c>
      <c r="W63" s="29">
        <f t="shared" si="19"/>
        <v>0</v>
      </c>
      <c r="X63" s="96">
        <f t="shared" si="15"/>
        <v>14300</v>
      </c>
      <c r="Y63" s="29">
        <f t="shared" si="16"/>
        <v>12104</v>
      </c>
      <c r="Z63" s="96">
        <f t="shared" ref="Z63:AA65" si="20">SUM(B63,F63,L63,T63)</f>
        <v>13242</v>
      </c>
      <c r="AA63" s="29">
        <f t="shared" si="20"/>
        <v>11830</v>
      </c>
    </row>
    <row r="64" spans="1:27" ht="12" customHeight="1" x14ac:dyDescent="0.2">
      <c r="A64" s="97" t="s">
        <v>18</v>
      </c>
      <c r="B64" s="37">
        <v>28</v>
      </c>
      <c r="C64" s="37"/>
      <c r="D64" s="37">
        <v>0</v>
      </c>
      <c r="E64" s="37"/>
      <c r="F64" s="37">
        <v>42</v>
      </c>
      <c r="G64" s="37"/>
      <c r="H64" s="37">
        <v>0</v>
      </c>
      <c r="I64" s="37"/>
      <c r="J64" s="37"/>
      <c r="K64" s="37"/>
      <c r="L64" s="37">
        <v>210</v>
      </c>
      <c r="M64" s="37"/>
      <c r="N64" s="37"/>
      <c r="O64" s="37"/>
      <c r="P64" s="37">
        <v>5</v>
      </c>
      <c r="Q64" s="37"/>
      <c r="R64" s="37">
        <f t="shared" ref="R64:W64" si="21">R28</f>
        <v>0</v>
      </c>
      <c r="S64" s="37">
        <f t="shared" si="21"/>
        <v>0</v>
      </c>
      <c r="T64" s="63">
        <f t="shared" si="21"/>
        <v>0</v>
      </c>
      <c r="U64" s="63">
        <f t="shared" si="21"/>
        <v>0</v>
      </c>
      <c r="V64" s="63">
        <f t="shared" si="21"/>
        <v>0</v>
      </c>
      <c r="W64" s="64">
        <f t="shared" si="21"/>
        <v>0</v>
      </c>
      <c r="X64" s="98">
        <f t="shared" si="15"/>
        <v>285</v>
      </c>
      <c r="Y64" s="99">
        <f t="shared" si="16"/>
        <v>0</v>
      </c>
      <c r="Z64" s="98">
        <f t="shared" si="20"/>
        <v>280</v>
      </c>
      <c r="AA64" s="99">
        <f t="shared" si="20"/>
        <v>0</v>
      </c>
    </row>
    <row r="65" spans="1:27" ht="12" customHeight="1" thickBot="1" x14ac:dyDescent="0.25">
      <c r="A65" s="95" t="s">
        <v>19</v>
      </c>
      <c r="B65" s="28">
        <f t="shared" ref="B65:W65" si="22">SUM(B63:B64)</f>
        <v>2399</v>
      </c>
      <c r="C65" s="28">
        <f t="shared" si="22"/>
        <v>3198</v>
      </c>
      <c r="D65" s="28">
        <f t="shared" si="22"/>
        <v>0</v>
      </c>
      <c r="E65" s="28">
        <f t="shared" si="22"/>
        <v>0</v>
      </c>
      <c r="F65" s="28">
        <f t="shared" si="22"/>
        <v>6825</v>
      </c>
      <c r="G65" s="28">
        <f t="shared" si="22"/>
        <v>5137</v>
      </c>
      <c r="H65" s="28">
        <f t="shared" si="22"/>
        <v>0</v>
      </c>
      <c r="I65" s="28">
        <f t="shared" si="22"/>
        <v>0</v>
      </c>
      <c r="J65" s="28">
        <f t="shared" si="22"/>
        <v>498</v>
      </c>
      <c r="K65" s="28">
        <f t="shared" si="22"/>
        <v>22</v>
      </c>
      <c r="L65" s="28">
        <f t="shared" si="22"/>
        <v>4298</v>
      </c>
      <c r="M65" s="28">
        <f t="shared" si="22"/>
        <v>3495</v>
      </c>
      <c r="N65" s="28">
        <f t="shared" si="22"/>
        <v>0</v>
      </c>
      <c r="O65" s="28">
        <f t="shared" si="22"/>
        <v>0</v>
      </c>
      <c r="P65" s="28">
        <f t="shared" si="22"/>
        <v>565</v>
      </c>
      <c r="Q65" s="28">
        <f t="shared" si="22"/>
        <v>252</v>
      </c>
      <c r="R65" s="28">
        <f t="shared" si="22"/>
        <v>0</v>
      </c>
      <c r="S65" s="28">
        <f t="shared" si="22"/>
        <v>0</v>
      </c>
      <c r="T65" s="28">
        <f t="shared" si="22"/>
        <v>0</v>
      </c>
      <c r="U65" s="28">
        <f t="shared" si="22"/>
        <v>0</v>
      </c>
      <c r="V65" s="28">
        <f t="shared" si="22"/>
        <v>0</v>
      </c>
      <c r="W65" s="29">
        <f t="shared" si="22"/>
        <v>0</v>
      </c>
      <c r="X65" s="96">
        <f t="shared" si="15"/>
        <v>14585</v>
      </c>
      <c r="Y65" s="29">
        <f t="shared" si="16"/>
        <v>12104</v>
      </c>
      <c r="Z65" s="96">
        <f t="shared" si="20"/>
        <v>13522</v>
      </c>
      <c r="AA65" s="29">
        <f t="shared" si="20"/>
        <v>11830</v>
      </c>
    </row>
    <row r="66" spans="1:27" ht="12" customHeight="1" x14ac:dyDescent="0.2">
      <c r="A66" s="79" t="s">
        <v>28</v>
      </c>
    </row>
    <row r="67" spans="1:27" ht="12" customHeight="1" x14ac:dyDescent="0.2">
      <c r="A67" s="77" t="s">
        <v>290</v>
      </c>
    </row>
  </sheetData>
  <mergeCells count="43">
    <mergeCell ref="V58:W58"/>
    <mergeCell ref="A4:A5"/>
    <mergeCell ref="P34:Q34"/>
    <mergeCell ref="T34:U34"/>
    <mergeCell ref="R4:S4"/>
    <mergeCell ref="T4:U4"/>
    <mergeCell ref="R58:S58"/>
    <mergeCell ref="B4:C4"/>
    <mergeCell ref="D4:E4"/>
    <mergeCell ref="F4:G4"/>
    <mergeCell ref="H4:I4"/>
    <mergeCell ref="J4:K4"/>
    <mergeCell ref="F34:G34"/>
    <mergeCell ref="X4:Y4"/>
    <mergeCell ref="Z4:AA4"/>
    <mergeCell ref="L4:M4"/>
    <mergeCell ref="N4:O4"/>
    <mergeCell ref="P4:Q4"/>
    <mergeCell ref="V4:W4"/>
    <mergeCell ref="X34:Y34"/>
    <mergeCell ref="Z34:AA34"/>
    <mergeCell ref="R34:S34"/>
    <mergeCell ref="H34:I34"/>
    <mergeCell ref="J34:K34"/>
    <mergeCell ref="L34:M34"/>
    <mergeCell ref="N34:O34"/>
    <mergeCell ref="V34:W34"/>
    <mergeCell ref="B1:AA1"/>
    <mergeCell ref="A58:A59"/>
    <mergeCell ref="B58:C58"/>
    <mergeCell ref="N58:O58"/>
    <mergeCell ref="D58:E58"/>
    <mergeCell ref="F58:G58"/>
    <mergeCell ref="H58:I58"/>
    <mergeCell ref="J58:K58"/>
    <mergeCell ref="L58:M58"/>
    <mergeCell ref="Z58:AA58"/>
    <mergeCell ref="P58:Q58"/>
    <mergeCell ref="T58:U58"/>
    <mergeCell ref="X58:Y58"/>
    <mergeCell ref="A34:A35"/>
    <mergeCell ref="B34:C34"/>
    <mergeCell ref="D34:E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AA67"/>
  <sheetViews>
    <sheetView showGridLines="0" zoomScaleNormal="100" workbookViewId="0">
      <pane xSplit="1" ySplit="5" topLeftCell="B6"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9" width="7.6640625" style="54" hidden="1" customWidth="1"/>
    <col min="20" max="21" width="7.6640625" style="54" customWidth="1"/>
    <col min="22" max="23" width="7.6640625" style="54" hidden="1" customWidth="1"/>
    <col min="24" max="27" width="7.6640625" style="54" customWidth="1"/>
    <col min="28" max="16384" width="11.44140625" style="54"/>
  </cols>
  <sheetData>
    <row r="1" spans="1:27" s="52" customFormat="1" ht="59.25" customHeight="1" thickBot="1" x14ac:dyDescent="0.3">
      <c r="A1" s="51"/>
      <c r="B1" s="432" t="s">
        <v>59</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c r="Q2" s="112"/>
      <c r="T2" s="112"/>
      <c r="U2" s="112"/>
    </row>
    <row r="3" spans="1:27" ht="19.5" customHeight="1" thickBot="1" x14ac:dyDescent="0.35">
      <c r="A3" s="50" t="s">
        <v>172</v>
      </c>
      <c r="B3" s="2"/>
      <c r="C3" s="2"/>
      <c r="D3" s="2"/>
      <c r="E3" s="2"/>
      <c r="F3" s="2"/>
      <c r="G3" s="2"/>
      <c r="H3" s="2"/>
      <c r="I3" s="2"/>
      <c r="J3" s="2"/>
      <c r="K3" s="2"/>
      <c r="L3" s="2"/>
      <c r="M3" s="2"/>
    </row>
    <row r="4" spans="1:27" ht="34.5" customHeight="1" x14ac:dyDescent="0.2">
      <c r="A4" s="442"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row>
    <row r="6" spans="1:27" ht="12" customHeight="1" x14ac:dyDescent="0.2">
      <c r="A6" s="92">
        <v>1</v>
      </c>
      <c r="B6" s="34">
        <v>2828.9999999999991</v>
      </c>
      <c r="C6" s="34">
        <v>6863.0000000000036</v>
      </c>
      <c r="D6" s="34">
        <v>0</v>
      </c>
      <c r="E6" s="34">
        <v>63</v>
      </c>
      <c r="F6" s="34">
        <v>8993</v>
      </c>
      <c r="G6" s="34">
        <v>12194.000000000002</v>
      </c>
      <c r="H6" s="34">
        <v>50</v>
      </c>
      <c r="I6" s="34">
        <v>155</v>
      </c>
      <c r="J6" s="34">
        <v>471.00000000000006</v>
      </c>
      <c r="K6" s="34">
        <v>0</v>
      </c>
      <c r="L6" s="34">
        <v>7677.0000000000091</v>
      </c>
      <c r="M6" s="34">
        <v>7850.0000000000036</v>
      </c>
      <c r="N6" s="34">
        <v>0</v>
      </c>
      <c r="O6" s="34">
        <v>0</v>
      </c>
      <c r="P6" s="34">
        <v>2865</v>
      </c>
      <c r="Q6" s="34">
        <v>4014.9999999999995</v>
      </c>
      <c r="R6" s="34">
        <v>0</v>
      </c>
      <c r="S6" s="34">
        <v>0</v>
      </c>
      <c r="T6" s="33">
        <v>15697.999999999998</v>
      </c>
      <c r="U6" s="33">
        <v>28184.000000000004</v>
      </c>
      <c r="V6" s="33">
        <v>0</v>
      </c>
      <c r="W6" s="59">
        <v>0</v>
      </c>
      <c r="X6" s="102">
        <f>+B6+D6+F6+H6+J6+L6+N6+P6+T6</f>
        <v>38583.000000000007</v>
      </c>
      <c r="Y6" s="103">
        <f>+C6+E6+G6+I6+K6+M6+O6+Q6+U6</f>
        <v>59324.000000000015</v>
      </c>
      <c r="Z6" s="102">
        <f>+B6+F6+L6+T6</f>
        <v>35197.000000000007</v>
      </c>
      <c r="AA6" s="103">
        <f>+C6+G6+M6+U6</f>
        <v>55091.000000000015</v>
      </c>
    </row>
    <row r="7" spans="1:27" ht="12" customHeight="1" x14ac:dyDescent="0.2">
      <c r="A7" s="92">
        <v>2</v>
      </c>
      <c r="B7" s="34">
        <v>2119.9999999999986</v>
      </c>
      <c r="C7" s="34">
        <v>3823.999999999995</v>
      </c>
      <c r="D7" s="34">
        <v>0</v>
      </c>
      <c r="E7" s="34">
        <v>62</v>
      </c>
      <c r="F7" s="34">
        <v>6783.0000000000009</v>
      </c>
      <c r="G7" s="34">
        <v>8466.0000000000036</v>
      </c>
      <c r="H7" s="34">
        <v>58.000000000000007</v>
      </c>
      <c r="I7" s="34">
        <v>412</v>
      </c>
      <c r="J7" s="34">
        <v>266.99999999999994</v>
      </c>
      <c r="K7" s="34">
        <v>0</v>
      </c>
      <c r="L7" s="34">
        <v>7021.9999999999964</v>
      </c>
      <c r="M7" s="34">
        <v>4741.0000000000027</v>
      </c>
      <c r="N7" s="34">
        <v>0</v>
      </c>
      <c r="O7" s="34">
        <v>0</v>
      </c>
      <c r="P7" s="34">
        <v>926.00000000000011</v>
      </c>
      <c r="Q7" s="34">
        <v>331</v>
      </c>
      <c r="R7" s="34">
        <v>0</v>
      </c>
      <c r="S7" s="34">
        <v>0</v>
      </c>
      <c r="T7" s="33">
        <v>2896.9999999999991</v>
      </c>
      <c r="U7" s="33">
        <v>4054.0000000000009</v>
      </c>
      <c r="V7" s="33">
        <v>0</v>
      </c>
      <c r="W7" s="59">
        <v>0</v>
      </c>
      <c r="X7" s="102">
        <f t="shared" ref="X7:X26" si="0">+B7+D7+F7+H7+J7+L7+N7+P7+T7</f>
        <v>20072.999999999996</v>
      </c>
      <c r="Y7" s="103">
        <f t="shared" ref="Y7:Y26" si="1">+C7+E7+G7+I7+K7+M7+O7+Q7+U7</f>
        <v>21890</v>
      </c>
      <c r="Z7" s="102">
        <f t="shared" ref="Z7:Z26" si="2">+B7+F7+L7+T7</f>
        <v>18821.999999999996</v>
      </c>
      <c r="AA7" s="103">
        <f t="shared" ref="AA7:AA26" si="3">+C7+G7+M7+U7</f>
        <v>21085</v>
      </c>
    </row>
    <row r="8" spans="1:27" ht="12" customHeight="1" x14ac:dyDescent="0.2">
      <c r="A8" s="93">
        <v>3</v>
      </c>
      <c r="B8" s="35">
        <v>1572.9999999999998</v>
      </c>
      <c r="C8" s="35">
        <v>2445.9999999999991</v>
      </c>
      <c r="D8" s="35">
        <v>5</v>
      </c>
      <c r="E8" s="35">
        <v>0</v>
      </c>
      <c r="F8" s="35">
        <v>5004.0000000000009</v>
      </c>
      <c r="G8" s="35">
        <v>5340.9999999999982</v>
      </c>
      <c r="H8" s="35">
        <v>161</v>
      </c>
      <c r="I8" s="35">
        <v>0</v>
      </c>
      <c r="J8" s="35">
        <v>404</v>
      </c>
      <c r="K8" s="35">
        <v>0</v>
      </c>
      <c r="L8" s="35">
        <v>3023.0000000000009</v>
      </c>
      <c r="M8" s="35">
        <v>3974.0000000000009</v>
      </c>
      <c r="N8" s="35">
        <v>0</v>
      </c>
      <c r="O8" s="35">
        <v>0</v>
      </c>
      <c r="P8" s="35">
        <v>2995</v>
      </c>
      <c r="Q8" s="35">
        <v>240</v>
      </c>
      <c r="R8" s="35">
        <v>0</v>
      </c>
      <c r="S8" s="35">
        <v>0</v>
      </c>
      <c r="T8" s="63">
        <v>2340</v>
      </c>
      <c r="U8" s="63">
        <v>3826.9999999999995</v>
      </c>
      <c r="V8" s="63">
        <v>0</v>
      </c>
      <c r="W8" s="64">
        <v>0</v>
      </c>
      <c r="X8" s="104">
        <f t="shared" si="0"/>
        <v>15505.000000000002</v>
      </c>
      <c r="Y8" s="105">
        <f t="shared" si="1"/>
        <v>15827.999999999998</v>
      </c>
      <c r="Z8" s="104">
        <f t="shared" si="2"/>
        <v>11940.000000000002</v>
      </c>
      <c r="AA8" s="105">
        <f t="shared" si="3"/>
        <v>15587.999999999998</v>
      </c>
    </row>
    <row r="9" spans="1:27" ht="12" customHeight="1" x14ac:dyDescent="0.2">
      <c r="A9" s="94">
        <v>4</v>
      </c>
      <c r="B9" s="36">
        <v>2892</v>
      </c>
      <c r="C9" s="36">
        <v>1628.9999999999995</v>
      </c>
      <c r="D9" s="36">
        <v>0</v>
      </c>
      <c r="E9" s="36">
        <v>0</v>
      </c>
      <c r="F9" s="36">
        <v>6235.9999999999973</v>
      </c>
      <c r="G9" s="36">
        <v>2905.9999999999986</v>
      </c>
      <c r="H9" s="36">
        <v>65</v>
      </c>
      <c r="I9" s="36">
        <v>0</v>
      </c>
      <c r="J9" s="36">
        <v>416</v>
      </c>
      <c r="K9" s="36">
        <v>0</v>
      </c>
      <c r="L9" s="36">
        <v>5849</v>
      </c>
      <c r="M9" s="36">
        <v>1864.0000000000005</v>
      </c>
      <c r="N9" s="36">
        <v>0</v>
      </c>
      <c r="O9" s="36">
        <v>0</v>
      </c>
      <c r="P9" s="36">
        <v>1745.0000000000002</v>
      </c>
      <c r="Q9" s="36">
        <v>232.00000000000003</v>
      </c>
      <c r="R9" s="36">
        <v>0</v>
      </c>
      <c r="S9" s="36">
        <v>0</v>
      </c>
      <c r="T9" s="74">
        <v>1151</v>
      </c>
      <c r="U9" s="74">
        <v>2448</v>
      </c>
      <c r="V9" s="74">
        <v>0</v>
      </c>
      <c r="W9" s="75">
        <v>0</v>
      </c>
      <c r="X9" s="106">
        <f t="shared" si="0"/>
        <v>18353.999999999996</v>
      </c>
      <c r="Y9" s="107">
        <f t="shared" si="1"/>
        <v>9078.9999999999982</v>
      </c>
      <c r="Z9" s="106">
        <f t="shared" si="2"/>
        <v>16127.999999999996</v>
      </c>
      <c r="AA9" s="107">
        <f t="shared" si="3"/>
        <v>8846.9999999999982</v>
      </c>
    </row>
    <row r="10" spans="1:27" ht="12" customHeight="1" x14ac:dyDescent="0.2">
      <c r="A10" s="92">
        <v>5</v>
      </c>
      <c r="B10" s="34">
        <v>4351.0000000000009</v>
      </c>
      <c r="C10" s="34">
        <v>1399.9999999999993</v>
      </c>
      <c r="D10" s="34">
        <v>12</v>
      </c>
      <c r="E10" s="34">
        <v>7</v>
      </c>
      <c r="F10" s="34">
        <v>9222.0000000000018</v>
      </c>
      <c r="G10" s="34">
        <v>3782</v>
      </c>
      <c r="H10" s="34">
        <v>167</v>
      </c>
      <c r="I10" s="34">
        <v>109</v>
      </c>
      <c r="J10" s="34">
        <v>524</v>
      </c>
      <c r="K10" s="34">
        <v>46</v>
      </c>
      <c r="L10" s="34">
        <v>5577.0000000000009</v>
      </c>
      <c r="M10" s="34">
        <v>1981.0000000000002</v>
      </c>
      <c r="N10" s="34">
        <v>0</v>
      </c>
      <c r="O10" s="34">
        <v>91</v>
      </c>
      <c r="P10" s="34">
        <v>1282</v>
      </c>
      <c r="Q10" s="34">
        <v>223</v>
      </c>
      <c r="R10" s="34">
        <v>0</v>
      </c>
      <c r="S10" s="34">
        <v>0</v>
      </c>
      <c r="T10" s="33">
        <v>375</v>
      </c>
      <c r="U10" s="33">
        <v>135</v>
      </c>
      <c r="V10" s="33">
        <v>0</v>
      </c>
      <c r="W10" s="59">
        <v>0</v>
      </c>
      <c r="X10" s="102">
        <f t="shared" si="0"/>
        <v>21510.000000000004</v>
      </c>
      <c r="Y10" s="103">
        <f t="shared" si="1"/>
        <v>7773.9999999999991</v>
      </c>
      <c r="Z10" s="102">
        <f t="shared" si="2"/>
        <v>19525.000000000004</v>
      </c>
      <c r="AA10" s="103">
        <f t="shared" si="3"/>
        <v>7297.9999999999991</v>
      </c>
    </row>
    <row r="11" spans="1:27" ht="12" customHeight="1" x14ac:dyDescent="0.2">
      <c r="A11" s="93">
        <v>6</v>
      </c>
      <c r="B11" s="35">
        <v>3147.0000000000005</v>
      </c>
      <c r="C11" s="35">
        <v>2020.9999999999993</v>
      </c>
      <c r="D11" s="35">
        <v>52</v>
      </c>
      <c r="E11" s="35">
        <v>23</v>
      </c>
      <c r="F11" s="35">
        <v>9738.0000000000055</v>
      </c>
      <c r="G11" s="35">
        <v>4619</v>
      </c>
      <c r="H11" s="35">
        <v>168</v>
      </c>
      <c r="I11" s="35">
        <v>70</v>
      </c>
      <c r="J11" s="35">
        <v>325.00000000000006</v>
      </c>
      <c r="K11" s="35">
        <v>0</v>
      </c>
      <c r="L11" s="35">
        <v>6487</v>
      </c>
      <c r="M11" s="35">
        <v>5428.0000000000009</v>
      </c>
      <c r="N11" s="35">
        <v>0</v>
      </c>
      <c r="O11" s="35">
        <v>0</v>
      </c>
      <c r="P11" s="35">
        <v>1076</v>
      </c>
      <c r="Q11" s="35">
        <v>375.99999999999994</v>
      </c>
      <c r="R11" s="35">
        <v>0</v>
      </c>
      <c r="S11" s="35">
        <v>0</v>
      </c>
      <c r="T11" s="63">
        <v>3177</v>
      </c>
      <c r="U11" s="63">
        <v>3042</v>
      </c>
      <c r="V11" s="63">
        <v>0</v>
      </c>
      <c r="W11" s="64">
        <v>0</v>
      </c>
      <c r="X11" s="104">
        <f t="shared" si="0"/>
        <v>24170.000000000007</v>
      </c>
      <c r="Y11" s="105">
        <f t="shared" si="1"/>
        <v>15579</v>
      </c>
      <c r="Z11" s="104">
        <f t="shared" si="2"/>
        <v>22549.000000000007</v>
      </c>
      <c r="AA11" s="105">
        <f t="shared" si="3"/>
        <v>15110</v>
      </c>
    </row>
    <row r="12" spans="1:27" ht="12" customHeight="1" x14ac:dyDescent="0.2">
      <c r="A12" s="94">
        <v>7</v>
      </c>
      <c r="B12" s="36">
        <v>2480.0000000000009</v>
      </c>
      <c r="C12" s="36">
        <v>3354.9999999999991</v>
      </c>
      <c r="D12" s="36">
        <v>0</v>
      </c>
      <c r="E12" s="36">
        <v>0</v>
      </c>
      <c r="F12" s="36">
        <v>6277.0000000000036</v>
      </c>
      <c r="G12" s="36">
        <v>6903.0000000000036</v>
      </c>
      <c r="H12" s="36">
        <v>0</v>
      </c>
      <c r="I12" s="36">
        <v>55</v>
      </c>
      <c r="J12" s="36">
        <v>206</v>
      </c>
      <c r="K12" s="36">
        <v>0</v>
      </c>
      <c r="L12" s="36">
        <v>5013.9999999999973</v>
      </c>
      <c r="M12" s="36">
        <v>6196.0000000000027</v>
      </c>
      <c r="N12" s="36">
        <v>0</v>
      </c>
      <c r="O12" s="36">
        <v>0</v>
      </c>
      <c r="P12" s="36">
        <v>1749.0000000000002</v>
      </c>
      <c r="Q12" s="36">
        <v>222</v>
      </c>
      <c r="R12" s="36">
        <v>0</v>
      </c>
      <c r="S12" s="36">
        <v>0</v>
      </c>
      <c r="T12" s="74">
        <v>2606</v>
      </c>
      <c r="U12" s="74">
        <v>5177.0000000000009</v>
      </c>
      <c r="V12" s="74">
        <v>0</v>
      </c>
      <c r="W12" s="75">
        <v>0</v>
      </c>
      <c r="X12" s="106">
        <f t="shared" si="0"/>
        <v>18332</v>
      </c>
      <c r="Y12" s="107">
        <f t="shared" si="1"/>
        <v>21908.000000000007</v>
      </c>
      <c r="Z12" s="106">
        <f t="shared" si="2"/>
        <v>16377</v>
      </c>
      <c r="AA12" s="107">
        <f t="shared" si="3"/>
        <v>21631.000000000007</v>
      </c>
    </row>
    <row r="13" spans="1:27" ht="12" customHeight="1" x14ac:dyDescent="0.2">
      <c r="A13" s="92">
        <v>8</v>
      </c>
      <c r="B13" s="34">
        <v>2847.9999999999986</v>
      </c>
      <c r="C13" s="34">
        <v>3262.9999999999995</v>
      </c>
      <c r="D13" s="34">
        <v>176</v>
      </c>
      <c r="E13" s="34">
        <v>43</v>
      </c>
      <c r="F13" s="34">
        <v>6884.0000000000064</v>
      </c>
      <c r="G13" s="34">
        <v>6770.0000000000009</v>
      </c>
      <c r="H13" s="34">
        <v>238</v>
      </c>
      <c r="I13" s="34">
        <v>72</v>
      </c>
      <c r="J13" s="34">
        <v>166.00000000000003</v>
      </c>
      <c r="K13" s="34">
        <v>0</v>
      </c>
      <c r="L13" s="34">
        <v>4154</v>
      </c>
      <c r="M13" s="34">
        <v>3992.9999999999982</v>
      </c>
      <c r="N13" s="34">
        <v>0</v>
      </c>
      <c r="O13" s="34">
        <v>0</v>
      </c>
      <c r="P13" s="34">
        <v>1655</v>
      </c>
      <c r="Q13" s="34">
        <v>62</v>
      </c>
      <c r="R13" s="34">
        <v>0</v>
      </c>
      <c r="S13" s="34">
        <v>0</v>
      </c>
      <c r="T13" s="33">
        <v>3989.9999999999991</v>
      </c>
      <c r="U13" s="33">
        <v>2075</v>
      </c>
      <c r="V13" s="33">
        <v>0</v>
      </c>
      <c r="W13" s="59">
        <v>0</v>
      </c>
      <c r="X13" s="102">
        <f t="shared" si="0"/>
        <v>20111.000000000004</v>
      </c>
      <c r="Y13" s="103">
        <f t="shared" si="1"/>
        <v>16277.999999999998</v>
      </c>
      <c r="Z13" s="102">
        <f t="shared" si="2"/>
        <v>17876.000000000004</v>
      </c>
      <c r="AA13" s="103">
        <f t="shared" si="3"/>
        <v>16100.999999999998</v>
      </c>
    </row>
    <row r="14" spans="1:27" ht="12" customHeight="1" x14ac:dyDescent="0.2">
      <c r="A14" s="93">
        <v>9</v>
      </c>
      <c r="B14" s="35">
        <v>2649</v>
      </c>
      <c r="C14" s="35">
        <v>6804.0000000000018</v>
      </c>
      <c r="D14" s="35">
        <v>35</v>
      </c>
      <c r="E14" s="35">
        <v>34</v>
      </c>
      <c r="F14" s="35">
        <v>5996.0000000000009</v>
      </c>
      <c r="G14" s="35">
        <v>11872.999999999998</v>
      </c>
      <c r="H14" s="35">
        <v>340</v>
      </c>
      <c r="I14" s="35">
        <v>245.99999999999997</v>
      </c>
      <c r="J14" s="35">
        <v>211</v>
      </c>
      <c r="K14" s="35">
        <v>41</v>
      </c>
      <c r="L14" s="35">
        <v>3594.9999999999982</v>
      </c>
      <c r="M14" s="35">
        <v>6698</v>
      </c>
      <c r="N14" s="35">
        <v>0</v>
      </c>
      <c r="O14" s="35">
        <v>50</v>
      </c>
      <c r="P14" s="35">
        <v>337</v>
      </c>
      <c r="Q14" s="35">
        <v>71</v>
      </c>
      <c r="R14" s="35">
        <v>0</v>
      </c>
      <c r="S14" s="35">
        <v>0</v>
      </c>
      <c r="T14" s="63">
        <v>3133</v>
      </c>
      <c r="U14" s="63">
        <v>3523.0000000000005</v>
      </c>
      <c r="V14" s="63">
        <v>0</v>
      </c>
      <c r="W14" s="64">
        <v>0</v>
      </c>
      <c r="X14" s="104">
        <f t="shared" si="0"/>
        <v>16295.999999999998</v>
      </c>
      <c r="Y14" s="105">
        <f t="shared" si="1"/>
        <v>29340</v>
      </c>
      <c r="Z14" s="104">
        <f t="shared" si="2"/>
        <v>15372.999999999998</v>
      </c>
      <c r="AA14" s="105">
        <f t="shared" si="3"/>
        <v>28898</v>
      </c>
    </row>
    <row r="15" spans="1:27" ht="12" customHeight="1" x14ac:dyDescent="0.2">
      <c r="A15" s="94">
        <v>10</v>
      </c>
      <c r="B15" s="36">
        <v>2614.9999999999986</v>
      </c>
      <c r="C15" s="36">
        <v>9011</v>
      </c>
      <c r="D15" s="36">
        <v>3</v>
      </c>
      <c r="E15" s="36">
        <v>0</v>
      </c>
      <c r="F15" s="36">
        <v>6189.9999999999982</v>
      </c>
      <c r="G15" s="36">
        <v>16318.999999999993</v>
      </c>
      <c r="H15" s="36">
        <v>63.999999999999993</v>
      </c>
      <c r="I15" s="36">
        <v>0</v>
      </c>
      <c r="J15" s="36">
        <v>189</v>
      </c>
      <c r="K15" s="36">
        <v>0</v>
      </c>
      <c r="L15" s="36">
        <v>6079.9999999999891</v>
      </c>
      <c r="M15" s="36">
        <v>12053</v>
      </c>
      <c r="N15" s="36">
        <v>0</v>
      </c>
      <c r="O15" s="36">
        <v>0</v>
      </c>
      <c r="P15" s="36">
        <v>626</v>
      </c>
      <c r="Q15" s="36">
        <v>166</v>
      </c>
      <c r="R15" s="36">
        <v>0</v>
      </c>
      <c r="S15" s="36">
        <v>0</v>
      </c>
      <c r="T15" s="74">
        <v>3229</v>
      </c>
      <c r="U15" s="74">
        <v>4388.9999999999991</v>
      </c>
      <c r="V15" s="74">
        <v>0</v>
      </c>
      <c r="W15" s="75">
        <v>0</v>
      </c>
      <c r="X15" s="106">
        <f t="shared" si="0"/>
        <v>18995.999999999985</v>
      </c>
      <c r="Y15" s="107">
        <f t="shared" si="1"/>
        <v>41937.999999999993</v>
      </c>
      <c r="Z15" s="106">
        <f t="shared" si="2"/>
        <v>18113.999999999985</v>
      </c>
      <c r="AA15" s="107">
        <f t="shared" si="3"/>
        <v>41771.999999999993</v>
      </c>
    </row>
    <row r="16" spans="1:27" ht="12" customHeight="1" x14ac:dyDescent="0.2">
      <c r="A16" s="92">
        <v>11</v>
      </c>
      <c r="B16" s="34">
        <v>1768.0000000000005</v>
      </c>
      <c r="C16" s="34">
        <v>3343.0000000000014</v>
      </c>
      <c r="D16" s="34">
        <v>0</v>
      </c>
      <c r="E16" s="34">
        <v>0</v>
      </c>
      <c r="F16" s="34">
        <v>7045.9999999999955</v>
      </c>
      <c r="G16" s="34">
        <v>7267.0000000000009</v>
      </c>
      <c r="H16" s="34">
        <v>0</v>
      </c>
      <c r="I16" s="34">
        <v>40</v>
      </c>
      <c r="J16" s="34">
        <v>197.99999999999997</v>
      </c>
      <c r="K16" s="34">
        <v>58</v>
      </c>
      <c r="L16" s="34">
        <v>3666.0000000000005</v>
      </c>
      <c r="M16" s="34">
        <v>4170.0000000000018</v>
      </c>
      <c r="N16" s="34">
        <v>0</v>
      </c>
      <c r="O16" s="34">
        <v>0</v>
      </c>
      <c r="P16" s="34">
        <v>809</v>
      </c>
      <c r="Q16" s="34">
        <v>571.00000000000011</v>
      </c>
      <c r="R16" s="34">
        <v>0</v>
      </c>
      <c r="S16" s="34">
        <v>0</v>
      </c>
      <c r="T16" s="33">
        <v>0</v>
      </c>
      <c r="U16" s="33">
        <v>1062.9999999999998</v>
      </c>
      <c r="V16" s="33">
        <v>0</v>
      </c>
      <c r="W16" s="59">
        <v>0</v>
      </c>
      <c r="X16" s="102">
        <f t="shared" si="0"/>
        <v>13486.999999999996</v>
      </c>
      <c r="Y16" s="103">
        <f t="shared" si="1"/>
        <v>16512.000000000004</v>
      </c>
      <c r="Z16" s="102">
        <f t="shared" si="2"/>
        <v>12479.999999999996</v>
      </c>
      <c r="AA16" s="103">
        <f t="shared" si="3"/>
        <v>15843.000000000004</v>
      </c>
    </row>
    <row r="17" spans="1:27" ht="12" customHeight="1" x14ac:dyDescent="0.2">
      <c r="A17" s="93">
        <v>12</v>
      </c>
      <c r="B17" s="35">
        <v>2152</v>
      </c>
      <c r="C17" s="35">
        <v>2001.9999999999998</v>
      </c>
      <c r="D17" s="35">
        <v>0</v>
      </c>
      <c r="E17" s="35">
        <v>0</v>
      </c>
      <c r="F17" s="35">
        <v>5548.0000000000018</v>
      </c>
      <c r="G17" s="35">
        <v>4147</v>
      </c>
      <c r="H17" s="35">
        <v>55</v>
      </c>
      <c r="I17" s="35">
        <v>45</v>
      </c>
      <c r="J17" s="35">
        <v>280</v>
      </c>
      <c r="K17" s="35">
        <v>0</v>
      </c>
      <c r="L17" s="35">
        <v>2438.0000000000005</v>
      </c>
      <c r="M17" s="35">
        <v>2488.0000000000005</v>
      </c>
      <c r="N17" s="35">
        <v>0</v>
      </c>
      <c r="O17" s="35">
        <v>0</v>
      </c>
      <c r="P17" s="35">
        <v>415</v>
      </c>
      <c r="Q17" s="35">
        <v>159</v>
      </c>
      <c r="R17" s="35">
        <v>0</v>
      </c>
      <c r="S17" s="35">
        <v>0</v>
      </c>
      <c r="T17" s="63">
        <v>0</v>
      </c>
      <c r="U17" s="63">
        <v>2019</v>
      </c>
      <c r="V17" s="63">
        <v>0</v>
      </c>
      <c r="W17" s="64">
        <v>0</v>
      </c>
      <c r="X17" s="104">
        <f t="shared" si="0"/>
        <v>10888.000000000002</v>
      </c>
      <c r="Y17" s="105">
        <f t="shared" si="1"/>
        <v>10860</v>
      </c>
      <c r="Z17" s="104">
        <f t="shared" si="2"/>
        <v>10138.000000000002</v>
      </c>
      <c r="AA17" s="105">
        <f t="shared" si="3"/>
        <v>10656</v>
      </c>
    </row>
    <row r="18" spans="1:27" ht="12" customHeight="1" x14ac:dyDescent="0.2">
      <c r="A18" s="94">
        <v>13</v>
      </c>
      <c r="B18" s="36">
        <v>2448</v>
      </c>
      <c r="C18" s="36">
        <v>1742.0000000000005</v>
      </c>
      <c r="D18" s="36">
        <v>0</v>
      </c>
      <c r="E18" s="36">
        <v>0</v>
      </c>
      <c r="F18" s="36">
        <v>7343.9999999999955</v>
      </c>
      <c r="G18" s="36">
        <v>3548.0000000000005</v>
      </c>
      <c r="H18" s="36">
        <v>0</v>
      </c>
      <c r="I18" s="36">
        <v>0</v>
      </c>
      <c r="J18" s="36">
        <v>161</v>
      </c>
      <c r="K18" s="36">
        <v>0</v>
      </c>
      <c r="L18" s="36">
        <v>7249.0000000000009</v>
      </c>
      <c r="M18" s="36">
        <v>2551</v>
      </c>
      <c r="N18" s="36">
        <v>0</v>
      </c>
      <c r="O18" s="36">
        <v>0</v>
      </c>
      <c r="P18" s="36">
        <v>420</v>
      </c>
      <c r="Q18" s="36">
        <v>132</v>
      </c>
      <c r="R18" s="36">
        <v>0</v>
      </c>
      <c r="S18" s="36">
        <v>0</v>
      </c>
      <c r="T18" s="74">
        <v>444</v>
      </c>
      <c r="U18" s="74">
        <v>223</v>
      </c>
      <c r="V18" s="74">
        <v>0</v>
      </c>
      <c r="W18" s="75">
        <v>0</v>
      </c>
      <c r="X18" s="106">
        <f t="shared" si="0"/>
        <v>18065.999999999996</v>
      </c>
      <c r="Y18" s="107">
        <f t="shared" si="1"/>
        <v>8196</v>
      </c>
      <c r="Z18" s="106">
        <f t="shared" si="2"/>
        <v>17484.999999999996</v>
      </c>
      <c r="AA18" s="107">
        <f t="shared" si="3"/>
        <v>8064.0000000000009</v>
      </c>
    </row>
    <row r="19" spans="1:27" ht="12" customHeight="1" x14ac:dyDescent="0.2">
      <c r="A19" s="92">
        <v>14</v>
      </c>
      <c r="B19" s="34">
        <v>1405</v>
      </c>
      <c r="C19" s="34">
        <v>1807.9999999999998</v>
      </c>
      <c r="D19" s="34">
        <v>0</v>
      </c>
      <c r="E19" s="34">
        <v>0</v>
      </c>
      <c r="F19" s="34">
        <v>3827.9999999999991</v>
      </c>
      <c r="G19" s="34">
        <v>3115.9999999999995</v>
      </c>
      <c r="H19" s="34">
        <v>44.999999999999993</v>
      </c>
      <c r="I19" s="34">
        <v>138</v>
      </c>
      <c r="J19" s="34">
        <v>180.99999999999997</v>
      </c>
      <c r="K19" s="34">
        <v>0</v>
      </c>
      <c r="L19" s="34">
        <v>2187.0000000000005</v>
      </c>
      <c r="M19" s="34">
        <v>1805</v>
      </c>
      <c r="N19" s="34">
        <v>0</v>
      </c>
      <c r="O19" s="34">
        <v>0</v>
      </c>
      <c r="P19" s="34">
        <v>223</v>
      </c>
      <c r="Q19" s="34">
        <v>172.00000000000003</v>
      </c>
      <c r="R19" s="34">
        <v>0</v>
      </c>
      <c r="S19" s="34">
        <v>0</v>
      </c>
      <c r="T19" s="33">
        <v>455</v>
      </c>
      <c r="U19" s="33">
        <v>0</v>
      </c>
      <c r="V19" s="33">
        <v>0</v>
      </c>
      <c r="W19" s="59">
        <v>0</v>
      </c>
      <c r="X19" s="102">
        <f t="shared" si="0"/>
        <v>8324</v>
      </c>
      <c r="Y19" s="103">
        <f t="shared" si="1"/>
        <v>7038.9999999999991</v>
      </c>
      <c r="Z19" s="102">
        <f t="shared" si="2"/>
        <v>7875</v>
      </c>
      <c r="AA19" s="103">
        <f t="shared" si="3"/>
        <v>6728.9999999999991</v>
      </c>
    </row>
    <row r="20" spans="1:27" ht="12" customHeight="1" x14ac:dyDescent="0.2">
      <c r="A20" s="93">
        <v>15</v>
      </c>
      <c r="B20" s="35">
        <v>1530</v>
      </c>
      <c r="C20" s="35">
        <v>2668.0000000000009</v>
      </c>
      <c r="D20" s="35">
        <v>10</v>
      </c>
      <c r="E20" s="35">
        <v>14</v>
      </c>
      <c r="F20" s="35">
        <v>5325.0000000000027</v>
      </c>
      <c r="G20" s="35">
        <v>5122.0000000000018</v>
      </c>
      <c r="H20" s="35">
        <v>46.000000000000007</v>
      </c>
      <c r="I20" s="35">
        <v>154</v>
      </c>
      <c r="J20" s="35">
        <v>109</v>
      </c>
      <c r="K20" s="35">
        <v>0</v>
      </c>
      <c r="L20" s="35">
        <v>2832.9999999999991</v>
      </c>
      <c r="M20" s="35">
        <v>3457</v>
      </c>
      <c r="N20" s="35">
        <v>0</v>
      </c>
      <c r="O20" s="35">
        <v>0</v>
      </c>
      <c r="P20" s="35">
        <v>291</v>
      </c>
      <c r="Q20" s="35">
        <v>523</v>
      </c>
      <c r="R20" s="35">
        <v>0</v>
      </c>
      <c r="S20" s="35">
        <v>0</v>
      </c>
      <c r="T20" s="63">
        <v>90</v>
      </c>
      <c r="U20" s="63">
        <v>741.00000000000011</v>
      </c>
      <c r="V20" s="63">
        <v>0</v>
      </c>
      <c r="W20" s="64">
        <v>0</v>
      </c>
      <c r="X20" s="104">
        <f t="shared" si="0"/>
        <v>10234.000000000002</v>
      </c>
      <c r="Y20" s="105">
        <f t="shared" si="1"/>
        <v>12679.000000000004</v>
      </c>
      <c r="Z20" s="104">
        <f t="shared" si="2"/>
        <v>9778.0000000000018</v>
      </c>
      <c r="AA20" s="105">
        <f t="shared" si="3"/>
        <v>11988.000000000004</v>
      </c>
    </row>
    <row r="21" spans="1:27" ht="12" customHeight="1" x14ac:dyDescent="0.2">
      <c r="A21" s="94">
        <v>16</v>
      </c>
      <c r="B21" s="36">
        <v>1557.9999999999995</v>
      </c>
      <c r="C21" s="36">
        <v>2240</v>
      </c>
      <c r="D21" s="36">
        <v>18</v>
      </c>
      <c r="E21" s="36">
        <v>0</v>
      </c>
      <c r="F21" s="36">
        <v>5377.9999999999982</v>
      </c>
      <c r="G21" s="36">
        <v>3639.9999999999991</v>
      </c>
      <c r="H21" s="36">
        <v>161</v>
      </c>
      <c r="I21" s="36">
        <v>63</v>
      </c>
      <c r="J21" s="36">
        <v>88.999999999999986</v>
      </c>
      <c r="K21" s="36">
        <v>0</v>
      </c>
      <c r="L21" s="36">
        <v>843.00000000000023</v>
      </c>
      <c r="M21" s="36">
        <v>3014.0000000000005</v>
      </c>
      <c r="N21" s="36">
        <v>0</v>
      </c>
      <c r="O21" s="36">
        <v>0</v>
      </c>
      <c r="P21" s="36">
        <v>267</v>
      </c>
      <c r="Q21" s="36">
        <v>0</v>
      </c>
      <c r="R21" s="36">
        <v>0</v>
      </c>
      <c r="S21" s="36">
        <v>0</v>
      </c>
      <c r="T21" s="74">
        <v>0</v>
      </c>
      <c r="U21" s="74">
        <v>349</v>
      </c>
      <c r="V21" s="74">
        <v>0</v>
      </c>
      <c r="W21" s="75">
        <v>0</v>
      </c>
      <c r="X21" s="106">
        <f t="shared" si="0"/>
        <v>8313.9999999999982</v>
      </c>
      <c r="Y21" s="107">
        <f t="shared" si="1"/>
        <v>9306</v>
      </c>
      <c r="Z21" s="106">
        <f t="shared" si="2"/>
        <v>7778.9999999999982</v>
      </c>
      <c r="AA21" s="107">
        <f t="shared" si="3"/>
        <v>9243</v>
      </c>
    </row>
    <row r="22" spans="1:27" ht="12" customHeight="1" x14ac:dyDescent="0.2">
      <c r="A22" s="92">
        <v>17</v>
      </c>
      <c r="B22" s="34">
        <v>1776.0000000000007</v>
      </c>
      <c r="C22" s="34">
        <v>3170.0000000000005</v>
      </c>
      <c r="D22" s="34">
        <v>8</v>
      </c>
      <c r="E22" s="34">
        <v>0</v>
      </c>
      <c r="F22" s="34">
        <v>6527.0000000000018</v>
      </c>
      <c r="G22" s="34">
        <v>6620.0000000000027</v>
      </c>
      <c r="H22" s="34">
        <v>172</v>
      </c>
      <c r="I22" s="34">
        <v>0</v>
      </c>
      <c r="J22" s="34">
        <v>366.00000000000006</v>
      </c>
      <c r="K22" s="34">
        <v>31</v>
      </c>
      <c r="L22" s="34">
        <v>3984.0000000000005</v>
      </c>
      <c r="M22" s="34">
        <v>4205</v>
      </c>
      <c r="N22" s="34">
        <v>0</v>
      </c>
      <c r="O22" s="34">
        <v>0</v>
      </c>
      <c r="P22" s="34">
        <v>973</v>
      </c>
      <c r="Q22" s="34">
        <v>0</v>
      </c>
      <c r="R22" s="34">
        <v>0</v>
      </c>
      <c r="S22" s="34">
        <v>0</v>
      </c>
      <c r="T22" s="33">
        <v>579</v>
      </c>
      <c r="U22" s="33">
        <v>604.99999999999989</v>
      </c>
      <c r="V22" s="33">
        <v>0</v>
      </c>
      <c r="W22" s="59">
        <v>0</v>
      </c>
      <c r="X22" s="102">
        <f t="shared" si="0"/>
        <v>14385.000000000002</v>
      </c>
      <c r="Y22" s="103">
        <f t="shared" si="1"/>
        <v>14631.000000000004</v>
      </c>
      <c r="Z22" s="102">
        <f t="shared" si="2"/>
        <v>12866.000000000002</v>
      </c>
      <c r="AA22" s="103">
        <f t="shared" si="3"/>
        <v>14600.000000000004</v>
      </c>
    </row>
    <row r="23" spans="1:27" ht="12" customHeight="1" x14ac:dyDescent="0.2">
      <c r="A23" s="93">
        <v>18</v>
      </c>
      <c r="B23" s="35">
        <v>2123.0000000000005</v>
      </c>
      <c r="C23" s="35">
        <v>3214</v>
      </c>
      <c r="D23" s="35">
        <v>119</v>
      </c>
      <c r="E23" s="35">
        <v>0</v>
      </c>
      <c r="F23" s="35">
        <v>5792.9999999999964</v>
      </c>
      <c r="G23" s="35">
        <v>6762.9999999999964</v>
      </c>
      <c r="H23" s="35">
        <v>205</v>
      </c>
      <c r="I23" s="35">
        <v>0</v>
      </c>
      <c r="J23" s="35">
        <v>207</v>
      </c>
      <c r="K23" s="35">
        <v>0</v>
      </c>
      <c r="L23" s="35">
        <v>5895.0000000000009</v>
      </c>
      <c r="M23" s="35">
        <v>4936.0000000000018</v>
      </c>
      <c r="N23" s="35">
        <v>0</v>
      </c>
      <c r="O23" s="35">
        <v>0</v>
      </c>
      <c r="P23" s="35">
        <v>698</v>
      </c>
      <c r="Q23" s="35">
        <v>122</v>
      </c>
      <c r="R23" s="35">
        <v>0</v>
      </c>
      <c r="S23" s="35">
        <v>0</v>
      </c>
      <c r="T23" s="63">
        <v>343</v>
      </c>
      <c r="U23" s="63">
        <v>499</v>
      </c>
      <c r="V23" s="63">
        <v>0</v>
      </c>
      <c r="W23" s="64">
        <v>0</v>
      </c>
      <c r="X23" s="104">
        <f t="shared" si="0"/>
        <v>15382.999999999996</v>
      </c>
      <c r="Y23" s="105">
        <f t="shared" si="1"/>
        <v>15533.999999999998</v>
      </c>
      <c r="Z23" s="104">
        <f t="shared" si="2"/>
        <v>14153.999999999996</v>
      </c>
      <c r="AA23" s="105">
        <f t="shared" si="3"/>
        <v>15411.999999999998</v>
      </c>
    </row>
    <row r="24" spans="1:27" ht="12" customHeight="1" x14ac:dyDescent="0.2">
      <c r="A24" s="94">
        <v>19</v>
      </c>
      <c r="B24" s="36">
        <v>3949.9999999999991</v>
      </c>
      <c r="C24" s="36">
        <v>1558</v>
      </c>
      <c r="D24" s="36">
        <v>19</v>
      </c>
      <c r="E24" s="36">
        <v>0</v>
      </c>
      <c r="F24" s="36">
        <v>9559.0000000000018</v>
      </c>
      <c r="G24" s="36">
        <v>4173.9999999999982</v>
      </c>
      <c r="H24" s="36">
        <v>184</v>
      </c>
      <c r="I24" s="36">
        <v>0</v>
      </c>
      <c r="J24" s="36">
        <v>474.00000000000011</v>
      </c>
      <c r="K24" s="36">
        <v>71</v>
      </c>
      <c r="L24" s="36">
        <v>2906.9999999999991</v>
      </c>
      <c r="M24" s="36">
        <v>2793.0000000000005</v>
      </c>
      <c r="N24" s="36">
        <v>0</v>
      </c>
      <c r="O24" s="36">
        <v>0</v>
      </c>
      <c r="P24" s="36">
        <v>800</v>
      </c>
      <c r="Q24" s="36">
        <v>277.00000000000006</v>
      </c>
      <c r="R24" s="36">
        <v>0</v>
      </c>
      <c r="S24" s="36">
        <v>0</v>
      </c>
      <c r="T24" s="74">
        <v>0</v>
      </c>
      <c r="U24" s="74">
        <v>318</v>
      </c>
      <c r="V24" s="74">
        <v>0</v>
      </c>
      <c r="W24" s="75">
        <v>0</v>
      </c>
      <c r="X24" s="106">
        <f t="shared" si="0"/>
        <v>17893</v>
      </c>
      <c r="Y24" s="107">
        <f t="shared" si="1"/>
        <v>9190.9999999999982</v>
      </c>
      <c r="Z24" s="106">
        <f t="shared" si="2"/>
        <v>16416</v>
      </c>
      <c r="AA24" s="107">
        <f t="shared" si="3"/>
        <v>8842.9999999999982</v>
      </c>
    </row>
    <row r="25" spans="1:27" ht="12" customHeight="1" x14ac:dyDescent="0.2">
      <c r="A25" s="92">
        <v>20</v>
      </c>
      <c r="B25" s="34">
        <v>2363.9999999999995</v>
      </c>
      <c r="C25" s="34">
        <v>3197</v>
      </c>
      <c r="D25" s="34">
        <v>0</v>
      </c>
      <c r="E25" s="34">
        <v>0</v>
      </c>
      <c r="F25" s="34">
        <v>7794.0000000000055</v>
      </c>
      <c r="G25" s="34">
        <v>7074.9999999999982</v>
      </c>
      <c r="H25" s="34">
        <v>89</v>
      </c>
      <c r="I25" s="34">
        <v>0</v>
      </c>
      <c r="J25" s="34">
        <v>286.99999999999989</v>
      </c>
      <c r="K25" s="34">
        <v>0</v>
      </c>
      <c r="L25" s="34">
        <v>969</v>
      </c>
      <c r="M25" s="34">
        <v>4682.9999999999991</v>
      </c>
      <c r="N25" s="34">
        <v>0</v>
      </c>
      <c r="O25" s="34">
        <v>0</v>
      </c>
      <c r="P25" s="34">
        <v>488</v>
      </c>
      <c r="Q25" s="34">
        <v>113</v>
      </c>
      <c r="R25" s="34">
        <v>0</v>
      </c>
      <c r="S25" s="34">
        <v>0</v>
      </c>
      <c r="T25" s="33">
        <v>171</v>
      </c>
      <c r="U25" s="33">
        <v>930</v>
      </c>
      <c r="V25" s="33">
        <v>0</v>
      </c>
      <c r="W25" s="59">
        <v>0</v>
      </c>
      <c r="X25" s="102">
        <f t="shared" si="0"/>
        <v>12162.000000000005</v>
      </c>
      <c r="Y25" s="103">
        <f t="shared" si="1"/>
        <v>15997.999999999996</v>
      </c>
      <c r="Z25" s="102">
        <f t="shared" si="2"/>
        <v>11298.000000000005</v>
      </c>
      <c r="AA25" s="103">
        <f t="shared" si="3"/>
        <v>15884.999999999996</v>
      </c>
    </row>
    <row r="26" spans="1:27" ht="12" customHeight="1" x14ac:dyDescent="0.2">
      <c r="A26" s="93">
        <v>21</v>
      </c>
      <c r="B26" s="35">
        <v>3183.9999999999986</v>
      </c>
      <c r="C26" s="35">
        <v>1656.0000000000007</v>
      </c>
      <c r="D26" s="35">
        <v>0</v>
      </c>
      <c r="E26" s="35">
        <v>0</v>
      </c>
      <c r="F26" s="35">
        <v>9736.9999999999982</v>
      </c>
      <c r="G26" s="35">
        <v>3094.0000000000014</v>
      </c>
      <c r="H26" s="35">
        <v>91</v>
      </c>
      <c r="I26" s="35">
        <v>0</v>
      </c>
      <c r="J26" s="35">
        <v>346</v>
      </c>
      <c r="K26" s="35">
        <v>0</v>
      </c>
      <c r="L26" s="35">
        <v>4326</v>
      </c>
      <c r="M26" s="35">
        <v>1775.9999999999995</v>
      </c>
      <c r="N26" s="35">
        <v>0</v>
      </c>
      <c r="O26" s="35">
        <v>0</v>
      </c>
      <c r="P26" s="35">
        <v>1208.9999999999998</v>
      </c>
      <c r="Q26" s="35">
        <v>124</v>
      </c>
      <c r="R26" s="35">
        <v>0</v>
      </c>
      <c r="S26" s="35">
        <v>0</v>
      </c>
      <c r="T26" s="63">
        <v>307</v>
      </c>
      <c r="U26" s="63">
        <v>239</v>
      </c>
      <c r="V26" s="63">
        <v>0</v>
      </c>
      <c r="W26" s="64">
        <v>0</v>
      </c>
      <c r="X26" s="104">
        <f t="shared" si="0"/>
        <v>19199.999999999996</v>
      </c>
      <c r="Y26" s="105">
        <f t="shared" si="1"/>
        <v>6889.0000000000018</v>
      </c>
      <c r="Z26" s="104">
        <f t="shared" si="2"/>
        <v>17553.999999999996</v>
      </c>
      <c r="AA26" s="105">
        <f t="shared" si="3"/>
        <v>6765.0000000000018</v>
      </c>
    </row>
    <row r="27" spans="1:27" ht="12" customHeight="1" thickBot="1" x14ac:dyDescent="0.25">
      <c r="A27" s="95" t="s">
        <v>17</v>
      </c>
      <c r="B27" s="191">
        <f>SUM(B6:B26)</f>
        <v>51762</v>
      </c>
      <c r="C27" s="191">
        <f t="shared" ref="C27:W27" si="4">SUM(C6:C26)</f>
        <v>67214</v>
      </c>
      <c r="D27" s="191">
        <f t="shared" si="4"/>
        <v>457</v>
      </c>
      <c r="E27" s="191">
        <f t="shared" si="4"/>
        <v>246</v>
      </c>
      <c r="F27" s="191">
        <f t="shared" si="4"/>
        <v>145202.00000000003</v>
      </c>
      <c r="G27" s="191">
        <f t="shared" si="4"/>
        <v>133739</v>
      </c>
      <c r="H27" s="191">
        <f t="shared" si="4"/>
        <v>2359</v>
      </c>
      <c r="I27" s="191">
        <f t="shared" si="4"/>
        <v>1559</v>
      </c>
      <c r="J27" s="191">
        <f t="shared" si="4"/>
        <v>5877</v>
      </c>
      <c r="K27" s="191">
        <f t="shared" si="4"/>
        <v>247</v>
      </c>
      <c r="L27" s="191">
        <f t="shared" si="4"/>
        <v>91775</v>
      </c>
      <c r="M27" s="191">
        <f>SUM(M6:M26)</f>
        <v>90656</v>
      </c>
      <c r="N27" s="191">
        <f t="shared" si="4"/>
        <v>0</v>
      </c>
      <c r="O27" s="191">
        <f t="shared" si="4"/>
        <v>141</v>
      </c>
      <c r="P27" s="191">
        <f t="shared" si="4"/>
        <v>21849</v>
      </c>
      <c r="Q27" s="191">
        <f t="shared" si="4"/>
        <v>8131</v>
      </c>
      <c r="R27" s="191">
        <v>0</v>
      </c>
      <c r="S27" s="191">
        <v>0</v>
      </c>
      <c r="T27" s="191">
        <f t="shared" si="4"/>
        <v>40985</v>
      </c>
      <c r="U27" s="191">
        <f t="shared" si="4"/>
        <v>63840</v>
      </c>
      <c r="V27" s="28">
        <f t="shared" si="4"/>
        <v>0</v>
      </c>
      <c r="W27" s="29">
        <f t="shared" si="4"/>
        <v>0</v>
      </c>
      <c r="X27" s="96">
        <f t="shared" ref="X27:Y29" si="5">SUM(B27,D27,F27,H27,J27,L27,N27,P27,T27)</f>
        <v>360266</v>
      </c>
      <c r="Y27" s="29">
        <f t="shared" si="5"/>
        <v>365773</v>
      </c>
      <c r="Z27" s="96">
        <f t="shared" ref="Z27:AA29" si="6">SUM(B27,F27,L27,T27)</f>
        <v>329724</v>
      </c>
      <c r="AA27" s="29">
        <f t="shared" si="6"/>
        <v>355449</v>
      </c>
    </row>
    <row r="28" spans="1:27" ht="12" customHeight="1" x14ac:dyDescent="0.2">
      <c r="A28" s="97" t="s">
        <v>18</v>
      </c>
      <c r="B28" s="37">
        <v>582</v>
      </c>
      <c r="C28" s="37">
        <v>0</v>
      </c>
      <c r="D28" s="37">
        <v>103</v>
      </c>
      <c r="E28" s="37">
        <v>0</v>
      </c>
      <c r="F28" s="37">
        <v>1430</v>
      </c>
      <c r="G28" s="37">
        <v>0</v>
      </c>
      <c r="H28" s="37">
        <v>36</v>
      </c>
      <c r="I28" s="37">
        <v>0</v>
      </c>
      <c r="J28" s="37">
        <v>0</v>
      </c>
      <c r="K28" s="37">
        <v>0</v>
      </c>
      <c r="L28" s="37">
        <v>5971</v>
      </c>
      <c r="M28" s="37">
        <v>0</v>
      </c>
      <c r="N28" s="37">
        <v>0</v>
      </c>
      <c r="O28" s="37">
        <v>0</v>
      </c>
      <c r="P28" s="37">
        <v>1717</v>
      </c>
      <c r="Q28" s="37">
        <v>0</v>
      </c>
      <c r="R28" s="37">
        <v>0</v>
      </c>
      <c r="S28" s="37">
        <v>0</v>
      </c>
      <c r="T28" s="63">
        <v>7918.0000000000018</v>
      </c>
      <c r="U28" s="63">
        <v>204</v>
      </c>
      <c r="V28" s="63">
        <v>0</v>
      </c>
      <c r="W28" s="64">
        <v>0</v>
      </c>
      <c r="X28" s="98">
        <f t="shared" si="5"/>
        <v>17757</v>
      </c>
      <c r="Y28" s="99">
        <f t="shared" si="5"/>
        <v>204</v>
      </c>
      <c r="Z28" s="98">
        <f>SUM(B28,F28,L28,T28)</f>
        <v>15901.000000000002</v>
      </c>
      <c r="AA28" s="99">
        <f t="shared" si="6"/>
        <v>204</v>
      </c>
    </row>
    <row r="29" spans="1:27" ht="12" customHeight="1" thickBot="1" x14ac:dyDescent="0.25">
      <c r="A29" s="95" t="s">
        <v>19</v>
      </c>
      <c r="B29" s="28">
        <f>SUM(B27:B28)</f>
        <v>52344</v>
      </c>
      <c r="C29" s="28">
        <f t="shared" ref="C29:U29" si="7">SUM(C27:C28)</f>
        <v>67214</v>
      </c>
      <c r="D29" s="28">
        <f>SUM(D27:D28)</f>
        <v>560</v>
      </c>
      <c r="E29" s="28">
        <f t="shared" si="7"/>
        <v>246</v>
      </c>
      <c r="F29" s="28">
        <f t="shared" si="7"/>
        <v>146632.00000000003</v>
      </c>
      <c r="G29" s="28">
        <f t="shared" si="7"/>
        <v>133739</v>
      </c>
      <c r="H29" s="28">
        <f t="shared" si="7"/>
        <v>2395</v>
      </c>
      <c r="I29" s="28">
        <f t="shared" si="7"/>
        <v>1559</v>
      </c>
      <c r="J29" s="28">
        <f t="shared" si="7"/>
        <v>5877</v>
      </c>
      <c r="K29" s="28">
        <f t="shared" si="7"/>
        <v>247</v>
      </c>
      <c r="L29" s="28">
        <f t="shared" si="7"/>
        <v>97746</v>
      </c>
      <c r="M29" s="28">
        <f t="shared" si="7"/>
        <v>90656</v>
      </c>
      <c r="N29" s="28">
        <f t="shared" si="7"/>
        <v>0</v>
      </c>
      <c r="O29" s="28">
        <f t="shared" si="7"/>
        <v>141</v>
      </c>
      <c r="P29" s="28">
        <f t="shared" si="7"/>
        <v>23566</v>
      </c>
      <c r="Q29" s="28">
        <f t="shared" si="7"/>
        <v>8131</v>
      </c>
      <c r="R29" s="28">
        <v>0</v>
      </c>
      <c r="S29" s="28">
        <f>SUM(S27:S28)</f>
        <v>0</v>
      </c>
      <c r="T29" s="28">
        <f>SUM(T27:T28)</f>
        <v>48903</v>
      </c>
      <c r="U29" s="28">
        <f t="shared" si="7"/>
        <v>64044</v>
      </c>
      <c r="V29" s="28">
        <f>SUM(V27:V28)</f>
        <v>0</v>
      </c>
      <c r="W29" s="29">
        <f>SUM(W27:W28)</f>
        <v>0</v>
      </c>
      <c r="X29" s="96">
        <f t="shared" si="5"/>
        <v>378023</v>
      </c>
      <c r="Y29" s="29">
        <f t="shared" si="5"/>
        <v>365977</v>
      </c>
      <c r="Z29" s="96">
        <f t="shared" si="6"/>
        <v>345625</v>
      </c>
      <c r="AA29" s="29">
        <f t="shared" si="6"/>
        <v>355653</v>
      </c>
    </row>
    <row r="30" spans="1:27" ht="12" customHeight="1" x14ac:dyDescent="0.2">
      <c r="A30" s="203" t="s">
        <v>233</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291</v>
      </c>
      <c r="D31" s="100"/>
    </row>
    <row r="32" spans="1:27" ht="12" customHeight="1" x14ac:dyDescent="0.2">
      <c r="B32" s="113"/>
      <c r="C32" s="114"/>
      <c r="D32" s="113"/>
      <c r="E32" s="114"/>
      <c r="F32" s="113"/>
      <c r="G32" s="114"/>
      <c r="H32" s="113"/>
      <c r="I32" s="114"/>
      <c r="J32" s="114"/>
      <c r="K32" s="114"/>
      <c r="L32" s="113"/>
      <c r="M32" s="114"/>
      <c r="N32" s="114"/>
      <c r="O32" s="114"/>
      <c r="P32" s="113"/>
      <c r="Q32" s="114"/>
      <c r="R32" s="114"/>
      <c r="S32" s="114"/>
      <c r="T32" s="113"/>
      <c r="U32" s="113"/>
      <c r="V32" s="113"/>
      <c r="W32" s="113"/>
    </row>
    <row r="33" spans="1:27" ht="25.5" customHeight="1" thickBot="1" x14ac:dyDescent="0.35">
      <c r="A33" s="53" t="s">
        <v>173</v>
      </c>
    </row>
    <row r="34" spans="1:27" ht="37.5" customHeight="1" x14ac:dyDescent="0.2">
      <c r="A34" s="442"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3862.9999999999991</v>
      </c>
      <c r="C36" s="34">
        <v>4197.0000000000009</v>
      </c>
      <c r="D36" s="34">
        <v>5</v>
      </c>
      <c r="E36" s="34">
        <v>0</v>
      </c>
      <c r="F36" s="34">
        <v>9009</v>
      </c>
      <c r="G36" s="34">
        <v>7769</v>
      </c>
      <c r="H36" s="34">
        <v>161</v>
      </c>
      <c r="I36" s="34">
        <v>60.999999999999993</v>
      </c>
      <c r="J36" s="34">
        <v>723.00000000000011</v>
      </c>
      <c r="K36" s="34">
        <v>0</v>
      </c>
      <c r="L36" s="34">
        <v>8920.9999999999982</v>
      </c>
      <c r="M36" s="34">
        <v>6893</v>
      </c>
      <c r="N36" s="34">
        <v>0</v>
      </c>
      <c r="O36" s="34">
        <v>91</v>
      </c>
      <c r="P36" s="34">
        <v>3047.9999999999991</v>
      </c>
      <c r="Q36" s="34">
        <v>348.00000000000011</v>
      </c>
      <c r="R36" s="34">
        <v>0</v>
      </c>
      <c r="S36" s="34">
        <v>0</v>
      </c>
      <c r="T36" s="33">
        <v>4847.0000000000009</v>
      </c>
      <c r="U36" s="33">
        <v>19672.000000000015</v>
      </c>
      <c r="V36" s="33">
        <v>0</v>
      </c>
      <c r="W36" s="59">
        <v>0</v>
      </c>
      <c r="X36" s="102">
        <f>+B36+D36+F36+H36+J36+L36+N36+P36+T36</f>
        <v>30577</v>
      </c>
      <c r="Y36" s="103">
        <f>+C36+E36+G36+I36+K36+M36+O36+Q36+U36</f>
        <v>39031.000000000015</v>
      </c>
      <c r="Z36" s="102">
        <f>+B36+F36+L36+T36</f>
        <v>26640</v>
      </c>
      <c r="AA36" s="103">
        <f>+C36+G36+M36+U36</f>
        <v>38531.000000000015</v>
      </c>
    </row>
    <row r="37" spans="1:27" ht="12" customHeight="1" x14ac:dyDescent="0.2">
      <c r="A37" s="92">
        <v>2</v>
      </c>
      <c r="B37" s="34">
        <v>913.99999999999989</v>
      </c>
      <c r="C37" s="34">
        <v>3347.0000000000027</v>
      </c>
      <c r="D37" s="34">
        <v>0</v>
      </c>
      <c r="E37" s="34">
        <v>12</v>
      </c>
      <c r="F37" s="34">
        <v>3263.9999999999995</v>
      </c>
      <c r="G37" s="34">
        <v>6252.0000000000027</v>
      </c>
      <c r="H37" s="34">
        <v>50</v>
      </c>
      <c r="I37" s="34">
        <v>57</v>
      </c>
      <c r="J37" s="34">
        <v>133</v>
      </c>
      <c r="K37" s="34">
        <v>0</v>
      </c>
      <c r="L37" s="34">
        <v>3226.0000000000023</v>
      </c>
      <c r="M37" s="34">
        <v>3809.0000000000009</v>
      </c>
      <c r="N37" s="34">
        <v>0</v>
      </c>
      <c r="O37" s="34">
        <v>0</v>
      </c>
      <c r="P37" s="34">
        <v>889.99999999999989</v>
      </c>
      <c r="Q37" s="34">
        <v>882.99999999999966</v>
      </c>
      <c r="R37" s="34">
        <v>0</v>
      </c>
      <c r="S37" s="34">
        <v>0</v>
      </c>
      <c r="T37" s="33">
        <v>1805</v>
      </c>
      <c r="U37" s="33">
        <v>2767</v>
      </c>
      <c r="V37" s="33">
        <v>0</v>
      </c>
      <c r="W37" s="59">
        <v>0</v>
      </c>
      <c r="X37" s="102">
        <f t="shared" ref="X37:X50" si="8">+B37+D37+F37+H37+J37+L37+N37+P37+T37</f>
        <v>10282.000000000002</v>
      </c>
      <c r="Y37" s="103">
        <f t="shared" ref="Y37:Y50" si="9">+C37+E37+G37+I37+K37+M37+O37+Q37+U37</f>
        <v>17127.000000000007</v>
      </c>
      <c r="Z37" s="102">
        <f t="shared" ref="Z37:Z50" si="10">+B37+F37+L37+T37</f>
        <v>9209.0000000000018</v>
      </c>
      <c r="AA37" s="103">
        <f t="shared" ref="AA37:AA50" si="11">+C37+G37+M37+U37</f>
        <v>16175.000000000007</v>
      </c>
    </row>
    <row r="38" spans="1:27" ht="12" customHeight="1" x14ac:dyDescent="0.2">
      <c r="A38" s="93">
        <v>3</v>
      </c>
      <c r="B38" s="35">
        <v>2439.9999999999995</v>
      </c>
      <c r="C38" s="35">
        <v>4022.0000000000005</v>
      </c>
      <c r="D38" s="35">
        <v>52</v>
      </c>
      <c r="E38" s="35">
        <v>63</v>
      </c>
      <c r="F38" s="35">
        <v>9233.9999999999982</v>
      </c>
      <c r="G38" s="35">
        <v>8527.9999999999982</v>
      </c>
      <c r="H38" s="35">
        <v>96</v>
      </c>
      <c r="I38" s="35">
        <v>182</v>
      </c>
      <c r="J38" s="35">
        <v>562.99999999999977</v>
      </c>
      <c r="K38" s="35">
        <v>0</v>
      </c>
      <c r="L38" s="35">
        <v>9128.9999999999964</v>
      </c>
      <c r="M38" s="35">
        <v>5555.9999999999991</v>
      </c>
      <c r="N38" s="35">
        <v>0</v>
      </c>
      <c r="O38" s="35">
        <v>0</v>
      </c>
      <c r="P38" s="35">
        <v>3072.0000000000014</v>
      </c>
      <c r="Q38" s="35">
        <v>3379.0000000000005</v>
      </c>
      <c r="R38" s="35">
        <v>0</v>
      </c>
      <c r="S38" s="35">
        <v>0</v>
      </c>
      <c r="T38" s="63">
        <v>13435.999999999998</v>
      </c>
      <c r="U38" s="63">
        <v>13815.999999999996</v>
      </c>
      <c r="V38" s="63">
        <v>0</v>
      </c>
      <c r="W38" s="64">
        <v>0</v>
      </c>
      <c r="X38" s="102">
        <f t="shared" si="8"/>
        <v>38021.999999999993</v>
      </c>
      <c r="Y38" s="103">
        <f t="shared" si="9"/>
        <v>35545.999999999993</v>
      </c>
      <c r="Z38" s="102">
        <f t="shared" si="10"/>
        <v>34238.999999999993</v>
      </c>
      <c r="AA38" s="103">
        <f t="shared" si="11"/>
        <v>31921.999999999993</v>
      </c>
    </row>
    <row r="39" spans="1:27" ht="12" customHeight="1" x14ac:dyDescent="0.2">
      <c r="A39" s="94">
        <v>4</v>
      </c>
      <c r="B39" s="36">
        <v>7156.9999999999945</v>
      </c>
      <c r="C39" s="36">
        <v>3047.9999999999995</v>
      </c>
      <c r="D39" s="36">
        <v>31</v>
      </c>
      <c r="E39" s="36">
        <v>7</v>
      </c>
      <c r="F39" s="36">
        <v>18704.000000000025</v>
      </c>
      <c r="G39" s="36">
        <v>7761.0000000000027</v>
      </c>
      <c r="H39" s="36">
        <v>387</v>
      </c>
      <c r="I39" s="36">
        <v>48</v>
      </c>
      <c r="J39" s="36">
        <v>846.00000000000023</v>
      </c>
      <c r="K39" s="36">
        <v>46</v>
      </c>
      <c r="L39" s="36">
        <v>10119.000000000005</v>
      </c>
      <c r="M39" s="36">
        <v>4452</v>
      </c>
      <c r="N39" s="36">
        <v>0</v>
      </c>
      <c r="O39" s="36">
        <v>0</v>
      </c>
      <c r="P39" s="36">
        <v>2839.9999999999995</v>
      </c>
      <c r="Q39" s="36">
        <v>408</v>
      </c>
      <c r="R39" s="36">
        <v>0</v>
      </c>
      <c r="S39" s="36">
        <v>0</v>
      </c>
      <c r="T39" s="74">
        <v>1508</v>
      </c>
      <c r="U39" s="74">
        <v>87</v>
      </c>
      <c r="V39" s="74">
        <v>0</v>
      </c>
      <c r="W39" s="75">
        <v>0</v>
      </c>
      <c r="X39" s="102">
        <f t="shared" si="8"/>
        <v>41592.000000000029</v>
      </c>
      <c r="Y39" s="103">
        <f t="shared" si="9"/>
        <v>15857.000000000002</v>
      </c>
      <c r="Z39" s="102">
        <f t="shared" si="10"/>
        <v>37488.000000000029</v>
      </c>
      <c r="AA39" s="103">
        <f t="shared" si="11"/>
        <v>15348.000000000002</v>
      </c>
    </row>
    <row r="40" spans="1:27" ht="12" customHeight="1" x14ac:dyDescent="0.2">
      <c r="A40" s="92">
        <v>5</v>
      </c>
      <c r="B40" s="34">
        <v>2916.9999999999995</v>
      </c>
      <c r="C40" s="34">
        <v>3302.0000000000009</v>
      </c>
      <c r="D40" s="34">
        <v>0</v>
      </c>
      <c r="E40" s="34">
        <v>54</v>
      </c>
      <c r="F40" s="34">
        <v>6217.0000000000064</v>
      </c>
      <c r="G40" s="34">
        <v>7477.0000000000018</v>
      </c>
      <c r="H40" s="34">
        <v>0</v>
      </c>
      <c r="I40" s="34">
        <v>243.99999999999997</v>
      </c>
      <c r="J40" s="34">
        <v>283.99999999999994</v>
      </c>
      <c r="K40" s="34">
        <v>0</v>
      </c>
      <c r="L40" s="34">
        <v>5280.9999999999991</v>
      </c>
      <c r="M40" s="34">
        <v>7517.9999999999973</v>
      </c>
      <c r="N40" s="34">
        <v>0</v>
      </c>
      <c r="O40" s="34">
        <v>0</v>
      </c>
      <c r="P40" s="34">
        <v>1650.0000000000002</v>
      </c>
      <c r="Q40" s="34">
        <v>426.99999999999989</v>
      </c>
      <c r="R40" s="34">
        <v>0</v>
      </c>
      <c r="S40" s="34">
        <v>0</v>
      </c>
      <c r="T40" s="33">
        <v>1373</v>
      </c>
      <c r="U40" s="33">
        <v>5547.9999999999982</v>
      </c>
      <c r="V40" s="33">
        <v>0</v>
      </c>
      <c r="W40" s="59">
        <v>0</v>
      </c>
      <c r="X40" s="102">
        <f t="shared" si="8"/>
        <v>17722.000000000004</v>
      </c>
      <c r="Y40" s="103">
        <f t="shared" si="9"/>
        <v>24570</v>
      </c>
      <c r="Z40" s="102">
        <f t="shared" si="10"/>
        <v>15788.000000000004</v>
      </c>
      <c r="AA40" s="103">
        <f t="shared" si="11"/>
        <v>23845</v>
      </c>
    </row>
    <row r="41" spans="1:27" ht="12" customHeight="1" x14ac:dyDescent="0.2">
      <c r="A41" s="93">
        <v>6</v>
      </c>
      <c r="B41" s="35">
        <v>2769.0000000000005</v>
      </c>
      <c r="C41" s="35">
        <v>4045.9999999999995</v>
      </c>
      <c r="D41" s="35">
        <v>176</v>
      </c>
      <c r="E41" s="35">
        <v>43</v>
      </c>
      <c r="F41" s="35">
        <v>6447.9999999999945</v>
      </c>
      <c r="G41" s="35">
        <v>8944.0000000000036</v>
      </c>
      <c r="H41" s="35">
        <v>55</v>
      </c>
      <c r="I41" s="35">
        <v>127</v>
      </c>
      <c r="J41" s="35">
        <v>135</v>
      </c>
      <c r="K41" s="35">
        <v>0</v>
      </c>
      <c r="L41" s="35">
        <v>6856.0000000000018</v>
      </c>
      <c r="M41" s="35">
        <v>6003.0000000000009</v>
      </c>
      <c r="N41" s="35">
        <v>0</v>
      </c>
      <c r="O41" s="35">
        <v>0</v>
      </c>
      <c r="P41" s="35">
        <v>1384</v>
      </c>
      <c r="Q41" s="35">
        <v>208.00000000000003</v>
      </c>
      <c r="R41" s="35">
        <v>0</v>
      </c>
      <c r="S41" s="35">
        <v>0</v>
      </c>
      <c r="T41" s="63">
        <v>4986</v>
      </c>
      <c r="U41" s="63">
        <v>2967</v>
      </c>
      <c r="V41" s="63">
        <v>0</v>
      </c>
      <c r="W41" s="64">
        <v>0</v>
      </c>
      <c r="X41" s="102">
        <f t="shared" si="8"/>
        <v>22808.999999999996</v>
      </c>
      <c r="Y41" s="103">
        <f t="shared" si="9"/>
        <v>22338.000000000004</v>
      </c>
      <c r="Z41" s="102">
        <f t="shared" si="10"/>
        <v>21058.999999999996</v>
      </c>
      <c r="AA41" s="103">
        <f t="shared" si="11"/>
        <v>21960.000000000004</v>
      </c>
    </row>
    <row r="42" spans="1:27" ht="12" customHeight="1" x14ac:dyDescent="0.2">
      <c r="A42" s="94">
        <v>7</v>
      </c>
      <c r="B42" s="36">
        <v>3651.9999999999995</v>
      </c>
      <c r="C42" s="36">
        <v>4474</v>
      </c>
      <c r="D42" s="36">
        <v>0</v>
      </c>
      <c r="E42" s="36">
        <v>0</v>
      </c>
      <c r="F42" s="36">
        <v>11030.999999999998</v>
      </c>
      <c r="G42" s="36">
        <v>9058.0000000000055</v>
      </c>
      <c r="H42" s="36">
        <v>182.99999999999997</v>
      </c>
      <c r="I42" s="36">
        <v>40</v>
      </c>
      <c r="J42" s="36">
        <v>543</v>
      </c>
      <c r="K42" s="36">
        <v>58</v>
      </c>
      <c r="L42" s="36">
        <v>6113.9999999999955</v>
      </c>
      <c r="M42" s="36">
        <v>4386.0000000000018</v>
      </c>
      <c r="N42" s="36">
        <v>0</v>
      </c>
      <c r="O42" s="36">
        <v>0</v>
      </c>
      <c r="P42" s="36">
        <v>1491</v>
      </c>
      <c r="Q42" s="36">
        <v>660</v>
      </c>
      <c r="R42" s="36">
        <v>0</v>
      </c>
      <c r="S42" s="36">
        <v>0</v>
      </c>
      <c r="T42" s="74">
        <v>1221</v>
      </c>
      <c r="U42" s="74">
        <v>2656</v>
      </c>
      <c r="V42" s="74">
        <v>0</v>
      </c>
      <c r="W42" s="75">
        <v>0</v>
      </c>
      <c r="X42" s="102">
        <f t="shared" si="8"/>
        <v>24234.999999999993</v>
      </c>
      <c r="Y42" s="103">
        <f t="shared" si="9"/>
        <v>21332.000000000007</v>
      </c>
      <c r="Z42" s="102">
        <f t="shared" si="10"/>
        <v>22017.999999999993</v>
      </c>
      <c r="AA42" s="103">
        <f t="shared" si="11"/>
        <v>20574.000000000007</v>
      </c>
    </row>
    <row r="43" spans="1:27" ht="12" customHeight="1" x14ac:dyDescent="0.2">
      <c r="A43" s="92">
        <v>8</v>
      </c>
      <c r="B43" s="34">
        <v>7977.9999999999982</v>
      </c>
      <c r="C43" s="34">
        <v>3522.9999999999995</v>
      </c>
      <c r="D43" s="34">
        <v>0</v>
      </c>
      <c r="E43" s="34">
        <v>0</v>
      </c>
      <c r="F43" s="34">
        <v>18873.999999999993</v>
      </c>
      <c r="G43" s="34">
        <v>7884.9999999999973</v>
      </c>
      <c r="H43" s="34">
        <v>281.00000000000006</v>
      </c>
      <c r="I43" s="34">
        <v>0</v>
      </c>
      <c r="J43" s="34">
        <v>791.00000000000034</v>
      </c>
      <c r="K43" s="34">
        <v>71</v>
      </c>
      <c r="L43" s="34">
        <v>7174.0000000000036</v>
      </c>
      <c r="M43" s="34">
        <v>4663.0000000000018</v>
      </c>
      <c r="N43" s="34">
        <v>0</v>
      </c>
      <c r="O43" s="34">
        <v>0</v>
      </c>
      <c r="P43" s="34">
        <v>1788.9999999999998</v>
      </c>
      <c r="Q43" s="34">
        <v>366.00000000000006</v>
      </c>
      <c r="R43" s="34">
        <v>0</v>
      </c>
      <c r="S43" s="34">
        <v>0</v>
      </c>
      <c r="T43" s="33">
        <v>694.99999999999989</v>
      </c>
      <c r="U43" s="33">
        <v>895.00000000000011</v>
      </c>
      <c r="V43" s="33">
        <v>0</v>
      </c>
      <c r="W43" s="59">
        <v>0</v>
      </c>
      <c r="X43" s="102">
        <f t="shared" si="8"/>
        <v>37582</v>
      </c>
      <c r="Y43" s="103">
        <f t="shared" si="9"/>
        <v>17403</v>
      </c>
      <c r="Z43" s="102">
        <f t="shared" si="10"/>
        <v>34721</v>
      </c>
      <c r="AA43" s="103">
        <f t="shared" si="11"/>
        <v>16966</v>
      </c>
    </row>
    <row r="44" spans="1:27" ht="12" customHeight="1" x14ac:dyDescent="0.2">
      <c r="A44" s="93">
        <v>9</v>
      </c>
      <c r="B44" s="35">
        <v>2824.9999999999995</v>
      </c>
      <c r="C44" s="35">
        <v>4638.0000000000009</v>
      </c>
      <c r="D44" s="35">
        <v>0</v>
      </c>
      <c r="E44" s="35">
        <v>0</v>
      </c>
      <c r="F44" s="35">
        <v>12044</v>
      </c>
      <c r="G44" s="35">
        <v>9906.0000000000055</v>
      </c>
      <c r="H44" s="35">
        <v>0</v>
      </c>
      <c r="I44" s="35">
        <v>0</v>
      </c>
      <c r="J44" s="35">
        <v>329</v>
      </c>
      <c r="K44" s="35">
        <v>0</v>
      </c>
      <c r="L44" s="35">
        <v>7021.0000000000027</v>
      </c>
      <c r="M44" s="35">
        <v>7211.9999999999982</v>
      </c>
      <c r="N44" s="35">
        <v>0</v>
      </c>
      <c r="O44" s="35">
        <v>0</v>
      </c>
      <c r="P44" s="35">
        <v>1180</v>
      </c>
      <c r="Q44" s="35">
        <v>197</v>
      </c>
      <c r="R44" s="35">
        <v>0</v>
      </c>
      <c r="S44" s="35">
        <v>0</v>
      </c>
      <c r="T44" s="63">
        <v>227</v>
      </c>
      <c r="U44" s="63">
        <v>934.99999999999989</v>
      </c>
      <c r="V44" s="63">
        <v>0</v>
      </c>
      <c r="W44" s="64">
        <v>0</v>
      </c>
      <c r="X44" s="102">
        <f t="shared" si="8"/>
        <v>23626.000000000004</v>
      </c>
      <c r="Y44" s="103">
        <f t="shared" si="9"/>
        <v>22888.000000000007</v>
      </c>
      <c r="Z44" s="102">
        <f t="shared" si="10"/>
        <v>22117.000000000004</v>
      </c>
      <c r="AA44" s="103">
        <f t="shared" si="11"/>
        <v>22691.000000000007</v>
      </c>
    </row>
    <row r="45" spans="1:27" ht="12" customHeight="1" x14ac:dyDescent="0.2">
      <c r="A45" s="94">
        <v>10</v>
      </c>
      <c r="B45" s="36">
        <v>3632.0000000000009</v>
      </c>
      <c r="C45" s="36">
        <v>3559.0000000000005</v>
      </c>
      <c r="D45" s="36">
        <v>119</v>
      </c>
      <c r="E45" s="36">
        <v>0</v>
      </c>
      <c r="F45" s="36">
        <v>10743.000000000005</v>
      </c>
      <c r="G45" s="36">
        <v>7475.0000000000064</v>
      </c>
      <c r="H45" s="36">
        <v>205</v>
      </c>
      <c r="I45" s="36">
        <v>0</v>
      </c>
      <c r="J45" s="36">
        <v>270.99999999999994</v>
      </c>
      <c r="K45" s="36">
        <v>0</v>
      </c>
      <c r="L45" s="36">
        <v>6161.0000000000018</v>
      </c>
      <c r="M45" s="36">
        <v>6063.9999999999991</v>
      </c>
      <c r="N45" s="36">
        <v>0</v>
      </c>
      <c r="O45" s="36">
        <v>0</v>
      </c>
      <c r="P45" s="36">
        <v>1213.9999999999998</v>
      </c>
      <c r="Q45" s="36">
        <v>274.99999999999994</v>
      </c>
      <c r="R45" s="36">
        <v>0</v>
      </c>
      <c r="S45" s="36">
        <v>0</v>
      </c>
      <c r="T45" s="74">
        <v>343</v>
      </c>
      <c r="U45" s="74">
        <v>1274.0000000000002</v>
      </c>
      <c r="V45" s="74">
        <v>0</v>
      </c>
      <c r="W45" s="75">
        <v>0</v>
      </c>
      <c r="X45" s="102">
        <f t="shared" si="8"/>
        <v>22688.000000000007</v>
      </c>
      <c r="Y45" s="103">
        <f t="shared" si="9"/>
        <v>18647.000000000007</v>
      </c>
      <c r="Z45" s="102">
        <f t="shared" si="10"/>
        <v>20879.000000000007</v>
      </c>
      <c r="AA45" s="103">
        <f t="shared" si="11"/>
        <v>18372.000000000007</v>
      </c>
    </row>
    <row r="46" spans="1:27" ht="12" customHeight="1" x14ac:dyDescent="0.2">
      <c r="A46" s="92">
        <v>11</v>
      </c>
      <c r="B46" s="34">
        <v>2799.0000000000014</v>
      </c>
      <c r="C46" s="34">
        <v>4768.0000000000027</v>
      </c>
      <c r="D46" s="34">
        <v>26</v>
      </c>
      <c r="E46" s="34">
        <v>0</v>
      </c>
      <c r="F46" s="34">
        <v>10277.000000000005</v>
      </c>
      <c r="G46" s="34">
        <v>9724.9999999999964</v>
      </c>
      <c r="H46" s="34">
        <v>340.99999999999994</v>
      </c>
      <c r="I46" s="34">
        <v>45</v>
      </c>
      <c r="J46" s="34">
        <v>484</v>
      </c>
      <c r="K46" s="34">
        <v>31</v>
      </c>
      <c r="L46" s="34">
        <v>4405.0000000000018</v>
      </c>
      <c r="M46" s="34">
        <v>5904.9999999999964</v>
      </c>
      <c r="N46" s="34">
        <v>0</v>
      </c>
      <c r="O46" s="34">
        <v>0</v>
      </c>
      <c r="P46" s="34">
        <v>859</v>
      </c>
      <c r="Q46" s="34">
        <v>71</v>
      </c>
      <c r="R46" s="34">
        <v>0</v>
      </c>
      <c r="S46" s="34">
        <v>0</v>
      </c>
      <c r="T46" s="33">
        <v>579</v>
      </c>
      <c r="U46" s="33">
        <v>783.00000000000011</v>
      </c>
      <c r="V46" s="33">
        <v>0</v>
      </c>
      <c r="W46" s="59">
        <v>0</v>
      </c>
      <c r="X46" s="102">
        <f t="shared" si="8"/>
        <v>19770.000000000007</v>
      </c>
      <c r="Y46" s="103">
        <f t="shared" si="9"/>
        <v>21327.999999999996</v>
      </c>
      <c r="Z46" s="102">
        <f t="shared" si="10"/>
        <v>18060.000000000007</v>
      </c>
      <c r="AA46" s="103">
        <f t="shared" si="11"/>
        <v>21180.999999999996</v>
      </c>
    </row>
    <row r="47" spans="1:27" ht="12" customHeight="1" x14ac:dyDescent="0.2">
      <c r="A47" s="93">
        <v>12</v>
      </c>
      <c r="B47" s="35">
        <v>3506.0000000000027</v>
      </c>
      <c r="C47" s="35">
        <v>5421.0000000000018</v>
      </c>
      <c r="D47" s="35">
        <v>10</v>
      </c>
      <c r="E47" s="35">
        <v>14</v>
      </c>
      <c r="F47" s="35">
        <v>9216.9999999999818</v>
      </c>
      <c r="G47" s="35">
        <v>9549.0000000000018</v>
      </c>
      <c r="H47" s="35">
        <v>93</v>
      </c>
      <c r="I47" s="35">
        <v>217.00000000000003</v>
      </c>
      <c r="J47" s="35">
        <v>204</v>
      </c>
      <c r="K47" s="35"/>
      <c r="L47" s="35">
        <v>4133.0000000000009</v>
      </c>
      <c r="M47" s="35">
        <v>6774</v>
      </c>
      <c r="N47" s="35">
        <v>0</v>
      </c>
      <c r="O47" s="34">
        <v>0</v>
      </c>
      <c r="P47" s="35">
        <v>753</v>
      </c>
      <c r="Q47" s="35">
        <v>523</v>
      </c>
      <c r="R47" s="35">
        <v>0</v>
      </c>
      <c r="S47" s="35">
        <v>0</v>
      </c>
      <c r="T47" s="63">
        <v>90</v>
      </c>
      <c r="U47" s="63">
        <v>1156</v>
      </c>
      <c r="V47" s="63">
        <v>0</v>
      </c>
      <c r="W47" s="64">
        <v>0</v>
      </c>
      <c r="X47" s="102">
        <f t="shared" si="8"/>
        <v>18005.999999999985</v>
      </c>
      <c r="Y47" s="103">
        <f t="shared" si="9"/>
        <v>23654.000000000004</v>
      </c>
      <c r="Z47" s="102">
        <f t="shared" si="10"/>
        <v>16945.999999999985</v>
      </c>
      <c r="AA47" s="103">
        <f t="shared" si="11"/>
        <v>22900.000000000004</v>
      </c>
    </row>
    <row r="48" spans="1:27" ht="12" customHeight="1" x14ac:dyDescent="0.2">
      <c r="A48" s="94">
        <v>13</v>
      </c>
      <c r="B48" s="36">
        <v>2160</v>
      </c>
      <c r="C48" s="36">
        <v>8852</v>
      </c>
      <c r="D48" s="36">
        <v>3</v>
      </c>
      <c r="E48" s="36">
        <v>31</v>
      </c>
      <c r="F48" s="36">
        <v>6081.9999999999982</v>
      </c>
      <c r="G48" s="36">
        <v>16446.000000000004</v>
      </c>
      <c r="H48" s="36">
        <v>114</v>
      </c>
      <c r="I48" s="36">
        <v>124</v>
      </c>
      <c r="J48" s="36">
        <v>221.99999999999997</v>
      </c>
      <c r="K48" s="36">
        <v>21</v>
      </c>
      <c r="L48" s="36">
        <v>5622.9999999999927</v>
      </c>
      <c r="M48" s="36">
        <v>11918.999999999998</v>
      </c>
      <c r="N48" s="36">
        <v>0</v>
      </c>
      <c r="O48" s="36">
        <v>0</v>
      </c>
      <c r="P48" s="36">
        <v>556</v>
      </c>
      <c r="Q48" s="36">
        <v>166</v>
      </c>
      <c r="R48" s="36">
        <v>0</v>
      </c>
      <c r="S48" s="36">
        <v>0</v>
      </c>
      <c r="T48" s="74">
        <v>3229</v>
      </c>
      <c r="U48" s="74">
        <v>5051</v>
      </c>
      <c r="V48" s="74">
        <v>0</v>
      </c>
      <c r="W48" s="75">
        <v>0</v>
      </c>
      <c r="X48" s="102">
        <f t="shared" si="8"/>
        <v>17988.999999999993</v>
      </c>
      <c r="Y48" s="103">
        <f t="shared" si="9"/>
        <v>42610</v>
      </c>
      <c r="Z48" s="102">
        <f t="shared" si="10"/>
        <v>17093.999999999993</v>
      </c>
      <c r="AA48" s="103">
        <f t="shared" si="11"/>
        <v>42268</v>
      </c>
    </row>
    <row r="49" spans="1:27" ht="12" customHeight="1" x14ac:dyDescent="0.2">
      <c r="A49" s="92">
        <v>14</v>
      </c>
      <c r="B49" s="34">
        <v>2933.9999999999982</v>
      </c>
      <c r="C49" s="34">
        <v>6619.9999999999982</v>
      </c>
      <c r="D49" s="34">
        <v>35</v>
      </c>
      <c r="E49" s="34">
        <v>22</v>
      </c>
      <c r="F49" s="34">
        <v>6845.0000000000045</v>
      </c>
      <c r="G49" s="34">
        <v>11118.999999999987</v>
      </c>
      <c r="H49" s="34">
        <v>348</v>
      </c>
      <c r="I49" s="34">
        <v>173</v>
      </c>
      <c r="J49" s="34">
        <v>115</v>
      </c>
      <c r="K49" s="34">
        <v>20</v>
      </c>
      <c r="L49" s="34">
        <v>3991.0000000000009</v>
      </c>
      <c r="M49" s="34">
        <v>6369.9999999999991</v>
      </c>
      <c r="N49" s="34">
        <v>0</v>
      </c>
      <c r="O49" s="34">
        <v>0</v>
      </c>
      <c r="P49" s="34">
        <v>860</v>
      </c>
      <c r="Q49" s="34">
        <v>55</v>
      </c>
      <c r="R49" s="34">
        <v>0</v>
      </c>
      <c r="S49" s="34">
        <v>0</v>
      </c>
      <c r="T49" s="33">
        <v>5840.9999999999982</v>
      </c>
      <c r="U49" s="33">
        <v>3800.9999999999982</v>
      </c>
      <c r="V49" s="33">
        <v>0</v>
      </c>
      <c r="W49" s="59">
        <v>0</v>
      </c>
      <c r="X49" s="102">
        <f t="shared" si="8"/>
        <v>20969</v>
      </c>
      <c r="Y49" s="103">
        <f t="shared" si="9"/>
        <v>28179.999999999985</v>
      </c>
      <c r="Z49" s="102">
        <f t="shared" si="10"/>
        <v>19611</v>
      </c>
      <c r="AA49" s="103">
        <f t="shared" si="11"/>
        <v>27909.999999999985</v>
      </c>
    </row>
    <row r="50" spans="1:27" ht="12" customHeight="1" x14ac:dyDescent="0.2">
      <c r="A50" s="93">
        <v>15</v>
      </c>
      <c r="B50" s="35">
        <v>2216.0000000000005</v>
      </c>
      <c r="C50" s="35">
        <v>3397.0000000000018</v>
      </c>
      <c r="D50" s="35">
        <v>0</v>
      </c>
      <c r="E50" s="35">
        <v>0</v>
      </c>
      <c r="F50" s="35">
        <v>7212.9999999999955</v>
      </c>
      <c r="G50" s="35">
        <v>5845.0000000000009</v>
      </c>
      <c r="H50" s="35">
        <v>44.999999999999993</v>
      </c>
      <c r="I50" s="35">
        <v>241</v>
      </c>
      <c r="J50" s="35">
        <v>233.99999999999994</v>
      </c>
      <c r="K50" s="35">
        <v>0</v>
      </c>
      <c r="L50" s="35">
        <v>3620.9999999999977</v>
      </c>
      <c r="M50" s="35">
        <v>3131.9999999999991</v>
      </c>
      <c r="N50" s="35">
        <v>0</v>
      </c>
      <c r="O50" s="35">
        <v>50</v>
      </c>
      <c r="P50" s="35">
        <v>263</v>
      </c>
      <c r="Q50" s="35">
        <v>165.00000000000003</v>
      </c>
      <c r="R50" s="35">
        <v>0</v>
      </c>
      <c r="S50" s="35">
        <v>0</v>
      </c>
      <c r="T50" s="63">
        <v>805</v>
      </c>
      <c r="U50" s="63">
        <v>2431.9999999999995</v>
      </c>
      <c r="V50" s="63">
        <v>0</v>
      </c>
      <c r="W50" s="64">
        <v>0</v>
      </c>
      <c r="X50" s="102">
        <f t="shared" si="8"/>
        <v>14396.999999999995</v>
      </c>
      <c r="Y50" s="103">
        <f t="shared" si="9"/>
        <v>15262.000000000004</v>
      </c>
      <c r="Z50" s="102">
        <f t="shared" si="10"/>
        <v>13854.999999999995</v>
      </c>
      <c r="AA50" s="103">
        <f t="shared" si="11"/>
        <v>14806.000000000004</v>
      </c>
    </row>
    <row r="51" spans="1:27" ht="12" customHeight="1" thickBot="1" x14ac:dyDescent="0.25">
      <c r="A51" s="95" t="s">
        <v>17</v>
      </c>
      <c r="B51" s="28">
        <f t="shared" ref="B51:U51" si="12">SUM(B36:B50)</f>
        <v>51761.999999999993</v>
      </c>
      <c r="C51" s="28">
        <f t="shared" si="12"/>
        <v>67214.000000000015</v>
      </c>
      <c r="D51" s="28">
        <f t="shared" si="12"/>
        <v>457</v>
      </c>
      <c r="E51" s="28">
        <f t="shared" si="12"/>
        <v>246</v>
      </c>
      <c r="F51" s="28">
        <f t="shared" si="12"/>
        <v>145202</v>
      </c>
      <c r="G51" s="28">
        <f t="shared" si="12"/>
        <v>133739.00000000003</v>
      </c>
      <c r="H51" s="28">
        <f t="shared" si="12"/>
        <v>2359</v>
      </c>
      <c r="I51" s="28">
        <f t="shared" si="12"/>
        <v>1559</v>
      </c>
      <c r="J51" s="28">
        <f t="shared" si="12"/>
        <v>5877</v>
      </c>
      <c r="K51" s="28">
        <f t="shared" si="12"/>
        <v>247</v>
      </c>
      <c r="L51" s="28">
        <f t="shared" si="12"/>
        <v>91775</v>
      </c>
      <c r="M51" s="28">
        <f t="shared" si="12"/>
        <v>90656</v>
      </c>
      <c r="N51" s="28">
        <f t="shared" si="12"/>
        <v>0</v>
      </c>
      <c r="O51" s="28">
        <f t="shared" si="12"/>
        <v>141</v>
      </c>
      <c r="P51" s="28">
        <f t="shared" si="12"/>
        <v>21849</v>
      </c>
      <c r="Q51" s="28">
        <f t="shared" si="12"/>
        <v>8131</v>
      </c>
      <c r="R51" s="28">
        <v>0</v>
      </c>
      <c r="S51" s="28">
        <v>0</v>
      </c>
      <c r="T51" s="28">
        <f t="shared" si="12"/>
        <v>40985</v>
      </c>
      <c r="U51" s="28">
        <f t="shared" si="12"/>
        <v>63840.000000000015</v>
      </c>
      <c r="V51" s="28">
        <f>SUM(V36:V50)</f>
        <v>0</v>
      </c>
      <c r="W51" s="29">
        <f>SUM(W36:W50)</f>
        <v>0</v>
      </c>
      <c r="X51" s="96">
        <f>SUM(X31:X50)</f>
        <v>360266.00000000006</v>
      </c>
      <c r="Y51" s="29">
        <f>SUM(Y31:Y50)</f>
        <v>365773</v>
      </c>
      <c r="Z51" s="96">
        <f>SUM(Z31:Z50)</f>
        <v>329724.00000000006</v>
      </c>
      <c r="AA51" s="29">
        <f>SUM(AA31:AA50)</f>
        <v>355449.00000000006</v>
      </c>
    </row>
    <row r="52" spans="1:27" ht="12" customHeight="1" x14ac:dyDescent="0.2">
      <c r="A52" s="97" t="s">
        <v>18</v>
      </c>
      <c r="B52" s="37">
        <v>582</v>
      </c>
      <c r="C52" s="37">
        <v>0</v>
      </c>
      <c r="D52" s="37">
        <v>103</v>
      </c>
      <c r="E52" s="37">
        <v>0</v>
      </c>
      <c r="F52" s="37">
        <v>1430</v>
      </c>
      <c r="G52" s="37">
        <v>0</v>
      </c>
      <c r="H52" s="37">
        <v>36</v>
      </c>
      <c r="I52" s="37">
        <v>0</v>
      </c>
      <c r="J52" s="37">
        <v>0</v>
      </c>
      <c r="K52" s="37">
        <v>0</v>
      </c>
      <c r="L52" s="37">
        <v>5971</v>
      </c>
      <c r="M52" s="37">
        <v>0</v>
      </c>
      <c r="N52" s="37">
        <v>0</v>
      </c>
      <c r="O52" s="37">
        <v>0</v>
      </c>
      <c r="P52" s="37">
        <v>1717</v>
      </c>
      <c r="Q52" s="37">
        <v>0</v>
      </c>
      <c r="R52" s="37">
        <v>0</v>
      </c>
      <c r="S52" s="37">
        <v>0</v>
      </c>
      <c r="T52" s="63">
        <v>7918.0000000000018</v>
      </c>
      <c r="U52" s="63">
        <v>204</v>
      </c>
      <c r="V52" s="63">
        <v>0</v>
      </c>
      <c r="W52" s="64">
        <v>0</v>
      </c>
      <c r="X52" s="98">
        <v>17235</v>
      </c>
      <c r="Y52" s="99">
        <v>204</v>
      </c>
      <c r="Z52" s="98">
        <v>15459.000000000004</v>
      </c>
      <c r="AA52" s="99">
        <v>204</v>
      </c>
    </row>
    <row r="53" spans="1:27" ht="12" customHeight="1" thickBot="1" x14ac:dyDescent="0.25">
      <c r="A53" s="95" t="s">
        <v>19</v>
      </c>
      <c r="B53" s="28">
        <f t="shared" ref="B53:U53" si="13">SUM(B51:B52)</f>
        <v>52343.999999999993</v>
      </c>
      <c r="C53" s="28">
        <f t="shared" si="13"/>
        <v>67214.000000000015</v>
      </c>
      <c r="D53" s="28">
        <f t="shared" si="13"/>
        <v>560</v>
      </c>
      <c r="E53" s="28">
        <f t="shared" si="13"/>
        <v>246</v>
      </c>
      <c r="F53" s="28">
        <f t="shared" si="13"/>
        <v>146632</v>
      </c>
      <c r="G53" s="28">
        <f t="shared" si="13"/>
        <v>133739.00000000003</v>
      </c>
      <c r="H53" s="28">
        <f t="shared" si="13"/>
        <v>2395</v>
      </c>
      <c r="I53" s="28">
        <f t="shared" si="13"/>
        <v>1559</v>
      </c>
      <c r="J53" s="28">
        <f t="shared" si="13"/>
        <v>5877</v>
      </c>
      <c r="K53" s="28">
        <f t="shared" si="13"/>
        <v>247</v>
      </c>
      <c r="L53" s="28">
        <f t="shared" si="13"/>
        <v>97746</v>
      </c>
      <c r="M53" s="28">
        <f t="shared" si="13"/>
        <v>90656</v>
      </c>
      <c r="N53" s="28">
        <f t="shared" si="13"/>
        <v>0</v>
      </c>
      <c r="O53" s="28">
        <f t="shared" si="13"/>
        <v>141</v>
      </c>
      <c r="P53" s="28">
        <f t="shared" si="13"/>
        <v>23566</v>
      </c>
      <c r="Q53" s="28">
        <f t="shared" si="13"/>
        <v>8131</v>
      </c>
      <c r="R53" s="28">
        <v>0</v>
      </c>
      <c r="S53" s="28">
        <v>0</v>
      </c>
      <c r="T53" s="28">
        <f t="shared" si="13"/>
        <v>48903</v>
      </c>
      <c r="U53" s="28">
        <f t="shared" si="13"/>
        <v>64044.000000000015</v>
      </c>
      <c r="V53" s="28">
        <v>0</v>
      </c>
      <c r="W53" s="29">
        <f>SUM(W51:W52)</f>
        <v>0</v>
      </c>
      <c r="X53" s="96">
        <f>SUM(B53,D53,F53,H53,J53,L53,N53,P53,T53)</f>
        <v>378023</v>
      </c>
      <c r="Y53" s="29">
        <f>SUM(C53,E53,G53,I53,K53,M53,O53,Q53,U53)</f>
        <v>365977.00000000006</v>
      </c>
      <c r="Z53" s="96">
        <f>SUM(B53,F53,L53,T53)</f>
        <v>345625</v>
      </c>
      <c r="AA53" s="29">
        <f>SUM(C53,G53,M53,U53)</f>
        <v>355653.00000000006</v>
      </c>
    </row>
    <row r="54" spans="1:27" ht="12" customHeight="1" x14ac:dyDescent="0.2">
      <c r="A54" s="203" t="s">
        <v>234</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291</v>
      </c>
    </row>
    <row r="56" spans="1:27" ht="12" customHeight="1" x14ac:dyDescent="0.2">
      <c r="A56" s="79"/>
    </row>
    <row r="57" spans="1:27" ht="19.5" customHeight="1" thickBot="1" x14ac:dyDescent="0.35">
      <c r="A57" s="53" t="s">
        <v>174</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34.5" customHeight="1" x14ac:dyDescent="0.2">
      <c r="A58" s="442"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+B14+B15+B19+B20+B21+B22</f>
        <v>11532.999999999998</v>
      </c>
      <c r="C60" s="34">
        <f t="shared" ref="C60:AA60" si="14">+C14+C15+C19+C20+C21+C22</f>
        <v>25701</v>
      </c>
      <c r="D60" s="34">
        <f t="shared" si="14"/>
        <v>74</v>
      </c>
      <c r="E60" s="34">
        <f t="shared" si="14"/>
        <v>48</v>
      </c>
      <c r="F60" s="34">
        <f t="shared" si="14"/>
        <v>33244</v>
      </c>
      <c r="G60" s="34">
        <f t="shared" si="14"/>
        <v>46689.999999999993</v>
      </c>
      <c r="H60" s="34">
        <f t="shared" si="14"/>
        <v>828</v>
      </c>
      <c r="I60" s="34">
        <f t="shared" si="14"/>
        <v>601</v>
      </c>
      <c r="J60" s="34">
        <f t="shared" si="14"/>
        <v>1145</v>
      </c>
      <c r="K60" s="34">
        <f t="shared" si="14"/>
        <v>72</v>
      </c>
      <c r="L60" s="34">
        <f t="shared" si="14"/>
        <v>19521.999999999985</v>
      </c>
      <c r="M60" s="34">
        <f t="shared" si="14"/>
        <v>31232</v>
      </c>
      <c r="N60" s="34">
        <f t="shared" si="14"/>
        <v>0</v>
      </c>
      <c r="O60" s="34">
        <f t="shared" si="14"/>
        <v>50</v>
      </c>
      <c r="P60" s="34">
        <f t="shared" si="14"/>
        <v>2717</v>
      </c>
      <c r="Q60" s="34">
        <f t="shared" si="14"/>
        <v>932</v>
      </c>
      <c r="R60" s="34">
        <f>SUM(R14:R15,R19:R22)</f>
        <v>0</v>
      </c>
      <c r="S60" s="34">
        <f>SUM(S14:S15,S19:S22)</f>
        <v>0</v>
      </c>
      <c r="T60" s="34">
        <f t="shared" si="14"/>
        <v>7486</v>
      </c>
      <c r="U60" s="34">
        <f t="shared" si="14"/>
        <v>9607</v>
      </c>
      <c r="V60" s="33">
        <f>SUM(V14:V15,V19:V22)</f>
        <v>0</v>
      </c>
      <c r="W60" s="59">
        <f>SUM(W14:W15,W19:W22)</f>
        <v>0</v>
      </c>
      <c r="X60" s="102">
        <f t="shared" si="14"/>
        <v>76548.999999999985</v>
      </c>
      <c r="Y60" s="103">
        <f t="shared" si="14"/>
        <v>114933</v>
      </c>
      <c r="Z60" s="102">
        <f t="shared" si="14"/>
        <v>71784.999999999985</v>
      </c>
      <c r="AA60" s="103">
        <f t="shared" si="14"/>
        <v>113230</v>
      </c>
    </row>
    <row r="61" spans="1:27" ht="12" customHeight="1" x14ac:dyDescent="0.2">
      <c r="A61" s="92" t="s">
        <v>26</v>
      </c>
      <c r="B61" s="34">
        <f>+B6+B7+B8+B11+B12+B13+B16+B17+B23</f>
        <v>21040</v>
      </c>
      <c r="C61" s="34">
        <f t="shared" ref="C61:AA61" si="15">+C6+C7+C8+C11+C12+C13+C16+C17+C23</f>
        <v>30330.999999999996</v>
      </c>
      <c r="D61" s="34">
        <f t="shared" si="15"/>
        <v>352</v>
      </c>
      <c r="E61" s="34">
        <f t="shared" si="15"/>
        <v>191</v>
      </c>
      <c r="F61" s="34">
        <f t="shared" si="15"/>
        <v>62066.000000000015</v>
      </c>
      <c r="G61" s="34">
        <f t="shared" si="15"/>
        <v>62470.000000000015</v>
      </c>
      <c r="H61" s="34">
        <f t="shared" si="15"/>
        <v>935</v>
      </c>
      <c r="I61" s="34">
        <f t="shared" si="15"/>
        <v>849</v>
      </c>
      <c r="J61" s="34">
        <f t="shared" si="15"/>
        <v>2524</v>
      </c>
      <c r="K61" s="34">
        <f t="shared" si="15"/>
        <v>58</v>
      </c>
      <c r="L61" s="34">
        <f t="shared" si="15"/>
        <v>45376</v>
      </c>
      <c r="M61" s="34">
        <f t="shared" si="15"/>
        <v>43776.000000000007</v>
      </c>
      <c r="N61" s="34">
        <f t="shared" si="15"/>
        <v>0</v>
      </c>
      <c r="O61" s="34">
        <f t="shared" si="15"/>
        <v>0</v>
      </c>
      <c r="P61" s="34">
        <f t="shared" si="15"/>
        <v>13188</v>
      </c>
      <c r="Q61" s="34">
        <f t="shared" si="15"/>
        <v>6098</v>
      </c>
      <c r="R61" s="34">
        <f>SUM(R6:R8,R11:R13,R16:R17,R23)</f>
        <v>0</v>
      </c>
      <c r="S61" s="34">
        <f>SUM(S6:S8,S11:S13,S16:S17,S23)</f>
        <v>0</v>
      </c>
      <c r="T61" s="34">
        <f t="shared" si="15"/>
        <v>31050.999999999996</v>
      </c>
      <c r="U61" s="34">
        <f t="shared" si="15"/>
        <v>49940</v>
      </c>
      <c r="V61" s="33">
        <f>SUM(V6:V8,V11:V13,V16:V17,V23)</f>
        <v>0</v>
      </c>
      <c r="W61" s="59">
        <f>SUM(W6:W8,W11:W13,W16:W17,W23)</f>
        <v>0</v>
      </c>
      <c r="X61" s="102">
        <f t="shared" si="15"/>
        <v>176532</v>
      </c>
      <c r="Y61" s="103">
        <f t="shared" si="15"/>
        <v>193713.00000000003</v>
      </c>
      <c r="Z61" s="102">
        <f t="shared" si="15"/>
        <v>159533</v>
      </c>
      <c r="AA61" s="103">
        <f t="shared" si="15"/>
        <v>186517.00000000003</v>
      </c>
    </row>
    <row r="62" spans="1:27" ht="12" customHeight="1" x14ac:dyDescent="0.2">
      <c r="A62" s="93" t="s">
        <v>27</v>
      </c>
      <c r="B62" s="35">
        <f>+B9+B10+B18+B24+B25+B26</f>
        <v>19189</v>
      </c>
      <c r="C62" s="35">
        <f t="shared" ref="C62:AA62" si="16">+C9+C10+C18+C24+C25+C26</f>
        <v>11182</v>
      </c>
      <c r="D62" s="35">
        <f t="shared" si="16"/>
        <v>31</v>
      </c>
      <c r="E62" s="35">
        <f t="shared" si="16"/>
        <v>7</v>
      </c>
      <c r="F62" s="35">
        <f t="shared" si="16"/>
        <v>49892.000000000007</v>
      </c>
      <c r="G62" s="35">
        <f t="shared" si="16"/>
        <v>24578.999999999993</v>
      </c>
      <c r="H62" s="35">
        <f t="shared" si="16"/>
        <v>596</v>
      </c>
      <c r="I62" s="35">
        <f t="shared" si="16"/>
        <v>109</v>
      </c>
      <c r="J62" s="35">
        <f t="shared" si="16"/>
        <v>2208</v>
      </c>
      <c r="K62" s="35">
        <f t="shared" si="16"/>
        <v>117</v>
      </c>
      <c r="L62" s="35">
        <f t="shared" si="16"/>
        <v>26877</v>
      </c>
      <c r="M62" s="35">
        <f t="shared" si="16"/>
        <v>15648</v>
      </c>
      <c r="N62" s="35">
        <f t="shared" si="16"/>
        <v>0</v>
      </c>
      <c r="O62" s="35">
        <f t="shared" si="16"/>
        <v>91</v>
      </c>
      <c r="P62" s="35">
        <f t="shared" si="16"/>
        <v>5944</v>
      </c>
      <c r="Q62" s="35">
        <f t="shared" si="16"/>
        <v>1101</v>
      </c>
      <c r="R62" s="35">
        <f>SUM(R9:R10,R18,R24:R26)</f>
        <v>0</v>
      </c>
      <c r="S62" s="35">
        <f>SUM(S9:S10,S18,S24:S26)</f>
        <v>0</v>
      </c>
      <c r="T62" s="35">
        <f t="shared" si="16"/>
        <v>2448</v>
      </c>
      <c r="U62" s="35">
        <f t="shared" si="16"/>
        <v>4293</v>
      </c>
      <c r="V62" s="63">
        <f>SUM(V9:V10,V18,V24:V26)</f>
        <v>0</v>
      </c>
      <c r="W62" s="64">
        <f>SUM(W9:W10,W18,W24:W26)</f>
        <v>0</v>
      </c>
      <c r="X62" s="104">
        <f t="shared" si="16"/>
        <v>107185</v>
      </c>
      <c r="Y62" s="105">
        <f t="shared" si="16"/>
        <v>57126.999999999985</v>
      </c>
      <c r="Z62" s="104">
        <f t="shared" si="16"/>
        <v>98406</v>
      </c>
      <c r="AA62" s="105">
        <f t="shared" si="16"/>
        <v>55701.999999999985</v>
      </c>
    </row>
    <row r="63" spans="1:27" ht="12" customHeight="1" thickBot="1" x14ac:dyDescent="0.25">
      <c r="A63" s="95" t="s">
        <v>17</v>
      </c>
      <c r="B63" s="28">
        <f t="shared" ref="B63:AA63" si="17">SUM(B60:B62)</f>
        <v>51762</v>
      </c>
      <c r="C63" s="28">
        <f t="shared" si="17"/>
        <v>67214</v>
      </c>
      <c r="D63" s="28">
        <f t="shared" si="17"/>
        <v>457</v>
      </c>
      <c r="E63" s="28">
        <f t="shared" si="17"/>
        <v>246</v>
      </c>
      <c r="F63" s="28">
        <f t="shared" si="17"/>
        <v>145202.00000000003</v>
      </c>
      <c r="G63" s="28">
        <f t="shared" si="17"/>
        <v>133739</v>
      </c>
      <c r="H63" s="28">
        <f t="shared" si="17"/>
        <v>2359</v>
      </c>
      <c r="I63" s="28">
        <f t="shared" si="17"/>
        <v>1559</v>
      </c>
      <c r="J63" s="28">
        <f t="shared" si="17"/>
        <v>5877</v>
      </c>
      <c r="K63" s="28">
        <f t="shared" si="17"/>
        <v>247</v>
      </c>
      <c r="L63" s="28">
        <f t="shared" si="17"/>
        <v>91774.999999999985</v>
      </c>
      <c r="M63" s="28">
        <f t="shared" si="17"/>
        <v>90656</v>
      </c>
      <c r="N63" s="28">
        <f t="shared" si="17"/>
        <v>0</v>
      </c>
      <c r="O63" s="28">
        <f t="shared" si="17"/>
        <v>141</v>
      </c>
      <c r="P63" s="28">
        <f t="shared" si="17"/>
        <v>21849</v>
      </c>
      <c r="Q63" s="28">
        <f t="shared" si="17"/>
        <v>8131</v>
      </c>
      <c r="R63" s="28">
        <f>SUM(R60:R62)</f>
        <v>0</v>
      </c>
      <c r="S63" s="28">
        <f>SUM(S60:S62)</f>
        <v>0</v>
      </c>
      <c r="T63" s="28">
        <f t="shared" si="17"/>
        <v>40985</v>
      </c>
      <c r="U63" s="28">
        <f t="shared" si="17"/>
        <v>63840</v>
      </c>
      <c r="V63" s="28">
        <f>SUM(V60:V62)</f>
        <v>0</v>
      </c>
      <c r="W63" s="29">
        <f>SUM(W60:W62)</f>
        <v>0</v>
      </c>
      <c r="X63" s="96">
        <f t="shared" si="17"/>
        <v>360266</v>
      </c>
      <c r="Y63" s="29">
        <f t="shared" si="17"/>
        <v>365773</v>
      </c>
      <c r="Z63" s="96">
        <f t="shared" si="17"/>
        <v>329724</v>
      </c>
      <c r="AA63" s="29">
        <f t="shared" si="17"/>
        <v>355449</v>
      </c>
    </row>
    <row r="64" spans="1:27" ht="12" customHeight="1" x14ac:dyDescent="0.2">
      <c r="A64" s="97" t="s">
        <v>18</v>
      </c>
      <c r="B64" s="37">
        <f t="shared" ref="B64:AA64" si="18">B28</f>
        <v>582</v>
      </c>
      <c r="C64" s="37">
        <f t="shared" si="18"/>
        <v>0</v>
      </c>
      <c r="D64" s="37">
        <f t="shared" si="18"/>
        <v>103</v>
      </c>
      <c r="E64" s="37">
        <f t="shared" si="18"/>
        <v>0</v>
      </c>
      <c r="F64" s="37">
        <f t="shared" si="18"/>
        <v>1430</v>
      </c>
      <c r="G64" s="37">
        <f t="shared" si="18"/>
        <v>0</v>
      </c>
      <c r="H64" s="37">
        <f t="shared" si="18"/>
        <v>36</v>
      </c>
      <c r="I64" s="37">
        <f t="shared" si="18"/>
        <v>0</v>
      </c>
      <c r="J64" s="37">
        <f t="shared" si="18"/>
        <v>0</v>
      </c>
      <c r="K64" s="37">
        <f t="shared" si="18"/>
        <v>0</v>
      </c>
      <c r="L64" s="37">
        <f t="shared" si="18"/>
        <v>5971</v>
      </c>
      <c r="M64" s="37">
        <f t="shared" si="18"/>
        <v>0</v>
      </c>
      <c r="N64" s="37">
        <f t="shared" si="18"/>
        <v>0</v>
      </c>
      <c r="O64" s="37">
        <f t="shared" si="18"/>
        <v>0</v>
      </c>
      <c r="P64" s="37">
        <f t="shared" si="18"/>
        <v>1717</v>
      </c>
      <c r="Q64" s="37">
        <f t="shared" si="18"/>
        <v>0</v>
      </c>
      <c r="R64" s="37">
        <f t="shared" si="18"/>
        <v>0</v>
      </c>
      <c r="S64" s="37">
        <f t="shared" si="18"/>
        <v>0</v>
      </c>
      <c r="T64" s="63">
        <f t="shared" si="18"/>
        <v>7918.0000000000018</v>
      </c>
      <c r="U64" s="63">
        <f t="shared" si="18"/>
        <v>204</v>
      </c>
      <c r="V64" s="63">
        <f t="shared" si="18"/>
        <v>0</v>
      </c>
      <c r="W64" s="64">
        <f t="shared" si="18"/>
        <v>0</v>
      </c>
      <c r="X64" s="98">
        <f t="shared" si="18"/>
        <v>17757</v>
      </c>
      <c r="Y64" s="99">
        <f t="shared" si="18"/>
        <v>204</v>
      </c>
      <c r="Z64" s="98">
        <f t="shared" si="18"/>
        <v>15901.000000000002</v>
      </c>
      <c r="AA64" s="99">
        <f t="shared" si="18"/>
        <v>204</v>
      </c>
    </row>
    <row r="65" spans="1:27" ht="12" customHeight="1" thickBot="1" x14ac:dyDescent="0.25">
      <c r="A65" s="95" t="s">
        <v>19</v>
      </c>
      <c r="B65" s="28">
        <f t="shared" ref="B65:U65" si="19">SUM(B63:B64)</f>
        <v>52344</v>
      </c>
      <c r="C65" s="28">
        <f t="shared" si="19"/>
        <v>67214</v>
      </c>
      <c r="D65" s="28">
        <f t="shared" si="19"/>
        <v>560</v>
      </c>
      <c r="E65" s="28">
        <f t="shared" si="19"/>
        <v>246</v>
      </c>
      <c r="F65" s="28">
        <f t="shared" si="19"/>
        <v>146632.00000000003</v>
      </c>
      <c r="G65" s="28">
        <f t="shared" si="19"/>
        <v>133739</v>
      </c>
      <c r="H65" s="28">
        <f t="shared" si="19"/>
        <v>2395</v>
      </c>
      <c r="I65" s="28">
        <f t="shared" si="19"/>
        <v>1559</v>
      </c>
      <c r="J65" s="28">
        <f t="shared" si="19"/>
        <v>5877</v>
      </c>
      <c r="K65" s="28">
        <f t="shared" si="19"/>
        <v>247</v>
      </c>
      <c r="L65" s="28">
        <f t="shared" si="19"/>
        <v>97745.999999999985</v>
      </c>
      <c r="M65" s="28">
        <f t="shared" si="19"/>
        <v>90656</v>
      </c>
      <c r="N65" s="28">
        <f t="shared" si="19"/>
        <v>0</v>
      </c>
      <c r="O65" s="28">
        <f t="shared" si="19"/>
        <v>141</v>
      </c>
      <c r="P65" s="28">
        <f t="shared" si="19"/>
        <v>23566</v>
      </c>
      <c r="Q65" s="28">
        <f t="shared" si="19"/>
        <v>8131</v>
      </c>
      <c r="R65" s="28">
        <f>SUM(R63:R64)</f>
        <v>0</v>
      </c>
      <c r="S65" s="28">
        <f>SUM(S63:S64)</f>
        <v>0</v>
      </c>
      <c r="T65" s="28">
        <f t="shared" si="19"/>
        <v>48903</v>
      </c>
      <c r="U65" s="28">
        <f t="shared" si="19"/>
        <v>64044</v>
      </c>
      <c r="V65" s="28">
        <f>SUM(V63:V64)</f>
        <v>0</v>
      </c>
      <c r="W65" s="29">
        <f>SUM(W63:W64)</f>
        <v>0</v>
      </c>
      <c r="X65" s="96">
        <f>SUM(B65,D65,F65,H65,J65,L65,N65,P65,T65)</f>
        <v>378023</v>
      </c>
      <c r="Y65" s="29">
        <f>SUM(C65,E65,G65,I65,K65,M65,O65,Q65,U65)</f>
        <v>365977</v>
      </c>
      <c r="Z65" s="96">
        <f>SUM(B65,F65,L65,T65)</f>
        <v>345625</v>
      </c>
      <c r="AA65" s="29">
        <f>SUM(C65,G65,M65,U65)</f>
        <v>355653</v>
      </c>
    </row>
    <row r="66" spans="1:27" ht="12" customHeight="1" x14ac:dyDescent="0.2">
      <c r="A66" s="79" t="s">
        <v>235</v>
      </c>
    </row>
    <row r="67" spans="1:27" ht="12" customHeight="1" x14ac:dyDescent="0.2">
      <c r="A67" s="77" t="s">
        <v>291</v>
      </c>
    </row>
  </sheetData>
  <mergeCells count="43">
    <mergeCell ref="V58:W58"/>
    <mergeCell ref="T34:U34"/>
    <mergeCell ref="R4:S4"/>
    <mergeCell ref="P34:Q34"/>
    <mergeCell ref="R58:S58"/>
    <mergeCell ref="T58:U58"/>
    <mergeCell ref="J4:K4"/>
    <mergeCell ref="X4:Y4"/>
    <mergeCell ref="Z4:AA4"/>
    <mergeCell ref="L4:M4"/>
    <mergeCell ref="N4:O4"/>
    <mergeCell ref="P4:Q4"/>
    <mergeCell ref="T4:U4"/>
    <mergeCell ref="V4:W4"/>
    <mergeCell ref="A4:A5"/>
    <mergeCell ref="B4:C4"/>
    <mergeCell ref="D4:E4"/>
    <mergeCell ref="F4:G4"/>
    <mergeCell ref="H4:I4"/>
    <mergeCell ref="X34:Y34"/>
    <mergeCell ref="Z34:AA34"/>
    <mergeCell ref="R34:S34"/>
    <mergeCell ref="H34:I34"/>
    <mergeCell ref="J34:K34"/>
    <mergeCell ref="V34:W34"/>
    <mergeCell ref="L34:M34"/>
    <mergeCell ref="N34:O34"/>
    <mergeCell ref="B1:AA1"/>
    <mergeCell ref="A58:A59"/>
    <mergeCell ref="B58:C58"/>
    <mergeCell ref="N58:O58"/>
    <mergeCell ref="D58:E58"/>
    <mergeCell ref="F58:G58"/>
    <mergeCell ref="H58:I58"/>
    <mergeCell ref="J58:K58"/>
    <mergeCell ref="L58:M58"/>
    <mergeCell ref="Z58:AA58"/>
    <mergeCell ref="P58:Q58"/>
    <mergeCell ref="X58:Y58"/>
    <mergeCell ref="A34:A35"/>
    <mergeCell ref="B34:C34"/>
    <mergeCell ref="D34:E34"/>
    <mergeCell ref="F34:G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AB71"/>
  <sheetViews>
    <sheetView showGridLines="0" zoomScaleNormal="100" workbookViewId="0">
      <pane xSplit="1" ySplit="5" topLeftCell="B6"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21" width="7.6640625" style="54" customWidth="1"/>
    <col min="22" max="23" width="7.6640625" style="54" hidden="1" customWidth="1"/>
    <col min="24" max="27" width="7.6640625" style="54" customWidth="1"/>
    <col min="28" max="16384" width="11.44140625" style="54"/>
  </cols>
  <sheetData>
    <row r="1" spans="1:28" s="52" customFormat="1" ht="59.25" customHeight="1" thickBot="1" x14ac:dyDescent="0.3">
      <c r="A1" s="51"/>
      <c r="B1" s="432" t="s">
        <v>59</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8" ht="12" customHeight="1" x14ac:dyDescent="0.25">
      <c r="A2" s="308" t="s">
        <v>365</v>
      </c>
    </row>
    <row r="3" spans="1:28" ht="22.5" customHeight="1" thickBot="1" x14ac:dyDescent="0.35">
      <c r="A3" s="53" t="s">
        <v>175</v>
      </c>
    </row>
    <row r="4" spans="1:28" ht="26.2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c r="AB4" s="109"/>
    </row>
    <row r="5" spans="1:28"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c r="AB5" s="109"/>
    </row>
    <row r="6" spans="1:28" ht="12" customHeight="1" x14ac:dyDescent="0.2">
      <c r="A6" s="92">
        <v>1</v>
      </c>
      <c r="B6" s="34">
        <v>13</v>
      </c>
      <c r="C6" s="34">
        <v>53</v>
      </c>
      <c r="D6" s="34">
        <v>0</v>
      </c>
      <c r="E6" s="34">
        <v>2</v>
      </c>
      <c r="F6" s="34">
        <v>24</v>
      </c>
      <c r="G6" s="34">
        <v>40</v>
      </c>
      <c r="H6" s="34">
        <v>1</v>
      </c>
      <c r="I6" s="34">
        <v>2</v>
      </c>
      <c r="J6" s="34">
        <v>7</v>
      </c>
      <c r="K6" s="34">
        <v>0</v>
      </c>
      <c r="L6" s="34">
        <v>12</v>
      </c>
      <c r="M6" s="34">
        <v>35</v>
      </c>
      <c r="N6" s="34">
        <v>0</v>
      </c>
      <c r="O6" s="34">
        <v>0</v>
      </c>
      <c r="P6" s="34">
        <v>18</v>
      </c>
      <c r="Q6" s="34">
        <v>3</v>
      </c>
      <c r="R6" s="34">
        <v>0</v>
      </c>
      <c r="S6" s="34">
        <v>0</v>
      </c>
      <c r="T6" s="33">
        <v>12</v>
      </c>
      <c r="U6" s="33">
        <v>63</v>
      </c>
      <c r="V6" s="33">
        <v>0</v>
      </c>
      <c r="W6" s="59">
        <v>0</v>
      </c>
      <c r="X6" s="102">
        <f t="shared" ref="X6:X29" si="0">SUM(B6,D6,F6,H6,J6,L6,N6,P6,T6)</f>
        <v>87</v>
      </c>
      <c r="Y6" s="103">
        <f t="shared" ref="Y6:Y29" si="1">SUM(C6,E6,G6,I6,K6,M6,O6,Q6,U6)</f>
        <v>198</v>
      </c>
      <c r="Z6" s="102">
        <f t="shared" ref="Z6:Z29" si="2">SUM(B6,F6,L6,T6)</f>
        <v>61</v>
      </c>
      <c r="AA6" s="103">
        <f t="shared" ref="AA6:AA29" si="3">SUM(C6,G6,M6,U6)</f>
        <v>191</v>
      </c>
      <c r="AB6" s="109"/>
    </row>
    <row r="7" spans="1:28" ht="12" customHeight="1" x14ac:dyDescent="0.2">
      <c r="A7" s="92">
        <v>2</v>
      </c>
      <c r="B7" s="34">
        <v>10</v>
      </c>
      <c r="C7" s="34">
        <v>37</v>
      </c>
      <c r="D7" s="34">
        <v>0</v>
      </c>
      <c r="E7" s="34">
        <v>5</v>
      </c>
      <c r="F7" s="34">
        <v>22</v>
      </c>
      <c r="G7" s="34">
        <v>32</v>
      </c>
      <c r="H7" s="34">
        <v>1</v>
      </c>
      <c r="I7" s="34">
        <v>6</v>
      </c>
      <c r="J7" s="34">
        <v>5</v>
      </c>
      <c r="K7" s="34">
        <v>0</v>
      </c>
      <c r="L7" s="34">
        <v>12</v>
      </c>
      <c r="M7" s="34">
        <v>24</v>
      </c>
      <c r="N7" s="34">
        <v>0</v>
      </c>
      <c r="O7" s="34">
        <v>0</v>
      </c>
      <c r="P7" s="34">
        <v>8</v>
      </c>
      <c r="Q7" s="34">
        <v>3</v>
      </c>
      <c r="R7" s="34">
        <v>0</v>
      </c>
      <c r="S7" s="34">
        <v>0</v>
      </c>
      <c r="T7" s="33">
        <v>6</v>
      </c>
      <c r="U7" s="33">
        <v>13</v>
      </c>
      <c r="V7" s="33">
        <v>0</v>
      </c>
      <c r="W7" s="59">
        <v>0</v>
      </c>
      <c r="X7" s="102">
        <f t="shared" si="0"/>
        <v>64</v>
      </c>
      <c r="Y7" s="103">
        <f t="shared" si="1"/>
        <v>120</v>
      </c>
      <c r="Z7" s="102">
        <f t="shared" si="2"/>
        <v>50</v>
      </c>
      <c r="AA7" s="103">
        <f t="shared" si="3"/>
        <v>106</v>
      </c>
      <c r="AB7" s="109"/>
    </row>
    <row r="8" spans="1:28" ht="12" customHeight="1" x14ac:dyDescent="0.2">
      <c r="A8" s="93">
        <v>3</v>
      </c>
      <c r="B8" s="35">
        <v>7</v>
      </c>
      <c r="C8" s="35">
        <v>19</v>
      </c>
      <c r="D8" s="35">
        <v>1</v>
      </c>
      <c r="E8" s="35">
        <v>0</v>
      </c>
      <c r="F8" s="35">
        <v>16</v>
      </c>
      <c r="G8" s="35">
        <v>17</v>
      </c>
      <c r="H8" s="35">
        <v>2</v>
      </c>
      <c r="I8" s="35">
        <v>0</v>
      </c>
      <c r="J8" s="35">
        <v>5</v>
      </c>
      <c r="K8" s="35">
        <v>0</v>
      </c>
      <c r="L8" s="35">
        <v>4</v>
      </c>
      <c r="M8" s="35">
        <v>12</v>
      </c>
      <c r="N8" s="35">
        <v>0</v>
      </c>
      <c r="O8" s="35">
        <v>0</v>
      </c>
      <c r="P8" s="35">
        <v>22</v>
      </c>
      <c r="Q8" s="35">
        <v>1</v>
      </c>
      <c r="R8" s="35">
        <v>0</v>
      </c>
      <c r="S8" s="35">
        <v>0</v>
      </c>
      <c r="T8" s="63">
        <v>6</v>
      </c>
      <c r="U8" s="63">
        <v>17</v>
      </c>
      <c r="V8" s="63">
        <v>0</v>
      </c>
      <c r="W8" s="64">
        <v>0</v>
      </c>
      <c r="X8" s="104">
        <f t="shared" si="0"/>
        <v>63</v>
      </c>
      <c r="Y8" s="105">
        <f t="shared" si="1"/>
        <v>66</v>
      </c>
      <c r="Z8" s="104">
        <f t="shared" si="2"/>
        <v>33</v>
      </c>
      <c r="AA8" s="105">
        <f t="shared" si="3"/>
        <v>65</v>
      </c>
      <c r="AB8" s="109"/>
    </row>
    <row r="9" spans="1:28" ht="12" customHeight="1" x14ac:dyDescent="0.2">
      <c r="A9" s="94">
        <v>4</v>
      </c>
      <c r="B9" s="36">
        <v>12</v>
      </c>
      <c r="C9" s="36">
        <v>14</v>
      </c>
      <c r="D9" s="36">
        <v>0</v>
      </c>
      <c r="E9" s="36">
        <v>0</v>
      </c>
      <c r="F9" s="36">
        <v>19</v>
      </c>
      <c r="G9" s="36">
        <v>12</v>
      </c>
      <c r="H9" s="36">
        <v>1</v>
      </c>
      <c r="I9" s="36">
        <v>0</v>
      </c>
      <c r="J9" s="36">
        <v>3</v>
      </c>
      <c r="K9" s="36">
        <v>0</v>
      </c>
      <c r="L9" s="36">
        <v>11</v>
      </c>
      <c r="M9" s="36">
        <v>8</v>
      </c>
      <c r="N9" s="36">
        <v>0</v>
      </c>
      <c r="O9" s="36">
        <v>0</v>
      </c>
      <c r="P9" s="36">
        <v>10</v>
      </c>
      <c r="Q9" s="36">
        <v>3</v>
      </c>
      <c r="R9" s="36">
        <v>0</v>
      </c>
      <c r="S9" s="36">
        <v>0</v>
      </c>
      <c r="T9" s="74">
        <v>2</v>
      </c>
      <c r="U9" s="74">
        <v>6</v>
      </c>
      <c r="V9" s="74">
        <v>0</v>
      </c>
      <c r="W9" s="75">
        <v>0</v>
      </c>
      <c r="X9" s="106">
        <f t="shared" si="0"/>
        <v>58</v>
      </c>
      <c r="Y9" s="107">
        <f t="shared" si="1"/>
        <v>43</v>
      </c>
      <c r="Z9" s="106">
        <f t="shared" si="2"/>
        <v>44</v>
      </c>
      <c r="AA9" s="107">
        <f t="shared" si="3"/>
        <v>40</v>
      </c>
      <c r="AB9" s="109"/>
    </row>
    <row r="10" spans="1:28" ht="12" customHeight="1" x14ac:dyDescent="0.2">
      <c r="A10" s="92">
        <v>5</v>
      </c>
      <c r="B10" s="34">
        <v>16</v>
      </c>
      <c r="C10" s="34">
        <v>13</v>
      </c>
      <c r="D10" s="34">
        <v>1</v>
      </c>
      <c r="E10" s="34">
        <v>1</v>
      </c>
      <c r="F10" s="34">
        <v>25</v>
      </c>
      <c r="G10" s="34">
        <v>13</v>
      </c>
      <c r="H10" s="34">
        <v>2</v>
      </c>
      <c r="I10" s="34">
        <v>2</v>
      </c>
      <c r="J10" s="34">
        <v>5</v>
      </c>
      <c r="K10" s="34">
        <v>1</v>
      </c>
      <c r="L10" s="34">
        <v>9</v>
      </c>
      <c r="M10" s="34">
        <v>9</v>
      </c>
      <c r="N10" s="34">
        <v>0</v>
      </c>
      <c r="O10" s="34">
        <v>1</v>
      </c>
      <c r="P10" s="34">
        <v>8</v>
      </c>
      <c r="Q10" s="34">
        <v>4</v>
      </c>
      <c r="R10" s="34">
        <v>0</v>
      </c>
      <c r="S10" s="34">
        <v>0</v>
      </c>
      <c r="T10" s="33">
        <v>1</v>
      </c>
      <c r="U10" s="33">
        <v>2</v>
      </c>
      <c r="V10" s="33">
        <v>0</v>
      </c>
      <c r="W10" s="59">
        <v>0</v>
      </c>
      <c r="X10" s="102">
        <f t="shared" si="0"/>
        <v>67</v>
      </c>
      <c r="Y10" s="103">
        <f t="shared" si="1"/>
        <v>46</v>
      </c>
      <c r="Z10" s="102">
        <f t="shared" si="2"/>
        <v>51</v>
      </c>
      <c r="AA10" s="103">
        <f t="shared" si="3"/>
        <v>37</v>
      </c>
      <c r="AB10" s="109"/>
    </row>
    <row r="11" spans="1:28" ht="12" customHeight="1" x14ac:dyDescent="0.2">
      <c r="A11" s="93">
        <v>6</v>
      </c>
      <c r="B11" s="35">
        <v>15</v>
      </c>
      <c r="C11" s="35">
        <v>17</v>
      </c>
      <c r="D11" s="35">
        <v>1</v>
      </c>
      <c r="E11" s="35">
        <v>2</v>
      </c>
      <c r="F11" s="35">
        <v>27</v>
      </c>
      <c r="G11" s="35">
        <v>14</v>
      </c>
      <c r="H11" s="35">
        <v>2</v>
      </c>
      <c r="I11" s="35">
        <v>2</v>
      </c>
      <c r="J11" s="35">
        <v>5</v>
      </c>
      <c r="K11" s="35">
        <v>0</v>
      </c>
      <c r="L11" s="35">
        <v>9</v>
      </c>
      <c r="M11" s="35">
        <v>16</v>
      </c>
      <c r="N11" s="35">
        <v>0</v>
      </c>
      <c r="O11" s="35">
        <v>0</v>
      </c>
      <c r="P11" s="35">
        <v>7</v>
      </c>
      <c r="Q11" s="35">
        <v>5</v>
      </c>
      <c r="R11" s="35">
        <v>0</v>
      </c>
      <c r="S11" s="35">
        <v>0</v>
      </c>
      <c r="T11" s="63">
        <v>6</v>
      </c>
      <c r="U11" s="63">
        <v>12</v>
      </c>
      <c r="V11" s="63">
        <v>0</v>
      </c>
      <c r="W11" s="64">
        <v>0</v>
      </c>
      <c r="X11" s="104">
        <f t="shared" si="0"/>
        <v>72</v>
      </c>
      <c r="Y11" s="105">
        <f t="shared" si="1"/>
        <v>68</v>
      </c>
      <c r="Z11" s="104">
        <f t="shared" si="2"/>
        <v>57</v>
      </c>
      <c r="AA11" s="105">
        <f t="shared" si="3"/>
        <v>59</v>
      </c>
      <c r="AB11" s="109"/>
    </row>
    <row r="12" spans="1:28" ht="12" customHeight="1" x14ac:dyDescent="0.2">
      <c r="A12" s="94">
        <v>7</v>
      </c>
      <c r="B12" s="36">
        <v>10</v>
      </c>
      <c r="C12" s="36">
        <v>21</v>
      </c>
      <c r="D12" s="36">
        <v>0</v>
      </c>
      <c r="E12" s="36">
        <v>0</v>
      </c>
      <c r="F12" s="36">
        <v>24</v>
      </c>
      <c r="G12" s="36">
        <v>21</v>
      </c>
      <c r="H12" s="36">
        <v>0</v>
      </c>
      <c r="I12" s="36">
        <v>2</v>
      </c>
      <c r="J12" s="36">
        <v>4</v>
      </c>
      <c r="K12" s="36">
        <v>0</v>
      </c>
      <c r="L12" s="36">
        <v>8</v>
      </c>
      <c r="M12" s="36">
        <v>18</v>
      </c>
      <c r="N12" s="36">
        <v>0</v>
      </c>
      <c r="O12" s="36">
        <v>0</v>
      </c>
      <c r="P12" s="36">
        <v>8</v>
      </c>
      <c r="Q12" s="36">
        <v>3</v>
      </c>
      <c r="R12" s="36">
        <v>0</v>
      </c>
      <c r="S12" s="36">
        <v>0</v>
      </c>
      <c r="T12" s="74">
        <v>3</v>
      </c>
      <c r="U12" s="74">
        <v>12</v>
      </c>
      <c r="V12" s="74">
        <v>0</v>
      </c>
      <c r="W12" s="75">
        <v>0</v>
      </c>
      <c r="X12" s="106">
        <f t="shared" si="0"/>
        <v>57</v>
      </c>
      <c r="Y12" s="107">
        <f t="shared" si="1"/>
        <v>77</v>
      </c>
      <c r="Z12" s="106">
        <f t="shared" si="2"/>
        <v>45</v>
      </c>
      <c r="AA12" s="107">
        <f t="shared" si="3"/>
        <v>72</v>
      </c>
      <c r="AB12" s="109"/>
    </row>
    <row r="13" spans="1:28" ht="12" customHeight="1" x14ac:dyDescent="0.2">
      <c r="A13" s="92">
        <v>8</v>
      </c>
      <c r="B13" s="34">
        <v>10</v>
      </c>
      <c r="C13" s="34">
        <v>21</v>
      </c>
      <c r="D13" s="34">
        <v>2</v>
      </c>
      <c r="E13" s="34">
        <v>1</v>
      </c>
      <c r="F13" s="34">
        <v>20</v>
      </c>
      <c r="G13" s="34">
        <v>17</v>
      </c>
      <c r="H13" s="34">
        <v>4</v>
      </c>
      <c r="I13" s="34">
        <v>1</v>
      </c>
      <c r="J13" s="34">
        <v>5</v>
      </c>
      <c r="K13" s="34">
        <v>0</v>
      </c>
      <c r="L13" s="34">
        <v>5</v>
      </c>
      <c r="M13" s="34">
        <v>11</v>
      </c>
      <c r="N13" s="34">
        <v>0</v>
      </c>
      <c r="O13" s="34">
        <v>0</v>
      </c>
      <c r="P13" s="34">
        <v>8</v>
      </c>
      <c r="Q13" s="34">
        <v>1</v>
      </c>
      <c r="R13" s="34">
        <v>0</v>
      </c>
      <c r="S13" s="34">
        <v>0</v>
      </c>
      <c r="T13" s="33">
        <v>6</v>
      </c>
      <c r="U13" s="33">
        <v>4</v>
      </c>
      <c r="V13" s="33">
        <v>0</v>
      </c>
      <c r="W13" s="59">
        <v>0</v>
      </c>
      <c r="X13" s="102">
        <f t="shared" si="0"/>
        <v>60</v>
      </c>
      <c r="Y13" s="103">
        <f t="shared" si="1"/>
        <v>56</v>
      </c>
      <c r="Z13" s="102">
        <f t="shared" si="2"/>
        <v>41</v>
      </c>
      <c r="AA13" s="103">
        <f t="shared" si="3"/>
        <v>53</v>
      </c>
      <c r="AB13" s="109"/>
    </row>
    <row r="14" spans="1:28" ht="12" customHeight="1" x14ac:dyDescent="0.2">
      <c r="A14" s="93">
        <v>9</v>
      </c>
      <c r="B14" s="35">
        <v>15</v>
      </c>
      <c r="C14" s="35">
        <v>48</v>
      </c>
      <c r="D14" s="35">
        <v>4</v>
      </c>
      <c r="E14" s="35">
        <v>2</v>
      </c>
      <c r="F14" s="35">
        <v>22</v>
      </c>
      <c r="G14" s="35">
        <v>46</v>
      </c>
      <c r="H14" s="35">
        <v>6</v>
      </c>
      <c r="I14" s="35">
        <v>6</v>
      </c>
      <c r="J14" s="35">
        <v>5</v>
      </c>
      <c r="K14" s="35">
        <v>2</v>
      </c>
      <c r="L14" s="35">
        <v>7</v>
      </c>
      <c r="M14" s="35">
        <v>34</v>
      </c>
      <c r="N14" s="35">
        <v>0</v>
      </c>
      <c r="O14" s="35">
        <v>1</v>
      </c>
      <c r="P14" s="35">
        <v>3</v>
      </c>
      <c r="Q14" s="35">
        <v>2</v>
      </c>
      <c r="R14" s="35">
        <v>0</v>
      </c>
      <c r="S14" s="35">
        <v>0</v>
      </c>
      <c r="T14" s="63">
        <v>5</v>
      </c>
      <c r="U14" s="63">
        <v>22</v>
      </c>
      <c r="V14" s="63">
        <v>0</v>
      </c>
      <c r="W14" s="64">
        <v>0</v>
      </c>
      <c r="X14" s="104">
        <f t="shared" si="0"/>
        <v>67</v>
      </c>
      <c r="Y14" s="105">
        <f t="shared" si="1"/>
        <v>163</v>
      </c>
      <c r="Z14" s="104">
        <f t="shared" si="2"/>
        <v>49</v>
      </c>
      <c r="AA14" s="105">
        <f t="shared" si="3"/>
        <v>150</v>
      </c>
      <c r="AB14" s="109"/>
    </row>
    <row r="15" spans="1:28" ht="12" customHeight="1" x14ac:dyDescent="0.2">
      <c r="A15" s="94">
        <v>10</v>
      </c>
      <c r="B15" s="36">
        <v>14</v>
      </c>
      <c r="C15" s="36">
        <v>56</v>
      </c>
      <c r="D15" s="36">
        <v>1</v>
      </c>
      <c r="E15" s="36">
        <v>0</v>
      </c>
      <c r="F15" s="36">
        <v>24</v>
      </c>
      <c r="G15" s="36">
        <v>50</v>
      </c>
      <c r="H15" s="36">
        <v>2</v>
      </c>
      <c r="I15" s="36">
        <v>0</v>
      </c>
      <c r="J15" s="36">
        <v>5</v>
      </c>
      <c r="K15" s="36">
        <v>0</v>
      </c>
      <c r="L15" s="36">
        <v>9</v>
      </c>
      <c r="M15" s="36">
        <v>44</v>
      </c>
      <c r="N15" s="36">
        <v>0</v>
      </c>
      <c r="O15" s="36">
        <v>0</v>
      </c>
      <c r="P15" s="36">
        <v>4</v>
      </c>
      <c r="Q15" s="36">
        <v>2</v>
      </c>
      <c r="R15" s="36">
        <v>0</v>
      </c>
      <c r="S15" s="36">
        <v>0</v>
      </c>
      <c r="T15" s="74">
        <v>3</v>
      </c>
      <c r="U15" s="74">
        <v>19</v>
      </c>
      <c r="V15" s="74">
        <v>0</v>
      </c>
      <c r="W15" s="75">
        <v>0</v>
      </c>
      <c r="X15" s="106">
        <f t="shared" si="0"/>
        <v>62</v>
      </c>
      <c r="Y15" s="107">
        <f t="shared" si="1"/>
        <v>171</v>
      </c>
      <c r="Z15" s="106">
        <f t="shared" si="2"/>
        <v>50</v>
      </c>
      <c r="AA15" s="107">
        <f t="shared" si="3"/>
        <v>169</v>
      </c>
      <c r="AB15" s="109"/>
    </row>
    <row r="16" spans="1:28" ht="12" customHeight="1" x14ac:dyDescent="0.2">
      <c r="A16" s="92">
        <v>11</v>
      </c>
      <c r="B16" s="34">
        <v>8</v>
      </c>
      <c r="C16" s="34">
        <v>25</v>
      </c>
      <c r="D16" s="34">
        <v>0</v>
      </c>
      <c r="E16" s="34">
        <v>0</v>
      </c>
      <c r="F16" s="34">
        <v>23</v>
      </c>
      <c r="G16" s="34">
        <v>23</v>
      </c>
      <c r="H16" s="34">
        <v>0</v>
      </c>
      <c r="I16" s="34">
        <v>2</v>
      </c>
      <c r="J16" s="34">
        <v>4</v>
      </c>
      <c r="K16" s="34">
        <v>2</v>
      </c>
      <c r="L16" s="34">
        <v>6</v>
      </c>
      <c r="M16" s="34">
        <v>20</v>
      </c>
      <c r="N16" s="34">
        <v>0</v>
      </c>
      <c r="O16" s="34">
        <v>0</v>
      </c>
      <c r="P16" s="34">
        <v>4</v>
      </c>
      <c r="Q16" s="34">
        <v>2</v>
      </c>
      <c r="R16" s="34">
        <v>0</v>
      </c>
      <c r="S16" s="34">
        <v>0</v>
      </c>
      <c r="T16" s="33">
        <v>0</v>
      </c>
      <c r="U16" s="33">
        <v>6</v>
      </c>
      <c r="V16" s="33">
        <v>0</v>
      </c>
      <c r="W16" s="59">
        <v>0</v>
      </c>
      <c r="X16" s="102">
        <f t="shared" si="0"/>
        <v>45</v>
      </c>
      <c r="Y16" s="103">
        <f t="shared" si="1"/>
        <v>80</v>
      </c>
      <c r="Z16" s="102">
        <f t="shared" si="2"/>
        <v>37</v>
      </c>
      <c r="AA16" s="103">
        <f t="shared" si="3"/>
        <v>74</v>
      </c>
      <c r="AB16" s="109"/>
    </row>
    <row r="17" spans="1:28" ht="12" customHeight="1" x14ac:dyDescent="0.2">
      <c r="A17" s="93">
        <v>12</v>
      </c>
      <c r="B17" s="35">
        <v>9</v>
      </c>
      <c r="C17" s="35">
        <v>17</v>
      </c>
      <c r="D17" s="35">
        <v>0</v>
      </c>
      <c r="E17" s="35">
        <v>0</v>
      </c>
      <c r="F17" s="35">
        <v>20</v>
      </c>
      <c r="G17" s="35">
        <v>15</v>
      </c>
      <c r="H17" s="35">
        <v>1</v>
      </c>
      <c r="I17" s="35">
        <v>1</v>
      </c>
      <c r="J17" s="35">
        <v>3</v>
      </c>
      <c r="K17" s="35">
        <v>0</v>
      </c>
      <c r="L17" s="35">
        <v>3</v>
      </c>
      <c r="M17" s="35">
        <v>11</v>
      </c>
      <c r="N17" s="35">
        <v>0</v>
      </c>
      <c r="O17" s="35">
        <v>0</v>
      </c>
      <c r="P17" s="35">
        <v>3</v>
      </c>
      <c r="Q17" s="35">
        <v>3</v>
      </c>
      <c r="R17" s="35">
        <v>0</v>
      </c>
      <c r="S17" s="35">
        <v>0</v>
      </c>
      <c r="T17" s="63">
        <v>0</v>
      </c>
      <c r="U17" s="63">
        <v>4</v>
      </c>
      <c r="V17" s="63">
        <v>0</v>
      </c>
      <c r="W17" s="64">
        <v>0</v>
      </c>
      <c r="X17" s="104">
        <f t="shared" si="0"/>
        <v>39</v>
      </c>
      <c r="Y17" s="105">
        <f t="shared" si="1"/>
        <v>51</v>
      </c>
      <c r="Z17" s="104">
        <f t="shared" si="2"/>
        <v>32</v>
      </c>
      <c r="AA17" s="105">
        <f t="shared" si="3"/>
        <v>47</v>
      </c>
      <c r="AB17" s="109"/>
    </row>
    <row r="18" spans="1:28" ht="12" customHeight="1" x14ac:dyDescent="0.2">
      <c r="A18" s="94">
        <v>13</v>
      </c>
      <c r="B18" s="36">
        <v>8</v>
      </c>
      <c r="C18" s="36">
        <v>10</v>
      </c>
      <c r="D18" s="36">
        <v>0</v>
      </c>
      <c r="E18" s="36">
        <v>0</v>
      </c>
      <c r="F18" s="36">
        <v>22</v>
      </c>
      <c r="G18" s="36">
        <v>9</v>
      </c>
      <c r="H18" s="36">
        <v>0</v>
      </c>
      <c r="I18" s="36">
        <v>0</v>
      </c>
      <c r="J18" s="36">
        <v>3</v>
      </c>
      <c r="K18" s="36">
        <v>0</v>
      </c>
      <c r="L18" s="36">
        <v>10</v>
      </c>
      <c r="M18" s="36">
        <v>7</v>
      </c>
      <c r="N18" s="36">
        <v>0</v>
      </c>
      <c r="O18" s="36">
        <v>0</v>
      </c>
      <c r="P18" s="36">
        <v>3</v>
      </c>
      <c r="Q18" s="36">
        <v>2</v>
      </c>
      <c r="R18" s="36">
        <v>0</v>
      </c>
      <c r="S18" s="36">
        <v>0</v>
      </c>
      <c r="T18" s="74">
        <v>1</v>
      </c>
      <c r="U18" s="74">
        <v>1</v>
      </c>
      <c r="V18" s="74">
        <v>0</v>
      </c>
      <c r="W18" s="75">
        <v>0</v>
      </c>
      <c r="X18" s="106">
        <f t="shared" si="0"/>
        <v>47</v>
      </c>
      <c r="Y18" s="107">
        <f t="shared" si="1"/>
        <v>29</v>
      </c>
      <c r="Z18" s="106">
        <f t="shared" si="2"/>
        <v>41</v>
      </c>
      <c r="AA18" s="107">
        <f t="shared" si="3"/>
        <v>27</v>
      </c>
      <c r="AB18" s="109"/>
    </row>
    <row r="19" spans="1:28" ht="12" customHeight="1" x14ac:dyDescent="0.2">
      <c r="A19" s="92">
        <v>14</v>
      </c>
      <c r="B19" s="34">
        <v>7</v>
      </c>
      <c r="C19" s="34">
        <v>15</v>
      </c>
      <c r="D19" s="34">
        <v>0</v>
      </c>
      <c r="E19" s="34">
        <v>0</v>
      </c>
      <c r="F19" s="34">
        <v>22</v>
      </c>
      <c r="G19" s="34">
        <v>13</v>
      </c>
      <c r="H19" s="34">
        <v>1</v>
      </c>
      <c r="I19" s="34">
        <v>5</v>
      </c>
      <c r="J19" s="34">
        <v>3</v>
      </c>
      <c r="K19" s="34">
        <v>0</v>
      </c>
      <c r="L19" s="34">
        <v>5</v>
      </c>
      <c r="M19" s="34">
        <v>7</v>
      </c>
      <c r="N19" s="34">
        <v>0</v>
      </c>
      <c r="O19" s="34">
        <v>0</v>
      </c>
      <c r="P19" s="34">
        <v>3</v>
      </c>
      <c r="Q19" s="34">
        <v>3</v>
      </c>
      <c r="R19" s="34">
        <v>0</v>
      </c>
      <c r="S19" s="34">
        <v>0</v>
      </c>
      <c r="T19" s="33">
        <v>0</v>
      </c>
      <c r="U19" s="33">
        <v>0</v>
      </c>
      <c r="V19" s="33">
        <v>0</v>
      </c>
      <c r="W19" s="59">
        <v>0</v>
      </c>
      <c r="X19" s="102">
        <f t="shared" si="0"/>
        <v>41</v>
      </c>
      <c r="Y19" s="103">
        <f t="shared" si="1"/>
        <v>43</v>
      </c>
      <c r="Z19" s="102">
        <f t="shared" si="2"/>
        <v>34</v>
      </c>
      <c r="AA19" s="103">
        <f t="shared" si="3"/>
        <v>35</v>
      </c>
      <c r="AB19" s="109"/>
    </row>
    <row r="20" spans="1:28" ht="12" customHeight="1" x14ac:dyDescent="0.2">
      <c r="A20" s="93">
        <v>15</v>
      </c>
      <c r="B20" s="35">
        <v>7</v>
      </c>
      <c r="C20" s="35">
        <v>21</v>
      </c>
      <c r="D20" s="35">
        <v>1</v>
      </c>
      <c r="E20" s="35">
        <v>2</v>
      </c>
      <c r="F20" s="35">
        <v>21</v>
      </c>
      <c r="G20" s="35">
        <v>20</v>
      </c>
      <c r="H20" s="35">
        <v>1</v>
      </c>
      <c r="I20" s="35">
        <v>3</v>
      </c>
      <c r="J20" s="35">
        <v>2</v>
      </c>
      <c r="K20" s="35">
        <v>0</v>
      </c>
      <c r="L20" s="35">
        <v>8</v>
      </c>
      <c r="M20" s="35">
        <v>16</v>
      </c>
      <c r="N20" s="35">
        <v>0</v>
      </c>
      <c r="O20" s="35">
        <v>0</v>
      </c>
      <c r="P20" s="35">
        <v>3</v>
      </c>
      <c r="Q20" s="35">
        <v>1</v>
      </c>
      <c r="R20" s="35">
        <v>0</v>
      </c>
      <c r="S20" s="35">
        <v>0</v>
      </c>
      <c r="T20" s="63">
        <v>0</v>
      </c>
      <c r="U20" s="63">
        <v>4</v>
      </c>
      <c r="V20" s="63">
        <v>0</v>
      </c>
      <c r="W20" s="64">
        <v>0</v>
      </c>
      <c r="X20" s="104">
        <f t="shared" si="0"/>
        <v>43</v>
      </c>
      <c r="Y20" s="105">
        <f t="shared" si="1"/>
        <v>67</v>
      </c>
      <c r="Z20" s="104">
        <f t="shared" si="2"/>
        <v>36</v>
      </c>
      <c r="AA20" s="105">
        <f t="shared" si="3"/>
        <v>61</v>
      </c>
      <c r="AB20" s="109"/>
    </row>
    <row r="21" spans="1:28" ht="12" customHeight="1" x14ac:dyDescent="0.2">
      <c r="A21" s="94">
        <v>16</v>
      </c>
      <c r="B21" s="36">
        <v>8</v>
      </c>
      <c r="C21" s="36">
        <v>15</v>
      </c>
      <c r="D21" s="36">
        <v>1</v>
      </c>
      <c r="E21" s="36">
        <v>0</v>
      </c>
      <c r="F21" s="36">
        <v>21</v>
      </c>
      <c r="G21" s="36">
        <v>12</v>
      </c>
      <c r="H21" s="36">
        <v>2</v>
      </c>
      <c r="I21" s="36">
        <v>2</v>
      </c>
      <c r="J21" s="36">
        <v>2</v>
      </c>
      <c r="K21" s="36">
        <v>0</v>
      </c>
      <c r="L21" s="36">
        <v>2</v>
      </c>
      <c r="M21" s="36">
        <v>10</v>
      </c>
      <c r="N21" s="36">
        <v>0</v>
      </c>
      <c r="O21" s="36">
        <v>0</v>
      </c>
      <c r="P21" s="36">
        <v>2</v>
      </c>
      <c r="Q21" s="36"/>
      <c r="R21" s="36">
        <v>0</v>
      </c>
      <c r="S21" s="36">
        <v>0</v>
      </c>
      <c r="T21" s="74">
        <v>0</v>
      </c>
      <c r="U21" s="74">
        <v>2</v>
      </c>
      <c r="V21" s="74">
        <v>0</v>
      </c>
      <c r="W21" s="75">
        <v>0</v>
      </c>
      <c r="X21" s="106">
        <f t="shared" si="0"/>
        <v>38</v>
      </c>
      <c r="Y21" s="107">
        <f t="shared" si="1"/>
        <v>41</v>
      </c>
      <c r="Z21" s="106">
        <f t="shared" si="2"/>
        <v>31</v>
      </c>
      <c r="AA21" s="107">
        <f t="shared" si="3"/>
        <v>39</v>
      </c>
      <c r="AB21" s="109"/>
    </row>
    <row r="22" spans="1:28" ht="12" customHeight="1" x14ac:dyDescent="0.2">
      <c r="A22" s="92">
        <v>17</v>
      </c>
      <c r="B22" s="34">
        <v>8</v>
      </c>
      <c r="C22" s="34">
        <v>25</v>
      </c>
      <c r="D22" s="34">
        <v>1</v>
      </c>
      <c r="E22" s="34">
        <v>0</v>
      </c>
      <c r="F22" s="34">
        <v>23</v>
      </c>
      <c r="G22" s="34">
        <v>21</v>
      </c>
      <c r="H22" s="34">
        <v>3</v>
      </c>
      <c r="I22" s="34">
        <v>0</v>
      </c>
      <c r="J22" s="34">
        <v>3</v>
      </c>
      <c r="K22" s="34">
        <v>1</v>
      </c>
      <c r="L22" s="34">
        <v>7</v>
      </c>
      <c r="M22" s="34">
        <v>16</v>
      </c>
      <c r="N22" s="34">
        <v>0</v>
      </c>
      <c r="O22" s="34">
        <v>0</v>
      </c>
      <c r="P22" s="34">
        <v>3</v>
      </c>
      <c r="Q22" s="34"/>
      <c r="R22" s="34">
        <v>0</v>
      </c>
      <c r="S22" s="34">
        <v>0</v>
      </c>
      <c r="T22" s="33">
        <v>1</v>
      </c>
      <c r="U22" s="33">
        <v>4</v>
      </c>
      <c r="V22" s="33">
        <v>0</v>
      </c>
      <c r="W22" s="59">
        <v>0</v>
      </c>
      <c r="X22" s="102">
        <f t="shared" si="0"/>
        <v>49</v>
      </c>
      <c r="Y22" s="103">
        <f t="shared" si="1"/>
        <v>67</v>
      </c>
      <c r="Z22" s="102">
        <f t="shared" si="2"/>
        <v>39</v>
      </c>
      <c r="AA22" s="103">
        <f t="shared" si="3"/>
        <v>66</v>
      </c>
      <c r="AB22" s="109"/>
    </row>
    <row r="23" spans="1:28" ht="12" customHeight="1" x14ac:dyDescent="0.2">
      <c r="A23" s="93">
        <v>18</v>
      </c>
      <c r="B23" s="35">
        <v>11</v>
      </c>
      <c r="C23" s="35">
        <v>21</v>
      </c>
      <c r="D23" s="35">
        <v>3</v>
      </c>
      <c r="E23" s="35"/>
      <c r="F23" s="35">
        <v>20</v>
      </c>
      <c r="G23" s="35">
        <v>19</v>
      </c>
      <c r="H23" s="35">
        <v>3</v>
      </c>
      <c r="I23" s="35">
        <v>0</v>
      </c>
      <c r="J23" s="35">
        <v>4</v>
      </c>
      <c r="K23" s="35">
        <v>0</v>
      </c>
      <c r="L23" s="35">
        <v>8</v>
      </c>
      <c r="M23" s="35">
        <v>14</v>
      </c>
      <c r="N23" s="35">
        <v>0</v>
      </c>
      <c r="O23" s="35">
        <v>0</v>
      </c>
      <c r="P23" s="35">
        <v>4</v>
      </c>
      <c r="Q23" s="35">
        <v>2</v>
      </c>
      <c r="R23" s="35">
        <v>0</v>
      </c>
      <c r="S23" s="35">
        <v>0</v>
      </c>
      <c r="T23" s="63">
        <v>1</v>
      </c>
      <c r="U23" s="63">
        <v>4</v>
      </c>
      <c r="V23" s="63">
        <v>0</v>
      </c>
      <c r="W23" s="64">
        <v>0</v>
      </c>
      <c r="X23" s="104">
        <f t="shared" si="0"/>
        <v>54</v>
      </c>
      <c r="Y23" s="105">
        <f t="shared" si="1"/>
        <v>60</v>
      </c>
      <c r="Z23" s="104">
        <f t="shared" si="2"/>
        <v>40</v>
      </c>
      <c r="AA23" s="105">
        <f t="shared" si="3"/>
        <v>58</v>
      </c>
      <c r="AB23" s="109"/>
    </row>
    <row r="24" spans="1:28" ht="12" customHeight="1" x14ac:dyDescent="0.2">
      <c r="A24" s="94">
        <v>19</v>
      </c>
      <c r="B24" s="36">
        <v>13</v>
      </c>
      <c r="C24" s="36">
        <v>10</v>
      </c>
      <c r="D24" s="36">
        <v>1</v>
      </c>
      <c r="E24" s="36">
        <v>0</v>
      </c>
      <c r="F24" s="36">
        <v>23</v>
      </c>
      <c r="G24" s="36">
        <v>8</v>
      </c>
      <c r="H24" s="36">
        <v>2</v>
      </c>
      <c r="I24" s="36">
        <v>0</v>
      </c>
      <c r="J24" s="36">
        <v>3</v>
      </c>
      <c r="K24" s="36">
        <v>1</v>
      </c>
      <c r="L24" s="36">
        <v>5</v>
      </c>
      <c r="M24" s="36">
        <v>7</v>
      </c>
      <c r="N24" s="36">
        <v>0</v>
      </c>
      <c r="O24" s="36">
        <v>0</v>
      </c>
      <c r="P24" s="36">
        <v>5</v>
      </c>
      <c r="Q24" s="36">
        <v>3</v>
      </c>
      <c r="R24" s="36">
        <v>0</v>
      </c>
      <c r="S24" s="36">
        <v>0</v>
      </c>
      <c r="T24" s="74">
        <v>0</v>
      </c>
      <c r="U24" s="74">
        <v>3</v>
      </c>
      <c r="V24" s="74">
        <v>0</v>
      </c>
      <c r="W24" s="75">
        <v>0</v>
      </c>
      <c r="X24" s="106">
        <f t="shared" si="0"/>
        <v>52</v>
      </c>
      <c r="Y24" s="107">
        <f t="shared" si="1"/>
        <v>32</v>
      </c>
      <c r="Z24" s="106">
        <f t="shared" si="2"/>
        <v>41</v>
      </c>
      <c r="AA24" s="107">
        <f t="shared" si="3"/>
        <v>28</v>
      </c>
      <c r="AB24" s="109"/>
    </row>
    <row r="25" spans="1:28" ht="12" customHeight="1" x14ac:dyDescent="0.2">
      <c r="A25" s="92">
        <v>20</v>
      </c>
      <c r="B25" s="34">
        <v>11</v>
      </c>
      <c r="C25" s="34">
        <v>16</v>
      </c>
      <c r="D25" s="34">
        <v>0</v>
      </c>
      <c r="E25" s="34">
        <v>0</v>
      </c>
      <c r="F25" s="34">
        <v>22</v>
      </c>
      <c r="G25" s="34">
        <v>16</v>
      </c>
      <c r="H25" s="34">
        <v>1</v>
      </c>
      <c r="I25" s="34">
        <v>0</v>
      </c>
      <c r="J25" s="34">
        <v>4</v>
      </c>
      <c r="K25" s="34">
        <v>0</v>
      </c>
      <c r="L25" s="34">
        <v>3</v>
      </c>
      <c r="M25" s="34">
        <v>11</v>
      </c>
      <c r="N25" s="34">
        <v>0</v>
      </c>
      <c r="O25" s="34">
        <v>0</v>
      </c>
      <c r="P25" s="34">
        <v>3</v>
      </c>
      <c r="Q25" s="34">
        <v>2</v>
      </c>
      <c r="R25" s="34">
        <v>0</v>
      </c>
      <c r="S25" s="34">
        <v>0</v>
      </c>
      <c r="T25" s="33">
        <v>1</v>
      </c>
      <c r="U25" s="33">
        <v>5</v>
      </c>
      <c r="V25" s="33">
        <v>0</v>
      </c>
      <c r="W25" s="59">
        <v>0</v>
      </c>
      <c r="X25" s="102">
        <f t="shared" si="0"/>
        <v>45</v>
      </c>
      <c r="Y25" s="103">
        <f t="shared" si="1"/>
        <v>50</v>
      </c>
      <c r="Z25" s="102">
        <f t="shared" si="2"/>
        <v>37</v>
      </c>
      <c r="AA25" s="103">
        <f t="shared" si="3"/>
        <v>48</v>
      </c>
      <c r="AB25" s="109"/>
    </row>
    <row r="26" spans="1:28" ht="12" customHeight="1" x14ac:dyDescent="0.2">
      <c r="A26" s="93">
        <v>21</v>
      </c>
      <c r="B26" s="35">
        <v>12</v>
      </c>
      <c r="C26" s="35">
        <v>7</v>
      </c>
      <c r="D26" s="35">
        <v>0</v>
      </c>
      <c r="E26" s="35">
        <v>0</v>
      </c>
      <c r="F26" s="35">
        <v>15</v>
      </c>
      <c r="G26" s="35">
        <v>6</v>
      </c>
      <c r="H26" s="35">
        <v>1</v>
      </c>
      <c r="I26" s="35">
        <v>0</v>
      </c>
      <c r="J26" s="35">
        <v>4</v>
      </c>
      <c r="K26" s="35">
        <v>0</v>
      </c>
      <c r="L26" s="35">
        <v>7</v>
      </c>
      <c r="M26" s="35">
        <v>6</v>
      </c>
      <c r="N26" s="35">
        <v>0</v>
      </c>
      <c r="O26" s="35">
        <v>0</v>
      </c>
      <c r="P26" s="35">
        <v>6</v>
      </c>
      <c r="Q26" s="35">
        <v>1</v>
      </c>
      <c r="R26" s="35">
        <v>0</v>
      </c>
      <c r="S26" s="35">
        <v>0</v>
      </c>
      <c r="T26" s="63">
        <v>0</v>
      </c>
      <c r="U26" s="63">
        <v>2</v>
      </c>
      <c r="V26" s="63">
        <v>0</v>
      </c>
      <c r="W26" s="64">
        <v>0</v>
      </c>
      <c r="X26" s="104">
        <f t="shared" si="0"/>
        <v>45</v>
      </c>
      <c r="Y26" s="105">
        <f t="shared" si="1"/>
        <v>22</v>
      </c>
      <c r="Z26" s="104">
        <f t="shared" si="2"/>
        <v>34</v>
      </c>
      <c r="AA26" s="105">
        <f t="shared" si="3"/>
        <v>21</v>
      </c>
      <c r="AB26" s="109"/>
    </row>
    <row r="27" spans="1:28" ht="12" customHeight="1" thickBot="1" x14ac:dyDescent="0.25">
      <c r="A27" s="95" t="s">
        <v>17</v>
      </c>
      <c r="B27" s="28">
        <f t="shared" ref="B27:W27" si="4">SUM(B6:B26)</f>
        <v>224</v>
      </c>
      <c r="C27" s="28">
        <f t="shared" si="4"/>
        <v>481</v>
      </c>
      <c r="D27" s="28">
        <f t="shared" si="4"/>
        <v>17</v>
      </c>
      <c r="E27" s="28">
        <f t="shared" si="4"/>
        <v>15</v>
      </c>
      <c r="F27" s="28">
        <f t="shared" si="4"/>
        <v>455</v>
      </c>
      <c r="G27" s="28">
        <f t="shared" si="4"/>
        <v>424</v>
      </c>
      <c r="H27" s="28">
        <f t="shared" si="4"/>
        <v>36</v>
      </c>
      <c r="I27" s="28">
        <f t="shared" si="4"/>
        <v>34</v>
      </c>
      <c r="J27" s="28">
        <f t="shared" si="4"/>
        <v>84</v>
      </c>
      <c r="K27" s="28">
        <f t="shared" si="4"/>
        <v>7</v>
      </c>
      <c r="L27" s="28">
        <f t="shared" si="4"/>
        <v>150</v>
      </c>
      <c r="M27" s="28">
        <f t="shared" si="4"/>
        <v>336</v>
      </c>
      <c r="N27" s="28">
        <f t="shared" si="4"/>
        <v>0</v>
      </c>
      <c r="O27" s="28">
        <f t="shared" si="4"/>
        <v>2</v>
      </c>
      <c r="P27" s="28">
        <f t="shared" si="4"/>
        <v>135</v>
      </c>
      <c r="Q27" s="28">
        <f t="shared" si="4"/>
        <v>46</v>
      </c>
      <c r="R27" s="28">
        <v>0</v>
      </c>
      <c r="S27" s="28">
        <v>0</v>
      </c>
      <c r="T27" s="28">
        <f t="shared" si="4"/>
        <v>54</v>
      </c>
      <c r="U27" s="28">
        <f t="shared" si="4"/>
        <v>205</v>
      </c>
      <c r="V27" s="28">
        <f t="shared" si="4"/>
        <v>0</v>
      </c>
      <c r="W27" s="29">
        <f t="shared" si="4"/>
        <v>0</v>
      </c>
      <c r="X27" s="96">
        <f t="shared" si="0"/>
        <v>1155</v>
      </c>
      <c r="Y27" s="29">
        <f t="shared" si="1"/>
        <v>1550</v>
      </c>
      <c r="Z27" s="96">
        <f t="shared" si="2"/>
        <v>883</v>
      </c>
      <c r="AA27" s="29">
        <f t="shared" si="3"/>
        <v>1446</v>
      </c>
      <c r="AB27" s="109"/>
    </row>
    <row r="28" spans="1:28" ht="12" customHeight="1" x14ac:dyDescent="0.2">
      <c r="A28" s="97" t="s">
        <v>18</v>
      </c>
      <c r="B28" s="37">
        <v>5</v>
      </c>
      <c r="C28" s="37">
        <v>0</v>
      </c>
      <c r="D28" s="37">
        <v>1</v>
      </c>
      <c r="E28" s="37">
        <v>0</v>
      </c>
      <c r="F28" s="37">
        <v>4</v>
      </c>
      <c r="G28" s="37">
        <v>0</v>
      </c>
      <c r="H28" s="37">
        <v>1</v>
      </c>
      <c r="I28" s="37">
        <v>0</v>
      </c>
      <c r="J28" s="37">
        <v>0</v>
      </c>
      <c r="K28" s="37">
        <v>0</v>
      </c>
      <c r="L28" s="37">
        <v>7</v>
      </c>
      <c r="M28" s="37">
        <v>0</v>
      </c>
      <c r="N28" s="37">
        <v>0</v>
      </c>
      <c r="O28" s="37">
        <v>0</v>
      </c>
      <c r="P28" s="37">
        <v>4</v>
      </c>
      <c r="Q28" s="37">
        <v>0</v>
      </c>
      <c r="R28" s="37">
        <v>0</v>
      </c>
      <c r="S28" s="37">
        <v>0</v>
      </c>
      <c r="T28" s="63">
        <v>14</v>
      </c>
      <c r="U28" s="63">
        <v>1</v>
      </c>
      <c r="V28" s="63">
        <v>0</v>
      </c>
      <c r="W28" s="64">
        <v>0</v>
      </c>
      <c r="X28" s="98">
        <f t="shared" si="0"/>
        <v>36</v>
      </c>
      <c r="Y28" s="99">
        <f t="shared" si="1"/>
        <v>1</v>
      </c>
      <c r="Z28" s="98">
        <f t="shared" si="2"/>
        <v>30</v>
      </c>
      <c r="AA28" s="99">
        <f t="shared" si="3"/>
        <v>1</v>
      </c>
      <c r="AB28" s="108"/>
    </row>
    <row r="29" spans="1:28" ht="12" customHeight="1" thickBot="1" x14ac:dyDescent="0.25">
      <c r="A29" s="95" t="s">
        <v>19</v>
      </c>
      <c r="B29" s="28">
        <f t="shared" ref="B29:U29" si="5">SUM(B27:B28)</f>
        <v>229</v>
      </c>
      <c r="C29" s="28">
        <f t="shared" si="5"/>
        <v>481</v>
      </c>
      <c r="D29" s="28">
        <f t="shared" si="5"/>
        <v>18</v>
      </c>
      <c r="E29" s="28">
        <f t="shared" si="5"/>
        <v>15</v>
      </c>
      <c r="F29" s="28">
        <f t="shared" si="5"/>
        <v>459</v>
      </c>
      <c r="G29" s="28">
        <f t="shared" si="5"/>
        <v>424</v>
      </c>
      <c r="H29" s="28">
        <f t="shared" si="5"/>
        <v>37</v>
      </c>
      <c r="I29" s="28">
        <f t="shared" si="5"/>
        <v>34</v>
      </c>
      <c r="J29" s="28">
        <f t="shared" si="5"/>
        <v>84</v>
      </c>
      <c r="K29" s="28">
        <f t="shared" si="5"/>
        <v>7</v>
      </c>
      <c r="L29" s="28">
        <f t="shared" si="5"/>
        <v>157</v>
      </c>
      <c r="M29" s="28">
        <f t="shared" si="5"/>
        <v>336</v>
      </c>
      <c r="N29" s="28">
        <f t="shared" si="5"/>
        <v>0</v>
      </c>
      <c r="O29" s="28">
        <f t="shared" si="5"/>
        <v>2</v>
      </c>
      <c r="P29" s="28">
        <f t="shared" si="5"/>
        <v>139</v>
      </c>
      <c r="Q29" s="28">
        <f t="shared" si="5"/>
        <v>46</v>
      </c>
      <c r="R29" s="28">
        <v>0</v>
      </c>
      <c r="S29" s="28">
        <f>SUM(S27:S28)</f>
        <v>0</v>
      </c>
      <c r="T29" s="28">
        <f t="shared" si="5"/>
        <v>68</v>
      </c>
      <c r="U29" s="28">
        <f t="shared" si="5"/>
        <v>206</v>
      </c>
      <c r="V29" s="28">
        <f>SUM(V27:V28)</f>
        <v>0</v>
      </c>
      <c r="W29" s="29">
        <f>SUM(W27:W28)</f>
        <v>0</v>
      </c>
      <c r="X29" s="96">
        <f t="shared" si="0"/>
        <v>1191</v>
      </c>
      <c r="Y29" s="29">
        <f t="shared" si="1"/>
        <v>1551</v>
      </c>
      <c r="Z29" s="96">
        <f t="shared" si="2"/>
        <v>913</v>
      </c>
      <c r="AA29" s="29">
        <f t="shared" si="3"/>
        <v>1447</v>
      </c>
      <c r="AB29" s="19"/>
    </row>
    <row r="30" spans="1:28"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2" customHeight="1" x14ac:dyDescent="0.2">
      <c r="A31" s="77" t="s">
        <v>291</v>
      </c>
      <c r="D31" s="100"/>
    </row>
    <row r="32" spans="1:28" ht="12" customHeight="1" x14ac:dyDescent="0.2">
      <c r="B32" s="110"/>
      <c r="C32" s="111"/>
      <c r="D32" s="110"/>
      <c r="E32" s="111"/>
    </row>
    <row r="33" spans="1:27" ht="12" customHeight="1" thickBot="1" x14ac:dyDescent="0.35">
      <c r="A33" s="53" t="s">
        <v>176</v>
      </c>
    </row>
    <row r="34" spans="1:27" ht="23.25"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16</v>
      </c>
      <c r="C36" s="34">
        <v>32</v>
      </c>
      <c r="D36" s="34">
        <v>1</v>
      </c>
      <c r="E36" s="34">
        <v>0</v>
      </c>
      <c r="F36" s="34">
        <v>27</v>
      </c>
      <c r="G36" s="34">
        <v>25</v>
      </c>
      <c r="H36" s="34">
        <v>2</v>
      </c>
      <c r="I36" s="34">
        <v>1</v>
      </c>
      <c r="J36" s="34">
        <v>6</v>
      </c>
      <c r="K36" s="34">
        <v>0</v>
      </c>
      <c r="L36" s="34">
        <v>13</v>
      </c>
      <c r="M36" s="34">
        <v>21</v>
      </c>
      <c r="N36" s="34">
        <v>0</v>
      </c>
      <c r="O36" s="34">
        <v>1</v>
      </c>
      <c r="P36" s="34">
        <v>23</v>
      </c>
      <c r="Q36" s="34">
        <v>3</v>
      </c>
      <c r="R36" s="34">
        <v>0</v>
      </c>
      <c r="S36" s="34">
        <v>0</v>
      </c>
      <c r="T36" s="33">
        <v>12</v>
      </c>
      <c r="U36" s="33">
        <v>51</v>
      </c>
      <c r="V36" s="33">
        <v>0</v>
      </c>
      <c r="W36" s="59">
        <v>0</v>
      </c>
      <c r="X36" s="102">
        <f t="shared" ref="X36:X53" si="6">SUM(B36,D36,F36,H36,J36,L36,N36,P36,T36)</f>
        <v>100</v>
      </c>
      <c r="Y36" s="103">
        <f t="shared" ref="Y36:Y53" si="7">SUM(C36,E36,G36,I36,K36,M36,O36,Q36,U36)</f>
        <v>134</v>
      </c>
      <c r="Z36" s="102">
        <f t="shared" ref="Z36:Z53" si="8">SUM(B36,F36,L36,T36)</f>
        <v>68</v>
      </c>
      <c r="AA36" s="103">
        <f t="shared" ref="AA36:AA53" si="9">SUM(C36,G36,M36,U36)</f>
        <v>129</v>
      </c>
    </row>
    <row r="37" spans="1:27" ht="12" customHeight="1" x14ac:dyDescent="0.2">
      <c r="A37" s="92">
        <v>2</v>
      </c>
      <c r="B37" s="34">
        <v>6</v>
      </c>
      <c r="C37" s="34">
        <v>32</v>
      </c>
      <c r="D37" s="34">
        <v>0</v>
      </c>
      <c r="E37" s="34">
        <v>1</v>
      </c>
      <c r="F37" s="34">
        <v>10</v>
      </c>
      <c r="G37" s="34">
        <v>24</v>
      </c>
      <c r="H37" s="34">
        <v>1</v>
      </c>
      <c r="I37" s="34">
        <v>1</v>
      </c>
      <c r="J37" s="34">
        <v>4</v>
      </c>
      <c r="K37" s="34">
        <v>0</v>
      </c>
      <c r="L37" s="34">
        <v>5</v>
      </c>
      <c r="M37" s="34">
        <v>19</v>
      </c>
      <c r="N37" s="34">
        <v>0</v>
      </c>
      <c r="O37" s="34">
        <v>0</v>
      </c>
      <c r="P37" s="34">
        <v>5</v>
      </c>
      <c r="Q37" s="34">
        <v>2</v>
      </c>
      <c r="R37" s="34">
        <v>0</v>
      </c>
      <c r="S37" s="34">
        <v>0</v>
      </c>
      <c r="T37" s="33">
        <v>2</v>
      </c>
      <c r="U37" s="33">
        <v>14</v>
      </c>
      <c r="V37" s="33">
        <v>0</v>
      </c>
      <c r="W37" s="59">
        <v>0</v>
      </c>
      <c r="X37" s="102">
        <f t="shared" si="6"/>
        <v>33</v>
      </c>
      <c r="Y37" s="103">
        <f t="shared" si="7"/>
        <v>93</v>
      </c>
      <c r="Z37" s="102">
        <f t="shared" si="8"/>
        <v>23</v>
      </c>
      <c r="AA37" s="103">
        <f t="shared" si="9"/>
        <v>89</v>
      </c>
    </row>
    <row r="38" spans="1:27" ht="12" customHeight="1" x14ac:dyDescent="0.2">
      <c r="A38" s="93">
        <v>3</v>
      </c>
      <c r="B38" s="35">
        <v>11</v>
      </c>
      <c r="C38" s="35">
        <v>28</v>
      </c>
      <c r="D38" s="35">
        <v>1</v>
      </c>
      <c r="E38" s="35">
        <v>2</v>
      </c>
      <c r="F38" s="35">
        <v>28</v>
      </c>
      <c r="G38" s="35">
        <v>26</v>
      </c>
      <c r="H38" s="35">
        <v>1</v>
      </c>
      <c r="I38" s="35">
        <v>3</v>
      </c>
      <c r="J38" s="35">
        <v>8</v>
      </c>
      <c r="K38" s="35">
        <v>0</v>
      </c>
      <c r="L38" s="35">
        <v>13</v>
      </c>
      <c r="M38" s="35">
        <v>23</v>
      </c>
      <c r="N38" s="35">
        <v>0</v>
      </c>
      <c r="O38" s="35">
        <v>0</v>
      </c>
      <c r="P38" s="35">
        <v>22</v>
      </c>
      <c r="Q38" s="35">
        <v>4</v>
      </c>
      <c r="R38" s="35">
        <v>0</v>
      </c>
      <c r="S38" s="35">
        <v>0</v>
      </c>
      <c r="T38" s="63">
        <v>10</v>
      </c>
      <c r="U38" s="63">
        <v>28</v>
      </c>
      <c r="V38" s="63">
        <v>0</v>
      </c>
      <c r="W38" s="64">
        <v>0</v>
      </c>
      <c r="X38" s="104">
        <f t="shared" si="6"/>
        <v>94</v>
      </c>
      <c r="Y38" s="105">
        <f t="shared" si="7"/>
        <v>114</v>
      </c>
      <c r="Z38" s="104">
        <f t="shared" si="8"/>
        <v>62</v>
      </c>
      <c r="AA38" s="105">
        <f t="shared" si="9"/>
        <v>105</v>
      </c>
    </row>
    <row r="39" spans="1:27" ht="12" customHeight="1" x14ac:dyDescent="0.2">
      <c r="A39" s="94">
        <v>4</v>
      </c>
      <c r="B39" s="36">
        <v>28</v>
      </c>
      <c r="C39" s="36">
        <v>27</v>
      </c>
      <c r="D39" s="36">
        <v>2</v>
      </c>
      <c r="E39" s="36">
        <v>1</v>
      </c>
      <c r="F39" s="36">
        <v>53</v>
      </c>
      <c r="G39" s="36">
        <v>26</v>
      </c>
      <c r="H39" s="36">
        <v>5</v>
      </c>
      <c r="I39" s="36">
        <v>1</v>
      </c>
      <c r="J39" s="36">
        <v>9</v>
      </c>
      <c r="K39" s="36">
        <v>1</v>
      </c>
      <c r="L39" s="36">
        <v>18</v>
      </c>
      <c r="M39" s="36">
        <v>19</v>
      </c>
      <c r="N39" s="36">
        <v>0</v>
      </c>
      <c r="O39" s="36">
        <v>0</v>
      </c>
      <c r="P39" s="36">
        <v>17</v>
      </c>
      <c r="Q39" s="36">
        <v>6</v>
      </c>
      <c r="R39" s="36">
        <v>0</v>
      </c>
      <c r="S39" s="36">
        <v>0</v>
      </c>
      <c r="T39" s="74">
        <v>2</v>
      </c>
      <c r="U39" s="74">
        <v>1</v>
      </c>
      <c r="V39" s="74">
        <v>0</v>
      </c>
      <c r="W39" s="75">
        <v>0</v>
      </c>
      <c r="X39" s="106">
        <f t="shared" si="6"/>
        <v>134</v>
      </c>
      <c r="Y39" s="107">
        <f t="shared" si="7"/>
        <v>82</v>
      </c>
      <c r="Z39" s="106">
        <f t="shared" si="8"/>
        <v>101</v>
      </c>
      <c r="AA39" s="107">
        <f t="shared" si="9"/>
        <v>73</v>
      </c>
    </row>
    <row r="40" spans="1:27" ht="12" customHeight="1" x14ac:dyDescent="0.2">
      <c r="A40" s="92">
        <v>5</v>
      </c>
      <c r="B40" s="34">
        <v>11</v>
      </c>
      <c r="C40" s="34">
        <v>28</v>
      </c>
      <c r="D40" s="34">
        <v>0</v>
      </c>
      <c r="E40" s="34">
        <v>4</v>
      </c>
      <c r="F40" s="34">
        <v>19</v>
      </c>
      <c r="G40" s="34">
        <v>23</v>
      </c>
      <c r="H40" s="34">
        <v>0</v>
      </c>
      <c r="I40" s="34">
        <v>4</v>
      </c>
      <c r="J40" s="34">
        <v>5</v>
      </c>
      <c r="K40" s="34">
        <v>0</v>
      </c>
      <c r="L40" s="34">
        <v>9</v>
      </c>
      <c r="M40" s="34">
        <v>18</v>
      </c>
      <c r="N40" s="34">
        <v>0</v>
      </c>
      <c r="O40" s="34">
        <v>0</v>
      </c>
      <c r="P40" s="34">
        <v>10</v>
      </c>
      <c r="Q40" s="34">
        <v>4</v>
      </c>
      <c r="R40" s="34">
        <v>0</v>
      </c>
      <c r="S40" s="34">
        <v>0</v>
      </c>
      <c r="T40" s="33">
        <v>3</v>
      </c>
      <c r="U40" s="33">
        <v>18</v>
      </c>
      <c r="V40" s="33">
        <v>0</v>
      </c>
      <c r="W40" s="59">
        <v>0</v>
      </c>
      <c r="X40" s="102">
        <f t="shared" si="6"/>
        <v>57</v>
      </c>
      <c r="Y40" s="103">
        <f t="shared" si="7"/>
        <v>99</v>
      </c>
      <c r="Z40" s="102">
        <f t="shared" si="8"/>
        <v>42</v>
      </c>
      <c r="AA40" s="103">
        <f t="shared" si="9"/>
        <v>87</v>
      </c>
    </row>
    <row r="41" spans="1:27" ht="12" customHeight="1" x14ac:dyDescent="0.2">
      <c r="A41" s="93">
        <v>6</v>
      </c>
      <c r="B41" s="35">
        <v>10</v>
      </c>
      <c r="C41" s="35">
        <v>25</v>
      </c>
      <c r="D41" s="35">
        <v>2</v>
      </c>
      <c r="E41" s="35">
        <v>1</v>
      </c>
      <c r="F41" s="35">
        <v>20</v>
      </c>
      <c r="G41" s="35">
        <v>24</v>
      </c>
      <c r="H41" s="35">
        <v>2</v>
      </c>
      <c r="I41" s="35">
        <v>3</v>
      </c>
      <c r="J41" s="35">
        <v>4</v>
      </c>
      <c r="K41" s="35">
        <v>0</v>
      </c>
      <c r="L41" s="35">
        <v>9</v>
      </c>
      <c r="M41" s="35">
        <v>21</v>
      </c>
      <c r="N41" s="35">
        <v>0</v>
      </c>
      <c r="O41" s="35">
        <v>0</v>
      </c>
      <c r="P41" s="35">
        <v>6</v>
      </c>
      <c r="Q41" s="35">
        <v>2</v>
      </c>
      <c r="R41" s="35">
        <v>0</v>
      </c>
      <c r="S41" s="35">
        <v>0</v>
      </c>
      <c r="T41" s="63">
        <v>4</v>
      </c>
      <c r="U41" s="63">
        <v>8</v>
      </c>
      <c r="V41" s="63">
        <v>0</v>
      </c>
      <c r="W41" s="64">
        <v>0</v>
      </c>
      <c r="X41" s="104">
        <f t="shared" si="6"/>
        <v>57</v>
      </c>
      <c r="Y41" s="105">
        <f t="shared" si="7"/>
        <v>84</v>
      </c>
      <c r="Z41" s="104">
        <f t="shared" si="8"/>
        <v>43</v>
      </c>
      <c r="AA41" s="105">
        <f t="shared" si="9"/>
        <v>78</v>
      </c>
    </row>
    <row r="42" spans="1:27" ht="12" customHeight="1" x14ac:dyDescent="0.2">
      <c r="A42" s="94">
        <v>7</v>
      </c>
      <c r="B42" s="36">
        <v>16</v>
      </c>
      <c r="C42" s="36">
        <v>36</v>
      </c>
      <c r="D42" s="36">
        <v>0</v>
      </c>
      <c r="E42" s="36">
        <v>0</v>
      </c>
      <c r="F42" s="36">
        <v>34</v>
      </c>
      <c r="G42" s="36">
        <v>32</v>
      </c>
      <c r="H42" s="36">
        <v>2</v>
      </c>
      <c r="I42" s="36">
        <v>2</v>
      </c>
      <c r="J42" s="36">
        <v>6</v>
      </c>
      <c r="K42" s="36">
        <v>2</v>
      </c>
      <c r="L42" s="36">
        <v>9</v>
      </c>
      <c r="M42" s="36">
        <v>21</v>
      </c>
      <c r="N42" s="36">
        <v>0</v>
      </c>
      <c r="O42" s="36">
        <v>0</v>
      </c>
      <c r="P42" s="36">
        <v>8</v>
      </c>
      <c r="Q42" s="36">
        <v>4</v>
      </c>
      <c r="R42" s="36">
        <v>0</v>
      </c>
      <c r="S42" s="36">
        <v>0</v>
      </c>
      <c r="T42" s="74">
        <v>4</v>
      </c>
      <c r="U42" s="74">
        <v>7</v>
      </c>
      <c r="V42" s="74">
        <v>0</v>
      </c>
      <c r="W42" s="75">
        <v>0</v>
      </c>
      <c r="X42" s="106">
        <f t="shared" si="6"/>
        <v>79</v>
      </c>
      <c r="Y42" s="107">
        <f t="shared" si="7"/>
        <v>104</v>
      </c>
      <c r="Z42" s="106">
        <f t="shared" si="8"/>
        <v>63</v>
      </c>
      <c r="AA42" s="107">
        <f t="shared" si="9"/>
        <v>96</v>
      </c>
    </row>
    <row r="43" spans="1:27" ht="12" customHeight="1" x14ac:dyDescent="0.2">
      <c r="A43" s="92">
        <v>8</v>
      </c>
      <c r="B43" s="34">
        <v>28</v>
      </c>
      <c r="C43" s="34">
        <v>18</v>
      </c>
      <c r="D43" s="34">
        <v>0</v>
      </c>
      <c r="E43" s="34">
        <v>0</v>
      </c>
      <c r="F43" s="34">
        <v>32</v>
      </c>
      <c r="G43" s="34">
        <v>16</v>
      </c>
      <c r="H43" s="34">
        <v>3</v>
      </c>
      <c r="I43" s="34">
        <v>0</v>
      </c>
      <c r="J43" s="34">
        <v>8</v>
      </c>
      <c r="K43" s="34">
        <v>1</v>
      </c>
      <c r="L43" s="34">
        <v>13</v>
      </c>
      <c r="M43" s="34">
        <v>14</v>
      </c>
      <c r="N43" s="34">
        <v>0</v>
      </c>
      <c r="O43" s="34">
        <v>0</v>
      </c>
      <c r="P43" s="34">
        <v>9</v>
      </c>
      <c r="Q43" s="34">
        <v>3</v>
      </c>
      <c r="R43" s="34">
        <v>0</v>
      </c>
      <c r="S43" s="34">
        <v>0</v>
      </c>
      <c r="T43" s="33">
        <v>1</v>
      </c>
      <c r="U43" s="33">
        <v>6</v>
      </c>
      <c r="V43" s="33">
        <v>0</v>
      </c>
      <c r="W43" s="59">
        <v>0</v>
      </c>
      <c r="X43" s="102">
        <f t="shared" si="6"/>
        <v>94</v>
      </c>
      <c r="Y43" s="103">
        <f t="shared" si="7"/>
        <v>58</v>
      </c>
      <c r="Z43" s="102">
        <f t="shared" si="8"/>
        <v>74</v>
      </c>
      <c r="AA43" s="103">
        <f t="shared" si="9"/>
        <v>54</v>
      </c>
    </row>
    <row r="44" spans="1:27" ht="12" customHeight="1" x14ac:dyDescent="0.2">
      <c r="A44" s="93">
        <v>9</v>
      </c>
      <c r="B44" s="35">
        <v>13</v>
      </c>
      <c r="C44" s="35">
        <v>24</v>
      </c>
      <c r="D44" s="35">
        <v>0</v>
      </c>
      <c r="E44" s="35">
        <v>0</v>
      </c>
      <c r="F44" s="35">
        <v>40</v>
      </c>
      <c r="G44" s="35">
        <v>23</v>
      </c>
      <c r="H44" s="35">
        <v>0</v>
      </c>
      <c r="I44" s="35">
        <v>0</v>
      </c>
      <c r="J44" s="35">
        <v>6</v>
      </c>
      <c r="K44" s="35">
        <v>0</v>
      </c>
      <c r="L44" s="35">
        <v>10</v>
      </c>
      <c r="M44" s="35">
        <v>17</v>
      </c>
      <c r="N44" s="35">
        <v>0</v>
      </c>
      <c r="O44" s="35">
        <v>0</v>
      </c>
      <c r="P44" s="35">
        <v>7</v>
      </c>
      <c r="Q44" s="35">
        <v>3</v>
      </c>
      <c r="R44" s="35">
        <v>0</v>
      </c>
      <c r="S44" s="35">
        <v>0</v>
      </c>
      <c r="T44" s="63">
        <v>1</v>
      </c>
      <c r="U44" s="63">
        <v>6</v>
      </c>
      <c r="V44" s="63">
        <v>0</v>
      </c>
      <c r="W44" s="64">
        <v>0</v>
      </c>
      <c r="X44" s="104">
        <f t="shared" si="6"/>
        <v>77</v>
      </c>
      <c r="Y44" s="105">
        <f t="shared" si="7"/>
        <v>73</v>
      </c>
      <c r="Z44" s="104">
        <f t="shared" si="8"/>
        <v>64</v>
      </c>
      <c r="AA44" s="105">
        <f t="shared" si="9"/>
        <v>70</v>
      </c>
    </row>
    <row r="45" spans="1:27" ht="12" customHeight="1" x14ac:dyDescent="0.2">
      <c r="A45" s="94">
        <v>10</v>
      </c>
      <c r="B45" s="36">
        <v>17</v>
      </c>
      <c r="C45" s="36">
        <v>26</v>
      </c>
      <c r="D45" s="36">
        <v>3</v>
      </c>
      <c r="E45" s="36">
        <v>0</v>
      </c>
      <c r="F45" s="36">
        <v>37</v>
      </c>
      <c r="G45" s="36">
        <v>23</v>
      </c>
      <c r="H45" s="36">
        <v>3</v>
      </c>
      <c r="I45" s="36">
        <v>0</v>
      </c>
      <c r="J45" s="36">
        <v>5</v>
      </c>
      <c r="K45" s="36">
        <v>0</v>
      </c>
      <c r="L45" s="36">
        <v>9</v>
      </c>
      <c r="M45" s="36">
        <v>20</v>
      </c>
      <c r="N45" s="36">
        <v>0</v>
      </c>
      <c r="O45" s="36">
        <v>0</v>
      </c>
      <c r="P45" s="36">
        <v>6</v>
      </c>
      <c r="Q45" s="36">
        <v>5</v>
      </c>
      <c r="R45" s="36">
        <v>0</v>
      </c>
      <c r="S45" s="36">
        <v>0</v>
      </c>
      <c r="T45" s="74">
        <v>1</v>
      </c>
      <c r="U45" s="74">
        <v>6</v>
      </c>
      <c r="V45" s="74">
        <v>0</v>
      </c>
      <c r="W45" s="75">
        <v>0</v>
      </c>
      <c r="X45" s="106">
        <f t="shared" si="6"/>
        <v>81</v>
      </c>
      <c r="Y45" s="107">
        <f t="shared" si="7"/>
        <v>80</v>
      </c>
      <c r="Z45" s="106">
        <f t="shared" si="8"/>
        <v>64</v>
      </c>
      <c r="AA45" s="107">
        <f t="shared" si="9"/>
        <v>75</v>
      </c>
    </row>
    <row r="46" spans="1:27" ht="12" customHeight="1" x14ac:dyDescent="0.2">
      <c r="A46" s="92">
        <v>11</v>
      </c>
      <c r="B46" s="34">
        <v>13</v>
      </c>
      <c r="C46" s="34">
        <v>35</v>
      </c>
      <c r="D46" s="34">
        <v>2</v>
      </c>
      <c r="E46" s="34">
        <v>0</v>
      </c>
      <c r="F46" s="34">
        <v>40</v>
      </c>
      <c r="G46" s="34">
        <v>30</v>
      </c>
      <c r="H46" s="34">
        <v>5</v>
      </c>
      <c r="I46" s="34">
        <v>1</v>
      </c>
      <c r="J46" s="34">
        <v>7</v>
      </c>
      <c r="K46" s="34">
        <v>1</v>
      </c>
      <c r="L46" s="34">
        <v>8</v>
      </c>
      <c r="M46" s="34">
        <v>24</v>
      </c>
      <c r="N46" s="34">
        <v>0</v>
      </c>
      <c r="O46" s="34">
        <v>0</v>
      </c>
      <c r="P46" s="34">
        <v>4</v>
      </c>
      <c r="Q46" s="34">
        <v>1</v>
      </c>
      <c r="R46" s="34">
        <v>0</v>
      </c>
      <c r="S46" s="34">
        <v>0</v>
      </c>
      <c r="T46" s="33">
        <v>1</v>
      </c>
      <c r="U46" s="33">
        <v>5</v>
      </c>
      <c r="V46" s="33">
        <v>0</v>
      </c>
      <c r="W46" s="59">
        <v>0</v>
      </c>
      <c r="X46" s="102">
        <f t="shared" si="6"/>
        <v>80</v>
      </c>
      <c r="Y46" s="103">
        <f t="shared" si="7"/>
        <v>97</v>
      </c>
      <c r="Z46" s="102">
        <f t="shared" si="8"/>
        <v>62</v>
      </c>
      <c r="AA46" s="103">
        <f t="shared" si="9"/>
        <v>94</v>
      </c>
    </row>
    <row r="47" spans="1:27" ht="12" customHeight="1" x14ac:dyDescent="0.2">
      <c r="A47" s="93">
        <v>12</v>
      </c>
      <c r="B47" s="35">
        <v>17</v>
      </c>
      <c r="C47" s="35">
        <v>39</v>
      </c>
      <c r="D47" s="35">
        <v>1</v>
      </c>
      <c r="E47" s="35">
        <v>2</v>
      </c>
      <c r="F47" s="35">
        <v>37</v>
      </c>
      <c r="G47" s="35">
        <v>35</v>
      </c>
      <c r="H47" s="35">
        <v>2</v>
      </c>
      <c r="I47" s="35">
        <v>5</v>
      </c>
      <c r="J47" s="35">
        <v>4</v>
      </c>
      <c r="K47" s="35">
        <v>0</v>
      </c>
      <c r="L47" s="35">
        <v>11</v>
      </c>
      <c r="M47" s="35">
        <v>28</v>
      </c>
      <c r="N47" s="35">
        <v>0</v>
      </c>
      <c r="O47" s="35">
        <v>0</v>
      </c>
      <c r="P47" s="35">
        <v>4</v>
      </c>
      <c r="Q47" s="35">
        <v>1</v>
      </c>
      <c r="R47" s="35">
        <v>0</v>
      </c>
      <c r="S47" s="35">
        <v>0</v>
      </c>
      <c r="T47" s="35">
        <v>0</v>
      </c>
      <c r="U47" s="63">
        <v>7</v>
      </c>
      <c r="V47" s="63">
        <v>0</v>
      </c>
      <c r="W47" s="64">
        <v>0</v>
      </c>
      <c r="X47" s="104">
        <f t="shared" si="6"/>
        <v>76</v>
      </c>
      <c r="Y47" s="105">
        <f t="shared" si="7"/>
        <v>117</v>
      </c>
      <c r="Z47" s="104">
        <f t="shared" si="8"/>
        <v>65</v>
      </c>
      <c r="AA47" s="105">
        <f t="shared" si="9"/>
        <v>109</v>
      </c>
    </row>
    <row r="48" spans="1:27" ht="12" customHeight="1" x14ac:dyDescent="0.2">
      <c r="A48" s="94">
        <v>13</v>
      </c>
      <c r="B48" s="36">
        <v>10</v>
      </c>
      <c r="C48" s="36">
        <v>58</v>
      </c>
      <c r="D48" s="36">
        <v>1</v>
      </c>
      <c r="E48" s="36">
        <v>1</v>
      </c>
      <c r="F48" s="36">
        <v>23</v>
      </c>
      <c r="G48" s="36">
        <v>53</v>
      </c>
      <c r="H48" s="36">
        <v>3</v>
      </c>
      <c r="I48" s="36">
        <v>3</v>
      </c>
      <c r="J48" s="36">
        <v>5</v>
      </c>
      <c r="K48" s="36">
        <v>1</v>
      </c>
      <c r="L48" s="36">
        <v>8</v>
      </c>
      <c r="M48" s="36">
        <v>43</v>
      </c>
      <c r="N48" s="36">
        <v>0</v>
      </c>
      <c r="O48" s="36">
        <v>0</v>
      </c>
      <c r="P48" s="36">
        <v>5</v>
      </c>
      <c r="Q48" s="36">
        <v>2</v>
      </c>
      <c r="R48" s="36">
        <v>0</v>
      </c>
      <c r="S48" s="36">
        <v>0</v>
      </c>
      <c r="T48" s="74">
        <v>3</v>
      </c>
      <c r="U48" s="74">
        <v>22</v>
      </c>
      <c r="V48" s="74">
        <v>0</v>
      </c>
      <c r="W48" s="75">
        <v>0</v>
      </c>
      <c r="X48" s="106">
        <f t="shared" si="6"/>
        <v>58</v>
      </c>
      <c r="Y48" s="107">
        <f t="shared" si="7"/>
        <v>183</v>
      </c>
      <c r="Z48" s="106">
        <f t="shared" si="8"/>
        <v>44</v>
      </c>
      <c r="AA48" s="107">
        <f t="shared" si="9"/>
        <v>176</v>
      </c>
    </row>
    <row r="49" spans="1:27" ht="12" customHeight="1" x14ac:dyDescent="0.2">
      <c r="A49" s="92">
        <v>14</v>
      </c>
      <c r="B49" s="34">
        <v>18</v>
      </c>
      <c r="C49" s="34">
        <v>45</v>
      </c>
      <c r="D49" s="34">
        <v>4</v>
      </c>
      <c r="E49" s="34">
        <v>3</v>
      </c>
      <c r="F49" s="34">
        <v>22</v>
      </c>
      <c r="G49" s="34">
        <v>39</v>
      </c>
      <c r="H49" s="34">
        <v>6</v>
      </c>
      <c r="I49" s="34">
        <v>3</v>
      </c>
      <c r="J49" s="34">
        <v>3</v>
      </c>
      <c r="K49" s="34">
        <v>1</v>
      </c>
      <c r="L49" s="34">
        <v>8</v>
      </c>
      <c r="M49" s="34">
        <v>35</v>
      </c>
      <c r="N49" s="34">
        <v>0</v>
      </c>
      <c r="O49" s="34">
        <v>0</v>
      </c>
      <c r="P49" s="34">
        <v>5</v>
      </c>
      <c r="Q49" s="34">
        <v>2</v>
      </c>
      <c r="R49" s="34">
        <v>0</v>
      </c>
      <c r="S49" s="34">
        <v>0</v>
      </c>
      <c r="T49" s="33">
        <v>9</v>
      </c>
      <c r="U49" s="33">
        <v>19</v>
      </c>
      <c r="V49" s="33">
        <v>0</v>
      </c>
      <c r="W49" s="59">
        <v>0</v>
      </c>
      <c r="X49" s="102">
        <f t="shared" si="6"/>
        <v>75</v>
      </c>
      <c r="Y49" s="103">
        <f t="shared" si="7"/>
        <v>147</v>
      </c>
      <c r="Z49" s="102">
        <f t="shared" si="8"/>
        <v>57</v>
      </c>
      <c r="AA49" s="103">
        <f t="shared" si="9"/>
        <v>138</v>
      </c>
    </row>
    <row r="50" spans="1:27" ht="12" customHeight="1" x14ac:dyDescent="0.2">
      <c r="A50" s="93">
        <v>15</v>
      </c>
      <c r="B50" s="35">
        <v>10</v>
      </c>
      <c r="C50" s="35">
        <v>28</v>
      </c>
      <c r="D50" s="35">
        <v>0</v>
      </c>
      <c r="E50" s="35">
        <v>0</v>
      </c>
      <c r="F50" s="35">
        <v>33</v>
      </c>
      <c r="G50" s="35">
        <v>25</v>
      </c>
      <c r="H50" s="35">
        <v>1</v>
      </c>
      <c r="I50" s="35">
        <v>7</v>
      </c>
      <c r="J50" s="35">
        <v>4</v>
      </c>
      <c r="K50" s="35"/>
      <c r="L50" s="35">
        <v>7</v>
      </c>
      <c r="M50" s="35">
        <v>13</v>
      </c>
      <c r="N50" s="35">
        <v>0</v>
      </c>
      <c r="O50" s="35">
        <v>1</v>
      </c>
      <c r="P50" s="35">
        <v>4</v>
      </c>
      <c r="Q50" s="35">
        <v>4</v>
      </c>
      <c r="R50" s="35">
        <v>0</v>
      </c>
      <c r="S50" s="35">
        <v>0</v>
      </c>
      <c r="T50" s="63">
        <v>1</v>
      </c>
      <c r="U50" s="63">
        <v>7</v>
      </c>
      <c r="V50" s="63">
        <v>0</v>
      </c>
      <c r="W50" s="64">
        <v>0</v>
      </c>
      <c r="X50" s="104">
        <f t="shared" si="6"/>
        <v>60</v>
      </c>
      <c r="Y50" s="105">
        <f t="shared" si="7"/>
        <v>85</v>
      </c>
      <c r="Z50" s="104">
        <f t="shared" si="8"/>
        <v>51</v>
      </c>
      <c r="AA50" s="105">
        <f t="shared" si="9"/>
        <v>73</v>
      </c>
    </row>
    <row r="51" spans="1:27" ht="12" customHeight="1" thickBot="1" x14ac:dyDescent="0.25">
      <c r="A51" s="95" t="s">
        <v>17</v>
      </c>
      <c r="B51" s="28">
        <f t="shared" ref="B51:W51" si="10">SUM(B36:B50)</f>
        <v>224</v>
      </c>
      <c r="C51" s="28">
        <f t="shared" si="10"/>
        <v>481</v>
      </c>
      <c r="D51" s="28">
        <f t="shared" si="10"/>
        <v>17</v>
      </c>
      <c r="E51" s="28">
        <f t="shared" si="10"/>
        <v>15</v>
      </c>
      <c r="F51" s="28">
        <f t="shared" si="10"/>
        <v>455</v>
      </c>
      <c r="G51" s="28">
        <f t="shared" si="10"/>
        <v>424</v>
      </c>
      <c r="H51" s="28">
        <f t="shared" si="10"/>
        <v>36</v>
      </c>
      <c r="I51" s="28">
        <f t="shared" si="10"/>
        <v>34</v>
      </c>
      <c r="J51" s="28">
        <f t="shared" si="10"/>
        <v>84</v>
      </c>
      <c r="K51" s="28">
        <f t="shared" si="10"/>
        <v>7</v>
      </c>
      <c r="L51" s="28">
        <f t="shared" si="10"/>
        <v>150</v>
      </c>
      <c r="M51" s="28">
        <f t="shared" si="10"/>
        <v>336</v>
      </c>
      <c r="N51" s="28">
        <f t="shared" si="10"/>
        <v>0</v>
      </c>
      <c r="O51" s="28">
        <f t="shared" si="10"/>
        <v>2</v>
      </c>
      <c r="P51" s="28">
        <f t="shared" si="10"/>
        <v>135</v>
      </c>
      <c r="Q51" s="28">
        <f t="shared" si="10"/>
        <v>46</v>
      </c>
      <c r="R51" s="28">
        <v>0</v>
      </c>
      <c r="S51" s="28">
        <v>0</v>
      </c>
      <c r="T51" s="28">
        <f t="shared" si="10"/>
        <v>54</v>
      </c>
      <c r="U51" s="28">
        <f t="shared" si="10"/>
        <v>205</v>
      </c>
      <c r="V51" s="28">
        <f t="shared" si="10"/>
        <v>0</v>
      </c>
      <c r="W51" s="29">
        <f t="shared" si="10"/>
        <v>0</v>
      </c>
      <c r="X51" s="96">
        <f t="shared" si="6"/>
        <v>1155</v>
      </c>
      <c r="Y51" s="29">
        <f t="shared" si="7"/>
        <v>1550</v>
      </c>
      <c r="Z51" s="96">
        <f t="shared" si="8"/>
        <v>883</v>
      </c>
      <c r="AA51" s="29">
        <f t="shared" si="9"/>
        <v>1446</v>
      </c>
    </row>
    <row r="52" spans="1:27" ht="12" customHeight="1" x14ac:dyDescent="0.2">
      <c r="A52" s="97" t="s">
        <v>18</v>
      </c>
      <c r="B52" s="37">
        <v>5</v>
      </c>
      <c r="C52" s="37">
        <v>0</v>
      </c>
      <c r="D52" s="37">
        <v>1</v>
      </c>
      <c r="E52" s="37">
        <v>0</v>
      </c>
      <c r="F52" s="37">
        <v>4</v>
      </c>
      <c r="G52" s="37">
        <v>0</v>
      </c>
      <c r="H52" s="37">
        <v>1</v>
      </c>
      <c r="I52" s="37">
        <v>0</v>
      </c>
      <c r="J52" s="37">
        <v>0</v>
      </c>
      <c r="K52" s="37">
        <v>0</v>
      </c>
      <c r="L52" s="37">
        <v>7</v>
      </c>
      <c r="M52" s="37">
        <v>0</v>
      </c>
      <c r="N52" s="37">
        <v>0</v>
      </c>
      <c r="O52" s="37">
        <v>0</v>
      </c>
      <c r="P52" s="37">
        <v>4</v>
      </c>
      <c r="Q52" s="37">
        <v>0</v>
      </c>
      <c r="R52" s="37">
        <v>0</v>
      </c>
      <c r="S52" s="37">
        <v>0</v>
      </c>
      <c r="T52" s="63">
        <v>14</v>
      </c>
      <c r="U52" s="63">
        <v>1</v>
      </c>
      <c r="V52" s="63">
        <v>0</v>
      </c>
      <c r="W52" s="64">
        <v>0</v>
      </c>
      <c r="X52" s="98">
        <f t="shared" si="6"/>
        <v>36</v>
      </c>
      <c r="Y52" s="99">
        <f t="shared" si="7"/>
        <v>1</v>
      </c>
      <c r="Z52" s="98">
        <f t="shared" si="8"/>
        <v>30</v>
      </c>
      <c r="AA52" s="99">
        <f t="shared" si="9"/>
        <v>1</v>
      </c>
    </row>
    <row r="53" spans="1:27" ht="12" customHeight="1" thickBot="1" x14ac:dyDescent="0.25">
      <c r="A53" s="95" t="s">
        <v>19</v>
      </c>
      <c r="B53" s="28">
        <f t="shared" ref="B53:U53" si="11">SUM(B51:B52)</f>
        <v>229</v>
      </c>
      <c r="C53" s="28">
        <f t="shared" si="11"/>
        <v>481</v>
      </c>
      <c r="D53" s="28">
        <f t="shared" si="11"/>
        <v>18</v>
      </c>
      <c r="E53" s="28">
        <f t="shared" si="11"/>
        <v>15</v>
      </c>
      <c r="F53" s="28">
        <f t="shared" si="11"/>
        <v>459</v>
      </c>
      <c r="G53" s="28">
        <f t="shared" si="11"/>
        <v>424</v>
      </c>
      <c r="H53" s="28">
        <f t="shared" si="11"/>
        <v>37</v>
      </c>
      <c r="I53" s="28">
        <f t="shared" si="11"/>
        <v>34</v>
      </c>
      <c r="J53" s="28">
        <f t="shared" si="11"/>
        <v>84</v>
      </c>
      <c r="K53" s="28">
        <f t="shared" si="11"/>
        <v>7</v>
      </c>
      <c r="L53" s="28">
        <f t="shared" si="11"/>
        <v>157</v>
      </c>
      <c r="M53" s="28">
        <f t="shared" si="11"/>
        <v>336</v>
      </c>
      <c r="N53" s="28">
        <f t="shared" si="11"/>
        <v>0</v>
      </c>
      <c r="O53" s="28">
        <f t="shared" si="11"/>
        <v>2</v>
      </c>
      <c r="P53" s="28">
        <f t="shared" si="11"/>
        <v>139</v>
      </c>
      <c r="Q53" s="28">
        <f t="shared" si="11"/>
        <v>46</v>
      </c>
      <c r="R53" s="28">
        <v>0</v>
      </c>
      <c r="S53" s="28">
        <v>0</v>
      </c>
      <c r="T53" s="28">
        <f t="shared" si="11"/>
        <v>68</v>
      </c>
      <c r="U53" s="28">
        <f t="shared" si="11"/>
        <v>206</v>
      </c>
      <c r="V53" s="28">
        <v>0</v>
      </c>
      <c r="W53" s="29">
        <f>SUM(W51:W52)</f>
        <v>0</v>
      </c>
      <c r="X53" s="96">
        <f t="shared" si="6"/>
        <v>1191</v>
      </c>
      <c r="Y53" s="29">
        <f t="shared" si="7"/>
        <v>1551</v>
      </c>
      <c r="Z53" s="96">
        <f t="shared" si="8"/>
        <v>913</v>
      </c>
      <c r="AA53" s="29">
        <f t="shared" si="9"/>
        <v>1447</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291</v>
      </c>
    </row>
    <row r="57" spans="1:27" ht="17.25" customHeight="1" thickBot="1" x14ac:dyDescent="0.35">
      <c r="A57" s="53" t="s">
        <v>177</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12">SUM(B14:B15,B19:B22)</f>
        <v>59</v>
      </c>
      <c r="C60" s="34">
        <f t="shared" si="12"/>
        <v>180</v>
      </c>
      <c r="D60" s="34">
        <f t="shared" si="12"/>
        <v>8</v>
      </c>
      <c r="E60" s="34">
        <f t="shared" si="12"/>
        <v>4</v>
      </c>
      <c r="F60" s="34">
        <f t="shared" si="12"/>
        <v>133</v>
      </c>
      <c r="G60" s="34">
        <f t="shared" si="12"/>
        <v>162</v>
      </c>
      <c r="H60" s="34">
        <f t="shared" si="12"/>
        <v>15</v>
      </c>
      <c r="I60" s="34">
        <f t="shared" si="12"/>
        <v>16</v>
      </c>
      <c r="J60" s="34">
        <f t="shared" si="12"/>
        <v>20</v>
      </c>
      <c r="K60" s="34">
        <f t="shared" si="12"/>
        <v>3</v>
      </c>
      <c r="L60" s="34">
        <f t="shared" si="12"/>
        <v>38</v>
      </c>
      <c r="M60" s="34">
        <f t="shared" si="12"/>
        <v>127</v>
      </c>
      <c r="N60" s="34">
        <f t="shared" si="12"/>
        <v>0</v>
      </c>
      <c r="O60" s="34">
        <f t="shared" si="12"/>
        <v>1</v>
      </c>
      <c r="P60" s="34">
        <f t="shared" si="12"/>
        <v>18</v>
      </c>
      <c r="Q60" s="34">
        <f t="shared" si="12"/>
        <v>8</v>
      </c>
      <c r="R60" s="34">
        <f t="shared" ref="R60:W60" si="13">SUM(R14:R15,R19:R22)</f>
        <v>0</v>
      </c>
      <c r="S60" s="34">
        <f t="shared" si="13"/>
        <v>0</v>
      </c>
      <c r="T60" s="34">
        <f t="shared" si="13"/>
        <v>9</v>
      </c>
      <c r="U60" s="34">
        <f t="shared" si="13"/>
        <v>51</v>
      </c>
      <c r="V60" s="33">
        <f t="shared" si="13"/>
        <v>0</v>
      </c>
      <c r="W60" s="59">
        <f t="shared" si="13"/>
        <v>0</v>
      </c>
      <c r="X60" s="102">
        <f t="shared" ref="X60:Y65" si="14">SUM(B60,D60,F60,H60,J60,L60,N60,P60,T60)</f>
        <v>300</v>
      </c>
      <c r="Y60" s="103">
        <f t="shared" si="14"/>
        <v>552</v>
      </c>
      <c r="Z60" s="102">
        <f t="shared" si="12"/>
        <v>239</v>
      </c>
      <c r="AA60" s="103">
        <f t="shared" si="12"/>
        <v>520</v>
      </c>
    </row>
    <row r="61" spans="1:27" ht="12" customHeight="1" x14ac:dyDescent="0.2">
      <c r="A61" s="92" t="s">
        <v>26</v>
      </c>
      <c r="B61" s="34">
        <f t="shared" ref="B61:AA61" si="15">SUM(B6:B8,B11:B13,B16:B17,B23)</f>
        <v>93</v>
      </c>
      <c r="C61" s="34">
        <f t="shared" si="15"/>
        <v>231</v>
      </c>
      <c r="D61" s="34">
        <f t="shared" si="15"/>
        <v>7</v>
      </c>
      <c r="E61" s="34">
        <f t="shared" si="15"/>
        <v>10</v>
      </c>
      <c r="F61" s="34">
        <f t="shared" si="15"/>
        <v>196</v>
      </c>
      <c r="G61" s="34">
        <f t="shared" si="15"/>
        <v>198</v>
      </c>
      <c r="H61" s="34">
        <f t="shared" si="15"/>
        <v>14</v>
      </c>
      <c r="I61" s="34">
        <f t="shared" si="15"/>
        <v>16</v>
      </c>
      <c r="J61" s="34">
        <f t="shared" si="15"/>
        <v>42</v>
      </c>
      <c r="K61" s="34">
        <f t="shared" si="15"/>
        <v>2</v>
      </c>
      <c r="L61" s="34">
        <f t="shared" si="15"/>
        <v>67</v>
      </c>
      <c r="M61" s="34">
        <f t="shared" si="15"/>
        <v>161</v>
      </c>
      <c r="N61" s="34">
        <f t="shared" si="15"/>
        <v>0</v>
      </c>
      <c r="O61" s="34">
        <f t="shared" si="15"/>
        <v>0</v>
      </c>
      <c r="P61" s="34">
        <f t="shared" si="15"/>
        <v>82</v>
      </c>
      <c r="Q61" s="34">
        <f t="shared" si="15"/>
        <v>23</v>
      </c>
      <c r="R61" s="34">
        <f t="shared" ref="R61:W61" si="16">SUM(R6:R8,R11:R13,R16:R17,R23)</f>
        <v>0</v>
      </c>
      <c r="S61" s="34">
        <f t="shared" si="16"/>
        <v>0</v>
      </c>
      <c r="T61" s="34">
        <f t="shared" si="16"/>
        <v>40</v>
      </c>
      <c r="U61" s="34">
        <f t="shared" si="16"/>
        <v>135</v>
      </c>
      <c r="V61" s="33">
        <f t="shared" si="16"/>
        <v>0</v>
      </c>
      <c r="W61" s="59">
        <f t="shared" si="16"/>
        <v>0</v>
      </c>
      <c r="X61" s="102">
        <f t="shared" si="14"/>
        <v>541</v>
      </c>
      <c r="Y61" s="103">
        <f t="shared" si="14"/>
        <v>776</v>
      </c>
      <c r="Z61" s="102">
        <f t="shared" si="15"/>
        <v>396</v>
      </c>
      <c r="AA61" s="103">
        <f t="shared" si="15"/>
        <v>725</v>
      </c>
    </row>
    <row r="62" spans="1:27" ht="12" customHeight="1" x14ac:dyDescent="0.2">
      <c r="A62" s="93" t="s">
        <v>27</v>
      </c>
      <c r="B62" s="35">
        <f t="shared" ref="B62:AA62" si="17">SUM(B9:B10,B18,B24:B26)</f>
        <v>72</v>
      </c>
      <c r="C62" s="35">
        <f t="shared" si="17"/>
        <v>70</v>
      </c>
      <c r="D62" s="35">
        <f t="shared" si="17"/>
        <v>2</v>
      </c>
      <c r="E62" s="35">
        <f t="shared" si="17"/>
        <v>1</v>
      </c>
      <c r="F62" s="35">
        <f t="shared" si="17"/>
        <v>126</v>
      </c>
      <c r="G62" s="35">
        <f t="shared" si="17"/>
        <v>64</v>
      </c>
      <c r="H62" s="35">
        <f t="shared" si="17"/>
        <v>7</v>
      </c>
      <c r="I62" s="35">
        <f t="shared" si="17"/>
        <v>2</v>
      </c>
      <c r="J62" s="35">
        <f t="shared" si="17"/>
        <v>22</v>
      </c>
      <c r="K62" s="35">
        <f t="shared" si="17"/>
        <v>2</v>
      </c>
      <c r="L62" s="35">
        <f t="shared" si="17"/>
        <v>45</v>
      </c>
      <c r="M62" s="35">
        <f t="shared" si="17"/>
        <v>48</v>
      </c>
      <c r="N62" s="35">
        <f t="shared" si="17"/>
        <v>0</v>
      </c>
      <c r="O62" s="35">
        <f t="shared" si="17"/>
        <v>1</v>
      </c>
      <c r="P62" s="35">
        <f t="shared" si="17"/>
        <v>35</v>
      </c>
      <c r="Q62" s="35">
        <f t="shared" si="17"/>
        <v>15</v>
      </c>
      <c r="R62" s="35">
        <f t="shared" ref="R62:W62" si="18">SUM(R9:R10,R18,R24:R26)</f>
        <v>0</v>
      </c>
      <c r="S62" s="35">
        <f t="shared" si="18"/>
        <v>0</v>
      </c>
      <c r="T62" s="35">
        <f t="shared" si="18"/>
        <v>5</v>
      </c>
      <c r="U62" s="35">
        <f t="shared" si="18"/>
        <v>19</v>
      </c>
      <c r="V62" s="63">
        <f t="shared" si="18"/>
        <v>0</v>
      </c>
      <c r="W62" s="64">
        <f t="shared" si="18"/>
        <v>0</v>
      </c>
      <c r="X62" s="104">
        <f t="shared" si="14"/>
        <v>314</v>
      </c>
      <c r="Y62" s="105">
        <f t="shared" si="14"/>
        <v>222</v>
      </c>
      <c r="Z62" s="104">
        <f t="shared" si="17"/>
        <v>248</v>
      </c>
      <c r="AA62" s="105">
        <f t="shared" si="17"/>
        <v>201</v>
      </c>
    </row>
    <row r="63" spans="1:27" ht="12" customHeight="1" thickBot="1" x14ac:dyDescent="0.25">
      <c r="A63" s="95" t="s">
        <v>17</v>
      </c>
      <c r="B63" s="28">
        <f t="shared" ref="B63:AA63" si="19">SUM(B60:B62)</f>
        <v>224</v>
      </c>
      <c r="C63" s="28">
        <f t="shared" si="19"/>
        <v>481</v>
      </c>
      <c r="D63" s="28">
        <f t="shared" si="19"/>
        <v>17</v>
      </c>
      <c r="E63" s="28">
        <f t="shared" si="19"/>
        <v>15</v>
      </c>
      <c r="F63" s="28">
        <f t="shared" si="19"/>
        <v>455</v>
      </c>
      <c r="G63" s="28">
        <f t="shared" si="19"/>
        <v>424</v>
      </c>
      <c r="H63" s="28">
        <f t="shared" si="19"/>
        <v>36</v>
      </c>
      <c r="I63" s="28">
        <f t="shared" si="19"/>
        <v>34</v>
      </c>
      <c r="J63" s="28">
        <f t="shared" si="19"/>
        <v>84</v>
      </c>
      <c r="K63" s="28">
        <f t="shared" si="19"/>
        <v>7</v>
      </c>
      <c r="L63" s="28">
        <f t="shared" si="19"/>
        <v>150</v>
      </c>
      <c r="M63" s="28">
        <f t="shared" si="19"/>
        <v>336</v>
      </c>
      <c r="N63" s="28">
        <f t="shared" si="19"/>
        <v>0</v>
      </c>
      <c r="O63" s="28">
        <f t="shared" si="19"/>
        <v>2</v>
      </c>
      <c r="P63" s="28">
        <f t="shared" si="19"/>
        <v>135</v>
      </c>
      <c r="Q63" s="28">
        <f t="shared" si="19"/>
        <v>46</v>
      </c>
      <c r="R63" s="28">
        <f t="shared" si="19"/>
        <v>0</v>
      </c>
      <c r="S63" s="28">
        <f t="shared" si="19"/>
        <v>0</v>
      </c>
      <c r="T63" s="28">
        <f t="shared" si="19"/>
        <v>54</v>
      </c>
      <c r="U63" s="28">
        <f t="shared" si="19"/>
        <v>205</v>
      </c>
      <c r="V63" s="28">
        <f t="shared" si="19"/>
        <v>0</v>
      </c>
      <c r="W63" s="29">
        <f t="shared" si="19"/>
        <v>0</v>
      </c>
      <c r="X63" s="96">
        <f t="shared" si="14"/>
        <v>1155</v>
      </c>
      <c r="Y63" s="29">
        <f t="shared" si="14"/>
        <v>1550</v>
      </c>
      <c r="Z63" s="96">
        <f t="shared" si="19"/>
        <v>883</v>
      </c>
      <c r="AA63" s="29">
        <f t="shared" si="19"/>
        <v>1446</v>
      </c>
    </row>
    <row r="64" spans="1:27" ht="12" customHeight="1" x14ac:dyDescent="0.2">
      <c r="A64" s="97" t="s">
        <v>18</v>
      </c>
      <c r="B64" s="37">
        <f>B28</f>
        <v>5</v>
      </c>
      <c r="C64" s="37">
        <f t="shared" ref="C64:W64" si="20">C28</f>
        <v>0</v>
      </c>
      <c r="D64" s="37">
        <f t="shared" si="20"/>
        <v>1</v>
      </c>
      <c r="E64" s="37">
        <f t="shared" si="20"/>
        <v>0</v>
      </c>
      <c r="F64" s="37">
        <f t="shared" si="20"/>
        <v>4</v>
      </c>
      <c r="G64" s="37">
        <f t="shared" si="20"/>
        <v>0</v>
      </c>
      <c r="H64" s="37">
        <f t="shared" si="20"/>
        <v>1</v>
      </c>
      <c r="I64" s="37">
        <f t="shared" si="20"/>
        <v>0</v>
      </c>
      <c r="J64" s="37">
        <f t="shared" si="20"/>
        <v>0</v>
      </c>
      <c r="K64" s="37">
        <f t="shared" si="20"/>
        <v>0</v>
      </c>
      <c r="L64" s="37">
        <f t="shared" si="20"/>
        <v>7</v>
      </c>
      <c r="M64" s="37">
        <f t="shared" si="20"/>
        <v>0</v>
      </c>
      <c r="N64" s="37">
        <f t="shared" si="20"/>
        <v>0</v>
      </c>
      <c r="O64" s="37">
        <f t="shared" si="20"/>
        <v>0</v>
      </c>
      <c r="P64" s="37">
        <f t="shared" si="20"/>
        <v>4</v>
      </c>
      <c r="Q64" s="37">
        <f t="shared" si="20"/>
        <v>0</v>
      </c>
      <c r="R64" s="37">
        <f t="shared" si="20"/>
        <v>0</v>
      </c>
      <c r="S64" s="37">
        <f t="shared" si="20"/>
        <v>0</v>
      </c>
      <c r="T64" s="63">
        <f t="shared" si="20"/>
        <v>14</v>
      </c>
      <c r="U64" s="63">
        <f t="shared" si="20"/>
        <v>1</v>
      </c>
      <c r="V64" s="63">
        <f t="shared" si="20"/>
        <v>0</v>
      </c>
      <c r="W64" s="64">
        <f t="shared" si="20"/>
        <v>0</v>
      </c>
      <c r="X64" s="98">
        <f t="shared" si="14"/>
        <v>36</v>
      </c>
      <c r="Y64" s="99">
        <f t="shared" si="14"/>
        <v>1</v>
      </c>
      <c r="Z64" s="98">
        <f>SUM(B64,F64,L64,T64)</f>
        <v>30</v>
      </c>
      <c r="AA64" s="99">
        <f>SUM(C64,G64,M64,U64)</f>
        <v>1</v>
      </c>
    </row>
    <row r="65" spans="1:27" ht="12" customHeight="1" thickBot="1" x14ac:dyDescent="0.25">
      <c r="A65" s="95" t="s">
        <v>19</v>
      </c>
      <c r="B65" s="28">
        <f t="shared" ref="B65:W65" si="21">SUM(B63:B64)</f>
        <v>229</v>
      </c>
      <c r="C65" s="28">
        <f t="shared" si="21"/>
        <v>481</v>
      </c>
      <c r="D65" s="28">
        <f t="shared" si="21"/>
        <v>18</v>
      </c>
      <c r="E65" s="28">
        <f t="shared" si="21"/>
        <v>15</v>
      </c>
      <c r="F65" s="28">
        <f t="shared" si="21"/>
        <v>459</v>
      </c>
      <c r="G65" s="28">
        <f t="shared" si="21"/>
        <v>424</v>
      </c>
      <c r="H65" s="28">
        <f t="shared" si="21"/>
        <v>37</v>
      </c>
      <c r="I65" s="28">
        <f t="shared" si="21"/>
        <v>34</v>
      </c>
      <c r="J65" s="28">
        <f t="shared" si="21"/>
        <v>84</v>
      </c>
      <c r="K65" s="28">
        <f t="shared" si="21"/>
        <v>7</v>
      </c>
      <c r="L65" s="28">
        <f t="shared" si="21"/>
        <v>157</v>
      </c>
      <c r="M65" s="28">
        <f t="shared" si="21"/>
        <v>336</v>
      </c>
      <c r="N65" s="28">
        <f t="shared" si="21"/>
        <v>0</v>
      </c>
      <c r="O65" s="28">
        <f t="shared" si="21"/>
        <v>2</v>
      </c>
      <c r="P65" s="28">
        <f t="shared" si="21"/>
        <v>139</v>
      </c>
      <c r="Q65" s="28">
        <f t="shared" si="21"/>
        <v>46</v>
      </c>
      <c r="R65" s="28">
        <f t="shared" si="21"/>
        <v>0</v>
      </c>
      <c r="S65" s="28">
        <f t="shared" si="21"/>
        <v>0</v>
      </c>
      <c r="T65" s="28">
        <f t="shared" si="21"/>
        <v>68</v>
      </c>
      <c r="U65" s="28">
        <f t="shared" si="21"/>
        <v>206</v>
      </c>
      <c r="V65" s="28">
        <f t="shared" si="21"/>
        <v>0</v>
      </c>
      <c r="W65" s="29">
        <f t="shared" si="21"/>
        <v>0</v>
      </c>
      <c r="X65" s="96">
        <f t="shared" si="14"/>
        <v>1191</v>
      </c>
      <c r="Y65" s="29">
        <f t="shared" si="14"/>
        <v>1551</v>
      </c>
      <c r="Z65" s="96">
        <f>SUM(B65,F65,L65,T65)</f>
        <v>913</v>
      </c>
      <c r="AA65" s="29">
        <f>SUM(C65,G65,M65,U65)</f>
        <v>1447</v>
      </c>
    </row>
    <row r="66" spans="1:27" ht="12" customHeight="1" x14ac:dyDescent="0.2">
      <c r="A66" s="79" t="s">
        <v>28</v>
      </c>
    </row>
    <row r="67" spans="1:27" ht="12" customHeight="1" x14ac:dyDescent="0.2">
      <c r="A67" s="77" t="s">
        <v>291</v>
      </c>
    </row>
    <row r="69" spans="1:27" ht="12" customHeight="1" x14ac:dyDescent="0.2">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row>
    <row r="70" spans="1:27" ht="12" customHeight="1" x14ac:dyDescent="0.2">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row>
    <row r="71" spans="1:27" ht="12" customHeight="1" x14ac:dyDescent="0.2">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row>
  </sheetData>
  <mergeCells count="43">
    <mergeCell ref="V58:W58"/>
    <mergeCell ref="R4:S4"/>
    <mergeCell ref="R34:S34"/>
    <mergeCell ref="R58:S58"/>
    <mergeCell ref="J4:K4"/>
    <mergeCell ref="Z4:AA4"/>
    <mergeCell ref="L4:M4"/>
    <mergeCell ref="N4:O4"/>
    <mergeCell ref="P4:Q4"/>
    <mergeCell ref="T4:U4"/>
    <mergeCell ref="X4:Y4"/>
    <mergeCell ref="V4:W4"/>
    <mergeCell ref="A4:A5"/>
    <mergeCell ref="B4:C4"/>
    <mergeCell ref="D4:E4"/>
    <mergeCell ref="F4:G4"/>
    <mergeCell ref="H4:I4"/>
    <mergeCell ref="F34:G34"/>
    <mergeCell ref="H34:I34"/>
    <mergeCell ref="J34:K34"/>
    <mergeCell ref="X34:Y34"/>
    <mergeCell ref="Z34:AA34"/>
    <mergeCell ref="L34:M34"/>
    <mergeCell ref="N34:O34"/>
    <mergeCell ref="P34:Q34"/>
    <mergeCell ref="T34:U34"/>
    <mergeCell ref="V34:W34"/>
    <mergeCell ref="B1:AA1"/>
    <mergeCell ref="A58:A59"/>
    <mergeCell ref="B58:C58"/>
    <mergeCell ref="D58:E58"/>
    <mergeCell ref="F58:G58"/>
    <mergeCell ref="H58:I58"/>
    <mergeCell ref="J58:K58"/>
    <mergeCell ref="Z58:AA58"/>
    <mergeCell ref="L58:M58"/>
    <mergeCell ref="N58:O58"/>
    <mergeCell ref="P58:Q58"/>
    <mergeCell ref="T58:U58"/>
    <mergeCell ref="X58:Y58"/>
    <mergeCell ref="A34:A35"/>
    <mergeCell ref="B34:C34"/>
    <mergeCell ref="D34:E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AA67"/>
  <sheetViews>
    <sheetView showGridLines="0" zoomScaleNormal="100" workbookViewId="0">
      <pane xSplit="1" ySplit="5" topLeftCell="B39"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7.6640625" defaultRowHeight="12" customHeight="1" x14ac:dyDescent="0.2"/>
  <cols>
    <col min="1" max="1" width="14.6640625" style="54" customWidth="1"/>
    <col min="2" max="17" width="7.88671875" style="54" bestFit="1" customWidth="1"/>
    <col min="18" max="19" width="7.6640625" style="54" hidden="1" customWidth="1"/>
    <col min="20" max="21" width="7.6640625" style="54" customWidth="1"/>
    <col min="22" max="23" width="7.6640625" style="54" hidden="1" customWidth="1"/>
    <col min="24" max="27" width="8.6640625" style="54" bestFit="1" customWidth="1"/>
    <col min="28" max="16384" width="7.6640625" style="54"/>
  </cols>
  <sheetData>
    <row r="1" spans="1:27" s="52" customFormat="1" ht="59.25" customHeight="1" thickBot="1" x14ac:dyDescent="0.3">
      <c r="A1" s="51"/>
      <c r="B1" s="395" t="s">
        <v>59</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178</v>
      </c>
    </row>
    <row r="4" spans="1:27" ht="21" customHeight="1" x14ac:dyDescent="0.2">
      <c r="A4" s="440"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row>
    <row r="5" spans="1:27" ht="12" customHeight="1" thickBot="1" x14ac:dyDescent="0.25">
      <c r="A5" s="441"/>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row>
    <row r="6" spans="1:27" ht="12" customHeight="1" x14ac:dyDescent="0.2">
      <c r="A6" s="92">
        <v>1</v>
      </c>
      <c r="B6" s="34">
        <v>132</v>
      </c>
      <c r="C6" s="34">
        <v>341.00000000000011</v>
      </c>
      <c r="D6" s="34">
        <v>0</v>
      </c>
      <c r="E6" s="34">
        <v>0</v>
      </c>
      <c r="F6" s="34">
        <v>397</v>
      </c>
      <c r="G6" s="34">
        <v>488</v>
      </c>
      <c r="H6" s="34">
        <v>0</v>
      </c>
      <c r="I6" s="34">
        <v>0</v>
      </c>
      <c r="J6" s="34">
        <v>33.999999999999986</v>
      </c>
      <c r="K6" s="34">
        <v>0</v>
      </c>
      <c r="L6" s="34">
        <v>347</v>
      </c>
      <c r="M6" s="34">
        <v>352</v>
      </c>
      <c r="N6" s="34">
        <v>0</v>
      </c>
      <c r="O6" s="34">
        <v>0</v>
      </c>
      <c r="P6" s="34">
        <v>89</v>
      </c>
      <c r="Q6" s="34">
        <v>32.999999999999993</v>
      </c>
      <c r="R6" s="34">
        <v>0</v>
      </c>
      <c r="S6" s="34">
        <v>0</v>
      </c>
      <c r="T6" s="34">
        <v>0</v>
      </c>
      <c r="U6" s="34">
        <v>0</v>
      </c>
      <c r="V6" s="33">
        <v>0</v>
      </c>
      <c r="W6" s="59">
        <v>0</v>
      </c>
      <c r="X6" s="102">
        <f>SUM(B6,D6,F6,H6,J6,L6,N6,P6)</f>
        <v>999</v>
      </c>
      <c r="Y6" s="103">
        <f>SUM(C6,E6,G6,I6,K6,M6,O6,Q6)</f>
        <v>1214</v>
      </c>
      <c r="Z6" s="60">
        <f>SUM(B6,F6,L6)</f>
        <v>876</v>
      </c>
      <c r="AA6" s="59">
        <f>SUM(C6,G6,M6)</f>
        <v>1181</v>
      </c>
    </row>
    <row r="7" spans="1:27" ht="12" customHeight="1" x14ac:dyDescent="0.2">
      <c r="A7" s="92">
        <v>2</v>
      </c>
      <c r="B7" s="34">
        <v>110</v>
      </c>
      <c r="C7" s="34">
        <v>191</v>
      </c>
      <c r="D7" s="34">
        <v>0</v>
      </c>
      <c r="E7" s="34">
        <v>0</v>
      </c>
      <c r="F7" s="34">
        <v>328</v>
      </c>
      <c r="G7" s="34">
        <v>350</v>
      </c>
      <c r="H7" s="34">
        <v>0</v>
      </c>
      <c r="I7" s="34">
        <v>0</v>
      </c>
      <c r="J7" s="34">
        <v>25.999999999999993</v>
      </c>
      <c r="K7" s="34">
        <v>0</v>
      </c>
      <c r="L7" s="34">
        <v>315</v>
      </c>
      <c r="M7" s="34">
        <v>207</v>
      </c>
      <c r="N7" s="34">
        <v>0</v>
      </c>
      <c r="O7" s="34">
        <v>0</v>
      </c>
      <c r="P7" s="34">
        <v>33</v>
      </c>
      <c r="Q7" s="34">
        <v>19</v>
      </c>
      <c r="R7" s="34">
        <v>0</v>
      </c>
      <c r="S7" s="34">
        <v>0</v>
      </c>
      <c r="T7" s="34">
        <v>0</v>
      </c>
      <c r="U7" s="34">
        <v>0</v>
      </c>
      <c r="V7" s="33">
        <v>0</v>
      </c>
      <c r="W7" s="59">
        <v>0</v>
      </c>
      <c r="X7" s="102">
        <f t="shared" ref="X7:X26" si="0">SUM(B7,D7,F7,H7,J7,L7,N7,P7)</f>
        <v>812</v>
      </c>
      <c r="Y7" s="103">
        <f t="shared" ref="Y7:Y26" si="1">SUM(C7,E7,G7,I7,K7,M7,O7,Q7)</f>
        <v>767</v>
      </c>
      <c r="Z7" s="60">
        <f t="shared" ref="Z7:Z26" si="2">SUM(B7,F7,L7)</f>
        <v>753</v>
      </c>
      <c r="AA7" s="59">
        <f t="shared" ref="AA7:AA26" si="3">SUM(C7,G7,M7)</f>
        <v>748</v>
      </c>
    </row>
    <row r="8" spans="1:27" ht="12" customHeight="1" x14ac:dyDescent="0.2">
      <c r="A8" s="93">
        <v>3</v>
      </c>
      <c r="B8" s="35">
        <v>66</v>
      </c>
      <c r="C8" s="35">
        <v>120</v>
      </c>
      <c r="D8" s="35">
        <v>0</v>
      </c>
      <c r="E8" s="35">
        <v>0</v>
      </c>
      <c r="F8" s="35">
        <v>258</v>
      </c>
      <c r="G8" s="35">
        <v>212</v>
      </c>
      <c r="H8" s="35">
        <v>0</v>
      </c>
      <c r="I8" s="35">
        <v>0</v>
      </c>
      <c r="J8" s="35">
        <v>30.999999999999993</v>
      </c>
      <c r="K8" s="35">
        <v>0</v>
      </c>
      <c r="L8" s="35">
        <v>123</v>
      </c>
      <c r="M8" s="35">
        <v>150</v>
      </c>
      <c r="N8" s="35">
        <v>0</v>
      </c>
      <c r="O8" s="35">
        <v>0</v>
      </c>
      <c r="P8" s="35">
        <v>80</v>
      </c>
      <c r="Q8" s="35">
        <v>12</v>
      </c>
      <c r="R8" s="35">
        <v>0</v>
      </c>
      <c r="S8" s="35">
        <v>0</v>
      </c>
      <c r="T8" s="35">
        <v>0</v>
      </c>
      <c r="U8" s="35">
        <v>0</v>
      </c>
      <c r="V8" s="63">
        <v>0</v>
      </c>
      <c r="W8" s="64">
        <v>0</v>
      </c>
      <c r="X8" s="104">
        <f t="shared" si="0"/>
        <v>558</v>
      </c>
      <c r="Y8" s="105">
        <f t="shared" si="1"/>
        <v>494</v>
      </c>
      <c r="Z8" s="65">
        <f t="shared" si="2"/>
        <v>447</v>
      </c>
      <c r="AA8" s="64">
        <f t="shared" si="3"/>
        <v>482</v>
      </c>
    </row>
    <row r="9" spans="1:27" ht="12" customHeight="1" x14ac:dyDescent="0.2">
      <c r="A9" s="94">
        <v>4</v>
      </c>
      <c r="B9" s="36">
        <v>150.00000000000003</v>
      </c>
      <c r="C9" s="36">
        <v>69</v>
      </c>
      <c r="D9" s="36">
        <v>0</v>
      </c>
      <c r="E9" s="36">
        <v>0</v>
      </c>
      <c r="F9" s="36">
        <v>289</v>
      </c>
      <c r="G9" s="36">
        <v>111</v>
      </c>
      <c r="H9" s="36">
        <v>0</v>
      </c>
      <c r="I9" s="36">
        <v>0</v>
      </c>
      <c r="J9" s="36">
        <v>30.999999999999996</v>
      </c>
      <c r="K9" s="36">
        <v>0</v>
      </c>
      <c r="L9" s="36">
        <v>263</v>
      </c>
      <c r="M9" s="36">
        <v>77</v>
      </c>
      <c r="N9" s="36">
        <v>0</v>
      </c>
      <c r="O9" s="36">
        <v>0</v>
      </c>
      <c r="P9" s="36">
        <v>34</v>
      </c>
      <c r="Q9" s="36">
        <v>12</v>
      </c>
      <c r="R9" s="36">
        <v>0</v>
      </c>
      <c r="S9" s="36">
        <v>0</v>
      </c>
      <c r="T9" s="36">
        <v>0</v>
      </c>
      <c r="U9" s="36">
        <v>0</v>
      </c>
      <c r="V9" s="74">
        <v>0</v>
      </c>
      <c r="W9" s="75">
        <v>0</v>
      </c>
      <c r="X9" s="106">
        <f t="shared" si="0"/>
        <v>767</v>
      </c>
      <c r="Y9" s="107">
        <f t="shared" si="1"/>
        <v>269</v>
      </c>
      <c r="Z9" s="76">
        <f t="shared" si="2"/>
        <v>702</v>
      </c>
      <c r="AA9" s="75">
        <f t="shared" si="3"/>
        <v>257</v>
      </c>
    </row>
    <row r="10" spans="1:27" ht="12" customHeight="1" x14ac:dyDescent="0.2">
      <c r="A10" s="92">
        <v>5</v>
      </c>
      <c r="B10" s="34">
        <v>190</v>
      </c>
      <c r="C10" s="34">
        <v>64</v>
      </c>
      <c r="D10" s="34">
        <v>0</v>
      </c>
      <c r="E10" s="34">
        <v>0</v>
      </c>
      <c r="F10" s="34">
        <v>385</v>
      </c>
      <c r="G10" s="34">
        <v>137</v>
      </c>
      <c r="H10" s="34">
        <v>0</v>
      </c>
      <c r="I10" s="34">
        <v>0</v>
      </c>
      <c r="J10" s="34">
        <v>35.999999999999986</v>
      </c>
      <c r="K10" s="34">
        <v>4</v>
      </c>
      <c r="L10" s="34">
        <v>249</v>
      </c>
      <c r="M10" s="34">
        <v>69</v>
      </c>
      <c r="N10" s="34">
        <v>0</v>
      </c>
      <c r="O10" s="34">
        <v>0</v>
      </c>
      <c r="P10" s="34">
        <v>14.999999999999998</v>
      </c>
      <c r="Q10" s="34">
        <v>8</v>
      </c>
      <c r="R10" s="34">
        <v>0</v>
      </c>
      <c r="S10" s="34">
        <v>0</v>
      </c>
      <c r="T10" s="34">
        <v>0</v>
      </c>
      <c r="U10" s="34">
        <v>0</v>
      </c>
      <c r="V10" s="33">
        <v>0</v>
      </c>
      <c r="W10" s="59">
        <v>0</v>
      </c>
      <c r="X10" s="102">
        <f t="shared" si="0"/>
        <v>875</v>
      </c>
      <c r="Y10" s="103">
        <f t="shared" si="1"/>
        <v>282</v>
      </c>
      <c r="Z10" s="60">
        <f t="shared" si="2"/>
        <v>824</v>
      </c>
      <c r="AA10" s="59">
        <f t="shared" si="3"/>
        <v>270</v>
      </c>
    </row>
    <row r="11" spans="1:27" ht="12" customHeight="1" x14ac:dyDescent="0.2">
      <c r="A11" s="93">
        <v>6</v>
      </c>
      <c r="B11" s="35">
        <v>127.99999999999999</v>
      </c>
      <c r="C11" s="35">
        <v>94</v>
      </c>
      <c r="D11" s="35">
        <v>0</v>
      </c>
      <c r="E11" s="35">
        <v>0</v>
      </c>
      <c r="F11" s="35">
        <v>449</v>
      </c>
      <c r="G11" s="35">
        <v>161</v>
      </c>
      <c r="H11" s="35">
        <v>0</v>
      </c>
      <c r="I11" s="35">
        <v>0</v>
      </c>
      <c r="J11" s="35">
        <v>26.999999999999996</v>
      </c>
      <c r="K11" s="35">
        <v>0</v>
      </c>
      <c r="L11" s="35">
        <v>285</v>
      </c>
      <c r="M11" s="35">
        <v>180</v>
      </c>
      <c r="N11" s="35">
        <v>0</v>
      </c>
      <c r="O11" s="35">
        <v>0</v>
      </c>
      <c r="P11" s="35">
        <v>35.999999999999993</v>
      </c>
      <c r="Q11" s="35">
        <v>21</v>
      </c>
      <c r="R11" s="35">
        <v>0</v>
      </c>
      <c r="S11" s="35">
        <v>0</v>
      </c>
      <c r="T11" s="35">
        <v>0</v>
      </c>
      <c r="U11" s="35">
        <v>0</v>
      </c>
      <c r="V11" s="63">
        <v>0</v>
      </c>
      <c r="W11" s="64">
        <v>0</v>
      </c>
      <c r="X11" s="104">
        <f t="shared" si="0"/>
        <v>925</v>
      </c>
      <c r="Y11" s="105">
        <f t="shared" si="1"/>
        <v>456</v>
      </c>
      <c r="Z11" s="65">
        <f t="shared" si="2"/>
        <v>862</v>
      </c>
      <c r="AA11" s="64">
        <f t="shared" si="3"/>
        <v>435</v>
      </c>
    </row>
    <row r="12" spans="1:27" ht="12" customHeight="1" x14ac:dyDescent="0.2">
      <c r="A12" s="94">
        <v>7</v>
      </c>
      <c r="B12" s="36">
        <v>117</v>
      </c>
      <c r="C12" s="36">
        <v>163</v>
      </c>
      <c r="D12" s="36">
        <v>0</v>
      </c>
      <c r="E12" s="36">
        <v>0</v>
      </c>
      <c r="F12" s="36">
        <v>344</v>
      </c>
      <c r="G12" s="36">
        <v>275</v>
      </c>
      <c r="H12" s="36">
        <v>0</v>
      </c>
      <c r="I12" s="36">
        <v>0</v>
      </c>
      <c r="J12" s="36">
        <v>21</v>
      </c>
      <c r="K12" s="36">
        <v>0</v>
      </c>
      <c r="L12" s="36">
        <v>256</v>
      </c>
      <c r="M12" s="36">
        <v>232</v>
      </c>
      <c r="N12" s="36">
        <v>0</v>
      </c>
      <c r="O12" s="36">
        <v>0</v>
      </c>
      <c r="P12" s="36">
        <v>50.999999999999993</v>
      </c>
      <c r="Q12" s="36">
        <v>16</v>
      </c>
      <c r="R12" s="36">
        <v>0</v>
      </c>
      <c r="S12" s="36">
        <v>0</v>
      </c>
      <c r="T12" s="36">
        <v>0</v>
      </c>
      <c r="U12" s="36">
        <v>0</v>
      </c>
      <c r="V12" s="74">
        <v>0</v>
      </c>
      <c r="W12" s="75">
        <v>0</v>
      </c>
      <c r="X12" s="106">
        <f t="shared" si="0"/>
        <v>789</v>
      </c>
      <c r="Y12" s="107">
        <f t="shared" si="1"/>
        <v>686</v>
      </c>
      <c r="Z12" s="76">
        <f t="shared" si="2"/>
        <v>717</v>
      </c>
      <c r="AA12" s="75">
        <f t="shared" si="3"/>
        <v>670</v>
      </c>
    </row>
    <row r="13" spans="1:27" ht="12" customHeight="1" x14ac:dyDescent="0.2">
      <c r="A13" s="92">
        <v>8</v>
      </c>
      <c r="B13" s="34">
        <v>122.99999999999999</v>
      </c>
      <c r="C13" s="34">
        <v>150</v>
      </c>
      <c r="D13" s="34">
        <v>0</v>
      </c>
      <c r="E13" s="34">
        <v>0</v>
      </c>
      <c r="F13" s="34">
        <v>312</v>
      </c>
      <c r="G13" s="34">
        <v>230</v>
      </c>
      <c r="H13" s="34">
        <v>0</v>
      </c>
      <c r="I13" s="34">
        <v>0</v>
      </c>
      <c r="J13" s="34">
        <v>15.000000000000004</v>
      </c>
      <c r="K13" s="34">
        <v>0</v>
      </c>
      <c r="L13" s="34">
        <v>173</v>
      </c>
      <c r="M13" s="34">
        <v>134</v>
      </c>
      <c r="N13" s="34">
        <v>0</v>
      </c>
      <c r="O13" s="34">
        <v>0</v>
      </c>
      <c r="P13" s="34">
        <v>55</v>
      </c>
      <c r="Q13" s="34">
        <v>3</v>
      </c>
      <c r="R13" s="34">
        <v>0</v>
      </c>
      <c r="S13" s="34">
        <v>0</v>
      </c>
      <c r="T13" s="34">
        <v>0</v>
      </c>
      <c r="U13" s="34">
        <v>0</v>
      </c>
      <c r="V13" s="33">
        <v>0</v>
      </c>
      <c r="W13" s="59">
        <v>0</v>
      </c>
      <c r="X13" s="102">
        <f t="shared" si="0"/>
        <v>678</v>
      </c>
      <c r="Y13" s="103">
        <f t="shared" si="1"/>
        <v>517</v>
      </c>
      <c r="Z13" s="60">
        <f t="shared" si="2"/>
        <v>608</v>
      </c>
      <c r="AA13" s="59">
        <f t="shared" si="3"/>
        <v>514</v>
      </c>
    </row>
    <row r="14" spans="1:27" ht="12" customHeight="1" x14ac:dyDescent="0.2">
      <c r="A14" s="93">
        <v>9</v>
      </c>
      <c r="B14" s="35">
        <v>138</v>
      </c>
      <c r="C14" s="35">
        <v>381.99999999999989</v>
      </c>
      <c r="D14" s="35">
        <v>0</v>
      </c>
      <c r="E14" s="35">
        <v>0</v>
      </c>
      <c r="F14" s="35">
        <v>314</v>
      </c>
      <c r="G14" s="35">
        <v>516</v>
      </c>
      <c r="H14" s="35">
        <v>0</v>
      </c>
      <c r="I14" s="35">
        <v>0</v>
      </c>
      <c r="J14" s="35">
        <v>26.999999999999996</v>
      </c>
      <c r="K14" s="35">
        <v>4</v>
      </c>
      <c r="L14" s="35">
        <v>202</v>
      </c>
      <c r="M14" s="35">
        <v>293</v>
      </c>
      <c r="N14" s="35">
        <v>0</v>
      </c>
      <c r="O14" s="35">
        <v>0</v>
      </c>
      <c r="P14" s="35">
        <v>9</v>
      </c>
      <c r="Q14" s="35">
        <v>4</v>
      </c>
      <c r="R14" s="35">
        <v>0</v>
      </c>
      <c r="S14" s="35">
        <v>0</v>
      </c>
      <c r="T14" s="35">
        <v>0</v>
      </c>
      <c r="U14" s="35">
        <v>0</v>
      </c>
      <c r="V14" s="63">
        <v>0</v>
      </c>
      <c r="W14" s="64">
        <v>0</v>
      </c>
      <c r="X14" s="104">
        <f t="shared" si="0"/>
        <v>690</v>
      </c>
      <c r="Y14" s="105">
        <f t="shared" si="1"/>
        <v>1199</v>
      </c>
      <c r="Z14" s="65">
        <f t="shared" si="2"/>
        <v>654</v>
      </c>
      <c r="AA14" s="64">
        <f t="shared" si="3"/>
        <v>1191</v>
      </c>
    </row>
    <row r="15" spans="1:27" ht="12" customHeight="1" x14ac:dyDescent="0.2">
      <c r="A15" s="94">
        <v>10</v>
      </c>
      <c r="B15" s="36">
        <v>147.00000000000006</v>
      </c>
      <c r="C15" s="36">
        <v>458.00000000000023</v>
      </c>
      <c r="D15" s="36">
        <v>0</v>
      </c>
      <c r="E15" s="36">
        <v>0</v>
      </c>
      <c r="F15" s="36">
        <v>334</v>
      </c>
      <c r="G15" s="36">
        <v>657</v>
      </c>
      <c r="H15" s="36">
        <v>0</v>
      </c>
      <c r="I15" s="36">
        <v>0</v>
      </c>
      <c r="J15" s="36">
        <v>19.000000000000004</v>
      </c>
      <c r="K15" s="36">
        <v>0</v>
      </c>
      <c r="L15" s="36">
        <v>326</v>
      </c>
      <c r="M15" s="36">
        <v>482</v>
      </c>
      <c r="N15" s="36">
        <v>0</v>
      </c>
      <c r="O15" s="36">
        <v>0</v>
      </c>
      <c r="P15" s="36">
        <v>4.0000000000000009</v>
      </c>
      <c r="Q15" s="36">
        <v>9</v>
      </c>
      <c r="R15" s="36">
        <v>0</v>
      </c>
      <c r="S15" s="36">
        <v>0</v>
      </c>
      <c r="T15" s="36">
        <v>0</v>
      </c>
      <c r="U15" s="36">
        <v>0</v>
      </c>
      <c r="V15" s="74">
        <v>0</v>
      </c>
      <c r="W15" s="75">
        <v>0</v>
      </c>
      <c r="X15" s="106">
        <f t="shared" si="0"/>
        <v>830</v>
      </c>
      <c r="Y15" s="107">
        <f t="shared" si="1"/>
        <v>1606.0000000000002</v>
      </c>
      <c r="Z15" s="76">
        <f t="shared" si="2"/>
        <v>807</v>
      </c>
      <c r="AA15" s="75">
        <f t="shared" si="3"/>
        <v>1597.0000000000002</v>
      </c>
    </row>
    <row r="16" spans="1:27" ht="12" customHeight="1" x14ac:dyDescent="0.2">
      <c r="A16" s="92">
        <v>11</v>
      </c>
      <c r="B16" s="34">
        <v>77</v>
      </c>
      <c r="C16" s="34">
        <v>152.00000000000003</v>
      </c>
      <c r="D16" s="34">
        <v>0</v>
      </c>
      <c r="E16" s="34">
        <v>0</v>
      </c>
      <c r="F16" s="34">
        <v>301</v>
      </c>
      <c r="G16" s="34">
        <v>276</v>
      </c>
      <c r="H16" s="34">
        <v>0</v>
      </c>
      <c r="I16" s="34">
        <v>0</v>
      </c>
      <c r="J16" s="34">
        <v>14.999999999999998</v>
      </c>
      <c r="K16" s="34">
        <v>5</v>
      </c>
      <c r="L16" s="34">
        <v>151</v>
      </c>
      <c r="M16" s="34">
        <v>162</v>
      </c>
      <c r="N16" s="34">
        <v>0</v>
      </c>
      <c r="O16" s="34">
        <v>0</v>
      </c>
      <c r="P16" s="34">
        <v>29</v>
      </c>
      <c r="Q16" s="34">
        <v>21</v>
      </c>
      <c r="R16" s="34">
        <v>0</v>
      </c>
      <c r="S16" s="34">
        <v>0</v>
      </c>
      <c r="T16" s="34">
        <v>0</v>
      </c>
      <c r="U16" s="34">
        <v>0</v>
      </c>
      <c r="V16" s="33">
        <v>0</v>
      </c>
      <c r="W16" s="59">
        <v>0</v>
      </c>
      <c r="X16" s="102">
        <f t="shared" si="0"/>
        <v>573</v>
      </c>
      <c r="Y16" s="103">
        <f t="shared" si="1"/>
        <v>616</v>
      </c>
      <c r="Z16" s="60">
        <f t="shared" si="2"/>
        <v>529</v>
      </c>
      <c r="AA16" s="59">
        <f t="shared" si="3"/>
        <v>590</v>
      </c>
    </row>
    <row r="17" spans="1:27" ht="12" customHeight="1" x14ac:dyDescent="0.2">
      <c r="A17" s="93">
        <v>12</v>
      </c>
      <c r="B17" s="35">
        <v>89.999999999999972</v>
      </c>
      <c r="C17" s="35">
        <v>97</v>
      </c>
      <c r="D17" s="35">
        <v>0</v>
      </c>
      <c r="E17" s="35">
        <v>0</v>
      </c>
      <c r="F17" s="35">
        <v>280</v>
      </c>
      <c r="G17" s="35">
        <v>164</v>
      </c>
      <c r="H17" s="35">
        <v>0</v>
      </c>
      <c r="I17" s="35">
        <v>0</v>
      </c>
      <c r="J17" s="35">
        <v>14.999999999999998</v>
      </c>
      <c r="K17" s="35">
        <v>0</v>
      </c>
      <c r="L17" s="35">
        <v>105</v>
      </c>
      <c r="M17" s="35">
        <v>95</v>
      </c>
      <c r="N17" s="35">
        <v>0</v>
      </c>
      <c r="O17" s="35">
        <v>0</v>
      </c>
      <c r="P17" s="35">
        <v>3</v>
      </c>
      <c r="Q17" s="35">
        <v>8</v>
      </c>
      <c r="R17" s="35">
        <v>0</v>
      </c>
      <c r="S17" s="35">
        <v>0</v>
      </c>
      <c r="T17" s="35">
        <v>0</v>
      </c>
      <c r="U17" s="35">
        <v>0</v>
      </c>
      <c r="V17" s="63">
        <v>0</v>
      </c>
      <c r="W17" s="64">
        <v>0</v>
      </c>
      <c r="X17" s="104">
        <f t="shared" si="0"/>
        <v>493</v>
      </c>
      <c r="Y17" s="105">
        <f t="shared" si="1"/>
        <v>364</v>
      </c>
      <c r="Z17" s="65">
        <f t="shared" si="2"/>
        <v>475</v>
      </c>
      <c r="AA17" s="64">
        <f t="shared" si="3"/>
        <v>356</v>
      </c>
    </row>
    <row r="18" spans="1:27" ht="12" customHeight="1" x14ac:dyDescent="0.2">
      <c r="A18" s="94">
        <v>13</v>
      </c>
      <c r="B18" s="36">
        <v>103</v>
      </c>
      <c r="C18" s="36">
        <v>72</v>
      </c>
      <c r="D18" s="36">
        <v>0</v>
      </c>
      <c r="E18" s="36">
        <v>0</v>
      </c>
      <c r="F18" s="36">
        <v>317.00000000000006</v>
      </c>
      <c r="G18" s="36">
        <v>124</v>
      </c>
      <c r="H18" s="36">
        <v>0</v>
      </c>
      <c r="I18" s="36">
        <v>0</v>
      </c>
      <c r="J18" s="36">
        <v>13</v>
      </c>
      <c r="K18" s="36">
        <v>0</v>
      </c>
      <c r="L18" s="36">
        <v>282</v>
      </c>
      <c r="M18" s="36">
        <v>96</v>
      </c>
      <c r="N18" s="36">
        <v>0</v>
      </c>
      <c r="O18" s="36">
        <v>0</v>
      </c>
      <c r="P18" s="36">
        <v>12</v>
      </c>
      <c r="Q18" s="36">
        <v>10</v>
      </c>
      <c r="R18" s="36">
        <v>0</v>
      </c>
      <c r="S18" s="36">
        <v>0</v>
      </c>
      <c r="T18" s="36">
        <v>0</v>
      </c>
      <c r="U18" s="36">
        <v>0</v>
      </c>
      <c r="V18" s="74">
        <v>0</v>
      </c>
      <c r="W18" s="75">
        <v>0</v>
      </c>
      <c r="X18" s="106">
        <f t="shared" si="0"/>
        <v>727</v>
      </c>
      <c r="Y18" s="107">
        <f t="shared" si="1"/>
        <v>302</v>
      </c>
      <c r="Z18" s="76">
        <f t="shared" si="2"/>
        <v>702</v>
      </c>
      <c r="AA18" s="75">
        <f t="shared" si="3"/>
        <v>292</v>
      </c>
    </row>
    <row r="19" spans="1:27" ht="12" customHeight="1" x14ac:dyDescent="0.2">
      <c r="A19" s="92">
        <v>14</v>
      </c>
      <c r="B19" s="34">
        <v>68</v>
      </c>
      <c r="C19" s="34">
        <v>86</v>
      </c>
      <c r="D19" s="34">
        <v>0</v>
      </c>
      <c r="E19" s="34">
        <v>0</v>
      </c>
      <c r="F19" s="34">
        <v>205</v>
      </c>
      <c r="G19" s="34">
        <v>128</v>
      </c>
      <c r="H19" s="34">
        <v>0</v>
      </c>
      <c r="I19" s="34">
        <v>0</v>
      </c>
      <c r="J19" s="34">
        <v>14.999999999999998</v>
      </c>
      <c r="K19" s="34">
        <v>0</v>
      </c>
      <c r="L19" s="34">
        <v>100</v>
      </c>
      <c r="M19" s="34">
        <v>70</v>
      </c>
      <c r="N19" s="34">
        <v>0</v>
      </c>
      <c r="O19" s="34">
        <v>0</v>
      </c>
      <c r="P19" s="34">
        <v>3</v>
      </c>
      <c r="Q19" s="34">
        <v>8</v>
      </c>
      <c r="R19" s="34">
        <v>0</v>
      </c>
      <c r="S19" s="34">
        <v>0</v>
      </c>
      <c r="T19" s="34">
        <v>0</v>
      </c>
      <c r="U19" s="34">
        <v>0</v>
      </c>
      <c r="V19" s="33">
        <v>0</v>
      </c>
      <c r="W19" s="59">
        <v>0</v>
      </c>
      <c r="X19" s="102">
        <f t="shared" si="0"/>
        <v>391</v>
      </c>
      <c r="Y19" s="103">
        <f t="shared" si="1"/>
        <v>292</v>
      </c>
      <c r="Z19" s="60">
        <f t="shared" si="2"/>
        <v>373</v>
      </c>
      <c r="AA19" s="59">
        <f t="shared" si="3"/>
        <v>284</v>
      </c>
    </row>
    <row r="20" spans="1:27" ht="12" customHeight="1" x14ac:dyDescent="0.2">
      <c r="A20" s="93">
        <v>15</v>
      </c>
      <c r="B20" s="35">
        <v>73</v>
      </c>
      <c r="C20" s="35">
        <v>121</v>
      </c>
      <c r="D20" s="35">
        <v>0</v>
      </c>
      <c r="E20" s="35">
        <v>0</v>
      </c>
      <c r="F20" s="35">
        <v>273</v>
      </c>
      <c r="G20" s="35">
        <v>207</v>
      </c>
      <c r="H20" s="35">
        <v>0</v>
      </c>
      <c r="I20" s="35">
        <v>0</v>
      </c>
      <c r="J20" s="35">
        <v>11</v>
      </c>
      <c r="K20" s="35">
        <v>0</v>
      </c>
      <c r="L20" s="35">
        <v>138</v>
      </c>
      <c r="M20" s="35">
        <v>131</v>
      </c>
      <c r="N20" s="35">
        <v>0</v>
      </c>
      <c r="O20" s="35">
        <v>0</v>
      </c>
      <c r="P20" s="35">
        <v>6</v>
      </c>
      <c r="Q20" s="35">
        <v>22</v>
      </c>
      <c r="R20" s="35">
        <v>0</v>
      </c>
      <c r="S20" s="35">
        <v>0</v>
      </c>
      <c r="T20" s="35">
        <v>0</v>
      </c>
      <c r="U20" s="35">
        <v>0</v>
      </c>
      <c r="V20" s="63">
        <v>0</v>
      </c>
      <c r="W20" s="64">
        <v>0</v>
      </c>
      <c r="X20" s="104">
        <f t="shared" si="0"/>
        <v>501</v>
      </c>
      <c r="Y20" s="105">
        <f t="shared" si="1"/>
        <v>481</v>
      </c>
      <c r="Z20" s="65">
        <f t="shared" si="2"/>
        <v>484</v>
      </c>
      <c r="AA20" s="64">
        <f t="shared" si="3"/>
        <v>459</v>
      </c>
    </row>
    <row r="21" spans="1:27" ht="12" customHeight="1" x14ac:dyDescent="0.2">
      <c r="A21" s="94">
        <v>16</v>
      </c>
      <c r="B21" s="36">
        <v>82.999999999999986</v>
      </c>
      <c r="C21" s="36">
        <v>112</v>
      </c>
      <c r="D21" s="36">
        <v>0</v>
      </c>
      <c r="E21" s="36">
        <v>0</v>
      </c>
      <c r="F21" s="36">
        <v>256</v>
      </c>
      <c r="G21" s="36">
        <v>133</v>
      </c>
      <c r="H21" s="36">
        <v>0</v>
      </c>
      <c r="I21" s="36">
        <v>0</v>
      </c>
      <c r="J21" s="36">
        <v>9</v>
      </c>
      <c r="K21" s="36">
        <v>0</v>
      </c>
      <c r="L21" s="36">
        <v>34</v>
      </c>
      <c r="M21" s="36">
        <v>112</v>
      </c>
      <c r="N21" s="36">
        <v>0</v>
      </c>
      <c r="O21" s="36">
        <v>0</v>
      </c>
      <c r="P21" s="36">
        <v>0</v>
      </c>
      <c r="Q21" s="36">
        <v>0</v>
      </c>
      <c r="R21" s="36">
        <v>0</v>
      </c>
      <c r="S21" s="36">
        <v>0</v>
      </c>
      <c r="T21" s="36">
        <v>0</v>
      </c>
      <c r="U21" s="36">
        <v>0</v>
      </c>
      <c r="V21" s="74">
        <v>0</v>
      </c>
      <c r="W21" s="75">
        <v>0</v>
      </c>
      <c r="X21" s="106">
        <f t="shared" si="0"/>
        <v>382</v>
      </c>
      <c r="Y21" s="107">
        <f t="shared" si="1"/>
        <v>357</v>
      </c>
      <c r="Z21" s="76">
        <f t="shared" si="2"/>
        <v>373</v>
      </c>
      <c r="AA21" s="75">
        <f t="shared" si="3"/>
        <v>357</v>
      </c>
    </row>
    <row r="22" spans="1:27" ht="12" customHeight="1" x14ac:dyDescent="0.2">
      <c r="A22" s="92">
        <v>17</v>
      </c>
      <c r="B22" s="34">
        <v>91.999999999999986</v>
      </c>
      <c r="C22" s="34">
        <v>160</v>
      </c>
      <c r="D22" s="34">
        <v>0</v>
      </c>
      <c r="E22" s="34">
        <v>0</v>
      </c>
      <c r="F22" s="34">
        <v>304</v>
      </c>
      <c r="G22" s="34">
        <v>272</v>
      </c>
      <c r="H22" s="34">
        <v>0</v>
      </c>
      <c r="I22" s="34">
        <v>0</v>
      </c>
      <c r="J22" s="34">
        <v>26.999999999999996</v>
      </c>
      <c r="K22" s="34">
        <v>3</v>
      </c>
      <c r="L22" s="34">
        <v>183</v>
      </c>
      <c r="M22" s="34">
        <v>166</v>
      </c>
      <c r="N22" s="34">
        <v>0</v>
      </c>
      <c r="O22" s="34">
        <v>0</v>
      </c>
      <c r="P22" s="34">
        <v>22</v>
      </c>
      <c r="Q22" s="34">
        <v>0</v>
      </c>
      <c r="R22" s="34">
        <v>0</v>
      </c>
      <c r="S22" s="34">
        <v>0</v>
      </c>
      <c r="T22" s="34">
        <v>0</v>
      </c>
      <c r="U22" s="34">
        <v>0</v>
      </c>
      <c r="V22" s="33">
        <v>0</v>
      </c>
      <c r="W22" s="59">
        <v>0</v>
      </c>
      <c r="X22" s="102">
        <f t="shared" si="0"/>
        <v>628</v>
      </c>
      <c r="Y22" s="103">
        <f t="shared" si="1"/>
        <v>601</v>
      </c>
      <c r="Z22" s="60">
        <f t="shared" si="2"/>
        <v>579</v>
      </c>
      <c r="AA22" s="59">
        <f t="shared" si="3"/>
        <v>598</v>
      </c>
    </row>
    <row r="23" spans="1:27" ht="12" customHeight="1" x14ac:dyDescent="0.2">
      <c r="A23" s="93">
        <v>18</v>
      </c>
      <c r="B23" s="35">
        <v>101</v>
      </c>
      <c r="C23" s="35">
        <v>140.99999999999997</v>
      </c>
      <c r="D23" s="35">
        <v>0</v>
      </c>
      <c r="E23" s="35">
        <v>0</v>
      </c>
      <c r="F23" s="35">
        <v>300</v>
      </c>
      <c r="G23" s="35">
        <v>247</v>
      </c>
      <c r="H23" s="35">
        <v>0</v>
      </c>
      <c r="I23" s="35">
        <v>0</v>
      </c>
      <c r="J23" s="35">
        <v>20.999999999999996</v>
      </c>
      <c r="K23" s="35">
        <v>0</v>
      </c>
      <c r="L23" s="35">
        <v>246</v>
      </c>
      <c r="M23" s="35">
        <v>176</v>
      </c>
      <c r="N23" s="35">
        <v>0</v>
      </c>
      <c r="O23" s="35">
        <v>0</v>
      </c>
      <c r="P23" s="35">
        <v>0</v>
      </c>
      <c r="Q23" s="35">
        <v>6</v>
      </c>
      <c r="R23" s="35">
        <v>0</v>
      </c>
      <c r="S23" s="35">
        <v>0</v>
      </c>
      <c r="T23" s="35">
        <v>0</v>
      </c>
      <c r="U23" s="35">
        <v>0</v>
      </c>
      <c r="V23" s="63">
        <v>0</v>
      </c>
      <c r="W23" s="64">
        <v>0</v>
      </c>
      <c r="X23" s="104">
        <f t="shared" si="0"/>
        <v>668</v>
      </c>
      <c r="Y23" s="105">
        <f t="shared" si="1"/>
        <v>570</v>
      </c>
      <c r="Z23" s="65">
        <f t="shared" si="2"/>
        <v>647</v>
      </c>
      <c r="AA23" s="64">
        <f t="shared" si="3"/>
        <v>564</v>
      </c>
    </row>
    <row r="24" spans="1:27" ht="12" customHeight="1" x14ac:dyDescent="0.2">
      <c r="A24" s="94">
        <v>19</v>
      </c>
      <c r="B24" s="36">
        <v>166</v>
      </c>
      <c r="C24" s="36">
        <v>63</v>
      </c>
      <c r="D24" s="36">
        <v>0</v>
      </c>
      <c r="E24" s="36">
        <v>0</v>
      </c>
      <c r="F24" s="36">
        <v>383</v>
      </c>
      <c r="G24" s="36">
        <v>140</v>
      </c>
      <c r="H24" s="36">
        <v>0</v>
      </c>
      <c r="I24" s="36">
        <v>0</v>
      </c>
      <c r="J24" s="36">
        <v>31.999999999999982</v>
      </c>
      <c r="K24" s="36">
        <v>4</v>
      </c>
      <c r="L24" s="36">
        <v>125</v>
      </c>
      <c r="M24" s="36">
        <v>99</v>
      </c>
      <c r="N24" s="36">
        <v>0</v>
      </c>
      <c r="O24" s="36">
        <v>0</v>
      </c>
      <c r="P24" s="36">
        <v>5</v>
      </c>
      <c r="Q24" s="36">
        <v>16</v>
      </c>
      <c r="R24" s="36">
        <v>0</v>
      </c>
      <c r="S24" s="36">
        <v>0</v>
      </c>
      <c r="T24" s="36">
        <v>0</v>
      </c>
      <c r="U24" s="36">
        <v>0</v>
      </c>
      <c r="V24" s="74">
        <v>0</v>
      </c>
      <c r="W24" s="75">
        <v>0</v>
      </c>
      <c r="X24" s="106">
        <f t="shared" si="0"/>
        <v>711</v>
      </c>
      <c r="Y24" s="107">
        <f t="shared" si="1"/>
        <v>322</v>
      </c>
      <c r="Z24" s="76">
        <f t="shared" si="2"/>
        <v>674</v>
      </c>
      <c r="AA24" s="75">
        <f t="shared" si="3"/>
        <v>302</v>
      </c>
    </row>
    <row r="25" spans="1:27" ht="12" customHeight="1" x14ac:dyDescent="0.2">
      <c r="A25" s="92">
        <v>20</v>
      </c>
      <c r="B25" s="34">
        <v>119.99999999999997</v>
      </c>
      <c r="C25" s="34">
        <v>133.99999999999997</v>
      </c>
      <c r="D25" s="34">
        <v>0</v>
      </c>
      <c r="E25" s="34">
        <v>0</v>
      </c>
      <c r="F25" s="34">
        <v>340</v>
      </c>
      <c r="G25" s="34">
        <v>237</v>
      </c>
      <c r="H25" s="34">
        <v>0</v>
      </c>
      <c r="I25" s="34">
        <v>0</v>
      </c>
      <c r="J25" s="34">
        <v>22.999999999999996</v>
      </c>
      <c r="K25" s="34">
        <v>0</v>
      </c>
      <c r="L25" s="34">
        <v>41</v>
      </c>
      <c r="M25" s="34">
        <v>169</v>
      </c>
      <c r="N25" s="34">
        <v>0</v>
      </c>
      <c r="O25" s="34">
        <v>0</v>
      </c>
      <c r="P25" s="34">
        <v>6</v>
      </c>
      <c r="Q25" s="34">
        <v>5</v>
      </c>
      <c r="R25" s="34">
        <v>0</v>
      </c>
      <c r="S25" s="34">
        <v>0</v>
      </c>
      <c r="T25" s="34">
        <v>0</v>
      </c>
      <c r="U25" s="34">
        <v>0</v>
      </c>
      <c r="V25" s="33">
        <v>0</v>
      </c>
      <c r="W25" s="59">
        <v>0</v>
      </c>
      <c r="X25" s="102">
        <f t="shared" si="0"/>
        <v>530</v>
      </c>
      <c r="Y25" s="103">
        <f t="shared" si="1"/>
        <v>545</v>
      </c>
      <c r="Z25" s="60">
        <f t="shared" si="2"/>
        <v>501</v>
      </c>
      <c r="AA25" s="59">
        <f t="shared" si="3"/>
        <v>540</v>
      </c>
    </row>
    <row r="26" spans="1:27" ht="12" customHeight="1" x14ac:dyDescent="0.2">
      <c r="A26" s="93">
        <v>21</v>
      </c>
      <c r="B26" s="35">
        <v>129</v>
      </c>
      <c r="C26" s="35">
        <v>70</v>
      </c>
      <c r="D26" s="35">
        <v>0</v>
      </c>
      <c r="E26" s="35">
        <v>0</v>
      </c>
      <c r="F26" s="35">
        <v>360.00000000000011</v>
      </c>
      <c r="G26" s="35">
        <v>98</v>
      </c>
      <c r="H26" s="35">
        <v>0</v>
      </c>
      <c r="I26" s="35">
        <v>0</v>
      </c>
      <c r="J26" s="35">
        <v>22.999999999999993</v>
      </c>
      <c r="K26" s="35">
        <v>0</v>
      </c>
      <c r="L26" s="35">
        <v>161</v>
      </c>
      <c r="M26" s="35">
        <v>52</v>
      </c>
      <c r="N26" s="35">
        <v>0</v>
      </c>
      <c r="O26" s="35">
        <v>0</v>
      </c>
      <c r="P26" s="35">
        <v>33</v>
      </c>
      <c r="Q26" s="35">
        <v>5</v>
      </c>
      <c r="R26" s="35">
        <v>0</v>
      </c>
      <c r="S26" s="35">
        <v>0</v>
      </c>
      <c r="T26" s="35">
        <v>0</v>
      </c>
      <c r="U26" s="35">
        <v>0</v>
      </c>
      <c r="V26" s="63">
        <v>0</v>
      </c>
      <c r="W26" s="64">
        <v>0</v>
      </c>
      <c r="X26" s="104">
        <f t="shared" si="0"/>
        <v>706.00000000000011</v>
      </c>
      <c r="Y26" s="105">
        <f t="shared" si="1"/>
        <v>225</v>
      </c>
      <c r="Z26" s="65">
        <f t="shared" si="2"/>
        <v>650.00000000000011</v>
      </c>
      <c r="AA26" s="64">
        <f t="shared" si="3"/>
        <v>220</v>
      </c>
    </row>
    <row r="27" spans="1:27" ht="12" customHeight="1" thickBot="1" x14ac:dyDescent="0.25">
      <c r="A27" s="95" t="s">
        <v>17</v>
      </c>
      <c r="B27" s="28">
        <f t="shared" ref="B27:Q27" si="4">SUM(B6:B26)</f>
        <v>2403</v>
      </c>
      <c r="C27" s="28">
        <f t="shared" si="4"/>
        <v>3240.0000000000005</v>
      </c>
      <c r="D27" s="28">
        <f t="shared" si="4"/>
        <v>0</v>
      </c>
      <c r="E27" s="28">
        <f t="shared" si="4"/>
        <v>0</v>
      </c>
      <c r="F27" s="28">
        <f t="shared" si="4"/>
        <v>6729</v>
      </c>
      <c r="G27" s="28">
        <f t="shared" si="4"/>
        <v>5163</v>
      </c>
      <c r="H27" s="28">
        <f t="shared" si="4"/>
        <v>0</v>
      </c>
      <c r="I27" s="28">
        <f t="shared" si="4"/>
        <v>0</v>
      </c>
      <c r="J27" s="28">
        <f t="shared" si="4"/>
        <v>470.99999999999994</v>
      </c>
      <c r="K27" s="28">
        <f t="shared" si="4"/>
        <v>20</v>
      </c>
      <c r="L27" s="28">
        <f t="shared" si="4"/>
        <v>4105</v>
      </c>
      <c r="M27" s="28">
        <f t="shared" si="4"/>
        <v>3504</v>
      </c>
      <c r="N27" s="28">
        <f t="shared" si="4"/>
        <v>0</v>
      </c>
      <c r="O27" s="28">
        <f t="shared" si="4"/>
        <v>0</v>
      </c>
      <c r="P27" s="28">
        <f t="shared" si="4"/>
        <v>525</v>
      </c>
      <c r="Q27" s="28">
        <f t="shared" si="4"/>
        <v>238</v>
      </c>
      <c r="R27" s="28">
        <v>0</v>
      </c>
      <c r="S27" s="28">
        <v>0</v>
      </c>
      <c r="T27" s="28">
        <f>SUM(T6:T26)</f>
        <v>0</v>
      </c>
      <c r="U27" s="28">
        <f>SUM(U6:U26)</f>
        <v>0</v>
      </c>
      <c r="V27" s="28">
        <f>SUM(V6:V26)</f>
        <v>0</v>
      </c>
      <c r="W27" s="29">
        <f>SUM(W6:W26)</f>
        <v>0</v>
      </c>
      <c r="X27" s="96">
        <f t="shared" ref="X27:Y29" si="5">SUM(B27,D27,F27,H27,J27,L27,N27,P27)</f>
        <v>14233</v>
      </c>
      <c r="Y27" s="178">
        <f t="shared" si="5"/>
        <v>12165</v>
      </c>
      <c r="Z27" s="96">
        <f t="shared" ref="Z27:AA29" si="6">SUM(B27,F27,L27)</f>
        <v>13237</v>
      </c>
      <c r="AA27" s="29">
        <f t="shared" si="6"/>
        <v>11907</v>
      </c>
    </row>
    <row r="28" spans="1:27" ht="12" customHeight="1" x14ac:dyDescent="0.2">
      <c r="A28" s="97" t="s">
        <v>18</v>
      </c>
      <c r="B28" s="63">
        <v>34</v>
      </c>
      <c r="C28" s="63">
        <v>0</v>
      </c>
      <c r="D28" s="63">
        <v>0</v>
      </c>
      <c r="E28" s="63">
        <v>0</v>
      </c>
      <c r="F28" s="63">
        <v>42</v>
      </c>
      <c r="G28" s="63">
        <v>0</v>
      </c>
      <c r="H28" s="63">
        <v>0</v>
      </c>
      <c r="I28" s="63">
        <v>0</v>
      </c>
      <c r="J28" s="63">
        <v>0</v>
      </c>
      <c r="K28" s="63">
        <v>0</v>
      </c>
      <c r="L28" s="63">
        <v>210</v>
      </c>
      <c r="M28" s="63">
        <v>0</v>
      </c>
      <c r="N28" s="63">
        <v>0</v>
      </c>
      <c r="O28" s="63">
        <v>0</v>
      </c>
      <c r="P28" s="63">
        <v>3</v>
      </c>
      <c r="Q28" s="63">
        <v>0</v>
      </c>
      <c r="R28" s="37">
        <v>0</v>
      </c>
      <c r="S28" s="37">
        <v>0</v>
      </c>
      <c r="T28" s="63"/>
      <c r="U28" s="63"/>
      <c r="V28" s="63">
        <v>0</v>
      </c>
      <c r="W28" s="64">
        <v>0</v>
      </c>
      <c r="X28" s="98">
        <f t="shared" si="5"/>
        <v>289</v>
      </c>
      <c r="Y28" s="99">
        <f t="shared" si="5"/>
        <v>0</v>
      </c>
      <c r="Z28" s="98">
        <f t="shared" si="6"/>
        <v>286</v>
      </c>
      <c r="AA28" s="99">
        <f t="shared" si="6"/>
        <v>0</v>
      </c>
    </row>
    <row r="29" spans="1:27" ht="12" customHeight="1" thickBot="1" x14ac:dyDescent="0.25">
      <c r="A29" s="95" t="s">
        <v>19</v>
      </c>
      <c r="B29" s="28">
        <f t="shared" ref="B29:Q29" si="7">SUM(B27:B28)</f>
        <v>2437</v>
      </c>
      <c r="C29" s="28">
        <f t="shared" si="7"/>
        <v>3240.0000000000005</v>
      </c>
      <c r="D29" s="28">
        <f t="shared" si="7"/>
        <v>0</v>
      </c>
      <c r="E29" s="28">
        <f t="shared" si="7"/>
        <v>0</v>
      </c>
      <c r="F29" s="28">
        <f t="shared" si="7"/>
        <v>6771</v>
      </c>
      <c r="G29" s="28">
        <f t="shared" si="7"/>
        <v>5163</v>
      </c>
      <c r="H29" s="28">
        <f t="shared" si="7"/>
        <v>0</v>
      </c>
      <c r="I29" s="28">
        <f t="shared" si="7"/>
        <v>0</v>
      </c>
      <c r="J29" s="28">
        <f t="shared" si="7"/>
        <v>470.99999999999994</v>
      </c>
      <c r="K29" s="28">
        <f t="shared" si="7"/>
        <v>20</v>
      </c>
      <c r="L29" s="28">
        <f t="shared" si="7"/>
        <v>4315</v>
      </c>
      <c r="M29" s="28">
        <f t="shared" si="7"/>
        <v>3504</v>
      </c>
      <c r="N29" s="28">
        <f t="shared" si="7"/>
        <v>0</v>
      </c>
      <c r="O29" s="28">
        <f t="shared" si="7"/>
        <v>0</v>
      </c>
      <c r="P29" s="28">
        <f t="shared" si="7"/>
        <v>528</v>
      </c>
      <c r="Q29" s="28">
        <f t="shared" si="7"/>
        <v>238</v>
      </c>
      <c r="R29" s="28">
        <v>0</v>
      </c>
      <c r="S29" s="28">
        <f>SUM(S27:S28)</f>
        <v>0</v>
      </c>
      <c r="T29" s="28">
        <f>SUM(T27:T28)</f>
        <v>0</v>
      </c>
      <c r="U29" s="28">
        <f>SUM(U27:U28)</f>
        <v>0</v>
      </c>
      <c r="V29" s="28">
        <f>SUM(V27:V28)</f>
        <v>0</v>
      </c>
      <c r="W29" s="29">
        <f>SUM(W27:W28)</f>
        <v>0</v>
      </c>
      <c r="X29" s="96">
        <f t="shared" si="5"/>
        <v>14522</v>
      </c>
      <c r="Y29" s="29">
        <f t="shared" si="5"/>
        <v>12165</v>
      </c>
      <c r="Z29" s="96">
        <f t="shared" si="6"/>
        <v>13523</v>
      </c>
      <c r="AA29" s="29">
        <f t="shared" si="6"/>
        <v>11907</v>
      </c>
    </row>
    <row r="30" spans="1:27"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291</v>
      </c>
      <c r="D31" s="100"/>
    </row>
    <row r="33" spans="1:27" ht="15.75" customHeight="1" thickBot="1" x14ac:dyDescent="0.35">
      <c r="A33" s="53" t="s">
        <v>179</v>
      </c>
    </row>
    <row r="34" spans="1:27" ht="12"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182</v>
      </c>
      <c r="C36" s="34">
        <v>199</v>
      </c>
      <c r="D36" s="34">
        <v>0</v>
      </c>
      <c r="E36" s="34">
        <v>0</v>
      </c>
      <c r="F36" s="34">
        <v>430</v>
      </c>
      <c r="G36" s="34">
        <v>293</v>
      </c>
      <c r="H36" s="34">
        <v>0</v>
      </c>
      <c r="I36" s="34">
        <v>0</v>
      </c>
      <c r="J36" s="34">
        <v>43.000000000000021</v>
      </c>
      <c r="K36" s="34">
        <v>0</v>
      </c>
      <c r="L36" s="34">
        <v>412</v>
      </c>
      <c r="M36" s="34">
        <v>269</v>
      </c>
      <c r="N36" s="34">
        <v>0</v>
      </c>
      <c r="O36" s="34">
        <v>0</v>
      </c>
      <c r="P36" s="34">
        <v>71.000000000000014</v>
      </c>
      <c r="Q36" s="34">
        <v>20</v>
      </c>
      <c r="R36" s="34">
        <v>0</v>
      </c>
      <c r="S36" s="34">
        <v>0</v>
      </c>
      <c r="T36" s="34">
        <v>0</v>
      </c>
      <c r="U36" s="34">
        <v>0</v>
      </c>
      <c r="V36" s="33">
        <v>0</v>
      </c>
      <c r="W36" s="59">
        <v>0</v>
      </c>
      <c r="X36" s="102">
        <f>SUM(B36,D36,F36,H36,J36,L36,N36,P36)</f>
        <v>1138</v>
      </c>
      <c r="Y36" s="103">
        <f>SUM(C36,E36,G36,I36,K36,M36,O36,Q36)</f>
        <v>781</v>
      </c>
      <c r="Z36" s="102">
        <f>SUM(B36,F36,L36)</f>
        <v>1024</v>
      </c>
      <c r="AA36" s="103">
        <f>SUM(C36,G36,M36)</f>
        <v>761</v>
      </c>
    </row>
    <row r="37" spans="1:27" ht="12" customHeight="1" x14ac:dyDescent="0.2">
      <c r="A37" s="92">
        <v>2</v>
      </c>
      <c r="B37" s="34">
        <v>48</v>
      </c>
      <c r="C37" s="34">
        <v>173.99999999999994</v>
      </c>
      <c r="D37" s="34">
        <v>0</v>
      </c>
      <c r="E37" s="34">
        <v>0</v>
      </c>
      <c r="F37" s="34">
        <v>150</v>
      </c>
      <c r="G37" s="34">
        <v>261</v>
      </c>
      <c r="H37" s="34">
        <v>0</v>
      </c>
      <c r="I37" s="34">
        <v>0</v>
      </c>
      <c r="J37" s="34">
        <v>15</v>
      </c>
      <c r="K37" s="34">
        <v>0</v>
      </c>
      <c r="L37" s="34">
        <v>144</v>
      </c>
      <c r="M37" s="34">
        <v>162</v>
      </c>
      <c r="N37" s="34">
        <v>0</v>
      </c>
      <c r="O37" s="34">
        <v>0</v>
      </c>
      <c r="P37" s="34">
        <v>38.999999999999993</v>
      </c>
      <c r="Q37" s="34">
        <v>33</v>
      </c>
      <c r="R37" s="34">
        <v>0</v>
      </c>
      <c r="S37" s="34">
        <v>0</v>
      </c>
      <c r="T37" s="34">
        <v>0</v>
      </c>
      <c r="U37" s="34">
        <v>0</v>
      </c>
      <c r="V37" s="33">
        <v>0</v>
      </c>
      <c r="W37" s="59">
        <v>0</v>
      </c>
      <c r="X37" s="102">
        <f t="shared" ref="X37:X50" si="8">SUM(B37,D37,F37,H37,J37,L37,N37,P37)</f>
        <v>396</v>
      </c>
      <c r="Y37" s="103">
        <f t="shared" ref="Y37:Y50" si="9">SUM(C37,E37,G37,I37,K37,M37,O37,Q37)</f>
        <v>630</v>
      </c>
      <c r="Z37" s="102">
        <f t="shared" ref="Z37:Z50" si="10">SUM(B37,F37,L37)</f>
        <v>342</v>
      </c>
      <c r="AA37" s="103">
        <f t="shared" ref="AA37:AA50" si="11">SUM(C37,G37,M37)</f>
        <v>597</v>
      </c>
    </row>
    <row r="38" spans="1:27" ht="12" customHeight="1" x14ac:dyDescent="0.2">
      <c r="A38" s="93">
        <v>3</v>
      </c>
      <c r="B38" s="35">
        <v>100</v>
      </c>
      <c r="C38" s="35">
        <v>198</v>
      </c>
      <c r="D38" s="35">
        <v>0</v>
      </c>
      <c r="E38" s="35">
        <v>0</v>
      </c>
      <c r="F38" s="35">
        <v>438</v>
      </c>
      <c r="G38" s="35">
        <v>355</v>
      </c>
      <c r="H38" s="35">
        <v>0</v>
      </c>
      <c r="I38" s="35">
        <v>0</v>
      </c>
      <c r="J38" s="35">
        <v>50.000000000000014</v>
      </c>
      <c r="K38" s="35">
        <v>0</v>
      </c>
      <c r="L38" s="35">
        <v>385</v>
      </c>
      <c r="M38" s="35">
        <v>228</v>
      </c>
      <c r="N38" s="35">
        <v>0</v>
      </c>
      <c r="O38" s="35">
        <v>0</v>
      </c>
      <c r="P38" s="35">
        <v>91.000000000000028</v>
      </c>
      <c r="Q38" s="35">
        <v>12</v>
      </c>
      <c r="R38" s="35">
        <v>0</v>
      </c>
      <c r="S38" s="35">
        <v>0</v>
      </c>
      <c r="T38" s="35">
        <v>0</v>
      </c>
      <c r="U38" s="35">
        <v>0</v>
      </c>
      <c r="V38" s="63">
        <v>0</v>
      </c>
      <c r="W38" s="64">
        <v>0</v>
      </c>
      <c r="X38" s="104">
        <f t="shared" si="8"/>
        <v>1064</v>
      </c>
      <c r="Y38" s="105">
        <f t="shared" si="9"/>
        <v>793</v>
      </c>
      <c r="Z38" s="104">
        <f t="shared" si="10"/>
        <v>923</v>
      </c>
      <c r="AA38" s="105">
        <f t="shared" si="11"/>
        <v>781</v>
      </c>
    </row>
    <row r="39" spans="1:27" ht="12" customHeight="1" x14ac:dyDescent="0.2">
      <c r="A39" s="94">
        <v>4</v>
      </c>
      <c r="B39" s="36">
        <v>324</v>
      </c>
      <c r="C39" s="36">
        <v>132</v>
      </c>
      <c r="D39" s="36">
        <v>0</v>
      </c>
      <c r="E39" s="36">
        <v>0</v>
      </c>
      <c r="F39" s="36">
        <v>804</v>
      </c>
      <c r="G39" s="36">
        <v>286</v>
      </c>
      <c r="H39" s="36">
        <v>0</v>
      </c>
      <c r="I39" s="36">
        <v>0</v>
      </c>
      <c r="J39" s="36">
        <v>63.999999999999993</v>
      </c>
      <c r="K39" s="36">
        <v>4</v>
      </c>
      <c r="L39" s="36">
        <v>444</v>
      </c>
      <c r="M39" s="36">
        <v>163</v>
      </c>
      <c r="N39" s="36">
        <v>0</v>
      </c>
      <c r="O39" s="36">
        <v>0</v>
      </c>
      <c r="P39" s="36">
        <v>44.999999999999993</v>
      </c>
      <c r="Q39" s="36">
        <v>16.999999999999996</v>
      </c>
      <c r="R39" s="36">
        <v>0</v>
      </c>
      <c r="S39" s="36">
        <v>0</v>
      </c>
      <c r="T39" s="36">
        <v>0</v>
      </c>
      <c r="U39" s="36">
        <v>0</v>
      </c>
      <c r="V39" s="74">
        <v>0</v>
      </c>
      <c r="W39" s="75">
        <v>0</v>
      </c>
      <c r="X39" s="106">
        <f t="shared" si="8"/>
        <v>1681</v>
      </c>
      <c r="Y39" s="107">
        <f t="shared" si="9"/>
        <v>602</v>
      </c>
      <c r="Z39" s="106">
        <f t="shared" si="10"/>
        <v>1572</v>
      </c>
      <c r="AA39" s="107">
        <f t="shared" si="11"/>
        <v>581</v>
      </c>
    </row>
    <row r="40" spans="1:27" ht="12" customHeight="1" x14ac:dyDescent="0.2">
      <c r="A40" s="92">
        <v>5</v>
      </c>
      <c r="B40" s="34">
        <v>141</v>
      </c>
      <c r="C40" s="34">
        <v>160</v>
      </c>
      <c r="D40" s="34">
        <v>0</v>
      </c>
      <c r="E40" s="34">
        <v>0</v>
      </c>
      <c r="F40" s="34">
        <v>301</v>
      </c>
      <c r="G40" s="34">
        <v>256</v>
      </c>
      <c r="H40" s="34">
        <v>0</v>
      </c>
      <c r="I40" s="34">
        <v>0</v>
      </c>
      <c r="J40" s="34">
        <v>26.999999999999993</v>
      </c>
      <c r="K40" s="34">
        <v>0</v>
      </c>
      <c r="L40" s="34">
        <v>246</v>
      </c>
      <c r="M40" s="34">
        <v>254</v>
      </c>
      <c r="N40" s="34">
        <v>0</v>
      </c>
      <c r="O40" s="34">
        <v>0</v>
      </c>
      <c r="P40" s="34">
        <v>48.999999999999986</v>
      </c>
      <c r="Q40" s="34">
        <v>23</v>
      </c>
      <c r="R40" s="34">
        <v>0</v>
      </c>
      <c r="S40" s="34">
        <v>0</v>
      </c>
      <c r="T40" s="34">
        <v>0</v>
      </c>
      <c r="U40" s="34">
        <v>0</v>
      </c>
      <c r="V40" s="33">
        <v>0</v>
      </c>
      <c r="W40" s="59">
        <v>0</v>
      </c>
      <c r="X40" s="102">
        <f t="shared" si="8"/>
        <v>764</v>
      </c>
      <c r="Y40" s="103">
        <f t="shared" si="9"/>
        <v>693</v>
      </c>
      <c r="Z40" s="102">
        <f t="shared" si="10"/>
        <v>688</v>
      </c>
      <c r="AA40" s="103">
        <f t="shared" si="11"/>
        <v>670</v>
      </c>
    </row>
    <row r="41" spans="1:27" ht="12" customHeight="1" x14ac:dyDescent="0.2">
      <c r="A41" s="93">
        <v>6</v>
      </c>
      <c r="B41" s="35">
        <v>123</v>
      </c>
      <c r="C41" s="35">
        <v>185</v>
      </c>
      <c r="D41" s="35">
        <v>0</v>
      </c>
      <c r="E41" s="35">
        <v>0</v>
      </c>
      <c r="F41" s="35">
        <v>303</v>
      </c>
      <c r="G41" s="35">
        <v>325</v>
      </c>
      <c r="H41" s="35">
        <v>0</v>
      </c>
      <c r="I41" s="35">
        <v>0</v>
      </c>
      <c r="J41" s="35">
        <v>13</v>
      </c>
      <c r="K41" s="35">
        <v>0</v>
      </c>
      <c r="L41" s="35">
        <v>326</v>
      </c>
      <c r="M41" s="35">
        <v>220</v>
      </c>
      <c r="N41" s="35">
        <v>0</v>
      </c>
      <c r="O41" s="35">
        <v>0</v>
      </c>
      <c r="P41" s="35">
        <v>44</v>
      </c>
      <c r="Q41" s="35">
        <v>12</v>
      </c>
      <c r="R41" s="35">
        <v>0</v>
      </c>
      <c r="S41" s="35">
        <v>0</v>
      </c>
      <c r="T41" s="35">
        <v>0</v>
      </c>
      <c r="U41" s="35">
        <v>0</v>
      </c>
      <c r="V41" s="63">
        <v>0</v>
      </c>
      <c r="W41" s="64">
        <v>0</v>
      </c>
      <c r="X41" s="104">
        <f t="shared" si="8"/>
        <v>809</v>
      </c>
      <c r="Y41" s="105">
        <f t="shared" si="9"/>
        <v>742</v>
      </c>
      <c r="Z41" s="104">
        <f t="shared" si="10"/>
        <v>752</v>
      </c>
      <c r="AA41" s="105">
        <f t="shared" si="11"/>
        <v>730</v>
      </c>
    </row>
    <row r="42" spans="1:27" ht="12" customHeight="1" x14ac:dyDescent="0.2">
      <c r="A42" s="94">
        <v>7</v>
      </c>
      <c r="B42" s="36">
        <v>153.99999999999994</v>
      </c>
      <c r="C42" s="36">
        <v>213.00000000000006</v>
      </c>
      <c r="D42" s="36">
        <v>0</v>
      </c>
      <c r="E42" s="36">
        <v>0</v>
      </c>
      <c r="F42" s="36">
        <v>483</v>
      </c>
      <c r="G42" s="36">
        <v>362</v>
      </c>
      <c r="H42" s="36">
        <v>0</v>
      </c>
      <c r="I42" s="36">
        <v>0</v>
      </c>
      <c r="J42" s="36">
        <v>29.999999999999986</v>
      </c>
      <c r="K42" s="36">
        <v>5</v>
      </c>
      <c r="L42" s="36">
        <v>263</v>
      </c>
      <c r="M42" s="36">
        <v>179</v>
      </c>
      <c r="N42" s="36">
        <v>0</v>
      </c>
      <c r="O42" s="36">
        <v>0</v>
      </c>
      <c r="P42" s="36">
        <v>43.999999999999993</v>
      </c>
      <c r="Q42" s="36">
        <v>26</v>
      </c>
      <c r="R42" s="36">
        <v>0</v>
      </c>
      <c r="S42" s="36">
        <v>0</v>
      </c>
      <c r="T42" s="36">
        <v>0</v>
      </c>
      <c r="U42" s="36">
        <v>0</v>
      </c>
      <c r="V42" s="74">
        <v>0</v>
      </c>
      <c r="W42" s="75">
        <v>0</v>
      </c>
      <c r="X42" s="106">
        <f t="shared" si="8"/>
        <v>974</v>
      </c>
      <c r="Y42" s="107">
        <f t="shared" si="9"/>
        <v>785</v>
      </c>
      <c r="Z42" s="106">
        <f t="shared" si="10"/>
        <v>900</v>
      </c>
      <c r="AA42" s="107">
        <f t="shared" si="11"/>
        <v>754</v>
      </c>
    </row>
    <row r="43" spans="1:27" ht="12" customHeight="1" x14ac:dyDescent="0.2">
      <c r="A43" s="92">
        <v>8</v>
      </c>
      <c r="B43" s="34">
        <v>340.00000000000017</v>
      </c>
      <c r="C43" s="34">
        <v>143</v>
      </c>
      <c r="D43" s="34">
        <v>0</v>
      </c>
      <c r="E43" s="34">
        <v>0</v>
      </c>
      <c r="F43" s="34">
        <v>725.00000000000011</v>
      </c>
      <c r="G43" s="34">
        <v>253</v>
      </c>
      <c r="H43" s="34">
        <v>0</v>
      </c>
      <c r="I43" s="34">
        <v>0</v>
      </c>
      <c r="J43" s="34">
        <v>54</v>
      </c>
      <c r="K43" s="34">
        <v>4</v>
      </c>
      <c r="L43" s="34">
        <v>270</v>
      </c>
      <c r="M43" s="34">
        <v>163</v>
      </c>
      <c r="N43" s="34">
        <v>0</v>
      </c>
      <c r="O43" s="34">
        <v>0</v>
      </c>
      <c r="P43" s="34">
        <v>33</v>
      </c>
      <c r="Q43" s="34">
        <v>18</v>
      </c>
      <c r="R43" s="34">
        <v>0</v>
      </c>
      <c r="S43" s="34">
        <v>0</v>
      </c>
      <c r="T43" s="34">
        <v>0</v>
      </c>
      <c r="U43" s="34">
        <v>0</v>
      </c>
      <c r="V43" s="33">
        <v>0</v>
      </c>
      <c r="W43" s="59">
        <v>0</v>
      </c>
      <c r="X43" s="102">
        <f t="shared" si="8"/>
        <v>1422.0000000000002</v>
      </c>
      <c r="Y43" s="103">
        <f t="shared" si="9"/>
        <v>581</v>
      </c>
      <c r="Z43" s="102">
        <f t="shared" si="10"/>
        <v>1335.0000000000002</v>
      </c>
      <c r="AA43" s="103">
        <f t="shared" si="11"/>
        <v>559</v>
      </c>
    </row>
    <row r="44" spans="1:27" ht="12" customHeight="1" x14ac:dyDescent="0.2">
      <c r="A44" s="93">
        <v>9</v>
      </c>
      <c r="B44" s="35">
        <v>129</v>
      </c>
      <c r="C44" s="35">
        <v>195.99999999999997</v>
      </c>
      <c r="D44" s="35">
        <v>0</v>
      </c>
      <c r="E44" s="35">
        <v>0</v>
      </c>
      <c r="F44" s="35">
        <v>539</v>
      </c>
      <c r="G44" s="35">
        <v>345</v>
      </c>
      <c r="H44" s="35">
        <v>0</v>
      </c>
      <c r="I44" s="35">
        <v>0</v>
      </c>
      <c r="J44" s="35">
        <v>28.999999999999996</v>
      </c>
      <c r="K44" s="35">
        <v>0</v>
      </c>
      <c r="L44" s="35">
        <v>287</v>
      </c>
      <c r="M44" s="35">
        <v>257</v>
      </c>
      <c r="N44" s="35">
        <v>0</v>
      </c>
      <c r="O44" s="35">
        <v>0</v>
      </c>
      <c r="P44" s="35">
        <v>18</v>
      </c>
      <c r="Q44" s="35">
        <v>9</v>
      </c>
      <c r="R44" s="35">
        <v>0</v>
      </c>
      <c r="S44" s="35">
        <v>0</v>
      </c>
      <c r="T44" s="35">
        <v>0</v>
      </c>
      <c r="U44" s="35">
        <v>0</v>
      </c>
      <c r="V44" s="63">
        <v>0</v>
      </c>
      <c r="W44" s="64">
        <v>0</v>
      </c>
      <c r="X44" s="104">
        <f t="shared" si="8"/>
        <v>1002</v>
      </c>
      <c r="Y44" s="105">
        <f t="shared" si="9"/>
        <v>807</v>
      </c>
      <c r="Z44" s="104">
        <f t="shared" si="10"/>
        <v>955</v>
      </c>
      <c r="AA44" s="105">
        <f t="shared" si="11"/>
        <v>798</v>
      </c>
    </row>
    <row r="45" spans="1:27" ht="12" customHeight="1" x14ac:dyDescent="0.2">
      <c r="A45" s="94">
        <v>10</v>
      </c>
      <c r="B45" s="36">
        <v>164.99999999999991</v>
      </c>
      <c r="C45" s="36">
        <v>162.99999999999997</v>
      </c>
      <c r="D45" s="36">
        <v>0</v>
      </c>
      <c r="E45" s="36">
        <v>0</v>
      </c>
      <c r="F45" s="36">
        <v>524</v>
      </c>
      <c r="G45" s="36">
        <v>275</v>
      </c>
      <c r="H45" s="36">
        <v>0</v>
      </c>
      <c r="I45" s="36">
        <v>0</v>
      </c>
      <c r="J45" s="36">
        <v>24.999999999999996</v>
      </c>
      <c r="K45" s="36">
        <v>0</v>
      </c>
      <c r="L45" s="36">
        <v>250</v>
      </c>
      <c r="M45" s="36">
        <v>224</v>
      </c>
      <c r="N45" s="36">
        <v>0</v>
      </c>
      <c r="O45" s="36">
        <v>0</v>
      </c>
      <c r="P45" s="36">
        <v>17.999999999999993</v>
      </c>
      <c r="Q45" s="36">
        <v>18</v>
      </c>
      <c r="R45" s="36">
        <v>0</v>
      </c>
      <c r="S45" s="36">
        <v>0</v>
      </c>
      <c r="T45" s="36">
        <v>0</v>
      </c>
      <c r="U45" s="36">
        <v>0</v>
      </c>
      <c r="V45" s="74">
        <v>0</v>
      </c>
      <c r="W45" s="75">
        <v>0</v>
      </c>
      <c r="X45" s="106">
        <f t="shared" si="8"/>
        <v>981.99999999999989</v>
      </c>
      <c r="Y45" s="107">
        <f t="shared" si="9"/>
        <v>680</v>
      </c>
      <c r="Z45" s="106">
        <f t="shared" si="10"/>
        <v>938.99999999999989</v>
      </c>
      <c r="AA45" s="107">
        <f t="shared" si="11"/>
        <v>662</v>
      </c>
    </row>
    <row r="46" spans="1:27" ht="12" customHeight="1" x14ac:dyDescent="0.2">
      <c r="A46" s="92">
        <v>11</v>
      </c>
      <c r="B46" s="34">
        <v>143.99999999999994</v>
      </c>
      <c r="C46" s="34">
        <v>224</v>
      </c>
      <c r="D46" s="34">
        <v>0</v>
      </c>
      <c r="E46" s="34">
        <v>0</v>
      </c>
      <c r="F46" s="34">
        <v>513</v>
      </c>
      <c r="G46" s="34">
        <v>382</v>
      </c>
      <c r="H46" s="34">
        <v>0</v>
      </c>
      <c r="I46" s="34">
        <v>0</v>
      </c>
      <c r="J46" s="34">
        <v>41.999999999999993</v>
      </c>
      <c r="K46" s="34">
        <v>3</v>
      </c>
      <c r="L46" s="34">
        <v>201</v>
      </c>
      <c r="M46" s="34">
        <v>229</v>
      </c>
      <c r="N46" s="34">
        <v>0</v>
      </c>
      <c r="O46" s="34">
        <v>0</v>
      </c>
      <c r="P46" s="34">
        <v>13</v>
      </c>
      <c r="Q46" s="34">
        <v>3</v>
      </c>
      <c r="R46" s="34">
        <v>0</v>
      </c>
      <c r="S46" s="34">
        <v>0</v>
      </c>
      <c r="T46" s="34">
        <v>0</v>
      </c>
      <c r="U46" s="34">
        <v>0</v>
      </c>
      <c r="V46" s="33">
        <v>0</v>
      </c>
      <c r="W46" s="59">
        <v>0</v>
      </c>
      <c r="X46" s="102">
        <f t="shared" si="8"/>
        <v>913</v>
      </c>
      <c r="Y46" s="103">
        <f t="shared" si="9"/>
        <v>841</v>
      </c>
      <c r="Z46" s="102">
        <f t="shared" si="10"/>
        <v>858</v>
      </c>
      <c r="AA46" s="103">
        <f t="shared" si="11"/>
        <v>835</v>
      </c>
    </row>
    <row r="47" spans="1:27" ht="12" customHeight="1" x14ac:dyDescent="0.2">
      <c r="A47" s="93">
        <v>12</v>
      </c>
      <c r="B47" s="35">
        <v>187.99999999999997</v>
      </c>
      <c r="C47" s="35">
        <v>259</v>
      </c>
      <c r="D47" s="35">
        <v>0</v>
      </c>
      <c r="E47" s="35">
        <v>0</v>
      </c>
      <c r="F47" s="35">
        <v>475</v>
      </c>
      <c r="G47" s="35">
        <v>376</v>
      </c>
      <c r="H47" s="35">
        <v>0</v>
      </c>
      <c r="I47" s="35">
        <v>0</v>
      </c>
      <c r="J47" s="35">
        <v>18.999999999999996</v>
      </c>
      <c r="K47" s="35">
        <v>0</v>
      </c>
      <c r="L47" s="35">
        <v>202</v>
      </c>
      <c r="M47" s="35">
        <v>260</v>
      </c>
      <c r="N47" s="35">
        <v>0</v>
      </c>
      <c r="O47" s="35">
        <v>0</v>
      </c>
      <c r="P47" s="35">
        <v>6</v>
      </c>
      <c r="Q47" s="35">
        <v>22</v>
      </c>
      <c r="R47" s="35">
        <v>0</v>
      </c>
      <c r="S47" s="35">
        <v>0</v>
      </c>
      <c r="T47" s="35">
        <v>0</v>
      </c>
      <c r="U47" s="35">
        <v>0</v>
      </c>
      <c r="V47" s="63">
        <v>0</v>
      </c>
      <c r="W47" s="64">
        <v>0</v>
      </c>
      <c r="X47" s="104">
        <f t="shared" si="8"/>
        <v>890</v>
      </c>
      <c r="Y47" s="105">
        <f t="shared" si="9"/>
        <v>917</v>
      </c>
      <c r="Z47" s="104">
        <f t="shared" si="10"/>
        <v>865</v>
      </c>
      <c r="AA47" s="105">
        <f t="shared" si="11"/>
        <v>895</v>
      </c>
    </row>
    <row r="48" spans="1:27" ht="12" customHeight="1" x14ac:dyDescent="0.2">
      <c r="A48" s="94">
        <v>13</v>
      </c>
      <c r="B48" s="36">
        <v>109</v>
      </c>
      <c r="C48" s="36">
        <v>461.00000000000034</v>
      </c>
      <c r="D48" s="36">
        <v>0</v>
      </c>
      <c r="E48" s="36">
        <v>0</v>
      </c>
      <c r="F48" s="36">
        <v>312</v>
      </c>
      <c r="G48" s="36">
        <v>679</v>
      </c>
      <c r="H48" s="36">
        <v>0</v>
      </c>
      <c r="I48" s="36">
        <v>0</v>
      </c>
      <c r="J48" s="36">
        <v>21.999999999999993</v>
      </c>
      <c r="K48" s="36">
        <v>2</v>
      </c>
      <c r="L48" s="36">
        <v>296</v>
      </c>
      <c r="M48" s="36">
        <v>478</v>
      </c>
      <c r="N48" s="36">
        <v>0</v>
      </c>
      <c r="O48" s="36">
        <v>0</v>
      </c>
      <c r="P48" s="36">
        <v>13</v>
      </c>
      <c r="Q48" s="36">
        <v>9</v>
      </c>
      <c r="R48" s="36">
        <v>0</v>
      </c>
      <c r="S48" s="36">
        <v>0</v>
      </c>
      <c r="T48" s="36">
        <v>0</v>
      </c>
      <c r="U48" s="36">
        <v>0</v>
      </c>
      <c r="V48" s="74">
        <v>0</v>
      </c>
      <c r="W48" s="75">
        <v>0</v>
      </c>
      <c r="X48" s="106">
        <f t="shared" si="8"/>
        <v>752</v>
      </c>
      <c r="Y48" s="107">
        <f t="shared" si="9"/>
        <v>1629.0000000000005</v>
      </c>
      <c r="Z48" s="106">
        <f t="shared" si="10"/>
        <v>717</v>
      </c>
      <c r="AA48" s="107">
        <f t="shared" si="11"/>
        <v>1618.0000000000005</v>
      </c>
    </row>
    <row r="49" spans="1:27" ht="12" customHeight="1" x14ac:dyDescent="0.2">
      <c r="A49" s="92">
        <v>14</v>
      </c>
      <c r="B49" s="34">
        <v>151</v>
      </c>
      <c r="C49" s="34">
        <v>360.99999999999983</v>
      </c>
      <c r="D49" s="34">
        <v>0</v>
      </c>
      <c r="E49" s="34">
        <v>0</v>
      </c>
      <c r="F49" s="34">
        <v>344</v>
      </c>
      <c r="G49" s="34">
        <v>462</v>
      </c>
      <c r="H49" s="34">
        <v>0</v>
      </c>
      <c r="I49" s="34">
        <v>0</v>
      </c>
      <c r="J49" s="34">
        <v>16.999999999999996</v>
      </c>
      <c r="K49" s="34">
        <v>2</v>
      </c>
      <c r="L49" s="34">
        <v>202</v>
      </c>
      <c r="M49" s="34">
        <v>291</v>
      </c>
      <c r="N49" s="34">
        <v>0</v>
      </c>
      <c r="O49" s="34">
        <v>0</v>
      </c>
      <c r="P49" s="34">
        <v>32</v>
      </c>
      <c r="Q49" s="34">
        <v>4</v>
      </c>
      <c r="R49" s="34">
        <v>0</v>
      </c>
      <c r="S49" s="34">
        <v>0</v>
      </c>
      <c r="T49" s="34">
        <v>0</v>
      </c>
      <c r="U49" s="34">
        <v>0</v>
      </c>
      <c r="V49" s="33">
        <v>0</v>
      </c>
      <c r="W49" s="59">
        <v>0</v>
      </c>
      <c r="X49" s="102">
        <f t="shared" si="8"/>
        <v>746</v>
      </c>
      <c r="Y49" s="103">
        <f t="shared" si="9"/>
        <v>1119.9999999999998</v>
      </c>
      <c r="Z49" s="102">
        <f t="shared" si="10"/>
        <v>697</v>
      </c>
      <c r="AA49" s="103">
        <f t="shared" si="11"/>
        <v>1113.9999999999998</v>
      </c>
    </row>
    <row r="50" spans="1:27" ht="12" customHeight="1" x14ac:dyDescent="0.2">
      <c r="A50" s="93">
        <v>15</v>
      </c>
      <c r="B50" s="35">
        <v>104.99999999999997</v>
      </c>
      <c r="C50" s="35">
        <v>172</v>
      </c>
      <c r="D50" s="35">
        <v>0</v>
      </c>
      <c r="E50" s="35">
        <v>0</v>
      </c>
      <c r="F50" s="35">
        <v>388</v>
      </c>
      <c r="G50" s="35">
        <v>253</v>
      </c>
      <c r="H50" s="35">
        <v>0</v>
      </c>
      <c r="I50" s="35">
        <v>0</v>
      </c>
      <c r="J50" s="35">
        <v>20.999999999999993</v>
      </c>
      <c r="K50" s="35">
        <v>0</v>
      </c>
      <c r="L50" s="35">
        <v>177</v>
      </c>
      <c r="M50" s="35">
        <v>127</v>
      </c>
      <c r="N50" s="35">
        <v>0</v>
      </c>
      <c r="O50" s="35">
        <v>0</v>
      </c>
      <c r="P50" s="35">
        <v>8.9999999999999982</v>
      </c>
      <c r="Q50" s="35">
        <v>12</v>
      </c>
      <c r="R50" s="35">
        <v>0</v>
      </c>
      <c r="S50" s="35">
        <v>0</v>
      </c>
      <c r="T50" s="35">
        <v>0</v>
      </c>
      <c r="U50" s="35">
        <v>0</v>
      </c>
      <c r="V50" s="63">
        <v>0</v>
      </c>
      <c r="W50" s="64">
        <v>0</v>
      </c>
      <c r="X50" s="104">
        <f t="shared" si="8"/>
        <v>700</v>
      </c>
      <c r="Y50" s="105">
        <f t="shared" si="9"/>
        <v>564</v>
      </c>
      <c r="Z50" s="104">
        <f t="shared" si="10"/>
        <v>670</v>
      </c>
      <c r="AA50" s="105">
        <f t="shared" si="11"/>
        <v>552</v>
      </c>
    </row>
    <row r="51" spans="1:27" ht="12" customHeight="1" thickBot="1" x14ac:dyDescent="0.25">
      <c r="A51" s="95" t="s">
        <v>17</v>
      </c>
      <c r="B51" s="28">
        <f t="shared" ref="B51:Q51" si="12">SUM(B36:B50)</f>
        <v>2403</v>
      </c>
      <c r="C51" s="28">
        <f t="shared" si="12"/>
        <v>3240.0000000000005</v>
      </c>
      <c r="D51" s="28">
        <f t="shared" si="12"/>
        <v>0</v>
      </c>
      <c r="E51" s="28">
        <f t="shared" si="12"/>
        <v>0</v>
      </c>
      <c r="F51" s="28">
        <f t="shared" si="12"/>
        <v>6729</v>
      </c>
      <c r="G51" s="28">
        <f t="shared" si="12"/>
        <v>5163</v>
      </c>
      <c r="H51" s="28">
        <f t="shared" si="12"/>
        <v>0</v>
      </c>
      <c r="I51" s="28">
        <f t="shared" si="12"/>
        <v>0</v>
      </c>
      <c r="J51" s="28">
        <f t="shared" si="12"/>
        <v>471</v>
      </c>
      <c r="K51" s="28">
        <f t="shared" si="12"/>
        <v>20</v>
      </c>
      <c r="L51" s="28">
        <f t="shared" si="12"/>
        <v>4105</v>
      </c>
      <c r="M51" s="28">
        <f t="shared" si="12"/>
        <v>3504</v>
      </c>
      <c r="N51" s="28">
        <f t="shared" si="12"/>
        <v>0</v>
      </c>
      <c r="O51" s="28">
        <f t="shared" si="12"/>
        <v>0</v>
      </c>
      <c r="P51" s="28">
        <f t="shared" si="12"/>
        <v>525</v>
      </c>
      <c r="Q51" s="28">
        <f t="shared" si="12"/>
        <v>238</v>
      </c>
      <c r="R51" s="28">
        <v>0</v>
      </c>
      <c r="S51" s="28">
        <v>0</v>
      </c>
      <c r="T51" s="28">
        <f>SUM(T36:T50)</f>
        <v>0</v>
      </c>
      <c r="U51" s="28">
        <f>SUM(U36:U50)</f>
        <v>0</v>
      </c>
      <c r="V51" s="28">
        <f>SUM(V36:V50)</f>
        <v>0</v>
      </c>
      <c r="W51" s="29">
        <f>SUM(W36:W50)</f>
        <v>0</v>
      </c>
      <c r="X51" s="96">
        <f t="shared" ref="X51:Y53" si="13">SUM(B51,D51,F51,H51,J51,L51,N51,P51)</f>
        <v>14233</v>
      </c>
      <c r="Y51" s="29">
        <f t="shared" si="13"/>
        <v>12165</v>
      </c>
      <c r="Z51" s="96">
        <f t="shared" ref="Z51:AA53" si="14">SUM(B51,F51,L51)</f>
        <v>13237</v>
      </c>
      <c r="AA51" s="29">
        <f t="shared" si="14"/>
        <v>11907</v>
      </c>
    </row>
    <row r="52" spans="1:27" ht="12" customHeight="1" x14ac:dyDescent="0.2">
      <c r="A52" s="97" t="s">
        <v>18</v>
      </c>
      <c r="B52" s="63">
        <v>34</v>
      </c>
      <c r="C52" s="63">
        <v>0</v>
      </c>
      <c r="D52" s="63">
        <v>0</v>
      </c>
      <c r="E52" s="63">
        <v>0</v>
      </c>
      <c r="F52" s="63">
        <v>42</v>
      </c>
      <c r="G52" s="63">
        <v>0</v>
      </c>
      <c r="H52" s="63">
        <v>0</v>
      </c>
      <c r="I52" s="63">
        <v>0</v>
      </c>
      <c r="J52" s="63">
        <v>0</v>
      </c>
      <c r="K52" s="63">
        <v>0</v>
      </c>
      <c r="L52" s="63">
        <v>210</v>
      </c>
      <c r="M52" s="63">
        <v>0</v>
      </c>
      <c r="N52" s="63">
        <v>0</v>
      </c>
      <c r="O52" s="63">
        <v>0</v>
      </c>
      <c r="P52" s="63">
        <v>3</v>
      </c>
      <c r="Q52" s="63">
        <v>0</v>
      </c>
      <c r="R52" s="37">
        <v>0</v>
      </c>
      <c r="S52" s="37">
        <v>0</v>
      </c>
      <c r="T52" s="63">
        <v>0</v>
      </c>
      <c r="U52" s="63">
        <v>0</v>
      </c>
      <c r="V52" s="63">
        <v>0</v>
      </c>
      <c r="W52" s="64">
        <v>0</v>
      </c>
      <c r="X52" s="98">
        <f t="shared" si="13"/>
        <v>289</v>
      </c>
      <c r="Y52" s="99">
        <f t="shared" si="13"/>
        <v>0</v>
      </c>
      <c r="Z52" s="98">
        <f t="shared" si="14"/>
        <v>286</v>
      </c>
      <c r="AA52" s="99">
        <f t="shared" si="14"/>
        <v>0</v>
      </c>
    </row>
    <row r="53" spans="1:27" ht="12" customHeight="1" thickBot="1" x14ac:dyDescent="0.25">
      <c r="A53" s="95" t="s">
        <v>19</v>
      </c>
      <c r="B53" s="28">
        <f t="shared" ref="B53:Q53" si="15">SUM(B51:B52)</f>
        <v>2437</v>
      </c>
      <c r="C53" s="28">
        <f t="shared" si="15"/>
        <v>3240.0000000000005</v>
      </c>
      <c r="D53" s="28">
        <f t="shared" si="15"/>
        <v>0</v>
      </c>
      <c r="E53" s="28">
        <f t="shared" si="15"/>
        <v>0</v>
      </c>
      <c r="F53" s="28">
        <f t="shared" si="15"/>
        <v>6771</v>
      </c>
      <c r="G53" s="28">
        <f t="shared" si="15"/>
        <v>5163</v>
      </c>
      <c r="H53" s="28">
        <f t="shared" si="15"/>
        <v>0</v>
      </c>
      <c r="I53" s="28">
        <f t="shared" si="15"/>
        <v>0</v>
      </c>
      <c r="J53" s="28">
        <f t="shared" si="15"/>
        <v>471</v>
      </c>
      <c r="K53" s="28">
        <f t="shared" si="15"/>
        <v>20</v>
      </c>
      <c r="L53" s="28">
        <f t="shared" si="15"/>
        <v>4315</v>
      </c>
      <c r="M53" s="28">
        <f t="shared" si="15"/>
        <v>3504</v>
      </c>
      <c r="N53" s="28">
        <f t="shared" si="15"/>
        <v>0</v>
      </c>
      <c r="O53" s="28">
        <f t="shared" si="15"/>
        <v>0</v>
      </c>
      <c r="P53" s="28">
        <f t="shared" si="15"/>
        <v>528</v>
      </c>
      <c r="Q53" s="28">
        <f t="shared" si="15"/>
        <v>238</v>
      </c>
      <c r="R53" s="28">
        <v>0</v>
      </c>
      <c r="S53" s="28">
        <v>0</v>
      </c>
      <c r="T53" s="28">
        <f>SUM(T51:T52)</f>
        <v>0</v>
      </c>
      <c r="U53" s="28">
        <f>SUM(U51:U52)</f>
        <v>0</v>
      </c>
      <c r="V53" s="28">
        <v>0</v>
      </c>
      <c r="W53" s="29">
        <f>SUM(W51:W52)</f>
        <v>0</v>
      </c>
      <c r="X53" s="96">
        <f t="shared" si="13"/>
        <v>14522</v>
      </c>
      <c r="Y53" s="29">
        <f t="shared" si="13"/>
        <v>12165</v>
      </c>
      <c r="Z53" s="96">
        <f t="shared" si="14"/>
        <v>13523</v>
      </c>
      <c r="AA53" s="29">
        <f t="shared" si="14"/>
        <v>11907</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291</v>
      </c>
      <c r="D55" s="100"/>
    </row>
    <row r="56" spans="1:27" ht="12" customHeight="1" x14ac:dyDescent="0.2">
      <c r="X56" s="108" t="str">
        <f>IF(X51-X27=0," ",X51-X27)</f>
        <v xml:space="preserve"> </v>
      </c>
      <c r="Y56" s="108" t="str">
        <f>IF(Y51-Y27=0," ",Y51-Y27)</f>
        <v xml:space="preserve"> </v>
      </c>
      <c r="Z56" s="108" t="str">
        <f>IF(Z51-Z27=0," ",Z51-Z27)</f>
        <v xml:space="preserve"> </v>
      </c>
      <c r="AA56" s="108" t="str">
        <f>IF(AA51-AA27=0," ",AA51-AA27)</f>
        <v xml:space="preserve"> </v>
      </c>
    </row>
    <row r="57" spans="1:27" ht="17.25" customHeight="1" thickBot="1" x14ac:dyDescent="0.35">
      <c r="A57" s="53" t="s">
        <v>180</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16">SUM(B14:B15,B19:B22)</f>
        <v>601</v>
      </c>
      <c r="C60" s="34">
        <f t="shared" si="16"/>
        <v>1319</v>
      </c>
      <c r="D60" s="34">
        <f t="shared" si="16"/>
        <v>0</v>
      </c>
      <c r="E60" s="34">
        <f t="shared" si="16"/>
        <v>0</v>
      </c>
      <c r="F60" s="34">
        <f t="shared" si="16"/>
        <v>1686</v>
      </c>
      <c r="G60" s="34">
        <f t="shared" si="16"/>
        <v>1913</v>
      </c>
      <c r="H60" s="34">
        <f t="shared" si="16"/>
        <v>0</v>
      </c>
      <c r="I60" s="34">
        <f t="shared" si="16"/>
        <v>0</v>
      </c>
      <c r="J60" s="34">
        <f t="shared" si="16"/>
        <v>108</v>
      </c>
      <c r="K60" s="34">
        <f t="shared" si="16"/>
        <v>7</v>
      </c>
      <c r="L60" s="34">
        <f t="shared" si="16"/>
        <v>983</v>
      </c>
      <c r="M60" s="34">
        <f t="shared" si="16"/>
        <v>1254</v>
      </c>
      <c r="N60" s="34">
        <f t="shared" si="16"/>
        <v>0</v>
      </c>
      <c r="O60" s="34">
        <f t="shared" si="16"/>
        <v>0</v>
      </c>
      <c r="P60" s="34">
        <f t="shared" si="16"/>
        <v>44</v>
      </c>
      <c r="Q60" s="34">
        <f t="shared" si="16"/>
        <v>43</v>
      </c>
      <c r="R60" s="34">
        <f t="shared" si="16"/>
        <v>0</v>
      </c>
      <c r="S60" s="34">
        <f t="shared" si="16"/>
        <v>0</v>
      </c>
      <c r="T60" s="33">
        <v>0</v>
      </c>
      <c r="U60" s="33">
        <v>0</v>
      </c>
      <c r="V60" s="33">
        <f>SUM(V14:V15,V19:V22)</f>
        <v>0</v>
      </c>
      <c r="W60" s="59">
        <f>SUM(W14:W15,W19:W22)</f>
        <v>0</v>
      </c>
      <c r="X60" s="102">
        <f t="shared" ref="X60:Y65" si="17">SUM(B60,D60,F60,H60,J60,L60,N60,P60)</f>
        <v>3422</v>
      </c>
      <c r="Y60" s="103">
        <f t="shared" si="17"/>
        <v>4536</v>
      </c>
      <c r="Z60" s="102">
        <f t="shared" si="16"/>
        <v>3270</v>
      </c>
      <c r="AA60" s="103">
        <f t="shared" si="16"/>
        <v>4486</v>
      </c>
    </row>
    <row r="61" spans="1:27" ht="12" customHeight="1" x14ac:dyDescent="0.2">
      <c r="A61" s="92" t="s">
        <v>26</v>
      </c>
      <c r="B61" s="34">
        <f t="shared" ref="B61:AA61" si="18">SUM(B6:B8,B11:B13,B16:B17,B23)</f>
        <v>944</v>
      </c>
      <c r="C61" s="34">
        <f t="shared" si="18"/>
        <v>1449</v>
      </c>
      <c r="D61" s="34">
        <f t="shared" si="18"/>
        <v>0</v>
      </c>
      <c r="E61" s="34">
        <f t="shared" si="18"/>
        <v>0</v>
      </c>
      <c r="F61" s="34">
        <f t="shared" si="18"/>
        <v>2969</v>
      </c>
      <c r="G61" s="34">
        <f t="shared" si="18"/>
        <v>2403</v>
      </c>
      <c r="H61" s="34">
        <f t="shared" si="18"/>
        <v>0</v>
      </c>
      <c r="I61" s="34">
        <f t="shared" si="18"/>
        <v>0</v>
      </c>
      <c r="J61" s="34">
        <f t="shared" si="18"/>
        <v>204.99999999999997</v>
      </c>
      <c r="K61" s="34">
        <f t="shared" si="18"/>
        <v>5</v>
      </c>
      <c r="L61" s="34">
        <f t="shared" si="18"/>
        <v>2001</v>
      </c>
      <c r="M61" s="34">
        <f t="shared" si="18"/>
        <v>1688</v>
      </c>
      <c r="N61" s="34">
        <f t="shared" si="18"/>
        <v>0</v>
      </c>
      <c r="O61" s="34">
        <f t="shared" si="18"/>
        <v>0</v>
      </c>
      <c r="P61" s="34">
        <f t="shared" si="18"/>
        <v>376</v>
      </c>
      <c r="Q61" s="34">
        <f t="shared" si="18"/>
        <v>139</v>
      </c>
      <c r="R61" s="34">
        <f t="shared" si="18"/>
        <v>0</v>
      </c>
      <c r="S61" s="34">
        <f t="shared" si="18"/>
        <v>0</v>
      </c>
      <c r="T61" s="33">
        <v>0</v>
      </c>
      <c r="U61" s="33">
        <v>0</v>
      </c>
      <c r="V61" s="33">
        <f>SUM(V6:V8,V11:V13,V16:V17,V23)</f>
        <v>0</v>
      </c>
      <c r="W61" s="59">
        <f>SUM(W6:W8,W11:W13,W16:W17,W23)</f>
        <v>0</v>
      </c>
      <c r="X61" s="102">
        <f t="shared" si="17"/>
        <v>6495</v>
      </c>
      <c r="Y61" s="103">
        <f t="shared" si="17"/>
        <v>5684</v>
      </c>
      <c r="Z61" s="102">
        <f t="shared" si="18"/>
        <v>5914</v>
      </c>
      <c r="AA61" s="103">
        <f t="shared" si="18"/>
        <v>5540</v>
      </c>
    </row>
    <row r="62" spans="1:27" ht="12" customHeight="1" x14ac:dyDescent="0.2">
      <c r="A62" s="93" t="s">
        <v>27</v>
      </c>
      <c r="B62" s="35">
        <f t="shared" ref="B62:AA62" si="19">SUM(B9:B10,B18,B24:B26)</f>
        <v>858</v>
      </c>
      <c r="C62" s="35">
        <f t="shared" si="19"/>
        <v>472</v>
      </c>
      <c r="D62" s="35">
        <f t="shared" si="19"/>
        <v>0</v>
      </c>
      <c r="E62" s="35">
        <f t="shared" si="19"/>
        <v>0</v>
      </c>
      <c r="F62" s="35">
        <f t="shared" si="19"/>
        <v>2074</v>
      </c>
      <c r="G62" s="35">
        <f t="shared" si="19"/>
        <v>847</v>
      </c>
      <c r="H62" s="35">
        <f t="shared" si="19"/>
        <v>0</v>
      </c>
      <c r="I62" s="35">
        <f t="shared" si="19"/>
        <v>0</v>
      </c>
      <c r="J62" s="35">
        <f t="shared" si="19"/>
        <v>157.99999999999997</v>
      </c>
      <c r="K62" s="35">
        <f t="shared" si="19"/>
        <v>8</v>
      </c>
      <c r="L62" s="35">
        <f t="shared" si="19"/>
        <v>1121</v>
      </c>
      <c r="M62" s="35">
        <f t="shared" si="19"/>
        <v>562</v>
      </c>
      <c r="N62" s="35">
        <f t="shared" si="19"/>
        <v>0</v>
      </c>
      <c r="O62" s="35">
        <f t="shared" si="19"/>
        <v>0</v>
      </c>
      <c r="P62" s="35">
        <f t="shared" si="19"/>
        <v>105</v>
      </c>
      <c r="Q62" s="35">
        <f t="shared" si="19"/>
        <v>56</v>
      </c>
      <c r="R62" s="35">
        <f t="shared" si="19"/>
        <v>0</v>
      </c>
      <c r="S62" s="35">
        <f t="shared" si="19"/>
        <v>0</v>
      </c>
      <c r="T62" s="63">
        <v>0</v>
      </c>
      <c r="U62" s="63">
        <v>0</v>
      </c>
      <c r="V62" s="63">
        <f>SUM(V9:V10,V18,V24:V26)</f>
        <v>0</v>
      </c>
      <c r="W62" s="64">
        <f>SUM(W9:W10,W18,W24:W26)</f>
        <v>0</v>
      </c>
      <c r="X62" s="104">
        <f t="shared" si="17"/>
        <v>4316</v>
      </c>
      <c r="Y62" s="105">
        <f t="shared" si="17"/>
        <v>1945</v>
      </c>
      <c r="Z62" s="104">
        <f t="shared" si="19"/>
        <v>4053</v>
      </c>
      <c r="AA62" s="105">
        <f t="shared" si="19"/>
        <v>1881</v>
      </c>
    </row>
    <row r="63" spans="1:27" ht="12" customHeight="1" thickBot="1" x14ac:dyDescent="0.25">
      <c r="A63" s="95" t="s">
        <v>17</v>
      </c>
      <c r="B63" s="28">
        <f t="shared" ref="B63:W63" si="20">SUM(B60:B62)</f>
        <v>2403</v>
      </c>
      <c r="C63" s="28">
        <f t="shared" si="20"/>
        <v>3240</v>
      </c>
      <c r="D63" s="28">
        <f t="shared" si="20"/>
        <v>0</v>
      </c>
      <c r="E63" s="28">
        <f t="shared" si="20"/>
        <v>0</v>
      </c>
      <c r="F63" s="28">
        <f t="shared" si="20"/>
        <v>6729</v>
      </c>
      <c r="G63" s="28">
        <f t="shared" si="20"/>
        <v>5163</v>
      </c>
      <c r="H63" s="28">
        <f t="shared" si="20"/>
        <v>0</v>
      </c>
      <c r="I63" s="28">
        <f t="shared" si="20"/>
        <v>0</v>
      </c>
      <c r="J63" s="28">
        <f t="shared" si="20"/>
        <v>471</v>
      </c>
      <c r="K63" s="28">
        <f t="shared" si="20"/>
        <v>20</v>
      </c>
      <c r="L63" s="28">
        <f t="shared" si="20"/>
        <v>4105</v>
      </c>
      <c r="M63" s="28">
        <f t="shared" si="20"/>
        <v>3504</v>
      </c>
      <c r="N63" s="28">
        <f t="shared" si="20"/>
        <v>0</v>
      </c>
      <c r="O63" s="28">
        <f t="shared" si="20"/>
        <v>0</v>
      </c>
      <c r="P63" s="28">
        <f t="shared" si="20"/>
        <v>525</v>
      </c>
      <c r="Q63" s="28">
        <f t="shared" si="20"/>
        <v>238</v>
      </c>
      <c r="R63" s="28">
        <f t="shared" si="20"/>
        <v>0</v>
      </c>
      <c r="S63" s="28">
        <f t="shared" si="20"/>
        <v>0</v>
      </c>
      <c r="T63" s="28">
        <f t="shared" si="20"/>
        <v>0</v>
      </c>
      <c r="U63" s="28">
        <f t="shared" si="20"/>
        <v>0</v>
      </c>
      <c r="V63" s="28">
        <f t="shared" si="20"/>
        <v>0</v>
      </c>
      <c r="W63" s="29">
        <f t="shared" si="20"/>
        <v>0</v>
      </c>
      <c r="X63" s="96">
        <f t="shared" si="17"/>
        <v>14233</v>
      </c>
      <c r="Y63" s="29">
        <f t="shared" si="17"/>
        <v>12165</v>
      </c>
      <c r="Z63" s="96">
        <f>SUM(Z60:Z62)</f>
        <v>13237</v>
      </c>
      <c r="AA63" s="178">
        <f>SUM(AA60:AA62)</f>
        <v>11907</v>
      </c>
    </row>
    <row r="64" spans="1:27" ht="12" customHeight="1" x14ac:dyDescent="0.2">
      <c r="A64" s="97" t="s">
        <v>18</v>
      </c>
      <c r="B64" s="37">
        <f t="shared" ref="B64:S64" si="21">B28</f>
        <v>34</v>
      </c>
      <c r="C64" s="37">
        <f t="shared" si="21"/>
        <v>0</v>
      </c>
      <c r="D64" s="37">
        <f t="shared" si="21"/>
        <v>0</v>
      </c>
      <c r="E64" s="37">
        <f t="shared" si="21"/>
        <v>0</v>
      </c>
      <c r="F64" s="37">
        <f t="shared" si="21"/>
        <v>42</v>
      </c>
      <c r="G64" s="37">
        <f t="shared" si="21"/>
        <v>0</v>
      </c>
      <c r="H64" s="37">
        <f t="shared" si="21"/>
        <v>0</v>
      </c>
      <c r="I64" s="37">
        <f t="shared" si="21"/>
        <v>0</v>
      </c>
      <c r="J64" s="37">
        <f t="shared" si="21"/>
        <v>0</v>
      </c>
      <c r="K64" s="37">
        <f t="shared" si="21"/>
        <v>0</v>
      </c>
      <c r="L64" s="37">
        <f t="shared" si="21"/>
        <v>210</v>
      </c>
      <c r="M64" s="37">
        <f t="shared" si="21"/>
        <v>0</v>
      </c>
      <c r="N64" s="37">
        <f t="shared" si="21"/>
        <v>0</v>
      </c>
      <c r="O64" s="37">
        <f t="shared" si="21"/>
        <v>0</v>
      </c>
      <c r="P64" s="37">
        <f t="shared" si="21"/>
        <v>3</v>
      </c>
      <c r="Q64" s="37">
        <f t="shared" si="21"/>
        <v>0</v>
      </c>
      <c r="R64" s="37">
        <f t="shared" si="21"/>
        <v>0</v>
      </c>
      <c r="S64" s="37">
        <f t="shared" si="21"/>
        <v>0</v>
      </c>
      <c r="T64" s="63">
        <v>0</v>
      </c>
      <c r="U64" s="63">
        <v>0</v>
      </c>
      <c r="V64" s="63">
        <f>V28</f>
        <v>0</v>
      </c>
      <c r="W64" s="64">
        <f>W28</f>
        <v>0</v>
      </c>
      <c r="X64" s="98">
        <f t="shared" si="17"/>
        <v>289</v>
      </c>
      <c r="Y64" s="99">
        <f t="shared" si="17"/>
        <v>0</v>
      </c>
      <c r="Z64" s="98">
        <f>SUM(B64,F64,L64)</f>
        <v>286</v>
      </c>
      <c r="AA64" s="99">
        <f>SUM(C64,G64,M64,U64)</f>
        <v>0</v>
      </c>
    </row>
    <row r="65" spans="1:27" ht="12" customHeight="1" thickBot="1" x14ac:dyDescent="0.25">
      <c r="A65" s="95" t="s">
        <v>19</v>
      </c>
      <c r="B65" s="28">
        <f t="shared" ref="B65:W65" si="22">SUM(B63:B64)</f>
        <v>2437</v>
      </c>
      <c r="C65" s="28">
        <f t="shared" si="22"/>
        <v>3240</v>
      </c>
      <c r="D65" s="28">
        <f t="shared" si="22"/>
        <v>0</v>
      </c>
      <c r="E65" s="28">
        <f t="shared" si="22"/>
        <v>0</v>
      </c>
      <c r="F65" s="28">
        <f t="shared" si="22"/>
        <v>6771</v>
      </c>
      <c r="G65" s="28">
        <f t="shared" si="22"/>
        <v>5163</v>
      </c>
      <c r="H65" s="28">
        <f t="shared" si="22"/>
        <v>0</v>
      </c>
      <c r="I65" s="28">
        <f t="shared" si="22"/>
        <v>0</v>
      </c>
      <c r="J65" s="28">
        <f t="shared" si="22"/>
        <v>471</v>
      </c>
      <c r="K65" s="28">
        <f t="shared" si="22"/>
        <v>20</v>
      </c>
      <c r="L65" s="28">
        <f t="shared" si="22"/>
        <v>4315</v>
      </c>
      <c r="M65" s="28">
        <f t="shared" si="22"/>
        <v>3504</v>
      </c>
      <c r="N65" s="28">
        <f t="shared" si="22"/>
        <v>0</v>
      </c>
      <c r="O65" s="28">
        <f t="shared" si="22"/>
        <v>0</v>
      </c>
      <c r="P65" s="28">
        <f t="shared" si="22"/>
        <v>528</v>
      </c>
      <c r="Q65" s="28">
        <f t="shared" si="22"/>
        <v>238</v>
      </c>
      <c r="R65" s="28">
        <f t="shared" si="22"/>
        <v>0</v>
      </c>
      <c r="S65" s="28">
        <f t="shared" si="22"/>
        <v>0</v>
      </c>
      <c r="T65" s="28">
        <f t="shared" si="22"/>
        <v>0</v>
      </c>
      <c r="U65" s="28">
        <f t="shared" si="22"/>
        <v>0</v>
      </c>
      <c r="V65" s="28">
        <f t="shared" si="22"/>
        <v>0</v>
      </c>
      <c r="W65" s="29">
        <f t="shared" si="22"/>
        <v>0</v>
      </c>
      <c r="X65" s="96">
        <f t="shared" si="17"/>
        <v>14522</v>
      </c>
      <c r="Y65" s="29">
        <f t="shared" si="17"/>
        <v>12165</v>
      </c>
      <c r="Z65" s="96">
        <f>SUM(B65,F65,L65)</f>
        <v>13523</v>
      </c>
      <c r="AA65" s="29">
        <f>SUM(C65,G65,M65)</f>
        <v>11907</v>
      </c>
    </row>
    <row r="66" spans="1:27" ht="12" customHeight="1" x14ac:dyDescent="0.2">
      <c r="A66" s="79" t="s">
        <v>28</v>
      </c>
    </row>
    <row r="67" spans="1:27" ht="12" customHeight="1" x14ac:dyDescent="0.2">
      <c r="A67" s="77" t="s">
        <v>291</v>
      </c>
    </row>
  </sheetData>
  <mergeCells count="43">
    <mergeCell ref="Z34:AA34"/>
    <mergeCell ref="L34:M34"/>
    <mergeCell ref="N34:O34"/>
    <mergeCell ref="P34:Q34"/>
    <mergeCell ref="A4:A5"/>
    <mergeCell ref="B4:C4"/>
    <mergeCell ref="D4:E4"/>
    <mergeCell ref="F4:G4"/>
    <mergeCell ref="H4:I4"/>
    <mergeCell ref="J4:K4"/>
    <mergeCell ref="Z4:AA4"/>
    <mergeCell ref="L4:M4"/>
    <mergeCell ref="N4:O4"/>
    <mergeCell ref="P4:Q4"/>
    <mergeCell ref="X4:Y4"/>
    <mergeCell ref="R4:S4"/>
    <mergeCell ref="A34:A35"/>
    <mergeCell ref="A58:A59"/>
    <mergeCell ref="B34:C34"/>
    <mergeCell ref="D34:E34"/>
    <mergeCell ref="F34:G34"/>
    <mergeCell ref="Z58:AA58"/>
    <mergeCell ref="L58:M58"/>
    <mergeCell ref="N58:O58"/>
    <mergeCell ref="P58:Q58"/>
    <mergeCell ref="X58:Y58"/>
    <mergeCell ref="R58:S58"/>
    <mergeCell ref="T58:U58"/>
    <mergeCell ref="V58:W58"/>
    <mergeCell ref="B1:Y1"/>
    <mergeCell ref="B58:C58"/>
    <mergeCell ref="D58:E58"/>
    <mergeCell ref="F58:G58"/>
    <mergeCell ref="H58:I58"/>
    <mergeCell ref="J58:K58"/>
    <mergeCell ref="H34:I34"/>
    <mergeCell ref="J34:K34"/>
    <mergeCell ref="X34:Y34"/>
    <mergeCell ref="T4:U4"/>
    <mergeCell ref="V4:W4"/>
    <mergeCell ref="R34:S34"/>
    <mergeCell ref="T34:U34"/>
    <mergeCell ref="V34:W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AA67"/>
  <sheetViews>
    <sheetView showGridLines="0" zoomScaleNormal="100" workbookViewId="0">
      <pane xSplit="1" ySplit="5" topLeftCell="B21"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9" width="7.6640625" style="54" hidden="1" customWidth="1"/>
    <col min="20" max="21" width="7.6640625" style="54" customWidth="1"/>
    <col min="22" max="23" width="7.6640625" style="54" hidden="1" customWidth="1"/>
    <col min="24" max="27" width="7.6640625" style="54" customWidth="1"/>
    <col min="28" max="16384" width="11.44140625" style="54"/>
  </cols>
  <sheetData>
    <row r="1" spans="1:27" s="52" customFormat="1" ht="59.25" customHeight="1" thickBot="1" x14ac:dyDescent="0.3">
      <c r="A1" s="51"/>
      <c r="B1" s="432" t="s">
        <v>190</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c r="Q2" s="112"/>
      <c r="T2" s="112"/>
      <c r="U2" s="112"/>
    </row>
    <row r="3" spans="1:27" ht="19.5" customHeight="1" thickBot="1" x14ac:dyDescent="0.35">
      <c r="A3" s="50" t="s">
        <v>196</v>
      </c>
      <c r="B3" s="2"/>
      <c r="C3" s="2"/>
      <c r="D3" s="2"/>
      <c r="E3" s="2"/>
      <c r="F3" s="2"/>
      <c r="G3" s="2"/>
      <c r="H3" s="2"/>
      <c r="I3" s="2"/>
      <c r="J3" s="2"/>
      <c r="K3" s="2"/>
      <c r="L3" s="2"/>
      <c r="M3" s="2"/>
    </row>
    <row r="4" spans="1:27" ht="34.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433"/>
      <c r="X4" s="417" t="s">
        <v>19</v>
      </c>
      <c r="Y4" s="404"/>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6" t="s">
        <v>10</v>
      </c>
      <c r="Z5" s="57" t="s">
        <v>9</v>
      </c>
      <c r="AA5" s="56" t="s">
        <v>10</v>
      </c>
    </row>
    <row r="6" spans="1:27" ht="12" customHeight="1" x14ac:dyDescent="0.2">
      <c r="A6" s="92">
        <v>1</v>
      </c>
      <c r="B6" s="176">
        <v>3067.9999999999991</v>
      </c>
      <c r="C6" s="176">
        <v>6990</v>
      </c>
      <c r="D6" s="176">
        <v>0</v>
      </c>
      <c r="E6" s="176">
        <v>55</v>
      </c>
      <c r="F6" s="176">
        <v>9029.0000000000036</v>
      </c>
      <c r="G6" s="176">
        <v>12304.999999999991</v>
      </c>
      <c r="H6" s="176">
        <v>54.999999999999993</v>
      </c>
      <c r="I6" s="176">
        <v>166</v>
      </c>
      <c r="J6" s="176">
        <v>449</v>
      </c>
      <c r="K6" s="176">
        <v>0</v>
      </c>
      <c r="L6" s="176">
        <v>7279.0000000000018</v>
      </c>
      <c r="M6" s="176">
        <v>7935</v>
      </c>
      <c r="N6" s="176">
        <v>0</v>
      </c>
      <c r="O6" s="176">
        <v>0</v>
      </c>
      <c r="P6" s="176">
        <v>2732.0000000000005</v>
      </c>
      <c r="Q6" s="34">
        <v>2857</v>
      </c>
      <c r="R6" s="34"/>
      <c r="S6" s="34"/>
      <c r="T6" s="33">
        <v>15385</v>
      </c>
      <c r="U6" s="33">
        <v>27231</v>
      </c>
      <c r="V6" s="33">
        <v>0</v>
      </c>
      <c r="W6" s="125">
        <v>0</v>
      </c>
      <c r="X6" s="102">
        <f t="shared" ref="X6:X26" si="0">+B6+D6+F6+H6+J6+L6+N6+P6+T6</f>
        <v>37997.000000000007</v>
      </c>
      <c r="Y6" s="103">
        <f t="shared" ref="Y6:Y26" si="1">+C6+E6+G6+I6+K6+M6+O6+Q6+U6</f>
        <v>57538.999999999993</v>
      </c>
      <c r="Z6" s="102">
        <f t="shared" ref="Z6:Z26" si="2">+B6+F6+L6+T6</f>
        <v>34761.000000000007</v>
      </c>
      <c r="AA6" s="103">
        <f t="shared" ref="AA6:AA26" si="3">+C6+G6+M6+U6</f>
        <v>54460.999999999993</v>
      </c>
    </row>
    <row r="7" spans="1:27" ht="12" customHeight="1" x14ac:dyDescent="0.2">
      <c r="A7" s="92">
        <v>2</v>
      </c>
      <c r="B7" s="34">
        <v>2334</v>
      </c>
      <c r="C7" s="34">
        <v>4010</v>
      </c>
      <c r="D7" s="34">
        <v>0</v>
      </c>
      <c r="E7" s="34">
        <v>56</v>
      </c>
      <c r="F7" s="34">
        <v>6657</v>
      </c>
      <c r="G7" s="34">
        <v>8415.0000000000018</v>
      </c>
      <c r="H7" s="34">
        <v>65</v>
      </c>
      <c r="I7" s="34">
        <v>449</v>
      </c>
      <c r="J7" s="34">
        <v>297</v>
      </c>
      <c r="K7" s="34">
        <v>0</v>
      </c>
      <c r="L7" s="34">
        <v>7113.9999999999945</v>
      </c>
      <c r="M7" s="34">
        <v>4648.0000000000027</v>
      </c>
      <c r="N7" s="34">
        <v>0</v>
      </c>
      <c r="O7" s="34">
        <v>0</v>
      </c>
      <c r="P7" s="34">
        <v>933</v>
      </c>
      <c r="Q7" s="34">
        <v>267</v>
      </c>
      <c r="R7" s="34"/>
      <c r="S7" s="34"/>
      <c r="T7" s="33">
        <v>2705</v>
      </c>
      <c r="U7" s="33">
        <v>4184.9999999999991</v>
      </c>
      <c r="V7" s="33">
        <v>0</v>
      </c>
      <c r="W7" s="125">
        <v>0</v>
      </c>
      <c r="X7" s="102">
        <f t="shared" si="0"/>
        <v>20104.999999999993</v>
      </c>
      <c r="Y7" s="103">
        <f t="shared" si="1"/>
        <v>22030.000000000004</v>
      </c>
      <c r="Z7" s="102">
        <f t="shared" si="2"/>
        <v>18809.999999999993</v>
      </c>
      <c r="AA7" s="103">
        <f t="shared" si="3"/>
        <v>21258.000000000004</v>
      </c>
    </row>
    <row r="8" spans="1:27" ht="12" customHeight="1" x14ac:dyDescent="0.2">
      <c r="A8" s="93">
        <v>3</v>
      </c>
      <c r="B8" s="35">
        <v>1473</v>
      </c>
      <c r="C8" s="35">
        <v>2405</v>
      </c>
      <c r="D8" s="35">
        <v>14</v>
      </c>
      <c r="E8" s="35">
        <v>0</v>
      </c>
      <c r="F8" s="35">
        <v>4900.9999999999973</v>
      </c>
      <c r="G8" s="35">
        <v>5280.0000000000009</v>
      </c>
      <c r="H8" s="35">
        <v>159</v>
      </c>
      <c r="I8" s="35">
        <v>0</v>
      </c>
      <c r="J8" s="35">
        <v>425</v>
      </c>
      <c r="K8" s="35">
        <v>0</v>
      </c>
      <c r="L8" s="35">
        <v>2922.9999999999991</v>
      </c>
      <c r="M8" s="35">
        <v>4015.0000000000005</v>
      </c>
      <c r="N8" s="35">
        <v>0</v>
      </c>
      <c r="O8" s="35">
        <v>0</v>
      </c>
      <c r="P8" s="35">
        <v>3039</v>
      </c>
      <c r="Q8" s="35">
        <v>257</v>
      </c>
      <c r="R8" s="35"/>
      <c r="S8" s="35"/>
      <c r="T8" s="63">
        <v>2145</v>
      </c>
      <c r="U8" s="63">
        <v>3850.0000000000018</v>
      </c>
      <c r="V8" s="63">
        <v>0</v>
      </c>
      <c r="W8" s="126">
        <v>0</v>
      </c>
      <c r="X8" s="104">
        <f t="shared" si="0"/>
        <v>15078.999999999996</v>
      </c>
      <c r="Y8" s="105">
        <f t="shared" si="1"/>
        <v>15807.000000000004</v>
      </c>
      <c r="Z8" s="104">
        <f t="shared" si="2"/>
        <v>11441.999999999996</v>
      </c>
      <c r="AA8" s="105">
        <f t="shared" si="3"/>
        <v>15550.000000000004</v>
      </c>
    </row>
    <row r="9" spans="1:27" ht="12" customHeight="1" x14ac:dyDescent="0.2">
      <c r="A9" s="94">
        <v>4</v>
      </c>
      <c r="B9" s="34">
        <v>2902.9999999999995</v>
      </c>
      <c r="C9" s="34">
        <v>1691</v>
      </c>
      <c r="D9" s="34">
        <v>0</v>
      </c>
      <c r="E9" s="34">
        <v>0</v>
      </c>
      <c r="F9" s="34">
        <v>6217.0000000000009</v>
      </c>
      <c r="G9" s="34">
        <v>2919.0000000000005</v>
      </c>
      <c r="H9" s="34">
        <v>68.999999999999986</v>
      </c>
      <c r="I9" s="34">
        <v>0</v>
      </c>
      <c r="J9" s="34">
        <v>375</v>
      </c>
      <c r="K9" s="34">
        <v>0</v>
      </c>
      <c r="L9" s="34">
        <v>6068</v>
      </c>
      <c r="M9" s="34">
        <v>1922.9999999999998</v>
      </c>
      <c r="N9" s="34">
        <v>0</v>
      </c>
      <c r="O9" s="34">
        <v>0</v>
      </c>
      <c r="P9" s="34">
        <v>1720</v>
      </c>
      <c r="Q9" s="36">
        <v>229.00000000000003</v>
      </c>
      <c r="R9" s="36"/>
      <c r="S9" s="36"/>
      <c r="T9" s="74">
        <v>1152</v>
      </c>
      <c r="U9" s="74">
        <v>2037.9999999999993</v>
      </c>
      <c r="V9" s="74">
        <v>0</v>
      </c>
      <c r="W9" s="127">
        <v>0</v>
      </c>
      <c r="X9" s="106">
        <f t="shared" si="0"/>
        <v>18504</v>
      </c>
      <c r="Y9" s="107">
        <f t="shared" si="1"/>
        <v>8800</v>
      </c>
      <c r="Z9" s="106">
        <f t="shared" si="2"/>
        <v>16340</v>
      </c>
      <c r="AA9" s="107">
        <f t="shared" si="3"/>
        <v>8571</v>
      </c>
    </row>
    <row r="10" spans="1:27" ht="12" customHeight="1" x14ac:dyDescent="0.2">
      <c r="A10" s="92">
        <v>5</v>
      </c>
      <c r="B10" s="34">
        <v>4379.0000000000009</v>
      </c>
      <c r="C10" s="34">
        <v>1496</v>
      </c>
      <c r="D10" s="34">
        <v>12</v>
      </c>
      <c r="E10" s="34">
        <v>5</v>
      </c>
      <c r="F10" s="34">
        <v>9138</v>
      </c>
      <c r="G10" s="34">
        <v>3869.9999999999991</v>
      </c>
      <c r="H10" s="34">
        <v>169</v>
      </c>
      <c r="I10" s="34">
        <v>128</v>
      </c>
      <c r="J10" s="34">
        <v>463</v>
      </c>
      <c r="K10" s="34">
        <v>25</v>
      </c>
      <c r="L10" s="34">
        <v>5532.9999999999973</v>
      </c>
      <c r="M10" s="34">
        <v>2068.0000000000005</v>
      </c>
      <c r="N10" s="34">
        <v>0</v>
      </c>
      <c r="O10" s="34">
        <v>133</v>
      </c>
      <c r="P10" s="34">
        <v>1391</v>
      </c>
      <c r="Q10" s="34">
        <v>214</v>
      </c>
      <c r="R10" s="34"/>
      <c r="S10" s="34"/>
      <c r="T10" s="33">
        <v>471</v>
      </c>
      <c r="U10" s="33">
        <v>125</v>
      </c>
      <c r="V10" s="33">
        <v>0</v>
      </c>
      <c r="W10" s="125">
        <v>0</v>
      </c>
      <c r="X10" s="102">
        <f t="shared" si="0"/>
        <v>21555.999999999996</v>
      </c>
      <c r="Y10" s="103">
        <f t="shared" si="1"/>
        <v>8064</v>
      </c>
      <c r="Z10" s="102">
        <f t="shared" si="2"/>
        <v>19520.999999999996</v>
      </c>
      <c r="AA10" s="103">
        <f t="shared" si="3"/>
        <v>7559</v>
      </c>
    </row>
    <row r="11" spans="1:27" ht="12" customHeight="1" x14ac:dyDescent="0.2">
      <c r="A11" s="93">
        <v>6</v>
      </c>
      <c r="B11" s="35">
        <v>3162</v>
      </c>
      <c r="C11" s="35">
        <v>2032</v>
      </c>
      <c r="D11" s="35">
        <v>45</v>
      </c>
      <c r="E11" s="35">
        <v>8</v>
      </c>
      <c r="F11" s="35">
        <v>9669.9999999999982</v>
      </c>
      <c r="G11" s="35">
        <v>4668.9999999999973</v>
      </c>
      <c r="H11" s="35">
        <v>144</v>
      </c>
      <c r="I11" s="35">
        <v>79</v>
      </c>
      <c r="J11" s="35">
        <v>279</v>
      </c>
      <c r="K11" s="35">
        <v>0</v>
      </c>
      <c r="L11" s="35">
        <v>6608.9999999999982</v>
      </c>
      <c r="M11" s="35">
        <v>5490.9999999999973</v>
      </c>
      <c r="N11" s="35">
        <v>0</v>
      </c>
      <c r="O11" s="35">
        <v>0</v>
      </c>
      <c r="P11" s="35">
        <v>1211</v>
      </c>
      <c r="Q11" s="35">
        <v>282</v>
      </c>
      <c r="R11" s="35"/>
      <c r="S11" s="35"/>
      <c r="T11" s="63">
        <v>2942</v>
      </c>
      <c r="U11" s="63">
        <v>2672.0000000000005</v>
      </c>
      <c r="V11" s="63">
        <v>0</v>
      </c>
      <c r="W11" s="126">
        <v>0</v>
      </c>
      <c r="X11" s="104">
        <f t="shared" si="0"/>
        <v>24061.999999999996</v>
      </c>
      <c r="Y11" s="105">
        <f t="shared" si="1"/>
        <v>15232.999999999995</v>
      </c>
      <c r="Z11" s="104">
        <f t="shared" si="2"/>
        <v>22382.999999999996</v>
      </c>
      <c r="AA11" s="105">
        <f t="shared" si="3"/>
        <v>14863.999999999995</v>
      </c>
    </row>
    <row r="12" spans="1:27" ht="12" customHeight="1" x14ac:dyDescent="0.2">
      <c r="A12" s="94">
        <v>7</v>
      </c>
      <c r="B12" s="34">
        <v>2462.9999999999991</v>
      </c>
      <c r="C12" s="34">
        <v>3294</v>
      </c>
      <c r="D12" s="34">
        <v>0</v>
      </c>
      <c r="E12" s="34">
        <v>0</v>
      </c>
      <c r="F12" s="34">
        <v>6376.9999999999982</v>
      </c>
      <c r="G12" s="34">
        <v>6877</v>
      </c>
      <c r="H12" s="34">
        <v>0</v>
      </c>
      <c r="I12" s="34">
        <v>54</v>
      </c>
      <c r="J12" s="34">
        <v>201</v>
      </c>
      <c r="K12" s="34">
        <v>0</v>
      </c>
      <c r="L12" s="34">
        <v>5072.0000000000018</v>
      </c>
      <c r="M12" s="34">
        <v>6288</v>
      </c>
      <c r="N12" s="34">
        <v>0</v>
      </c>
      <c r="O12" s="34">
        <v>0</v>
      </c>
      <c r="P12" s="36">
        <v>1752</v>
      </c>
      <c r="Q12" s="36">
        <v>208</v>
      </c>
      <c r="R12" s="36"/>
      <c r="S12" s="36"/>
      <c r="T12" s="74">
        <v>2783</v>
      </c>
      <c r="U12" s="74">
        <v>4153</v>
      </c>
      <c r="V12" s="74">
        <v>0</v>
      </c>
      <c r="W12" s="127">
        <v>0</v>
      </c>
      <c r="X12" s="106">
        <f t="shared" si="0"/>
        <v>18648</v>
      </c>
      <c r="Y12" s="107">
        <f t="shared" si="1"/>
        <v>20874</v>
      </c>
      <c r="Z12" s="106">
        <f t="shared" si="2"/>
        <v>16695</v>
      </c>
      <c r="AA12" s="107">
        <f t="shared" si="3"/>
        <v>20612</v>
      </c>
    </row>
    <row r="13" spans="1:27" ht="12" customHeight="1" x14ac:dyDescent="0.2">
      <c r="A13" s="92">
        <v>8</v>
      </c>
      <c r="B13" s="34">
        <v>2804.9999999999991</v>
      </c>
      <c r="C13" s="34">
        <v>3329</v>
      </c>
      <c r="D13" s="34">
        <v>10</v>
      </c>
      <c r="E13" s="34">
        <v>53</v>
      </c>
      <c r="F13" s="34">
        <v>6899.9999999999991</v>
      </c>
      <c r="G13" s="34">
        <v>6765.0000000000045</v>
      </c>
      <c r="H13" s="34">
        <v>220</v>
      </c>
      <c r="I13" s="34">
        <v>67</v>
      </c>
      <c r="J13" s="34">
        <v>160</v>
      </c>
      <c r="K13" s="34">
        <v>0</v>
      </c>
      <c r="L13" s="34">
        <v>3920.0000000000009</v>
      </c>
      <c r="M13" s="34">
        <v>4036.0000000000009</v>
      </c>
      <c r="N13" s="34">
        <v>0</v>
      </c>
      <c r="O13" s="34">
        <v>0</v>
      </c>
      <c r="P13" s="34">
        <v>1565</v>
      </c>
      <c r="Q13" s="34">
        <v>55</v>
      </c>
      <c r="R13" s="34"/>
      <c r="S13" s="34"/>
      <c r="T13" s="33">
        <v>3624</v>
      </c>
      <c r="U13" s="33">
        <v>4714</v>
      </c>
      <c r="V13" s="33">
        <v>0</v>
      </c>
      <c r="W13" s="125">
        <v>0</v>
      </c>
      <c r="X13" s="102">
        <f t="shared" si="0"/>
        <v>19204</v>
      </c>
      <c r="Y13" s="103">
        <f t="shared" si="1"/>
        <v>19019.000000000004</v>
      </c>
      <c r="Z13" s="102">
        <f t="shared" si="2"/>
        <v>17249</v>
      </c>
      <c r="AA13" s="103">
        <f t="shared" si="3"/>
        <v>18844.000000000004</v>
      </c>
    </row>
    <row r="14" spans="1:27" ht="12" customHeight="1" x14ac:dyDescent="0.2">
      <c r="A14" s="93">
        <v>9</v>
      </c>
      <c r="B14" s="35">
        <v>2651</v>
      </c>
      <c r="C14" s="35">
        <v>6892</v>
      </c>
      <c r="D14" s="35">
        <v>28</v>
      </c>
      <c r="E14" s="35">
        <v>8</v>
      </c>
      <c r="F14" s="35">
        <v>5935.9999999999973</v>
      </c>
      <c r="G14" s="35">
        <v>11936.999999999989</v>
      </c>
      <c r="H14" s="35">
        <v>354</v>
      </c>
      <c r="I14" s="35">
        <v>259</v>
      </c>
      <c r="J14" s="35">
        <v>174</v>
      </c>
      <c r="K14" s="35">
        <v>43</v>
      </c>
      <c r="L14" s="35">
        <v>3723.0000000000005</v>
      </c>
      <c r="M14" s="35">
        <v>6894.9999999999964</v>
      </c>
      <c r="N14" s="35">
        <v>0</v>
      </c>
      <c r="O14" s="35">
        <v>55</v>
      </c>
      <c r="P14" s="35">
        <v>390</v>
      </c>
      <c r="Q14" s="35">
        <v>96</v>
      </c>
      <c r="R14" s="35"/>
      <c r="S14" s="35"/>
      <c r="T14" s="63">
        <v>3491</v>
      </c>
      <c r="U14" s="63">
        <v>3390.0000000000009</v>
      </c>
      <c r="V14" s="63">
        <v>0</v>
      </c>
      <c r="W14" s="126">
        <v>0</v>
      </c>
      <c r="X14" s="104">
        <f t="shared" si="0"/>
        <v>16746.999999999996</v>
      </c>
      <c r="Y14" s="105">
        <f t="shared" si="1"/>
        <v>29574.999999999985</v>
      </c>
      <c r="Z14" s="104">
        <f t="shared" si="2"/>
        <v>15800.999999999996</v>
      </c>
      <c r="AA14" s="105">
        <f t="shared" si="3"/>
        <v>29113.999999999985</v>
      </c>
    </row>
    <row r="15" spans="1:27" ht="12" customHeight="1" x14ac:dyDescent="0.2">
      <c r="A15" s="94">
        <v>10</v>
      </c>
      <c r="B15" s="36">
        <v>2708.0000000000009</v>
      </c>
      <c r="C15" s="36">
        <v>8980</v>
      </c>
      <c r="D15" s="34">
        <v>0</v>
      </c>
      <c r="E15" s="34">
        <v>0</v>
      </c>
      <c r="F15" s="36">
        <v>6252.9999999999955</v>
      </c>
      <c r="G15" s="36">
        <v>16425.000000000015</v>
      </c>
      <c r="H15" s="36">
        <v>60</v>
      </c>
      <c r="I15" s="34">
        <v>0</v>
      </c>
      <c r="J15" s="36">
        <v>121</v>
      </c>
      <c r="K15" s="34">
        <v>0</v>
      </c>
      <c r="L15" s="36">
        <v>5987</v>
      </c>
      <c r="M15" s="36">
        <v>12150.999999999995</v>
      </c>
      <c r="N15" s="34">
        <v>0</v>
      </c>
      <c r="O15" s="34">
        <v>0</v>
      </c>
      <c r="P15" s="36">
        <v>623</v>
      </c>
      <c r="Q15" s="36">
        <v>152</v>
      </c>
      <c r="R15" s="36"/>
      <c r="S15" s="36"/>
      <c r="T15" s="74">
        <v>3311</v>
      </c>
      <c r="U15" s="74">
        <v>4386.0000000000009</v>
      </c>
      <c r="V15" s="74">
        <v>0</v>
      </c>
      <c r="W15" s="127">
        <v>0</v>
      </c>
      <c r="X15" s="106">
        <f t="shared" si="0"/>
        <v>19062.999999999996</v>
      </c>
      <c r="Y15" s="107">
        <f t="shared" si="1"/>
        <v>42094.000000000007</v>
      </c>
      <c r="Z15" s="106">
        <f t="shared" si="2"/>
        <v>18258.999999999996</v>
      </c>
      <c r="AA15" s="107">
        <f t="shared" si="3"/>
        <v>41942.000000000007</v>
      </c>
    </row>
    <row r="16" spans="1:27" ht="12" customHeight="1" x14ac:dyDescent="0.2">
      <c r="A16" s="92">
        <v>11</v>
      </c>
      <c r="B16" s="34">
        <v>1718.9999999999993</v>
      </c>
      <c r="C16" s="34">
        <v>3488</v>
      </c>
      <c r="D16" s="34">
        <v>0</v>
      </c>
      <c r="E16" s="34">
        <v>9</v>
      </c>
      <c r="F16" s="34">
        <v>7016.0000000000009</v>
      </c>
      <c r="G16" s="34">
        <v>7261</v>
      </c>
      <c r="H16" s="34">
        <v>0</v>
      </c>
      <c r="I16" s="34">
        <v>39</v>
      </c>
      <c r="J16" s="34">
        <v>168</v>
      </c>
      <c r="K16" s="34">
        <v>62</v>
      </c>
      <c r="L16" s="34">
        <v>3730.0000000000014</v>
      </c>
      <c r="M16" s="34">
        <v>4303.0000000000027</v>
      </c>
      <c r="N16" s="34">
        <v>0</v>
      </c>
      <c r="O16" s="34">
        <v>0</v>
      </c>
      <c r="P16" s="34">
        <v>767</v>
      </c>
      <c r="Q16" s="34">
        <v>559</v>
      </c>
      <c r="R16" s="34"/>
      <c r="S16" s="34"/>
      <c r="T16" s="34">
        <v>0</v>
      </c>
      <c r="U16" s="33">
        <v>1027</v>
      </c>
      <c r="V16" s="33">
        <v>0</v>
      </c>
      <c r="W16" s="125">
        <v>0</v>
      </c>
      <c r="X16" s="102">
        <f t="shared" si="0"/>
        <v>13400.000000000002</v>
      </c>
      <c r="Y16" s="103">
        <f t="shared" si="1"/>
        <v>16748.000000000004</v>
      </c>
      <c r="Z16" s="102">
        <f t="shared" si="2"/>
        <v>12465.000000000002</v>
      </c>
      <c r="AA16" s="103">
        <f t="shared" si="3"/>
        <v>16079.000000000004</v>
      </c>
    </row>
    <row r="17" spans="1:27" ht="12" customHeight="1" x14ac:dyDescent="0.2">
      <c r="A17" s="93">
        <v>12</v>
      </c>
      <c r="B17" s="35">
        <v>2106</v>
      </c>
      <c r="C17" s="35">
        <v>2053</v>
      </c>
      <c r="D17" s="35">
        <v>0</v>
      </c>
      <c r="E17" s="35">
        <v>0</v>
      </c>
      <c r="F17" s="35">
        <v>5558.9999999999973</v>
      </c>
      <c r="G17" s="35">
        <v>4251</v>
      </c>
      <c r="H17" s="35">
        <v>45</v>
      </c>
      <c r="I17" s="35">
        <v>41</v>
      </c>
      <c r="J17" s="35">
        <v>255</v>
      </c>
      <c r="K17" s="35">
        <v>0</v>
      </c>
      <c r="L17" s="35">
        <v>2422</v>
      </c>
      <c r="M17" s="35">
        <v>2436</v>
      </c>
      <c r="N17" s="35">
        <v>0</v>
      </c>
      <c r="O17" s="35">
        <v>0</v>
      </c>
      <c r="P17" s="35">
        <v>452</v>
      </c>
      <c r="Q17" s="35">
        <v>144</v>
      </c>
      <c r="R17" s="35"/>
      <c r="S17" s="35"/>
      <c r="T17" s="34">
        <v>0</v>
      </c>
      <c r="U17" s="63">
        <v>2150.0000000000005</v>
      </c>
      <c r="V17" s="63">
        <v>0</v>
      </c>
      <c r="W17" s="126">
        <v>0</v>
      </c>
      <c r="X17" s="104">
        <f t="shared" si="0"/>
        <v>10838.999999999996</v>
      </c>
      <c r="Y17" s="105">
        <f t="shared" si="1"/>
        <v>11075</v>
      </c>
      <c r="Z17" s="104">
        <f t="shared" si="2"/>
        <v>10086.999999999996</v>
      </c>
      <c r="AA17" s="105">
        <f t="shared" si="3"/>
        <v>10890</v>
      </c>
    </row>
    <row r="18" spans="1:27" ht="12" customHeight="1" x14ac:dyDescent="0.2">
      <c r="A18" s="94">
        <v>13</v>
      </c>
      <c r="B18" s="36">
        <v>2409.9999999999995</v>
      </c>
      <c r="C18" s="36">
        <v>1725</v>
      </c>
      <c r="D18" s="34">
        <v>0</v>
      </c>
      <c r="E18" s="34">
        <v>0</v>
      </c>
      <c r="F18" s="36">
        <v>7518.9999999999945</v>
      </c>
      <c r="G18" s="36">
        <v>3568.0000000000014</v>
      </c>
      <c r="H18" s="34">
        <v>0</v>
      </c>
      <c r="I18" s="34">
        <v>0</v>
      </c>
      <c r="J18" s="36">
        <v>165</v>
      </c>
      <c r="K18" s="34">
        <v>0</v>
      </c>
      <c r="L18" s="36">
        <v>7186</v>
      </c>
      <c r="M18" s="36">
        <v>2635.9999999999995</v>
      </c>
      <c r="N18" s="34">
        <v>0</v>
      </c>
      <c r="O18" s="34">
        <v>0</v>
      </c>
      <c r="P18" s="36">
        <v>437</v>
      </c>
      <c r="Q18" s="36">
        <v>102</v>
      </c>
      <c r="R18" s="36"/>
      <c r="S18" s="36"/>
      <c r="T18" s="74">
        <v>754</v>
      </c>
      <c r="U18" s="74">
        <v>158</v>
      </c>
      <c r="V18" s="74">
        <v>0</v>
      </c>
      <c r="W18" s="127">
        <v>0</v>
      </c>
      <c r="X18" s="106">
        <f t="shared" si="0"/>
        <v>18470.999999999993</v>
      </c>
      <c r="Y18" s="107">
        <f t="shared" si="1"/>
        <v>8189.0000000000018</v>
      </c>
      <c r="Z18" s="106">
        <f t="shared" si="2"/>
        <v>17868.999999999993</v>
      </c>
      <c r="AA18" s="107">
        <f t="shared" si="3"/>
        <v>8087.0000000000018</v>
      </c>
    </row>
    <row r="19" spans="1:27" ht="12" customHeight="1" x14ac:dyDescent="0.2">
      <c r="A19" s="92">
        <v>14</v>
      </c>
      <c r="B19" s="34">
        <v>1386.0000000000002</v>
      </c>
      <c r="C19" s="34">
        <v>1964</v>
      </c>
      <c r="D19" s="34">
        <v>0</v>
      </c>
      <c r="E19" s="34">
        <v>0</v>
      </c>
      <c r="F19" s="34">
        <v>3741.9999999999991</v>
      </c>
      <c r="G19" s="34">
        <v>3207</v>
      </c>
      <c r="H19" s="34">
        <v>48</v>
      </c>
      <c r="I19" s="34">
        <v>116</v>
      </c>
      <c r="J19" s="34">
        <v>162</v>
      </c>
      <c r="K19" s="34">
        <v>0</v>
      </c>
      <c r="L19" s="34">
        <v>2162.9999999999995</v>
      </c>
      <c r="M19" s="34">
        <v>1839</v>
      </c>
      <c r="N19" s="34">
        <v>0</v>
      </c>
      <c r="O19" s="34">
        <v>0</v>
      </c>
      <c r="P19" s="34">
        <v>506</v>
      </c>
      <c r="Q19" s="34">
        <v>138</v>
      </c>
      <c r="R19" s="34"/>
      <c r="S19" s="34"/>
      <c r="T19" s="33">
        <v>249</v>
      </c>
      <c r="U19" s="34">
        <v>0</v>
      </c>
      <c r="V19" s="33">
        <v>0</v>
      </c>
      <c r="W19" s="125">
        <v>0</v>
      </c>
      <c r="X19" s="102">
        <f t="shared" si="0"/>
        <v>8255.9999999999982</v>
      </c>
      <c r="Y19" s="103">
        <f t="shared" si="1"/>
        <v>7264</v>
      </c>
      <c r="Z19" s="102">
        <f t="shared" si="2"/>
        <v>7539.9999999999982</v>
      </c>
      <c r="AA19" s="103">
        <f t="shared" si="3"/>
        <v>7010</v>
      </c>
    </row>
    <row r="20" spans="1:27" ht="12" customHeight="1" x14ac:dyDescent="0.2">
      <c r="A20" s="93">
        <v>15</v>
      </c>
      <c r="B20" s="35">
        <v>1509</v>
      </c>
      <c r="C20" s="35">
        <v>2731</v>
      </c>
      <c r="D20" s="35">
        <v>16</v>
      </c>
      <c r="E20" s="35">
        <v>28</v>
      </c>
      <c r="F20" s="35">
        <v>5282</v>
      </c>
      <c r="G20" s="35">
        <v>5260.0000000000018</v>
      </c>
      <c r="H20" s="35">
        <v>71</v>
      </c>
      <c r="I20" s="35">
        <v>142</v>
      </c>
      <c r="J20" s="35">
        <v>81</v>
      </c>
      <c r="K20" s="35">
        <v>0</v>
      </c>
      <c r="L20" s="35">
        <v>2840.0000000000009</v>
      </c>
      <c r="M20" s="35">
        <v>3405.9999999999991</v>
      </c>
      <c r="N20" s="35">
        <v>0</v>
      </c>
      <c r="O20" s="35">
        <v>0</v>
      </c>
      <c r="P20" s="35">
        <v>293</v>
      </c>
      <c r="Q20" s="35">
        <v>555.00000000000011</v>
      </c>
      <c r="R20" s="35"/>
      <c r="S20" s="35"/>
      <c r="T20" s="63">
        <v>123</v>
      </c>
      <c r="U20" s="63">
        <v>694</v>
      </c>
      <c r="V20" s="63">
        <v>0</v>
      </c>
      <c r="W20" s="126">
        <v>0</v>
      </c>
      <c r="X20" s="104">
        <f t="shared" si="0"/>
        <v>10215</v>
      </c>
      <c r="Y20" s="105">
        <f t="shared" si="1"/>
        <v>12816</v>
      </c>
      <c r="Z20" s="104">
        <f t="shared" si="2"/>
        <v>9754</v>
      </c>
      <c r="AA20" s="105">
        <f t="shared" si="3"/>
        <v>12091</v>
      </c>
    </row>
    <row r="21" spans="1:27" ht="12" customHeight="1" x14ac:dyDescent="0.2">
      <c r="A21" s="94">
        <v>16</v>
      </c>
      <c r="B21" s="36">
        <v>1758.9999999999993</v>
      </c>
      <c r="C21" s="36">
        <v>2302</v>
      </c>
      <c r="D21" s="36">
        <v>5</v>
      </c>
      <c r="E21" s="34">
        <v>0</v>
      </c>
      <c r="F21" s="36">
        <v>5417.0000000000036</v>
      </c>
      <c r="G21" s="36">
        <v>3763</v>
      </c>
      <c r="H21" s="36">
        <v>73</v>
      </c>
      <c r="I21" s="36">
        <v>68</v>
      </c>
      <c r="J21" s="36">
        <v>68</v>
      </c>
      <c r="K21" s="34">
        <v>0</v>
      </c>
      <c r="L21" s="36">
        <v>839.99999999999989</v>
      </c>
      <c r="M21" s="36">
        <v>3043.0000000000009</v>
      </c>
      <c r="N21" s="34">
        <v>0</v>
      </c>
      <c r="O21" s="34">
        <v>0</v>
      </c>
      <c r="P21" s="36">
        <v>229</v>
      </c>
      <c r="Q21" s="34">
        <v>0</v>
      </c>
      <c r="R21" s="36"/>
      <c r="S21" s="36"/>
      <c r="T21" s="34">
        <v>0</v>
      </c>
      <c r="U21" s="74">
        <v>409</v>
      </c>
      <c r="V21" s="74">
        <v>0</v>
      </c>
      <c r="W21" s="127">
        <v>0</v>
      </c>
      <c r="X21" s="106">
        <f t="shared" si="0"/>
        <v>8391.0000000000036</v>
      </c>
      <c r="Y21" s="107">
        <f t="shared" si="1"/>
        <v>9585</v>
      </c>
      <c r="Z21" s="106">
        <f t="shared" si="2"/>
        <v>8016.0000000000027</v>
      </c>
      <c r="AA21" s="107">
        <f t="shared" si="3"/>
        <v>9517</v>
      </c>
    </row>
    <row r="22" spans="1:27" ht="12" customHeight="1" x14ac:dyDescent="0.2">
      <c r="A22" s="92">
        <v>17</v>
      </c>
      <c r="B22" s="34">
        <v>1611.0000000000005</v>
      </c>
      <c r="C22" s="34">
        <v>3144</v>
      </c>
      <c r="D22" s="34">
        <v>4</v>
      </c>
      <c r="E22" s="34">
        <v>0</v>
      </c>
      <c r="F22" s="34">
        <v>6457.0000000000055</v>
      </c>
      <c r="G22" s="34">
        <v>6577.0000000000009</v>
      </c>
      <c r="H22" s="34">
        <v>164</v>
      </c>
      <c r="I22" s="34">
        <v>0</v>
      </c>
      <c r="J22" s="34">
        <v>361</v>
      </c>
      <c r="K22" s="34">
        <v>38</v>
      </c>
      <c r="L22" s="34">
        <v>3925.9999999999982</v>
      </c>
      <c r="M22" s="34">
        <v>4413.9999999999991</v>
      </c>
      <c r="N22" s="34">
        <v>0</v>
      </c>
      <c r="O22" s="34">
        <v>0</v>
      </c>
      <c r="P22" s="34">
        <v>1064</v>
      </c>
      <c r="Q22" s="34">
        <v>0</v>
      </c>
      <c r="R22" s="34"/>
      <c r="S22" s="34"/>
      <c r="T22" s="33">
        <v>447</v>
      </c>
      <c r="U22" s="33">
        <v>639</v>
      </c>
      <c r="V22" s="33">
        <v>0</v>
      </c>
      <c r="W22" s="125">
        <v>0</v>
      </c>
      <c r="X22" s="102">
        <f t="shared" si="0"/>
        <v>14034.000000000004</v>
      </c>
      <c r="Y22" s="103">
        <f t="shared" si="1"/>
        <v>14812</v>
      </c>
      <c r="Z22" s="102">
        <f t="shared" si="2"/>
        <v>12441.000000000004</v>
      </c>
      <c r="AA22" s="103">
        <f t="shared" si="3"/>
        <v>14774</v>
      </c>
    </row>
    <row r="23" spans="1:27" ht="12" customHeight="1" x14ac:dyDescent="0.2">
      <c r="A23" s="93">
        <v>18</v>
      </c>
      <c r="B23" s="35">
        <v>2060.0000000000005</v>
      </c>
      <c r="C23" s="35">
        <v>3286</v>
      </c>
      <c r="D23" s="35">
        <v>150</v>
      </c>
      <c r="E23" s="35">
        <v>0</v>
      </c>
      <c r="F23" s="35">
        <v>5816.9999999999991</v>
      </c>
      <c r="G23" s="35">
        <v>6907.0000000000027</v>
      </c>
      <c r="H23" s="35">
        <v>232</v>
      </c>
      <c r="I23" s="35">
        <v>0</v>
      </c>
      <c r="J23" s="35">
        <v>221</v>
      </c>
      <c r="K23" s="34">
        <v>0</v>
      </c>
      <c r="L23" s="35">
        <v>5978.9999999999982</v>
      </c>
      <c r="M23" s="35">
        <v>4923.0000000000009</v>
      </c>
      <c r="N23" s="35">
        <v>0</v>
      </c>
      <c r="O23" s="35">
        <v>0</v>
      </c>
      <c r="P23" s="35">
        <v>733</v>
      </c>
      <c r="Q23" s="35">
        <v>120</v>
      </c>
      <c r="R23" s="35"/>
      <c r="S23" s="35"/>
      <c r="T23" s="63">
        <v>318</v>
      </c>
      <c r="U23" s="63">
        <v>552</v>
      </c>
      <c r="V23" s="63">
        <v>0</v>
      </c>
      <c r="W23" s="126">
        <v>0</v>
      </c>
      <c r="X23" s="104">
        <f t="shared" si="0"/>
        <v>15509.999999999998</v>
      </c>
      <c r="Y23" s="105">
        <f t="shared" si="1"/>
        <v>15788.000000000004</v>
      </c>
      <c r="Z23" s="104">
        <f t="shared" si="2"/>
        <v>14173.999999999998</v>
      </c>
      <c r="AA23" s="105">
        <f t="shared" si="3"/>
        <v>15668.000000000004</v>
      </c>
    </row>
    <row r="24" spans="1:27" ht="12" customHeight="1" x14ac:dyDescent="0.2">
      <c r="A24" s="94">
        <v>19</v>
      </c>
      <c r="B24" s="36">
        <v>3845.9999999999995</v>
      </c>
      <c r="C24" s="36">
        <v>1647</v>
      </c>
      <c r="D24" s="36">
        <v>72</v>
      </c>
      <c r="E24" s="34">
        <v>0</v>
      </c>
      <c r="F24" s="36">
        <v>9444.9999999999854</v>
      </c>
      <c r="G24" s="36">
        <v>4219.9999999999991</v>
      </c>
      <c r="H24" s="36">
        <v>199</v>
      </c>
      <c r="I24" s="34">
        <v>0</v>
      </c>
      <c r="J24" s="36">
        <v>427</v>
      </c>
      <c r="K24" s="36">
        <v>62</v>
      </c>
      <c r="L24" s="36">
        <v>2984.9999999999991</v>
      </c>
      <c r="M24" s="36">
        <v>2885.0000000000009</v>
      </c>
      <c r="N24" s="34">
        <v>0</v>
      </c>
      <c r="O24" s="34">
        <v>0</v>
      </c>
      <c r="P24" s="36">
        <v>756</v>
      </c>
      <c r="Q24" s="36">
        <v>259</v>
      </c>
      <c r="R24" s="36"/>
      <c r="S24" s="36"/>
      <c r="T24" s="74">
        <v>14</v>
      </c>
      <c r="U24" s="74">
        <v>378</v>
      </c>
      <c r="V24" s="74">
        <v>0</v>
      </c>
      <c r="W24" s="127">
        <v>0</v>
      </c>
      <c r="X24" s="106">
        <f t="shared" si="0"/>
        <v>17743.999999999985</v>
      </c>
      <c r="Y24" s="107">
        <f t="shared" si="1"/>
        <v>9451</v>
      </c>
      <c r="Z24" s="106">
        <f t="shared" si="2"/>
        <v>16289.999999999985</v>
      </c>
      <c r="AA24" s="107">
        <f t="shared" si="3"/>
        <v>9130</v>
      </c>
    </row>
    <row r="25" spans="1:27" ht="12" customHeight="1" x14ac:dyDescent="0.2">
      <c r="A25" s="92">
        <v>20</v>
      </c>
      <c r="B25" s="34">
        <v>2292.0000000000009</v>
      </c>
      <c r="C25" s="34">
        <v>3283</v>
      </c>
      <c r="D25" s="34">
        <v>0</v>
      </c>
      <c r="E25" s="34">
        <v>0</v>
      </c>
      <c r="F25" s="34">
        <v>7757.9999999999945</v>
      </c>
      <c r="G25" s="34">
        <v>7145</v>
      </c>
      <c r="H25" s="34">
        <v>83</v>
      </c>
      <c r="I25" s="34">
        <v>0</v>
      </c>
      <c r="J25" s="34">
        <v>268</v>
      </c>
      <c r="K25" s="34">
        <v>0</v>
      </c>
      <c r="L25" s="34">
        <v>1002.9999999999998</v>
      </c>
      <c r="M25" s="34">
        <v>4763.9999999999991</v>
      </c>
      <c r="N25" s="34">
        <v>0</v>
      </c>
      <c r="O25" s="34">
        <v>0</v>
      </c>
      <c r="P25" s="34">
        <v>498</v>
      </c>
      <c r="Q25" s="34">
        <v>86</v>
      </c>
      <c r="R25" s="34"/>
      <c r="S25" s="34"/>
      <c r="T25" s="33">
        <v>258</v>
      </c>
      <c r="U25" s="33">
        <v>910</v>
      </c>
      <c r="V25" s="33">
        <v>0</v>
      </c>
      <c r="W25" s="125">
        <v>0</v>
      </c>
      <c r="X25" s="102">
        <f t="shared" si="0"/>
        <v>12159.999999999996</v>
      </c>
      <c r="Y25" s="103">
        <f t="shared" si="1"/>
        <v>16188</v>
      </c>
      <c r="Z25" s="102">
        <f t="shared" si="2"/>
        <v>11310.999999999996</v>
      </c>
      <c r="AA25" s="103">
        <f t="shared" si="3"/>
        <v>16102</v>
      </c>
    </row>
    <row r="26" spans="1:27" ht="12" customHeight="1" x14ac:dyDescent="0.2">
      <c r="A26" s="93">
        <v>21</v>
      </c>
      <c r="B26" s="35">
        <v>3095.0000000000009</v>
      </c>
      <c r="C26" s="35">
        <v>1688</v>
      </c>
      <c r="D26" s="35">
        <v>29</v>
      </c>
      <c r="E26" s="34">
        <v>0</v>
      </c>
      <c r="F26" s="35">
        <v>9509.9999999999982</v>
      </c>
      <c r="G26" s="35">
        <v>3175</v>
      </c>
      <c r="H26" s="35">
        <v>95</v>
      </c>
      <c r="I26" s="34">
        <v>0</v>
      </c>
      <c r="J26" s="35">
        <v>301</v>
      </c>
      <c r="K26" s="34">
        <v>0</v>
      </c>
      <c r="L26" s="35">
        <v>4340.9999999999982</v>
      </c>
      <c r="M26" s="35">
        <v>1853.9999999999998</v>
      </c>
      <c r="N26" s="34">
        <v>0</v>
      </c>
      <c r="O26" s="34">
        <v>0</v>
      </c>
      <c r="P26" s="35">
        <v>1190</v>
      </c>
      <c r="Q26" s="35">
        <v>147</v>
      </c>
      <c r="R26" s="35"/>
      <c r="S26" s="35"/>
      <c r="T26" s="63">
        <v>431</v>
      </c>
      <c r="U26" s="63">
        <v>226</v>
      </c>
      <c r="V26" s="63">
        <v>0</v>
      </c>
      <c r="W26" s="126">
        <v>0</v>
      </c>
      <c r="X26" s="104">
        <f t="shared" si="0"/>
        <v>18992</v>
      </c>
      <c r="Y26" s="105">
        <f t="shared" si="1"/>
        <v>7090</v>
      </c>
      <c r="Z26" s="104">
        <f t="shared" si="2"/>
        <v>17377</v>
      </c>
      <c r="AA26" s="105">
        <f t="shared" si="3"/>
        <v>6943</v>
      </c>
    </row>
    <row r="27" spans="1:27" ht="12" customHeight="1" thickBot="1" x14ac:dyDescent="0.25">
      <c r="A27" s="95" t="s">
        <v>17</v>
      </c>
      <c r="B27" s="202">
        <f t="shared" ref="B27:Q27" si="4">SUM(B6:B26)</f>
        <v>51739</v>
      </c>
      <c r="C27" s="202">
        <f t="shared" si="4"/>
        <v>68430</v>
      </c>
      <c r="D27" s="191">
        <f t="shared" si="4"/>
        <v>385</v>
      </c>
      <c r="E27" s="191">
        <f t="shared" si="4"/>
        <v>222</v>
      </c>
      <c r="F27" s="191">
        <f t="shared" si="4"/>
        <v>144599.99999999997</v>
      </c>
      <c r="G27" s="191">
        <f t="shared" si="4"/>
        <v>134796</v>
      </c>
      <c r="H27" s="191">
        <f t="shared" si="4"/>
        <v>2305</v>
      </c>
      <c r="I27" s="191">
        <f t="shared" si="4"/>
        <v>1608</v>
      </c>
      <c r="J27" s="191">
        <f t="shared" si="4"/>
        <v>5421</v>
      </c>
      <c r="K27" s="191">
        <f t="shared" si="4"/>
        <v>230</v>
      </c>
      <c r="L27" s="191">
        <f t="shared" si="4"/>
        <v>91643</v>
      </c>
      <c r="M27" s="191">
        <f t="shared" si="4"/>
        <v>91953</v>
      </c>
      <c r="N27" s="191">
        <f t="shared" si="4"/>
        <v>0</v>
      </c>
      <c r="O27" s="191">
        <f t="shared" si="4"/>
        <v>188</v>
      </c>
      <c r="P27" s="191">
        <f t="shared" si="4"/>
        <v>22281</v>
      </c>
      <c r="Q27" s="191">
        <f t="shared" si="4"/>
        <v>6727</v>
      </c>
      <c r="R27" s="191">
        <v>0</v>
      </c>
      <c r="S27" s="191">
        <v>0</v>
      </c>
      <c r="T27" s="191">
        <f>SUM(T6:T26)</f>
        <v>40603</v>
      </c>
      <c r="U27" s="191">
        <f>SUM(U6:U26)</f>
        <v>63887</v>
      </c>
      <c r="V27" s="191">
        <f>SUM(V6:V26)</f>
        <v>0</v>
      </c>
      <c r="W27" s="192">
        <f>SUM(W6:W26)</f>
        <v>0</v>
      </c>
      <c r="X27" s="195">
        <f t="shared" ref="X27:Y29" si="5">SUM(B27,D27,F27,H27,J27,L27,N27,P27,T27)</f>
        <v>358977</v>
      </c>
      <c r="Y27" s="193">
        <f t="shared" si="5"/>
        <v>368041</v>
      </c>
      <c r="Z27" s="195">
        <f t="shared" ref="Z27:AA29" si="6">SUM(B27,F27,L27,T27)</f>
        <v>328585</v>
      </c>
      <c r="AA27" s="193">
        <f t="shared" si="6"/>
        <v>359066</v>
      </c>
    </row>
    <row r="28" spans="1:27" ht="12" customHeight="1" x14ac:dyDescent="0.2">
      <c r="A28" s="97" t="s">
        <v>18</v>
      </c>
      <c r="B28" s="37">
        <v>537</v>
      </c>
      <c r="C28" s="34">
        <v>0</v>
      </c>
      <c r="D28" s="37">
        <v>84</v>
      </c>
      <c r="E28" s="34">
        <v>0</v>
      </c>
      <c r="F28" s="37">
        <v>1464</v>
      </c>
      <c r="G28" s="34">
        <v>0</v>
      </c>
      <c r="H28" s="37">
        <v>38</v>
      </c>
      <c r="I28" s="34">
        <v>0</v>
      </c>
      <c r="J28" s="34">
        <v>0</v>
      </c>
      <c r="K28" s="34">
        <v>0</v>
      </c>
      <c r="L28" s="37">
        <v>5833</v>
      </c>
      <c r="M28" s="34">
        <v>0</v>
      </c>
      <c r="N28" s="34">
        <v>0</v>
      </c>
      <c r="O28" s="34">
        <v>0</v>
      </c>
      <c r="P28" s="37">
        <v>2062</v>
      </c>
      <c r="Q28" s="34">
        <v>0</v>
      </c>
      <c r="R28" s="37"/>
      <c r="S28" s="37"/>
      <c r="T28" s="184">
        <v>7862</v>
      </c>
      <c r="U28" s="190">
        <v>0</v>
      </c>
      <c r="V28" s="181">
        <v>0</v>
      </c>
      <c r="W28" s="182">
        <v>0</v>
      </c>
      <c r="X28" s="189">
        <f>SUM(B28,D28,F28,H28,J28,L28,N28,P28,T28)</f>
        <v>17880</v>
      </c>
      <c r="Y28" s="188">
        <f t="shared" si="5"/>
        <v>0</v>
      </c>
      <c r="Z28" s="189">
        <f>SUM(B28,F28,L28,T28)</f>
        <v>15696</v>
      </c>
      <c r="AA28" s="188">
        <f t="shared" si="6"/>
        <v>0</v>
      </c>
    </row>
    <row r="29" spans="1:27" ht="12" customHeight="1" thickBot="1" x14ac:dyDescent="0.25">
      <c r="A29" s="95" t="s">
        <v>19</v>
      </c>
      <c r="B29" s="28">
        <f>SUM(B27:B28)</f>
        <v>52276</v>
      </c>
      <c r="C29" s="28">
        <f t="shared" ref="C29:U29" si="7">SUM(C27:C28)</f>
        <v>68430</v>
      </c>
      <c r="D29" s="28">
        <f>SUM(D27:D28)</f>
        <v>469</v>
      </c>
      <c r="E29" s="28">
        <f t="shared" si="7"/>
        <v>222</v>
      </c>
      <c r="F29" s="28">
        <f t="shared" si="7"/>
        <v>146063.99999999997</v>
      </c>
      <c r="G29" s="28">
        <f t="shared" si="7"/>
        <v>134796</v>
      </c>
      <c r="H29" s="28">
        <f t="shared" si="7"/>
        <v>2343</v>
      </c>
      <c r="I29" s="28">
        <f t="shared" si="7"/>
        <v>1608</v>
      </c>
      <c r="J29" s="28">
        <f t="shared" si="7"/>
        <v>5421</v>
      </c>
      <c r="K29" s="28">
        <f t="shared" si="7"/>
        <v>230</v>
      </c>
      <c r="L29" s="28">
        <f t="shared" si="7"/>
        <v>97476</v>
      </c>
      <c r="M29" s="28">
        <f t="shared" si="7"/>
        <v>91953</v>
      </c>
      <c r="N29" s="28">
        <f t="shared" si="7"/>
        <v>0</v>
      </c>
      <c r="O29" s="28">
        <f t="shared" si="7"/>
        <v>188</v>
      </c>
      <c r="P29" s="28">
        <f t="shared" si="7"/>
        <v>24343</v>
      </c>
      <c r="Q29" s="28">
        <f t="shared" si="7"/>
        <v>6727</v>
      </c>
      <c r="R29" s="28">
        <v>0</v>
      </c>
      <c r="S29" s="28">
        <f>SUM(S27:S28)</f>
        <v>0</v>
      </c>
      <c r="T29" s="28">
        <f>SUM(T27:T28)</f>
        <v>48465</v>
      </c>
      <c r="U29" s="191">
        <f t="shared" si="7"/>
        <v>63887</v>
      </c>
      <c r="V29" s="28">
        <f>SUM(V27:V28)</f>
        <v>0</v>
      </c>
      <c r="W29" s="38">
        <f>SUM(W27:W28)</f>
        <v>0</v>
      </c>
      <c r="X29" s="96">
        <f t="shared" si="5"/>
        <v>376857</v>
      </c>
      <c r="Y29" s="193">
        <f t="shared" si="5"/>
        <v>368041</v>
      </c>
      <c r="Z29" s="96">
        <f t="shared" si="6"/>
        <v>344281</v>
      </c>
      <c r="AA29" s="193">
        <f t="shared" si="6"/>
        <v>359066</v>
      </c>
    </row>
    <row r="30" spans="1:27" ht="12" customHeight="1" x14ac:dyDescent="0.2">
      <c r="A30" s="203" t="s">
        <v>236</v>
      </c>
      <c r="B30" s="19"/>
      <c r="C30" s="19"/>
      <c r="D30" s="19"/>
      <c r="E30" s="19"/>
      <c r="F30" s="19"/>
      <c r="G30" s="19"/>
      <c r="H30" s="19"/>
      <c r="I30" s="19"/>
      <c r="J30" s="19"/>
      <c r="K30" s="19"/>
      <c r="L30" s="19"/>
      <c r="M30" s="19"/>
      <c r="N30" s="19"/>
      <c r="O30" s="19"/>
      <c r="P30" s="19"/>
      <c r="Q30" s="19"/>
      <c r="R30" s="19"/>
      <c r="S30" s="19"/>
      <c r="T30" s="19"/>
      <c r="U30" s="19"/>
      <c r="V30" s="19"/>
      <c r="W30" s="19"/>
      <c r="X30" s="179"/>
      <c r="Y30" s="179"/>
      <c r="Z30" s="179"/>
      <c r="AA30" s="19"/>
    </row>
    <row r="31" spans="1:27" ht="12" customHeight="1" x14ac:dyDescent="0.2">
      <c r="A31" s="77" t="s">
        <v>292</v>
      </c>
      <c r="D31" s="100"/>
      <c r="X31" s="177"/>
      <c r="Z31" s="177"/>
    </row>
    <row r="32" spans="1:27" ht="12" customHeight="1" x14ac:dyDescent="0.2">
      <c r="B32" s="113"/>
      <c r="C32" s="114"/>
      <c r="D32" s="113"/>
      <c r="E32" s="114"/>
      <c r="F32" s="113"/>
      <c r="G32" s="114"/>
      <c r="H32" s="113"/>
      <c r="I32" s="114"/>
      <c r="J32" s="114"/>
      <c r="K32" s="114"/>
      <c r="L32" s="113"/>
      <c r="M32" s="114"/>
      <c r="N32" s="114"/>
      <c r="O32" s="114"/>
      <c r="Q32" s="114"/>
      <c r="R32" s="114"/>
      <c r="S32" s="114"/>
      <c r="T32" s="113"/>
      <c r="U32" s="113"/>
      <c r="V32" s="113"/>
      <c r="W32" s="113"/>
    </row>
    <row r="33" spans="1:27" ht="25.5" customHeight="1" thickBot="1" x14ac:dyDescent="0.35">
      <c r="A33" s="53" t="s">
        <v>197</v>
      </c>
    </row>
    <row r="34" spans="1:27" ht="37.5"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433"/>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124" t="s">
        <v>10</v>
      </c>
      <c r="X35" s="57" t="s">
        <v>9</v>
      </c>
      <c r="Y35" s="56" t="s">
        <v>10</v>
      </c>
      <c r="Z35" s="57" t="s">
        <v>9</v>
      </c>
      <c r="AA35" s="56" t="s">
        <v>10</v>
      </c>
    </row>
    <row r="36" spans="1:27" ht="12" customHeight="1" x14ac:dyDescent="0.2">
      <c r="A36" s="92">
        <v>1</v>
      </c>
      <c r="B36" s="34">
        <v>3842</v>
      </c>
      <c r="C36" s="34">
        <v>4276</v>
      </c>
      <c r="D36" s="34">
        <v>14</v>
      </c>
      <c r="E36" s="34">
        <v>0</v>
      </c>
      <c r="F36" s="34">
        <v>9007.9999999999964</v>
      </c>
      <c r="G36" s="34">
        <v>7800.0000000000055</v>
      </c>
      <c r="H36" s="34">
        <v>159</v>
      </c>
      <c r="I36" s="34">
        <v>68</v>
      </c>
      <c r="J36" s="34">
        <v>675</v>
      </c>
      <c r="K36" s="34">
        <v>0</v>
      </c>
      <c r="L36" s="34">
        <v>8668.0000000000018</v>
      </c>
      <c r="M36" s="34">
        <v>6969.0000000000036</v>
      </c>
      <c r="N36" s="34">
        <v>0</v>
      </c>
      <c r="O36" s="34">
        <v>133</v>
      </c>
      <c r="P36" s="34">
        <v>3074</v>
      </c>
      <c r="Q36" s="34">
        <v>369.00000000000006</v>
      </c>
      <c r="R36" s="34"/>
      <c r="S36" s="34"/>
      <c r="T36" s="33">
        <v>4968</v>
      </c>
      <c r="U36" s="33">
        <v>18306</v>
      </c>
      <c r="V36" s="33">
        <v>0</v>
      </c>
      <c r="W36" s="125">
        <v>0</v>
      </c>
      <c r="X36" s="102">
        <f>+B36+D36+F36+H36+J36+L36+N36+P36+T36</f>
        <v>30408</v>
      </c>
      <c r="Y36" s="103">
        <f>+C36+E36+G36+I36+K36+M36+O36+Q36+U36</f>
        <v>37921.000000000007</v>
      </c>
      <c r="Z36" s="102">
        <f>+B36+F36+L36+T36</f>
        <v>26486</v>
      </c>
      <c r="AA36" s="103">
        <f>+C36+G36+M36+U36</f>
        <v>37351.000000000007</v>
      </c>
    </row>
    <row r="37" spans="1:27" ht="12" customHeight="1" x14ac:dyDescent="0.2">
      <c r="A37" s="92">
        <v>2</v>
      </c>
      <c r="B37" s="34">
        <v>1029.0000000000002</v>
      </c>
      <c r="C37" s="34">
        <v>3459</v>
      </c>
      <c r="D37" s="34">
        <v>0</v>
      </c>
      <c r="E37" s="34">
        <v>12</v>
      </c>
      <c r="F37" s="34">
        <v>3258.0000000000005</v>
      </c>
      <c r="G37" s="34">
        <v>6180.0000000000018</v>
      </c>
      <c r="H37" s="34">
        <v>55</v>
      </c>
      <c r="I37" s="34">
        <v>74</v>
      </c>
      <c r="J37" s="34">
        <v>139</v>
      </c>
      <c r="K37" s="34">
        <v>0</v>
      </c>
      <c r="L37" s="34">
        <v>3220.0000000000005</v>
      </c>
      <c r="M37" s="34">
        <v>3720</v>
      </c>
      <c r="N37" s="34">
        <v>0</v>
      </c>
      <c r="O37" s="34">
        <v>0</v>
      </c>
      <c r="P37" s="34">
        <v>835</v>
      </c>
      <c r="Q37" s="34">
        <v>776</v>
      </c>
      <c r="R37" s="34"/>
      <c r="S37" s="34"/>
      <c r="T37" s="33">
        <v>2043</v>
      </c>
      <c r="U37" s="33">
        <v>2531</v>
      </c>
      <c r="V37" s="33">
        <v>0</v>
      </c>
      <c r="W37" s="125">
        <v>0</v>
      </c>
      <c r="X37" s="102">
        <f t="shared" ref="X37:Y50" si="8">+B37+D37+F37+H37+J37+L37+N37+P37+T37</f>
        <v>10579.000000000002</v>
      </c>
      <c r="Y37" s="103">
        <f t="shared" si="8"/>
        <v>16752</v>
      </c>
      <c r="Z37" s="102">
        <f t="shared" ref="Z37:AA50" si="9">+B37+F37+L37+T37</f>
        <v>9550.0000000000018</v>
      </c>
      <c r="AA37" s="103">
        <f t="shared" si="9"/>
        <v>15890.000000000002</v>
      </c>
    </row>
    <row r="38" spans="1:27" ht="12" customHeight="1" x14ac:dyDescent="0.2">
      <c r="A38" s="93">
        <v>3</v>
      </c>
      <c r="B38" s="35">
        <v>2582.0000000000005</v>
      </c>
      <c r="C38" s="35">
        <v>4059</v>
      </c>
      <c r="D38" s="35">
        <v>45</v>
      </c>
      <c r="E38" s="35">
        <v>55</v>
      </c>
      <c r="F38" s="35">
        <v>9151.0000000000073</v>
      </c>
      <c r="G38" s="35">
        <v>8640.0000000000018</v>
      </c>
      <c r="H38" s="35">
        <v>77</v>
      </c>
      <c r="I38" s="35">
        <v>189</v>
      </c>
      <c r="J38" s="35">
        <v>497</v>
      </c>
      <c r="K38" s="34">
        <v>0</v>
      </c>
      <c r="L38" s="35">
        <v>8963.9999999999927</v>
      </c>
      <c r="M38" s="35">
        <v>5647.0000000000018</v>
      </c>
      <c r="N38" s="35">
        <v>0</v>
      </c>
      <c r="O38" s="35">
        <v>0</v>
      </c>
      <c r="P38" s="35">
        <v>3086</v>
      </c>
      <c r="Q38" s="35">
        <v>2204.0000000000005</v>
      </c>
      <c r="R38" s="35"/>
      <c r="S38" s="35"/>
      <c r="T38" s="63">
        <v>12437</v>
      </c>
      <c r="U38" s="63">
        <v>14086.000000000004</v>
      </c>
      <c r="V38" s="63">
        <v>0</v>
      </c>
      <c r="W38" s="126">
        <v>0</v>
      </c>
      <c r="X38" s="104">
        <f t="shared" si="8"/>
        <v>36839</v>
      </c>
      <c r="Y38" s="105">
        <f t="shared" si="8"/>
        <v>34880.000000000007</v>
      </c>
      <c r="Z38" s="104">
        <f t="shared" si="9"/>
        <v>33134</v>
      </c>
      <c r="AA38" s="105">
        <f t="shared" si="9"/>
        <v>32432.000000000007</v>
      </c>
    </row>
    <row r="39" spans="1:27" ht="12" customHeight="1" x14ac:dyDescent="0.2">
      <c r="A39" s="94">
        <v>4</v>
      </c>
      <c r="B39" s="36">
        <v>7195.0000000000018</v>
      </c>
      <c r="C39" s="36">
        <v>3214</v>
      </c>
      <c r="D39" s="36">
        <v>61</v>
      </c>
      <c r="E39" s="36">
        <v>5</v>
      </c>
      <c r="F39" s="36">
        <v>18530.999999999967</v>
      </c>
      <c r="G39" s="36">
        <v>7852.0000000000009</v>
      </c>
      <c r="H39" s="36">
        <v>400</v>
      </c>
      <c r="I39" s="36">
        <v>60</v>
      </c>
      <c r="J39" s="36">
        <v>828</v>
      </c>
      <c r="K39" s="36">
        <v>25</v>
      </c>
      <c r="L39" s="36">
        <v>10177.000000000005</v>
      </c>
      <c r="M39" s="36">
        <v>4606</v>
      </c>
      <c r="N39" s="34">
        <v>0</v>
      </c>
      <c r="O39" s="34">
        <v>0</v>
      </c>
      <c r="P39" s="36">
        <v>2999.0000000000005</v>
      </c>
      <c r="Q39" s="36">
        <v>393.00000000000006</v>
      </c>
      <c r="R39" s="36"/>
      <c r="S39" s="36"/>
      <c r="T39" s="74">
        <v>1577</v>
      </c>
      <c r="U39" s="74">
        <v>99</v>
      </c>
      <c r="V39" s="74">
        <v>0</v>
      </c>
      <c r="W39" s="127">
        <v>0</v>
      </c>
      <c r="X39" s="102">
        <f t="shared" si="8"/>
        <v>41767.999999999978</v>
      </c>
      <c r="Y39" s="103">
        <f t="shared" si="8"/>
        <v>16254</v>
      </c>
      <c r="Z39" s="102">
        <f t="shared" si="9"/>
        <v>37479.999999999978</v>
      </c>
      <c r="AA39" s="103">
        <f t="shared" si="9"/>
        <v>15771</v>
      </c>
    </row>
    <row r="40" spans="1:27" ht="12" customHeight="1" x14ac:dyDescent="0.2">
      <c r="A40" s="92">
        <v>5</v>
      </c>
      <c r="B40" s="34">
        <v>2912.0000000000005</v>
      </c>
      <c r="C40" s="34">
        <v>3355</v>
      </c>
      <c r="D40" s="34">
        <v>0</v>
      </c>
      <c r="E40" s="34">
        <v>25</v>
      </c>
      <c r="F40" s="34">
        <v>6197.0000000000027</v>
      </c>
      <c r="G40" s="34">
        <v>7389.9999999999973</v>
      </c>
      <c r="H40" s="34">
        <v>0</v>
      </c>
      <c r="I40" s="34">
        <v>268</v>
      </c>
      <c r="J40" s="34">
        <v>331</v>
      </c>
      <c r="K40" s="34">
        <v>0</v>
      </c>
      <c r="L40" s="34">
        <v>5435.9999999999991</v>
      </c>
      <c r="M40" s="34">
        <v>7615.9999999999991</v>
      </c>
      <c r="N40" s="34">
        <v>0</v>
      </c>
      <c r="O40" s="34">
        <v>0</v>
      </c>
      <c r="P40" s="34">
        <v>1702</v>
      </c>
      <c r="Q40" s="34">
        <v>382</v>
      </c>
      <c r="R40" s="34"/>
      <c r="S40" s="34"/>
      <c r="T40" s="33">
        <v>1181</v>
      </c>
      <c r="U40" s="33">
        <v>5120.9999999999982</v>
      </c>
      <c r="V40" s="33">
        <v>0</v>
      </c>
      <c r="W40" s="125">
        <v>0</v>
      </c>
      <c r="X40" s="102">
        <f t="shared" si="8"/>
        <v>17759.000000000004</v>
      </c>
      <c r="Y40" s="103">
        <f t="shared" si="8"/>
        <v>24156.999999999993</v>
      </c>
      <c r="Z40" s="102">
        <f t="shared" si="9"/>
        <v>15726.000000000004</v>
      </c>
      <c r="AA40" s="103">
        <f t="shared" si="9"/>
        <v>23481.999999999993</v>
      </c>
    </row>
    <row r="41" spans="1:27" ht="12" customHeight="1" x14ac:dyDescent="0.2">
      <c r="A41" s="93">
        <v>6</v>
      </c>
      <c r="B41" s="35">
        <v>2703.0000000000005</v>
      </c>
      <c r="C41" s="35">
        <v>4181</v>
      </c>
      <c r="D41" s="35">
        <v>10</v>
      </c>
      <c r="E41" s="35">
        <v>53</v>
      </c>
      <c r="F41" s="35">
        <v>6391.9999999999945</v>
      </c>
      <c r="G41" s="35">
        <v>8986.0000000000036</v>
      </c>
      <c r="H41" s="35">
        <v>57</v>
      </c>
      <c r="I41" s="35">
        <v>121</v>
      </c>
      <c r="J41" s="35">
        <v>106</v>
      </c>
      <c r="K41" s="34">
        <v>0</v>
      </c>
      <c r="L41" s="35">
        <v>6703.9999999999982</v>
      </c>
      <c r="M41" s="35">
        <v>6071.9999999999991</v>
      </c>
      <c r="N41" s="35">
        <v>0</v>
      </c>
      <c r="O41" s="35">
        <v>0</v>
      </c>
      <c r="P41" s="35">
        <v>1300</v>
      </c>
      <c r="Q41" s="35">
        <v>181</v>
      </c>
      <c r="R41" s="35"/>
      <c r="S41" s="35"/>
      <c r="T41" s="63">
        <v>4870</v>
      </c>
      <c r="U41" s="63">
        <v>4181.9999999999991</v>
      </c>
      <c r="V41" s="63">
        <v>0</v>
      </c>
      <c r="W41" s="126">
        <v>0</v>
      </c>
      <c r="X41" s="104">
        <f t="shared" si="8"/>
        <v>22141.999999999993</v>
      </c>
      <c r="Y41" s="105">
        <f t="shared" si="8"/>
        <v>23776.000000000004</v>
      </c>
      <c r="Z41" s="104">
        <f t="shared" si="9"/>
        <v>20668.999999999993</v>
      </c>
      <c r="AA41" s="105">
        <f t="shared" si="9"/>
        <v>23421.000000000004</v>
      </c>
    </row>
    <row r="42" spans="1:27" ht="12" customHeight="1" x14ac:dyDescent="0.2">
      <c r="A42" s="94">
        <v>7</v>
      </c>
      <c r="B42" s="36">
        <v>3558.9999999999991</v>
      </c>
      <c r="C42" s="36">
        <v>4610</v>
      </c>
      <c r="D42" s="34">
        <v>0</v>
      </c>
      <c r="E42" s="36">
        <v>9</v>
      </c>
      <c r="F42" s="36">
        <v>10992.999999999998</v>
      </c>
      <c r="G42" s="36">
        <v>9107.0000000000018</v>
      </c>
      <c r="H42" s="36">
        <v>163</v>
      </c>
      <c r="I42" s="36">
        <v>39</v>
      </c>
      <c r="J42" s="36">
        <v>502</v>
      </c>
      <c r="K42" s="36">
        <v>62</v>
      </c>
      <c r="L42" s="36">
        <v>6233</v>
      </c>
      <c r="M42" s="36">
        <v>4648</v>
      </c>
      <c r="N42" s="34">
        <v>0</v>
      </c>
      <c r="O42" s="34">
        <v>0</v>
      </c>
      <c r="P42" s="36">
        <v>1467</v>
      </c>
      <c r="Q42" s="36">
        <v>669.00000000000011</v>
      </c>
      <c r="R42" s="36"/>
      <c r="S42" s="36"/>
      <c r="T42" s="74">
        <v>1143</v>
      </c>
      <c r="U42" s="74">
        <v>3029</v>
      </c>
      <c r="V42" s="74">
        <v>0</v>
      </c>
      <c r="W42" s="127">
        <v>0</v>
      </c>
      <c r="X42" s="102">
        <f t="shared" si="8"/>
        <v>24059.999999999996</v>
      </c>
      <c r="Y42" s="103">
        <f t="shared" si="8"/>
        <v>22173</v>
      </c>
      <c r="Z42" s="102">
        <f t="shared" si="9"/>
        <v>21927.999999999996</v>
      </c>
      <c r="AA42" s="103">
        <f t="shared" si="9"/>
        <v>21394</v>
      </c>
    </row>
    <row r="43" spans="1:27" ht="12" customHeight="1" x14ac:dyDescent="0.2">
      <c r="A43" s="92">
        <v>8</v>
      </c>
      <c r="B43" s="34">
        <v>7807.0000000000055</v>
      </c>
      <c r="C43" s="34">
        <v>3776</v>
      </c>
      <c r="D43" s="34">
        <v>52</v>
      </c>
      <c r="E43" s="34">
        <v>0</v>
      </c>
      <c r="F43" s="34">
        <v>18662.000000000004</v>
      </c>
      <c r="G43" s="34">
        <v>8072.9999999999964</v>
      </c>
      <c r="H43" s="34">
        <v>282</v>
      </c>
      <c r="I43" s="34">
        <v>0</v>
      </c>
      <c r="J43" s="34">
        <v>690</v>
      </c>
      <c r="K43" s="34">
        <v>62</v>
      </c>
      <c r="L43" s="34">
        <v>7235</v>
      </c>
      <c r="M43" s="34">
        <v>4832</v>
      </c>
      <c r="N43" s="34">
        <v>0</v>
      </c>
      <c r="O43" s="34">
        <v>0</v>
      </c>
      <c r="P43" s="34">
        <v>1906.9999999999998</v>
      </c>
      <c r="Q43" s="34">
        <v>375.00000000000006</v>
      </c>
      <c r="R43" s="34"/>
      <c r="S43" s="34"/>
      <c r="T43" s="33">
        <v>1109</v>
      </c>
      <c r="U43" s="33">
        <v>916</v>
      </c>
      <c r="V43" s="33">
        <v>0</v>
      </c>
      <c r="W43" s="125">
        <v>0</v>
      </c>
      <c r="X43" s="102">
        <f t="shared" si="8"/>
        <v>37744.000000000007</v>
      </c>
      <c r="Y43" s="103">
        <f t="shared" si="8"/>
        <v>18033.999999999996</v>
      </c>
      <c r="Z43" s="102">
        <f t="shared" si="9"/>
        <v>34813.000000000007</v>
      </c>
      <c r="AA43" s="103">
        <f t="shared" si="9"/>
        <v>17596.999999999996</v>
      </c>
    </row>
    <row r="44" spans="1:27" ht="12" customHeight="1" x14ac:dyDescent="0.2">
      <c r="A44" s="93">
        <v>9</v>
      </c>
      <c r="B44" s="35">
        <v>2737.9999999999995</v>
      </c>
      <c r="C44" s="35">
        <v>4622</v>
      </c>
      <c r="D44" s="34">
        <v>0</v>
      </c>
      <c r="E44" s="35">
        <v>0</v>
      </c>
      <c r="F44" s="35">
        <v>12160.000000000007</v>
      </c>
      <c r="G44" s="35">
        <v>9989.9999999999964</v>
      </c>
      <c r="H44" s="34">
        <v>0</v>
      </c>
      <c r="I44" s="35">
        <v>0</v>
      </c>
      <c r="J44" s="35">
        <v>322</v>
      </c>
      <c r="K44" s="35">
        <v>0</v>
      </c>
      <c r="L44" s="35">
        <v>7047.9999999999991</v>
      </c>
      <c r="M44" s="35">
        <v>7351.0000000000009</v>
      </c>
      <c r="N44" s="35">
        <v>0</v>
      </c>
      <c r="O44" s="35">
        <v>0</v>
      </c>
      <c r="P44" s="35">
        <v>1054</v>
      </c>
      <c r="Q44" s="35">
        <v>177</v>
      </c>
      <c r="R44" s="35"/>
      <c r="S44" s="35"/>
      <c r="T44" s="63">
        <v>334</v>
      </c>
      <c r="U44" s="63">
        <v>951</v>
      </c>
      <c r="V44" s="63">
        <v>0</v>
      </c>
      <c r="W44" s="126">
        <v>0</v>
      </c>
      <c r="X44" s="104">
        <f t="shared" si="8"/>
        <v>23656.000000000007</v>
      </c>
      <c r="Y44" s="105">
        <f t="shared" si="8"/>
        <v>23090.999999999996</v>
      </c>
      <c r="Z44" s="104">
        <f t="shared" si="9"/>
        <v>22280.000000000007</v>
      </c>
      <c r="AA44" s="105">
        <f t="shared" si="9"/>
        <v>22913.999999999996</v>
      </c>
    </row>
    <row r="45" spans="1:27" ht="12" customHeight="1" x14ac:dyDescent="0.2">
      <c r="A45" s="94">
        <v>10</v>
      </c>
      <c r="B45" s="36">
        <v>3416</v>
      </c>
      <c r="C45" s="36">
        <v>3572</v>
      </c>
      <c r="D45" s="36">
        <v>150</v>
      </c>
      <c r="E45" s="34">
        <v>0</v>
      </c>
      <c r="F45" s="36">
        <v>10710.999999999996</v>
      </c>
      <c r="G45" s="36">
        <v>7600.0000000000018</v>
      </c>
      <c r="H45" s="36">
        <v>232</v>
      </c>
      <c r="I45" s="34">
        <v>0</v>
      </c>
      <c r="J45" s="36">
        <v>253</v>
      </c>
      <c r="K45" s="34">
        <v>0</v>
      </c>
      <c r="L45" s="36">
        <v>6170.0000000000027</v>
      </c>
      <c r="M45" s="36">
        <v>5980.9999999999955</v>
      </c>
      <c r="N45" s="34">
        <v>0</v>
      </c>
      <c r="O45" s="34">
        <v>0</v>
      </c>
      <c r="P45" s="36">
        <v>1240</v>
      </c>
      <c r="Q45" s="36">
        <v>196</v>
      </c>
      <c r="R45" s="36"/>
      <c r="S45" s="36"/>
      <c r="T45" s="74">
        <v>318</v>
      </c>
      <c r="U45" s="74">
        <v>1280.0000000000002</v>
      </c>
      <c r="V45" s="74">
        <v>0</v>
      </c>
      <c r="W45" s="127">
        <v>0</v>
      </c>
      <c r="X45" s="102">
        <f t="shared" si="8"/>
        <v>22490</v>
      </c>
      <c r="Y45" s="103">
        <f t="shared" si="8"/>
        <v>18628.999999999996</v>
      </c>
      <c r="Z45" s="102">
        <f t="shared" si="9"/>
        <v>20615</v>
      </c>
      <c r="AA45" s="103">
        <f t="shared" si="9"/>
        <v>18432.999999999996</v>
      </c>
    </row>
    <row r="46" spans="1:27" ht="12" customHeight="1" x14ac:dyDescent="0.2">
      <c r="A46" s="92">
        <v>11</v>
      </c>
      <c r="B46" s="34">
        <v>2711.0000000000018</v>
      </c>
      <c r="C46" s="34">
        <v>4768</v>
      </c>
      <c r="D46" s="34">
        <v>9</v>
      </c>
      <c r="E46" s="34">
        <v>0</v>
      </c>
      <c r="F46" s="34">
        <v>10247</v>
      </c>
      <c r="G46" s="34">
        <v>9771.0000000000073</v>
      </c>
      <c r="H46" s="34">
        <v>233</v>
      </c>
      <c r="I46" s="34">
        <v>41</v>
      </c>
      <c r="J46" s="34">
        <v>451</v>
      </c>
      <c r="K46" s="34">
        <v>38</v>
      </c>
      <c r="L46" s="34">
        <v>4326</v>
      </c>
      <c r="M46" s="34">
        <v>6191.0000000000009</v>
      </c>
      <c r="N46" s="34">
        <v>0</v>
      </c>
      <c r="O46" s="34">
        <v>0</v>
      </c>
      <c r="P46" s="34">
        <v>1035</v>
      </c>
      <c r="Q46" s="34">
        <v>74</v>
      </c>
      <c r="R46" s="34"/>
      <c r="S46" s="34"/>
      <c r="T46" s="33">
        <v>447</v>
      </c>
      <c r="U46" s="33">
        <v>844.00000000000011</v>
      </c>
      <c r="V46" s="33">
        <v>0</v>
      </c>
      <c r="W46" s="125">
        <v>0</v>
      </c>
      <c r="X46" s="102">
        <f t="shared" si="8"/>
        <v>19459</v>
      </c>
      <c r="Y46" s="103">
        <f t="shared" si="8"/>
        <v>21727.000000000007</v>
      </c>
      <c r="Z46" s="102">
        <f t="shared" si="9"/>
        <v>17731</v>
      </c>
      <c r="AA46" s="103">
        <f t="shared" si="9"/>
        <v>21574.000000000007</v>
      </c>
    </row>
    <row r="47" spans="1:27" ht="12" customHeight="1" x14ac:dyDescent="0.2">
      <c r="A47" s="93">
        <v>12</v>
      </c>
      <c r="B47" s="35">
        <v>3586.9999999999995</v>
      </c>
      <c r="C47" s="35">
        <v>5521</v>
      </c>
      <c r="D47" s="35">
        <v>16</v>
      </c>
      <c r="E47" s="35">
        <v>28</v>
      </c>
      <c r="F47" s="35">
        <v>9236.9999999999945</v>
      </c>
      <c r="G47" s="35">
        <v>9743.9999999999927</v>
      </c>
      <c r="H47" s="35">
        <v>120</v>
      </c>
      <c r="I47" s="35">
        <v>210</v>
      </c>
      <c r="J47" s="35">
        <v>161</v>
      </c>
      <c r="K47" s="34">
        <v>0</v>
      </c>
      <c r="L47" s="35">
        <v>4135</v>
      </c>
      <c r="M47" s="35">
        <v>6699.0000000000018</v>
      </c>
      <c r="N47" s="35">
        <v>0</v>
      </c>
      <c r="O47" s="35">
        <v>0</v>
      </c>
      <c r="P47" s="35">
        <v>709</v>
      </c>
      <c r="Q47" s="35">
        <v>555.00000000000011</v>
      </c>
      <c r="R47" s="35"/>
      <c r="S47" s="35"/>
      <c r="T47" s="63">
        <v>123</v>
      </c>
      <c r="U47" s="63">
        <v>1094.0000000000002</v>
      </c>
      <c r="V47" s="63">
        <v>0</v>
      </c>
      <c r="W47" s="126">
        <v>0</v>
      </c>
      <c r="X47" s="104">
        <f t="shared" si="8"/>
        <v>18087.999999999993</v>
      </c>
      <c r="Y47" s="105">
        <f t="shared" si="8"/>
        <v>23850.999999999993</v>
      </c>
      <c r="Z47" s="104">
        <f t="shared" si="9"/>
        <v>17081.999999999993</v>
      </c>
      <c r="AA47" s="105">
        <f t="shared" si="9"/>
        <v>23057.999999999993</v>
      </c>
    </row>
    <row r="48" spans="1:27" ht="12" customHeight="1" x14ac:dyDescent="0.2">
      <c r="A48" s="94">
        <v>13</v>
      </c>
      <c r="B48" s="36">
        <v>2384.9999999999995</v>
      </c>
      <c r="C48" s="36">
        <v>8852</v>
      </c>
      <c r="D48" s="34">
        <v>0</v>
      </c>
      <c r="E48" s="34">
        <v>0</v>
      </c>
      <c r="F48" s="36">
        <v>6084.9999999999936</v>
      </c>
      <c r="G48" s="36">
        <v>16551</v>
      </c>
      <c r="H48" s="36">
        <v>103</v>
      </c>
      <c r="I48" s="36">
        <v>113</v>
      </c>
      <c r="J48" s="36">
        <v>146</v>
      </c>
      <c r="K48" s="36">
        <v>21</v>
      </c>
      <c r="L48" s="36">
        <v>5531.9999999999982</v>
      </c>
      <c r="M48" s="36">
        <v>12067.000000000007</v>
      </c>
      <c r="N48" s="34">
        <v>0</v>
      </c>
      <c r="O48" s="34">
        <v>0</v>
      </c>
      <c r="P48" s="36">
        <v>601</v>
      </c>
      <c r="Q48" s="36">
        <v>152</v>
      </c>
      <c r="R48" s="36"/>
      <c r="S48" s="36"/>
      <c r="T48" s="74">
        <v>3311</v>
      </c>
      <c r="U48" s="74">
        <v>5121.0000000000018</v>
      </c>
      <c r="V48" s="74">
        <v>0</v>
      </c>
      <c r="W48" s="127">
        <v>0</v>
      </c>
      <c r="X48" s="102">
        <f t="shared" si="8"/>
        <v>18162.999999999993</v>
      </c>
      <c r="Y48" s="103">
        <f t="shared" si="8"/>
        <v>42877.000000000007</v>
      </c>
      <c r="Z48" s="102">
        <f t="shared" si="9"/>
        <v>17312.999999999993</v>
      </c>
      <c r="AA48" s="103">
        <f t="shared" si="9"/>
        <v>42591.000000000007</v>
      </c>
    </row>
    <row r="49" spans="1:27" ht="12" customHeight="1" x14ac:dyDescent="0.2">
      <c r="A49" s="92">
        <v>14</v>
      </c>
      <c r="B49" s="34">
        <v>3060.9999999999986</v>
      </c>
      <c r="C49" s="34">
        <v>6636</v>
      </c>
      <c r="D49" s="34">
        <v>28</v>
      </c>
      <c r="E49" s="34">
        <v>30</v>
      </c>
      <c r="F49" s="34">
        <v>6774.9999999999955</v>
      </c>
      <c r="G49" s="34">
        <v>11084.999999999995</v>
      </c>
      <c r="H49" s="34">
        <v>376</v>
      </c>
      <c r="I49" s="34">
        <v>185</v>
      </c>
      <c r="J49" s="34">
        <v>101</v>
      </c>
      <c r="K49" s="34">
        <v>22</v>
      </c>
      <c r="L49" s="34">
        <v>4165.9999999999991</v>
      </c>
      <c r="M49" s="34">
        <v>6449.9999999999982</v>
      </c>
      <c r="N49" s="34">
        <v>0</v>
      </c>
      <c r="O49" s="34">
        <v>0</v>
      </c>
      <c r="P49" s="34">
        <v>778.00000000000011</v>
      </c>
      <c r="Q49" s="34">
        <v>96</v>
      </c>
      <c r="R49" s="34"/>
      <c r="S49" s="34"/>
      <c r="T49" s="33">
        <v>6108</v>
      </c>
      <c r="U49" s="33">
        <v>3651.0000000000009</v>
      </c>
      <c r="V49" s="33">
        <v>0</v>
      </c>
      <c r="W49" s="125">
        <v>0</v>
      </c>
      <c r="X49" s="102">
        <f t="shared" si="8"/>
        <v>21392.999999999993</v>
      </c>
      <c r="Y49" s="103">
        <f t="shared" si="8"/>
        <v>28154.999999999993</v>
      </c>
      <c r="Z49" s="102">
        <f t="shared" si="9"/>
        <v>20109.999999999993</v>
      </c>
      <c r="AA49" s="103">
        <f t="shared" si="9"/>
        <v>27821.999999999993</v>
      </c>
    </row>
    <row r="50" spans="1:27" ht="12" customHeight="1" x14ac:dyDescent="0.2">
      <c r="A50" s="93">
        <v>15</v>
      </c>
      <c r="B50" s="35">
        <v>2211.9999999999991</v>
      </c>
      <c r="C50" s="35">
        <v>3529</v>
      </c>
      <c r="D50" s="34">
        <v>0</v>
      </c>
      <c r="E50" s="35">
        <v>5</v>
      </c>
      <c r="F50" s="35">
        <v>7192.9999999999955</v>
      </c>
      <c r="G50" s="35">
        <v>6026.9999999999982</v>
      </c>
      <c r="H50" s="35">
        <v>48</v>
      </c>
      <c r="I50" s="35">
        <v>240</v>
      </c>
      <c r="J50" s="35">
        <v>219</v>
      </c>
      <c r="K50" s="34">
        <v>0</v>
      </c>
      <c r="L50" s="35">
        <v>3629.0000000000005</v>
      </c>
      <c r="M50" s="35">
        <v>3104.0000000000005</v>
      </c>
      <c r="N50" s="34">
        <v>0</v>
      </c>
      <c r="O50" s="35">
        <v>55</v>
      </c>
      <c r="P50" s="35">
        <v>494</v>
      </c>
      <c r="Q50" s="35">
        <v>128.00000000000003</v>
      </c>
      <c r="R50" s="35"/>
      <c r="S50" s="35"/>
      <c r="T50" s="63">
        <v>634</v>
      </c>
      <c r="U50" s="63">
        <v>2676</v>
      </c>
      <c r="V50" s="63">
        <v>0</v>
      </c>
      <c r="W50" s="126">
        <v>0</v>
      </c>
      <c r="X50" s="102">
        <f t="shared" si="8"/>
        <v>14428.999999999995</v>
      </c>
      <c r="Y50" s="103">
        <f t="shared" si="8"/>
        <v>15763.999999999998</v>
      </c>
      <c r="Z50" s="102">
        <f t="shared" si="9"/>
        <v>13667.999999999995</v>
      </c>
      <c r="AA50" s="103">
        <f t="shared" si="9"/>
        <v>15335.999999999998</v>
      </c>
    </row>
    <row r="51" spans="1:27" ht="12" customHeight="1" thickBot="1" x14ac:dyDescent="0.25">
      <c r="A51" s="95" t="s">
        <v>17</v>
      </c>
      <c r="B51" s="28">
        <f t="shared" ref="B51:U51" si="10">SUM(B36:B50)</f>
        <v>51739.000000000007</v>
      </c>
      <c r="C51" s="28">
        <f t="shared" si="10"/>
        <v>68430</v>
      </c>
      <c r="D51" s="28">
        <f t="shared" si="10"/>
        <v>385</v>
      </c>
      <c r="E51" s="28">
        <f t="shared" si="10"/>
        <v>222</v>
      </c>
      <c r="F51" s="28">
        <f t="shared" si="10"/>
        <v>144599.99999999997</v>
      </c>
      <c r="G51" s="28">
        <f t="shared" si="10"/>
        <v>134796.00000000003</v>
      </c>
      <c r="H51" s="28">
        <f t="shared" si="10"/>
        <v>2305</v>
      </c>
      <c r="I51" s="28">
        <f t="shared" si="10"/>
        <v>1608</v>
      </c>
      <c r="J51" s="28">
        <f t="shared" si="10"/>
        <v>5421</v>
      </c>
      <c r="K51" s="28">
        <f t="shared" si="10"/>
        <v>230</v>
      </c>
      <c r="L51" s="28">
        <f t="shared" si="10"/>
        <v>91643</v>
      </c>
      <c r="M51" s="28">
        <f t="shared" si="10"/>
        <v>91953</v>
      </c>
      <c r="N51" s="28">
        <f t="shared" si="10"/>
        <v>0</v>
      </c>
      <c r="O51" s="28">
        <f t="shared" si="10"/>
        <v>188</v>
      </c>
      <c r="P51" s="28">
        <f t="shared" si="10"/>
        <v>22281</v>
      </c>
      <c r="Q51" s="28">
        <f t="shared" si="10"/>
        <v>6727</v>
      </c>
      <c r="R51" s="28">
        <v>0</v>
      </c>
      <c r="S51" s="28">
        <v>0</v>
      </c>
      <c r="T51" s="28">
        <f t="shared" si="10"/>
        <v>40603</v>
      </c>
      <c r="U51" s="28">
        <f t="shared" si="10"/>
        <v>63887</v>
      </c>
      <c r="V51" s="28">
        <f>SUM(V36:V50)</f>
        <v>0</v>
      </c>
      <c r="W51" s="38">
        <f>SUM(W36:W50)</f>
        <v>0</v>
      </c>
      <c r="X51" s="96">
        <f>SUM(X31:X50)</f>
        <v>358977</v>
      </c>
      <c r="Y51" s="29">
        <f>SUM(Y31:Y50)</f>
        <v>368041</v>
      </c>
      <c r="Z51" s="96">
        <f>SUM(Z31:Z50)</f>
        <v>328584.99999999994</v>
      </c>
      <c r="AA51" s="29">
        <f>SUM(AA31:AA50)</f>
        <v>359066</v>
      </c>
    </row>
    <row r="52" spans="1:27" ht="12" customHeight="1" x14ac:dyDescent="0.2">
      <c r="A52" s="97" t="s">
        <v>18</v>
      </c>
      <c r="B52" s="37">
        <v>537</v>
      </c>
      <c r="C52" s="37">
        <v>0</v>
      </c>
      <c r="D52" s="37">
        <v>84</v>
      </c>
      <c r="E52" s="37">
        <v>0</v>
      </c>
      <c r="F52" s="37">
        <v>1464</v>
      </c>
      <c r="G52" s="37">
        <v>0</v>
      </c>
      <c r="H52" s="37">
        <v>38</v>
      </c>
      <c r="I52" s="37">
        <v>0</v>
      </c>
      <c r="J52" s="37">
        <v>0</v>
      </c>
      <c r="K52" s="37">
        <v>0</v>
      </c>
      <c r="L52" s="37">
        <v>5833</v>
      </c>
      <c r="M52" s="37">
        <v>0</v>
      </c>
      <c r="N52" s="37">
        <v>0</v>
      </c>
      <c r="O52" s="37">
        <v>0</v>
      </c>
      <c r="P52" s="37">
        <v>2062</v>
      </c>
      <c r="Q52" s="37">
        <v>0</v>
      </c>
      <c r="R52" s="37">
        <v>0</v>
      </c>
      <c r="S52" s="37">
        <v>0</v>
      </c>
      <c r="T52" s="184">
        <v>7862</v>
      </c>
      <c r="U52" s="37">
        <v>0</v>
      </c>
      <c r="V52" s="181">
        <v>0</v>
      </c>
      <c r="W52" s="182">
        <v>0</v>
      </c>
      <c r="X52" s="189">
        <f>SUM(B52,D52,F52,H52,J52,L52,N52,P52,T52)</f>
        <v>17880</v>
      </c>
      <c r="Y52" s="37">
        <v>0</v>
      </c>
      <c r="Z52" s="189">
        <f>SUM(B52,F52,L52,T52)</f>
        <v>15696</v>
      </c>
      <c r="AA52" s="37">
        <v>0</v>
      </c>
    </row>
    <row r="53" spans="1:27" ht="12" customHeight="1" thickBot="1" x14ac:dyDescent="0.25">
      <c r="A53" s="95" t="s">
        <v>19</v>
      </c>
      <c r="B53" s="28">
        <f t="shared" ref="B53:U53" si="11">SUM(B51:B52)</f>
        <v>52276.000000000007</v>
      </c>
      <c r="C53" s="28">
        <f t="shared" si="11"/>
        <v>68430</v>
      </c>
      <c r="D53" s="28">
        <f t="shared" si="11"/>
        <v>469</v>
      </c>
      <c r="E53" s="28">
        <f t="shared" si="11"/>
        <v>222</v>
      </c>
      <c r="F53" s="28">
        <f t="shared" si="11"/>
        <v>146063.99999999997</v>
      </c>
      <c r="G53" s="28">
        <f t="shared" si="11"/>
        <v>134796.00000000003</v>
      </c>
      <c r="H53" s="28">
        <f t="shared" si="11"/>
        <v>2343</v>
      </c>
      <c r="I53" s="28">
        <f t="shared" si="11"/>
        <v>1608</v>
      </c>
      <c r="J53" s="28">
        <f t="shared" si="11"/>
        <v>5421</v>
      </c>
      <c r="K53" s="28">
        <f t="shared" si="11"/>
        <v>230</v>
      </c>
      <c r="L53" s="28">
        <f t="shared" si="11"/>
        <v>97476</v>
      </c>
      <c r="M53" s="28">
        <f t="shared" si="11"/>
        <v>91953</v>
      </c>
      <c r="N53" s="28">
        <f t="shared" si="11"/>
        <v>0</v>
      </c>
      <c r="O53" s="28">
        <f t="shared" si="11"/>
        <v>188</v>
      </c>
      <c r="P53" s="28">
        <f t="shared" si="11"/>
        <v>24343</v>
      </c>
      <c r="Q53" s="28">
        <f t="shared" si="11"/>
        <v>6727</v>
      </c>
      <c r="R53" s="28">
        <v>0</v>
      </c>
      <c r="S53" s="28">
        <v>0</v>
      </c>
      <c r="T53" s="28">
        <f t="shared" si="11"/>
        <v>48465</v>
      </c>
      <c r="U53" s="191">
        <f t="shared" si="11"/>
        <v>63887</v>
      </c>
      <c r="V53" s="28">
        <v>0</v>
      </c>
      <c r="W53" s="38">
        <f>SUM(W51:W52)</f>
        <v>0</v>
      </c>
      <c r="X53" s="96">
        <f>SUM(B53,D53,F53,H53,J53,L53,N53,P53,T53)</f>
        <v>376857</v>
      </c>
      <c r="Y53" s="193">
        <f>SUM(C53,E53,G53,I53,K53,M53,O53,Q53,U53)</f>
        <v>368041</v>
      </c>
      <c r="Z53" s="96">
        <f>SUM(B53,F53,L53,T53)</f>
        <v>344281</v>
      </c>
      <c r="AA53" s="193">
        <f>SUM(C53,G53,M53,U53)</f>
        <v>359066</v>
      </c>
    </row>
    <row r="54" spans="1:27" ht="12" customHeight="1" x14ac:dyDescent="0.2">
      <c r="A54" s="203" t="s">
        <v>237</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292</v>
      </c>
    </row>
    <row r="56" spans="1:27" ht="12" customHeight="1" x14ac:dyDescent="0.2">
      <c r="A56" s="79"/>
      <c r="P56" s="113"/>
    </row>
    <row r="57" spans="1:27" ht="19.5" customHeight="1" thickBot="1" x14ac:dyDescent="0.35">
      <c r="A57" s="53" t="s">
        <v>198</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34.5"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Q60" si="12">+B14+B15+B19+B20+B21+B22</f>
        <v>11624</v>
      </c>
      <c r="C60" s="34">
        <f t="shared" si="12"/>
        <v>26013</v>
      </c>
      <c r="D60" s="34">
        <f t="shared" si="12"/>
        <v>53</v>
      </c>
      <c r="E60" s="34">
        <f t="shared" si="12"/>
        <v>36</v>
      </c>
      <c r="F60" s="34">
        <f t="shared" si="12"/>
        <v>33087</v>
      </c>
      <c r="G60" s="34">
        <f t="shared" si="12"/>
        <v>47169.000000000007</v>
      </c>
      <c r="H60" s="34">
        <f t="shared" si="12"/>
        <v>770</v>
      </c>
      <c r="I60" s="34">
        <f t="shared" si="12"/>
        <v>585</v>
      </c>
      <c r="J60" s="34">
        <f t="shared" si="12"/>
        <v>967</v>
      </c>
      <c r="K60" s="34">
        <f t="shared" si="12"/>
        <v>81</v>
      </c>
      <c r="L60" s="34">
        <f t="shared" si="12"/>
        <v>19479</v>
      </c>
      <c r="M60" s="34">
        <f t="shared" si="12"/>
        <v>31747.999999999993</v>
      </c>
      <c r="N60" s="34">
        <f t="shared" si="12"/>
        <v>0</v>
      </c>
      <c r="O60" s="34">
        <f t="shared" si="12"/>
        <v>55</v>
      </c>
      <c r="P60" s="34">
        <f t="shared" si="12"/>
        <v>3105</v>
      </c>
      <c r="Q60" s="34">
        <f t="shared" si="12"/>
        <v>941.00000000000011</v>
      </c>
      <c r="R60" s="34">
        <f>SUM(R14:R15,R19:R22)</f>
        <v>0</v>
      </c>
      <c r="S60" s="34">
        <f>SUM(S14:S15,S19:S22)</f>
        <v>0</v>
      </c>
      <c r="T60" s="34">
        <f>+T14+T15+T19+T20+T21+T22</f>
        <v>7621</v>
      </c>
      <c r="U60" s="34">
        <f>+U14+U15+U19+U20+U21+U22</f>
        <v>9518.0000000000018</v>
      </c>
      <c r="V60" s="33">
        <f>SUM(V14:V15,V19:V22)</f>
        <v>0</v>
      </c>
      <c r="W60" s="59">
        <f>SUM(W14:W15,W19:W22)</f>
        <v>0</v>
      </c>
      <c r="X60" s="102">
        <f>+X14+X15+X19+X20+X21+X22</f>
        <v>76706</v>
      </c>
      <c r="Y60" s="103">
        <f>+Y14+Y15+Y19+Y20+Y21+Y22</f>
        <v>116146</v>
      </c>
      <c r="Z60" s="102">
        <f>+Z14+Z15+Z19+Z20+Z21+Z22</f>
        <v>71811</v>
      </c>
      <c r="AA60" s="103">
        <f>+AA14+AA15+AA19+AA20+AA21+AA22</f>
        <v>114448</v>
      </c>
    </row>
    <row r="61" spans="1:27" ht="12" customHeight="1" x14ac:dyDescent="0.2">
      <c r="A61" s="92" t="s">
        <v>26</v>
      </c>
      <c r="B61" s="34">
        <f t="shared" ref="B61:Q61" si="13">+B6+B7+B8+B11+B12+B13+B16+B17+B23</f>
        <v>21190</v>
      </c>
      <c r="C61" s="34">
        <f t="shared" si="13"/>
        <v>30887</v>
      </c>
      <c r="D61" s="34">
        <f t="shared" si="13"/>
        <v>219</v>
      </c>
      <c r="E61" s="34">
        <f t="shared" si="13"/>
        <v>181</v>
      </c>
      <c r="F61" s="34">
        <f t="shared" si="13"/>
        <v>61926</v>
      </c>
      <c r="G61" s="34">
        <f t="shared" si="13"/>
        <v>62729.999999999993</v>
      </c>
      <c r="H61" s="34">
        <f t="shared" si="13"/>
        <v>920</v>
      </c>
      <c r="I61" s="34">
        <f t="shared" si="13"/>
        <v>895</v>
      </c>
      <c r="J61" s="34">
        <f t="shared" si="13"/>
        <v>2455</v>
      </c>
      <c r="K61" s="34">
        <f t="shared" si="13"/>
        <v>62</v>
      </c>
      <c r="L61" s="34">
        <f t="shared" si="13"/>
        <v>45047.999999999993</v>
      </c>
      <c r="M61" s="34">
        <f t="shared" si="13"/>
        <v>44075</v>
      </c>
      <c r="N61" s="34">
        <f t="shared" si="13"/>
        <v>0</v>
      </c>
      <c r="O61" s="34">
        <f t="shared" si="13"/>
        <v>0</v>
      </c>
      <c r="P61" s="34">
        <f t="shared" si="13"/>
        <v>13184</v>
      </c>
      <c r="Q61" s="34">
        <f t="shared" si="13"/>
        <v>4749</v>
      </c>
      <c r="R61" s="34">
        <f>SUM(R6:R8,R11:R13,R16:R17,R23)</f>
        <v>0</v>
      </c>
      <c r="S61" s="34">
        <f>SUM(S6:S8,S11:S13,S16:S17,S23)</f>
        <v>0</v>
      </c>
      <c r="T61" s="34">
        <f>+T6+T7+T8+T11+T12+T13+T16+T17+T23</f>
        <v>29902</v>
      </c>
      <c r="U61" s="34">
        <f>+U6+U7+U8+U11+U12+U13+U16+U17+U23</f>
        <v>50534</v>
      </c>
      <c r="V61" s="33">
        <f>SUM(V6:V8,V11:V13,V16:V17,V23)</f>
        <v>0</v>
      </c>
      <c r="W61" s="59">
        <f>SUM(W6:W8,W11:W13,W16:W17,W23)</f>
        <v>0</v>
      </c>
      <c r="X61" s="102">
        <f>+X6+X7+X8+X11+X12+X13+X16+X17+X23</f>
        <v>174844</v>
      </c>
      <c r="Y61" s="103">
        <f>+Y6+Y7+Y8+Y11+Y12+Y13+Y16+Y17+Y23</f>
        <v>194113</v>
      </c>
      <c r="Z61" s="102">
        <f>+Z6+Z7+Z8+Z11+Z12+Z13+Z16+Z17+Z23</f>
        <v>158066</v>
      </c>
      <c r="AA61" s="103">
        <f>+AA6+AA7+AA8+AA11+AA12+AA13+AA16+AA17+AA23</f>
        <v>188226</v>
      </c>
    </row>
    <row r="62" spans="1:27" ht="12" customHeight="1" x14ac:dyDescent="0.2">
      <c r="A62" s="93" t="s">
        <v>27</v>
      </c>
      <c r="B62" s="35">
        <f t="shared" ref="B62:Q62" si="14">+B9+B10+B18+B24+B25+B26</f>
        <v>18925</v>
      </c>
      <c r="C62" s="35">
        <f t="shared" si="14"/>
        <v>11530</v>
      </c>
      <c r="D62" s="35">
        <f t="shared" si="14"/>
        <v>113</v>
      </c>
      <c r="E62" s="35">
        <f t="shared" si="14"/>
        <v>5</v>
      </c>
      <c r="F62" s="35">
        <f t="shared" si="14"/>
        <v>49586.999999999971</v>
      </c>
      <c r="G62" s="35">
        <f t="shared" si="14"/>
        <v>24897</v>
      </c>
      <c r="H62" s="35">
        <f t="shared" si="14"/>
        <v>615</v>
      </c>
      <c r="I62" s="35">
        <f t="shared" si="14"/>
        <v>128</v>
      </c>
      <c r="J62" s="35">
        <f t="shared" si="14"/>
        <v>1999</v>
      </c>
      <c r="K62" s="35">
        <f t="shared" si="14"/>
        <v>87</v>
      </c>
      <c r="L62" s="35">
        <f t="shared" si="14"/>
        <v>27115.999999999993</v>
      </c>
      <c r="M62" s="35">
        <f t="shared" si="14"/>
        <v>16130</v>
      </c>
      <c r="N62" s="35">
        <f t="shared" si="14"/>
        <v>0</v>
      </c>
      <c r="O62" s="35">
        <f t="shared" si="14"/>
        <v>133</v>
      </c>
      <c r="P62" s="35">
        <f t="shared" si="14"/>
        <v>5992</v>
      </c>
      <c r="Q62" s="35">
        <f t="shared" si="14"/>
        <v>1037</v>
      </c>
      <c r="R62" s="35">
        <f>SUM(R9:R10,R18,R24:R26)</f>
        <v>0</v>
      </c>
      <c r="S62" s="35">
        <f>SUM(S9:S10,S18,S24:S26)</f>
        <v>0</v>
      </c>
      <c r="T62" s="35">
        <f>+T9+T10+T18+T24+T25+T26</f>
        <v>3080</v>
      </c>
      <c r="U62" s="35">
        <f>+U9+U10+U18+U24+U25+U26</f>
        <v>3834.9999999999991</v>
      </c>
      <c r="V62" s="63">
        <f>SUM(V9:V10,V18,V24:V26)</f>
        <v>0</v>
      </c>
      <c r="W62" s="64">
        <f>SUM(W9:W10,W18,W24:W26)</f>
        <v>0</v>
      </c>
      <c r="X62" s="104">
        <f>+X9+X10+X18+X24+X25+X26</f>
        <v>107426.99999999997</v>
      </c>
      <c r="Y62" s="105">
        <f>+Y9+Y10+Y18+Y24+Y25+Y26</f>
        <v>57782</v>
      </c>
      <c r="Z62" s="104">
        <f>+Z9+Z10+Z18+Z24+Z25+Z26</f>
        <v>98707.999999999971</v>
      </c>
      <c r="AA62" s="105">
        <f>+AA9+AA10+AA18+AA24+AA25+AA26</f>
        <v>56392</v>
      </c>
    </row>
    <row r="63" spans="1:27" ht="12" customHeight="1" thickBot="1" x14ac:dyDescent="0.25">
      <c r="A63" s="95" t="s">
        <v>17</v>
      </c>
      <c r="B63" s="28">
        <f t="shared" ref="B63:AA63" si="15">SUM(B60:B62)</f>
        <v>51739</v>
      </c>
      <c r="C63" s="28">
        <f t="shared" si="15"/>
        <v>68430</v>
      </c>
      <c r="D63" s="28">
        <f t="shared" si="15"/>
        <v>385</v>
      </c>
      <c r="E63" s="28">
        <f t="shared" si="15"/>
        <v>222</v>
      </c>
      <c r="F63" s="28">
        <f t="shared" si="15"/>
        <v>144599.99999999997</v>
      </c>
      <c r="G63" s="28">
        <f t="shared" si="15"/>
        <v>134796</v>
      </c>
      <c r="H63" s="28">
        <f t="shared" si="15"/>
        <v>2305</v>
      </c>
      <c r="I63" s="28">
        <f t="shared" si="15"/>
        <v>1608</v>
      </c>
      <c r="J63" s="28">
        <f t="shared" si="15"/>
        <v>5421</v>
      </c>
      <c r="K63" s="28">
        <f t="shared" si="15"/>
        <v>230</v>
      </c>
      <c r="L63" s="28">
        <f t="shared" si="15"/>
        <v>91642.999999999985</v>
      </c>
      <c r="M63" s="28">
        <f t="shared" si="15"/>
        <v>91953</v>
      </c>
      <c r="N63" s="28">
        <f t="shared" si="15"/>
        <v>0</v>
      </c>
      <c r="O63" s="28">
        <f t="shared" si="15"/>
        <v>188</v>
      </c>
      <c r="P63" s="28">
        <f t="shared" si="15"/>
        <v>22281</v>
      </c>
      <c r="Q63" s="28">
        <f t="shared" si="15"/>
        <v>6727</v>
      </c>
      <c r="R63" s="28">
        <f>SUM(R60:R62)</f>
        <v>0</v>
      </c>
      <c r="S63" s="28">
        <f>SUM(S60:S62)</f>
        <v>0</v>
      </c>
      <c r="T63" s="28">
        <f t="shared" si="15"/>
        <v>40603</v>
      </c>
      <c r="U63" s="28">
        <f t="shared" si="15"/>
        <v>63887</v>
      </c>
      <c r="V63" s="28">
        <f>SUM(V60:V62)</f>
        <v>0</v>
      </c>
      <c r="W63" s="29">
        <f>SUM(W60:W62)</f>
        <v>0</v>
      </c>
      <c r="X63" s="96">
        <f t="shared" si="15"/>
        <v>358977</v>
      </c>
      <c r="Y63" s="29">
        <f t="shared" si="15"/>
        <v>368041</v>
      </c>
      <c r="Z63" s="96">
        <f t="shared" si="15"/>
        <v>328585</v>
      </c>
      <c r="AA63" s="29">
        <f t="shared" si="15"/>
        <v>359066</v>
      </c>
    </row>
    <row r="64" spans="1:27" ht="12" customHeight="1" x14ac:dyDescent="0.2">
      <c r="A64" s="97" t="s">
        <v>18</v>
      </c>
      <c r="B64" s="37">
        <f t="shared" ref="B64:AA64" si="16">B28</f>
        <v>537</v>
      </c>
      <c r="C64" s="37">
        <f t="shared" si="16"/>
        <v>0</v>
      </c>
      <c r="D64" s="37">
        <f t="shared" si="16"/>
        <v>84</v>
      </c>
      <c r="E64" s="37">
        <f t="shared" si="16"/>
        <v>0</v>
      </c>
      <c r="F64" s="37">
        <f t="shared" si="16"/>
        <v>1464</v>
      </c>
      <c r="G64" s="37">
        <f t="shared" si="16"/>
        <v>0</v>
      </c>
      <c r="H64" s="37">
        <f t="shared" si="16"/>
        <v>38</v>
      </c>
      <c r="I64" s="37">
        <f t="shared" si="16"/>
        <v>0</v>
      </c>
      <c r="J64" s="37">
        <f t="shared" si="16"/>
        <v>0</v>
      </c>
      <c r="K64" s="37">
        <f t="shared" si="16"/>
        <v>0</v>
      </c>
      <c r="L64" s="37">
        <f t="shared" si="16"/>
        <v>5833</v>
      </c>
      <c r="M64" s="37">
        <f t="shared" si="16"/>
        <v>0</v>
      </c>
      <c r="N64" s="37">
        <f t="shared" si="16"/>
        <v>0</v>
      </c>
      <c r="O64" s="37">
        <f t="shared" si="16"/>
        <v>0</v>
      </c>
      <c r="P64" s="37">
        <f t="shared" si="16"/>
        <v>2062</v>
      </c>
      <c r="Q64" s="37">
        <f t="shared" si="16"/>
        <v>0</v>
      </c>
      <c r="R64" s="37">
        <f t="shared" si="16"/>
        <v>0</v>
      </c>
      <c r="S64" s="37">
        <f t="shared" si="16"/>
        <v>0</v>
      </c>
      <c r="T64" s="184">
        <f t="shared" si="16"/>
        <v>7862</v>
      </c>
      <c r="U64" s="184">
        <f t="shared" si="16"/>
        <v>0</v>
      </c>
      <c r="V64" s="181">
        <f t="shared" si="16"/>
        <v>0</v>
      </c>
      <c r="W64" s="183">
        <f t="shared" si="16"/>
        <v>0</v>
      </c>
      <c r="X64" s="189">
        <f t="shared" si="16"/>
        <v>17880</v>
      </c>
      <c r="Y64" s="188">
        <f t="shared" si="16"/>
        <v>0</v>
      </c>
      <c r="Z64" s="189">
        <f t="shared" si="16"/>
        <v>15696</v>
      </c>
      <c r="AA64" s="188">
        <f t="shared" si="16"/>
        <v>0</v>
      </c>
    </row>
    <row r="65" spans="1:27" ht="12" customHeight="1" thickBot="1" x14ac:dyDescent="0.25">
      <c r="A65" s="95" t="s">
        <v>19</v>
      </c>
      <c r="B65" s="28">
        <f t="shared" ref="B65:W65" si="17">SUM(B63:B64)</f>
        <v>52276</v>
      </c>
      <c r="C65" s="28">
        <f t="shared" si="17"/>
        <v>68430</v>
      </c>
      <c r="D65" s="28">
        <f t="shared" si="17"/>
        <v>469</v>
      </c>
      <c r="E65" s="28">
        <f t="shared" si="17"/>
        <v>222</v>
      </c>
      <c r="F65" s="28">
        <f t="shared" si="17"/>
        <v>146063.99999999997</v>
      </c>
      <c r="G65" s="28">
        <f t="shared" si="17"/>
        <v>134796</v>
      </c>
      <c r="H65" s="28">
        <f t="shared" si="17"/>
        <v>2343</v>
      </c>
      <c r="I65" s="28">
        <f t="shared" si="17"/>
        <v>1608</v>
      </c>
      <c r="J65" s="28">
        <f t="shared" si="17"/>
        <v>5421</v>
      </c>
      <c r="K65" s="28">
        <f t="shared" si="17"/>
        <v>230</v>
      </c>
      <c r="L65" s="28">
        <f t="shared" si="17"/>
        <v>97475.999999999985</v>
      </c>
      <c r="M65" s="28">
        <f t="shared" si="17"/>
        <v>91953</v>
      </c>
      <c r="N65" s="28">
        <f t="shared" si="17"/>
        <v>0</v>
      </c>
      <c r="O65" s="28">
        <f t="shared" si="17"/>
        <v>188</v>
      </c>
      <c r="P65" s="28">
        <f t="shared" si="17"/>
        <v>24343</v>
      </c>
      <c r="Q65" s="28">
        <f t="shared" si="17"/>
        <v>6727</v>
      </c>
      <c r="R65" s="28">
        <f t="shared" si="17"/>
        <v>0</v>
      </c>
      <c r="S65" s="28">
        <f t="shared" si="17"/>
        <v>0</v>
      </c>
      <c r="T65" s="28">
        <f t="shared" si="17"/>
        <v>48465</v>
      </c>
      <c r="U65" s="191">
        <f t="shared" si="17"/>
        <v>63887</v>
      </c>
      <c r="V65" s="28">
        <f t="shared" si="17"/>
        <v>0</v>
      </c>
      <c r="W65" s="29">
        <f t="shared" si="17"/>
        <v>0</v>
      </c>
      <c r="X65" s="96">
        <f>SUM(B65,D65,F65,H65,J65,L65,N65,P65,T65)</f>
        <v>376856.99999999994</v>
      </c>
      <c r="Y65" s="193">
        <f>SUM(C65,E65,G65,I65,K65,M65,O65,Q65,U65)</f>
        <v>368041</v>
      </c>
      <c r="Z65" s="195">
        <f>SUM(B65,F65,L65,T65)</f>
        <v>344280.99999999994</v>
      </c>
      <c r="AA65" s="193">
        <f>SUM(C65,G65,M65,U65)</f>
        <v>359066</v>
      </c>
    </row>
    <row r="66" spans="1:27" ht="12" customHeight="1" x14ac:dyDescent="0.2">
      <c r="A66" s="79" t="s">
        <v>238</v>
      </c>
    </row>
    <row r="67" spans="1:27" ht="12" customHeight="1" x14ac:dyDescent="0.2">
      <c r="A67" s="77" t="s">
        <v>292</v>
      </c>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AB71"/>
  <sheetViews>
    <sheetView showGridLines="0" zoomScaleNormal="100" workbookViewId="0">
      <pane xSplit="1" ySplit="5" topLeftCell="B24"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9" width="7.6640625" style="54" hidden="1" customWidth="1"/>
    <col min="20" max="21" width="7.6640625" style="54" customWidth="1"/>
    <col min="22" max="23" width="7.6640625" style="54" hidden="1" customWidth="1"/>
    <col min="24" max="27" width="7.6640625" style="54" customWidth="1"/>
    <col min="28" max="16384" width="11.44140625" style="54"/>
  </cols>
  <sheetData>
    <row r="1" spans="1:28" s="52" customFormat="1" ht="59.25" customHeight="1" thickBot="1" x14ac:dyDescent="0.3">
      <c r="A1" s="51"/>
      <c r="B1" s="432" t="s">
        <v>190</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8" ht="12" customHeight="1" x14ac:dyDescent="0.25">
      <c r="A2" s="308" t="s">
        <v>365</v>
      </c>
    </row>
    <row r="3" spans="1:28" ht="22.5" customHeight="1" thickBot="1" x14ac:dyDescent="0.35">
      <c r="A3" s="53" t="s">
        <v>192</v>
      </c>
    </row>
    <row r="4" spans="1:28" ht="26.2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433"/>
      <c r="X4" s="417" t="s">
        <v>19</v>
      </c>
      <c r="Y4" s="404"/>
      <c r="Z4" s="417" t="s">
        <v>21</v>
      </c>
      <c r="AA4" s="404"/>
      <c r="AB4" s="109"/>
    </row>
    <row r="5" spans="1:28"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6" t="s">
        <v>10</v>
      </c>
      <c r="Z5" s="57" t="s">
        <v>9</v>
      </c>
      <c r="AA5" s="56" t="s">
        <v>10</v>
      </c>
      <c r="AB5" s="109"/>
    </row>
    <row r="6" spans="1:28" ht="12" customHeight="1" x14ac:dyDescent="0.2">
      <c r="A6" s="92">
        <v>1</v>
      </c>
      <c r="B6" s="34">
        <v>15</v>
      </c>
      <c r="C6" s="34">
        <v>52</v>
      </c>
      <c r="D6" s="34">
        <v>0</v>
      </c>
      <c r="E6" s="34">
        <v>1</v>
      </c>
      <c r="F6" s="34">
        <v>24</v>
      </c>
      <c r="G6" s="34">
        <v>40</v>
      </c>
      <c r="H6" s="34">
        <v>1</v>
      </c>
      <c r="I6" s="34">
        <v>2</v>
      </c>
      <c r="J6" s="34">
        <v>6</v>
      </c>
      <c r="K6" s="34">
        <v>0</v>
      </c>
      <c r="L6" s="34">
        <v>11</v>
      </c>
      <c r="M6" s="34">
        <v>35</v>
      </c>
      <c r="N6" s="34">
        <v>0</v>
      </c>
      <c r="O6" s="34">
        <v>0</v>
      </c>
      <c r="P6" s="34">
        <v>18</v>
      </c>
      <c r="Q6" s="34">
        <v>3</v>
      </c>
      <c r="R6" s="34">
        <v>0</v>
      </c>
      <c r="S6" s="34">
        <v>0</v>
      </c>
      <c r="T6" s="33">
        <v>12</v>
      </c>
      <c r="U6" s="33">
        <v>59</v>
      </c>
      <c r="V6" s="34">
        <v>0</v>
      </c>
      <c r="W6" s="115">
        <v>0</v>
      </c>
      <c r="X6" s="102">
        <f t="shared" ref="X6:X29" si="0">SUM(B6,D6,F6,H6,J6,L6,N6,P6,T6)</f>
        <v>87</v>
      </c>
      <c r="Y6" s="103">
        <f t="shared" ref="Y6:Y29" si="1">SUM(C6,E6,G6,I6,K6,M6,O6,Q6,U6)</f>
        <v>192</v>
      </c>
      <c r="Z6" s="102">
        <f t="shared" ref="Z6:Z29" si="2">SUM(B6,F6,L6,T6)</f>
        <v>62</v>
      </c>
      <c r="AA6" s="103">
        <f t="shared" ref="AA6:AA29" si="3">SUM(C6,G6,M6,U6)</f>
        <v>186</v>
      </c>
      <c r="AB6" s="108"/>
    </row>
    <row r="7" spans="1:28" ht="12" customHeight="1" x14ac:dyDescent="0.2">
      <c r="A7" s="92">
        <v>2</v>
      </c>
      <c r="B7" s="34">
        <v>11</v>
      </c>
      <c r="C7" s="34">
        <v>37</v>
      </c>
      <c r="D7" s="34">
        <v>0</v>
      </c>
      <c r="E7" s="34">
        <v>5</v>
      </c>
      <c r="F7" s="34">
        <v>22</v>
      </c>
      <c r="G7" s="34">
        <v>32</v>
      </c>
      <c r="H7" s="34">
        <v>1</v>
      </c>
      <c r="I7" s="34">
        <v>6</v>
      </c>
      <c r="J7" s="34">
        <v>5</v>
      </c>
      <c r="K7" s="34">
        <v>0</v>
      </c>
      <c r="L7" s="34">
        <v>13</v>
      </c>
      <c r="M7" s="34">
        <v>23</v>
      </c>
      <c r="N7" s="34">
        <v>0</v>
      </c>
      <c r="O7" s="34">
        <v>0</v>
      </c>
      <c r="P7" s="34">
        <v>8</v>
      </c>
      <c r="Q7" s="34">
        <v>3</v>
      </c>
      <c r="R7" s="34">
        <v>0</v>
      </c>
      <c r="S7" s="34">
        <v>0</v>
      </c>
      <c r="T7" s="33">
        <v>6</v>
      </c>
      <c r="U7" s="33">
        <v>14</v>
      </c>
      <c r="V7" s="34">
        <v>0</v>
      </c>
      <c r="W7" s="115">
        <v>0</v>
      </c>
      <c r="X7" s="102">
        <f>SUM(B7,D7,F7,H7,J7,L7,N7,P7,T7)</f>
        <v>66</v>
      </c>
      <c r="Y7" s="103">
        <f t="shared" si="1"/>
        <v>120</v>
      </c>
      <c r="Z7" s="102">
        <f t="shared" si="2"/>
        <v>52</v>
      </c>
      <c r="AA7" s="103">
        <f t="shared" si="3"/>
        <v>106</v>
      </c>
      <c r="AB7" s="108"/>
    </row>
    <row r="8" spans="1:28" ht="12" customHeight="1" x14ac:dyDescent="0.2">
      <c r="A8" s="93">
        <v>3</v>
      </c>
      <c r="B8" s="35">
        <v>7</v>
      </c>
      <c r="C8" s="35">
        <v>19</v>
      </c>
      <c r="D8" s="35">
        <v>1</v>
      </c>
      <c r="E8" s="35">
        <v>0</v>
      </c>
      <c r="F8" s="35">
        <v>16</v>
      </c>
      <c r="G8" s="35">
        <v>17</v>
      </c>
      <c r="H8" s="35">
        <v>2</v>
      </c>
      <c r="I8" s="35">
        <v>0</v>
      </c>
      <c r="J8" s="35">
        <v>5</v>
      </c>
      <c r="K8" s="35">
        <v>0</v>
      </c>
      <c r="L8" s="35">
        <v>4</v>
      </c>
      <c r="M8" s="35">
        <v>12</v>
      </c>
      <c r="N8" s="35">
        <v>0</v>
      </c>
      <c r="O8" s="35">
        <v>0</v>
      </c>
      <c r="P8" s="35">
        <v>22</v>
      </c>
      <c r="Q8" s="35">
        <v>1</v>
      </c>
      <c r="R8" s="35">
        <v>0</v>
      </c>
      <c r="S8" s="35">
        <v>0</v>
      </c>
      <c r="T8" s="63">
        <v>6</v>
      </c>
      <c r="U8" s="63">
        <v>17</v>
      </c>
      <c r="V8" s="35">
        <v>0</v>
      </c>
      <c r="W8" s="116">
        <v>0</v>
      </c>
      <c r="X8" s="104">
        <f t="shared" si="0"/>
        <v>63</v>
      </c>
      <c r="Y8" s="105">
        <f t="shared" si="1"/>
        <v>66</v>
      </c>
      <c r="Z8" s="104">
        <f t="shared" si="2"/>
        <v>33</v>
      </c>
      <c r="AA8" s="105">
        <f t="shared" si="3"/>
        <v>65</v>
      </c>
      <c r="AB8" s="108"/>
    </row>
    <row r="9" spans="1:28" ht="12" customHeight="1" x14ac:dyDescent="0.2">
      <c r="A9" s="94">
        <v>4</v>
      </c>
      <c r="B9" s="36">
        <v>12</v>
      </c>
      <c r="C9" s="36">
        <v>14</v>
      </c>
      <c r="D9" s="34">
        <v>0</v>
      </c>
      <c r="E9" s="34">
        <v>0</v>
      </c>
      <c r="F9" s="34">
        <v>19</v>
      </c>
      <c r="G9" s="34">
        <v>12</v>
      </c>
      <c r="H9" s="34">
        <v>1</v>
      </c>
      <c r="I9" s="34">
        <v>0</v>
      </c>
      <c r="J9" s="34">
        <v>3</v>
      </c>
      <c r="K9" s="34">
        <v>0</v>
      </c>
      <c r="L9" s="34">
        <v>11</v>
      </c>
      <c r="M9" s="34">
        <v>8</v>
      </c>
      <c r="N9" s="34">
        <v>0</v>
      </c>
      <c r="O9" s="34">
        <v>0</v>
      </c>
      <c r="P9" s="34">
        <v>9</v>
      </c>
      <c r="Q9" s="34">
        <v>3</v>
      </c>
      <c r="R9" s="34">
        <v>0</v>
      </c>
      <c r="S9" s="34">
        <v>0</v>
      </c>
      <c r="T9" s="33">
        <v>2</v>
      </c>
      <c r="U9" s="33">
        <v>6</v>
      </c>
      <c r="V9" s="34">
        <v>0</v>
      </c>
      <c r="W9" s="115">
        <v>0</v>
      </c>
      <c r="X9" s="106">
        <f t="shared" si="0"/>
        <v>57</v>
      </c>
      <c r="Y9" s="107">
        <f t="shared" si="1"/>
        <v>43</v>
      </c>
      <c r="Z9" s="106">
        <f t="shared" si="2"/>
        <v>44</v>
      </c>
      <c r="AA9" s="107">
        <f t="shared" si="3"/>
        <v>40</v>
      </c>
      <c r="AB9" s="108"/>
    </row>
    <row r="10" spans="1:28" ht="12" customHeight="1" x14ac:dyDescent="0.2">
      <c r="A10" s="92">
        <v>5</v>
      </c>
      <c r="B10" s="34">
        <v>16</v>
      </c>
      <c r="C10" s="34">
        <v>13</v>
      </c>
      <c r="D10" s="34">
        <v>1</v>
      </c>
      <c r="E10" s="34">
        <v>1</v>
      </c>
      <c r="F10" s="34">
        <v>25</v>
      </c>
      <c r="G10" s="34">
        <v>13</v>
      </c>
      <c r="H10" s="34">
        <v>2</v>
      </c>
      <c r="I10" s="34">
        <v>2</v>
      </c>
      <c r="J10" s="34">
        <v>5</v>
      </c>
      <c r="K10" s="34">
        <v>1</v>
      </c>
      <c r="L10" s="34">
        <v>9</v>
      </c>
      <c r="M10" s="34">
        <v>9</v>
      </c>
      <c r="N10" s="34">
        <v>0</v>
      </c>
      <c r="O10" s="34">
        <v>1</v>
      </c>
      <c r="P10" s="34">
        <v>8</v>
      </c>
      <c r="Q10" s="34">
        <v>3</v>
      </c>
      <c r="R10" s="34">
        <v>0</v>
      </c>
      <c r="S10" s="34">
        <v>0</v>
      </c>
      <c r="T10" s="33">
        <v>1</v>
      </c>
      <c r="U10" s="33">
        <v>1</v>
      </c>
      <c r="V10" s="34">
        <v>0</v>
      </c>
      <c r="W10" s="115">
        <v>0</v>
      </c>
      <c r="X10" s="102">
        <f t="shared" si="0"/>
        <v>67</v>
      </c>
      <c r="Y10" s="103">
        <f t="shared" si="1"/>
        <v>44</v>
      </c>
      <c r="Z10" s="102">
        <f t="shared" si="2"/>
        <v>51</v>
      </c>
      <c r="AA10" s="103">
        <f t="shared" si="3"/>
        <v>36</v>
      </c>
      <c r="AB10" s="108"/>
    </row>
    <row r="11" spans="1:28" ht="12" customHeight="1" x14ac:dyDescent="0.2">
      <c r="A11" s="93">
        <v>6</v>
      </c>
      <c r="B11" s="35">
        <v>15</v>
      </c>
      <c r="C11" s="35">
        <v>17</v>
      </c>
      <c r="D11" s="35">
        <v>1</v>
      </c>
      <c r="E11" s="35">
        <v>1</v>
      </c>
      <c r="F11" s="35">
        <v>27</v>
      </c>
      <c r="G11" s="35">
        <v>14</v>
      </c>
      <c r="H11" s="35">
        <v>2</v>
      </c>
      <c r="I11" s="35">
        <v>2</v>
      </c>
      <c r="J11" s="35">
        <v>5</v>
      </c>
      <c r="K11" s="35">
        <v>0</v>
      </c>
      <c r="L11" s="35">
        <v>9</v>
      </c>
      <c r="M11" s="35">
        <v>16</v>
      </c>
      <c r="N11" s="35">
        <v>0</v>
      </c>
      <c r="O11" s="35">
        <v>0</v>
      </c>
      <c r="P11" s="35">
        <v>8</v>
      </c>
      <c r="Q11" s="35">
        <v>4</v>
      </c>
      <c r="R11" s="35">
        <v>0</v>
      </c>
      <c r="S11" s="35">
        <v>0</v>
      </c>
      <c r="T11" s="63">
        <v>6</v>
      </c>
      <c r="U11" s="63">
        <v>11</v>
      </c>
      <c r="V11" s="35">
        <v>0</v>
      </c>
      <c r="W11" s="116">
        <v>0</v>
      </c>
      <c r="X11" s="104">
        <f t="shared" si="0"/>
        <v>73</v>
      </c>
      <c r="Y11" s="105">
        <f t="shared" si="1"/>
        <v>65</v>
      </c>
      <c r="Z11" s="104">
        <f t="shared" si="2"/>
        <v>57</v>
      </c>
      <c r="AA11" s="105">
        <f t="shared" si="3"/>
        <v>58</v>
      </c>
      <c r="AB11" s="108"/>
    </row>
    <row r="12" spans="1:28" ht="12" customHeight="1" x14ac:dyDescent="0.2">
      <c r="A12" s="94">
        <v>7</v>
      </c>
      <c r="B12" s="36">
        <v>10</v>
      </c>
      <c r="C12" s="36">
        <v>21</v>
      </c>
      <c r="D12" s="34">
        <v>0</v>
      </c>
      <c r="E12" s="34">
        <v>0</v>
      </c>
      <c r="F12" s="34">
        <v>24</v>
      </c>
      <c r="G12" s="34">
        <v>21</v>
      </c>
      <c r="H12" s="34">
        <v>0</v>
      </c>
      <c r="I12" s="34">
        <v>2</v>
      </c>
      <c r="J12" s="34">
        <v>4</v>
      </c>
      <c r="K12" s="34">
        <v>0</v>
      </c>
      <c r="L12" s="34">
        <v>8</v>
      </c>
      <c r="M12" s="34">
        <v>18</v>
      </c>
      <c r="N12" s="34">
        <v>0</v>
      </c>
      <c r="O12" s="34">
        <v>0</v>
      </c>
      <c r="P12" s="34">
        <v>8</v>
      </c>
      <c r="Q12" s="34">
        <v>3</v>
      </c>
      <c r="R12" s="34">
        <v>0</v>
      </c>
      <c r="S12" s="34">
        <v>0</v>
      </c>
      <c r="T12" s="33">
        <v>4</v>
      </c>
      <c r="U12" s="33">
        <v>10</v>
      </c>
      <c r="V12" s="34">
        <v>0</v>
      </c>
      <c r="W12" s="115">
        <v>0</v>
      </c>
      <c r="X12" s="106">
        <f t="shared" si="0"/>
        <v>58</v>
      </c>
      <c r="Y12" s="107">
        <f t="shared" si="1"/>
        <v>75</v>
      </c>
      <c r="Z12" s="106">
        <f t="shared" si="2"/>
        <v>46</v>
      </c>
      <c r="AA12" s="107">
        <f t="shared" si="3"/>
        <v>70</v>
      </c>
      <c r="AB12" s="108"/>
    </row>
    <row r="13" spans="1:28" ht="12" customHeight="1" x14ac:dyDescent="0.2">
      <c r="A13" s="92">
        <v>8</v>
      </c>
      <c r="B13" s="34">
        <v>10</v>
      </c>
      <c r="C13" s="34">
        <v>20</v>
      </c>
      <c r="D13" s="34">
        <v>1</v>
      </c>
      <c r="E13" s="34">
        <v>1</v>
      </c>
      <c r="F13" s="34">
        <v>20</v>
      </c>
      <c r="G13" s="34">
        <v>17</v>
      </c>
      <c r="H13" s="34">
        <v>4</v>
      </c>
      <c r="I13" s="34">
        <v>1</v>
      </c>
      <c r="J13" s="34">
        <v>5</v>
      </c>
      <c r="K13" s="34">
        <v>0</v>
      </c>
      <c r="L13" s="34">
        <v>5</v>
      </c>
      <c r="M13" s="34">
        <v>12</v>
      </c>
      <c r="N13" s="34">
        <v>0</v>
      </c>
      <c r="O13" s="34">
        <v>0</v>
      </c>
      <c r="P13" s="34">
        <v>8</v>
      </c>
      <c r="Q13" s="34">
        <v>1</v>
      </c>
      <c r="R13" s="34">
        <v>0</v>
      </c>
      <c r="S13" s="34">
        <v>0</v>
      </c>
      <c r="T13" s="33">
        <v>6</v>
      </c>
      <c r="U13" s="33">
        <v>5</v>
      </c>
      <c r="V13" s="34">
        <v>0</v>
      </c>
      <c r="W13" s="115">
        <v>0</v>
      </c>
      <c r="X13" s="102">
        <f t="shared" si="0"/>
        <v>59</v>
      </c>
      <c r="Y13" s="103">
        <f t="shared" si="1"/>
        <v>57</v>
      </c>
      <c r="Z13" s="102">
        <f t="shared" si="2"/>
        <v>41</v>
      </c>
      <c r="AA13" s="103">
        <f t="shared" si="3"/>
        <v>54</v>
      </c>
      <c r="AB13" s="108"/>
    </row>
    <row r="14" spans="1:28" ht="12" customHeight="1" x14ac:dyDescent="0.2">
      <c r="A14" s="93">
        <v>9</v>
      </c>
      <c r="B14" s="35">
        <v>15</v>
      </c>
      <c r="C14" s="35">
        <v>48</v>
      </c>
      <c r="D14" s="35">
        <v>4</v>
      </c>
      <c r="E14" s="35">
        <v>2</v>
      </c>
      <c r="F14" s="35">
        <v>22</v>
      </c>
      <c r="G14" s="35">
        <v>45</v>
      </c>
      <c r="H14" s="35">
        <v>6</v>
      </c>
      <c r="I14" s="35">
        <v>6</v>
      </c>
      <c r="J14" s="35">
        <v>5</v>
      </c>
      <c r="K14" s="35">
        <v>2</v>
      </c>
      <c r="L14" s="35">
        <v>7</v>
      </c>
      <c r="M14" s="35">
        <v>33</v>
      </c>
      <c r="N14" s="35">
        <v>0</v>
      </c>
      <c r="O14" s="35">
        <v>1</v>
      </c>
      <c r="P14" s="35">
        <v>3</v>
      </c>
      <c r="Q14" s="35">
        <v>3</v>
      </c>
      <c r="R14" s="35">
        <v>0</v>
      </c>
      <c r="S14" s="35">
        <v>0</v>
      </c>
      <c r="T14" s="63">
        <v>5</v>
      </c>
      <c r="U14" s="63">
        <v>19</v>
      </c>
      <c r="V14" s="35">
        <v>0</v>
      </c>
      <c r="W14" s="116">
        <v>0</v>
      </c>
      <c r="X14" s="104">
        <f t="shared" si="0"/>
        <v>67</v>
      </c>
      <c r="Y14" s="105">
        <f t="shared" si="1"/>
        <v>159</v>
      </c>
      <c r="Z14" s="104">
        <f t="shared" si="2"/>
        <v>49</v>
      </c>
      <c r="AA14" s="105">
        <f t="shared" si="3"/>
        <v>145</v>
      </c>
      <c r="AB14" s="108"/>
    </row>
    <row r="15" spans="1:28" ht="12" customHeight="1" x14ac:dyDescent="0.2">
      <c r="A15" s="94">
        <v>10</v>
      </c>
      <c r="B15" s="36">
        <v>14</v>
      </c>
      <c r="C15" s="36">
        <v>51</v>
      </c>
      <c r="D15" s="34">
        <v>0</v>
      </c>
      <c r="E15" s="34">
        <v>0</v>
      </c>
      <c r="F15" s="34">
        <v>24</v>
      </c>
      <c r="G15" s="34">
        <v>49</v>
      </c>
      <c r="H15" s="34">
        <v>1</v>
      </c>
      <c r="I15" s="34">
        <v>0</v>
      </c>
      <c r="J15" s="34">
        <v>5</v>
      </c>
      <c r="K15" s="34">
        <v>0</v>
      </c>
      <c r="L15" s="34">
        <v>9</v>
      </c>
      <c r="M15" s="34">
        <v>44</v>
      </c>
      <c r="N15" s="34">
        <v>0</v>
      </c>
      <c r="O15" s="34">
        <v>0</v>
      </c>
      <c r="P15" s="34">
        <v>4</v>
      </c>
      <c r="Q15" s="34">
        <v>2</v>
      </c>
      <c r="R15" s="34">
        <v>0</v>
      </c>
      <c r="S15" s="34">
        <v>0</v>
      </c>
      <c r="T15" s="33">
        <v>3</v>
      </c>
      <c r="U15" s="33">
        <v>20</v>
      </c>
      <c r="V15" s="34">
        <v>0</v>
      </c>
      <c r="W15" s="115">
        <v>0</v>
      </c>
      <c r="X15" s="106">
        <f t="shared" si="0"/>
        <v>60</v>
      </c>
      <c r="Y15" s="107">
        <f t="shared" si="1"/>
        <v>166</v>
      </c>
      <c r="Z15" s="106">
        <f t="shared" si="2"/>
        <v>50</v>
      </c>
      <c r="AA15" s="107">
        <f t="shared" si="3"/>
        <v>164</v>
      </c>
      <c r="AB15" s="108"/>
    </row>
    <row r="16" spans="1:28" ht="12" customHeight="1" x14ac:dyDescent="0.2">
      <c r="A16" s="92">
        <v>11</v>
      </c>
      <c r="B16" s="34">
        <v>8</v>
      </c>
      <c r="C16" s="34">
        <v>25</v>
      </c>
      <c r="D16" s="34">
        <v>0</v>
      </c>
      <c r="E16" s="34">
        <v>1</v>
      </c>
      <c r="F16" s="34">
        <v>23</v>
      </c>
      <c r="G16" s="34">
        <v>23</v>
      </c>
      <c r="H16" s="34">
        <v>0</v>
      </c>
      <c r="I16" s="34">
        <v>1</v>
      </c>
      <c r="J16" s="34">
        <v>4</v>
      </c>
      <c r="K16" s="34">
        <v>2</v>
      </c>
      <c r="L16" s="34">
        <v>6</v>
      </c>
      <c r="M16" s="34">
        <v>20</v>
      </c>
      <c r="N16" s="34">
        <v>0</v>
      </c>
      <c r="O16" s="34">
        <v>0</v>
      </c>
      <c r="P16" s="34">
        <v>4</v>
      </c>
      <c r="Q16" s="34">
        <v>2</v>
      </c>
      <c r="R16" s="34">
        <v>0</v>
      </c>
      <c r="S16" s="34">
        <v>0</v>
      </c>
      <c r="T16" s="34">
        <v>0</v>
      </c>
      <c r="U16" s="33">
        <v>6</v>
      </c>
      <c r="V16" s="34">
        <v>0</v>
      </c>
      <c r="W16" s="115">
        <v>0</v>
      </c>
      <c r="X16" s="102">
        <f t="shared" si="0"/>
        <v>45</v>
      </c>
      <c r="Y16" s="103">
        <f t="shared" si="1"/>
        <v>80</v>
      </c>
      <c r="Z16" s="102">
        <f t="shared" si="2"/>
        <v>37</v>
      </c>
      <c r="AA16" s="103">
        <f t="shared" si="3"/>
        <v>74</v>
      </c>
      <c r="AB16" s="108"/>
    </row>
    <row r="17" spans="1:28" ht="12" customHeight="1" x14ac:dyDescent="0.2">
      <c r="A17" s="93">
        <v>12</v>
      </c>
      <c r="B17" s="35">
        <v>9</v>
      </c>
      <c r="C17" s="35">
        <v>16</v>
      </c>
      <c r="D17" s="35">
        <v>0</v>
      </c>
      <c r="E17" s="35">
        <v>0</v>
      </c>
      <c r="F17" s="35">
        <v>20</v>
      </c>
      <c r="G17" s="35">
        <v>15</v>
      </c>
      <c r="H17" s="35">
        <v>1</v>
      </c>
      <c r="I17" s="35">
        <v>1</v>
      </c>
      <c r="J17" s="35">
        <v>3</v>
      </c>
      <c r="K17" s="35">
        <v>0</v>
      </c>
      <c r="L17" s="35">
        <v>3</v>
      </c>
      <c r="M17" s="35">
        <v>11</v>
      </c>
      <c r="N17" s="35">
        <v>0</v>
      </c>
      <c r="O17" s="35">
        <v>0</v>
      </c>
      <c r="P17" s="35">
        <v>3</v>
      </c>
      <c r="Q17" s="35">
        <v>3</v>
      </c>
      <c r="R17" s="35">
        <v>0</v>
      </c>
      <c r="S17" s="35">
        <v>0</v>
      </c>
      <c r="T17" s="35">
        <v>0</v>
      </c>
      <c r="U17" s="63">
        <v>4</v>
      </c>
      <c r="V17" s="35">
        <v>0</v>
      </c>
      <c r="W17" s="116">
        <v>0</v>
      </c>
      <c r="X17" s="104">
        <f t="shared" si="0"/>
        <v>39</v>
      </c>
      <c r="Y17" s="105">
        <f t="shared" si="1"/>
        <v>50</v>
      </c>
      <c r="Z17" s="104">
        <f t="shared" si="2"/>
        <v>32</v>
      </c>
      <c r="AA17" s="105">
        <f t="shared" si="3"/>
        <v>46</v>
      </c>
      <c r="AB17" s="108"/>
    </row>
    <row r="18" spans="1:28" ht="12" customHeight="1" x14ac:dyDescent="0.2">
      <c r="A18" s="94">
        <v>13</v>
      </c>
      <c r="B18" s="36">
        <v>8</v>
      </c>
      <c r="C18" s="36">
        <v>9</v>
      </c>
      <c r="D18" s="34">
        <v>0</v>
      </c>
      <c r="E18" s="34">
        <v>0</v>
      </c>
      <c r="F18" s="34">
        <v>22</v>
      </c>
      <c r="G18" s="34">
        <v>9</v>
      </c>
      <c r="H18" s="34">
        <v>0</v>
      </c>
      <c r="I18" s="34">
        <v>0</v>
      </c>
      <c r="J18" s="34">
        <v>3</v>
      </c>
      <c r="K18" s="34">
        <v>0</v>
      </c>
      <c r="L18" s="34">
        <v>10</v>
      </c>
      <c r="M18" s="34">
        <v>7</v>
      </c>
      <c r="N18" s="34">
        <v>0</v>
      </c>
      <c r="O18" s="34">
        <v>0</v>
      </c>
      <c r="P18" s="34">
        <v>3</v>
      </c>
      <c r="Q18" s="34">
        <v>2</v>
      </c>
      <c r="R18" s="34">
        <v>0</v>
      </c>
      <c r="S18" s="34">
        <v>0</v>
      </c>
      <c r="T18" s="33">
        <v>1</v>
      </c>
      <c r="U18" s="33">
        <v>1</v>
      </c>
      <c r="V18" s="34">
        <v>0</v>
      </c>
      <c r="W18" s="115">
        <v>0</v>
      </c>
      <c r="X18" s="106">
        <f t="shared" si="0"/>
        <v>47</v>
      </c>
      <c r="Y18" s="107">
        <f t="shared" si="1"/>
        <v>28</v>
      </c>
      <c r="Z18" s="106">
        <f t="shared" si="2"/>
        <v>41</v>
      </c>
      <c r="AA18" s="107">
        <f t="shared" si="3"/>
        <v>26</v>
      </c>
      <c r="AB18" s="108"/>
    </row>
    <row r="19" spans="1:28" ht="12" customHeight="1" x14ac:dyDescent="0.2">
      <c r="A19" s="92">
        <v>14</v>
      </c>
      <c r="B19" s="34">
        <v>8</v>
      </c>
      <c r="C19" s="34">
        <v>15</v>
      </c>
      <c r="D19" s="34">
        <v>0</v>
      </c>
      <c r="E19" s="34">
        <v>0</v>
      </c>
      <c r="F19" s="34">
        <v>22</v>
      </c>
      <c r="G19" s="34">
        <v>13</v>
      </c>
      <c r="H19" s="34">
        <v>1</v>
      </c>
      <c r="I19" s="34">
        <v>4</v>
      </c>
      <c r="J19" s="34">
        <v>3</v>
      </c>
      <c r="K19" s="34">
        <v>0</v>
      </c>
      <c r="L19" s="34">
        <v>5</v>
      </c>
      <c r="M19" s="34">
        <v>7</v>
      </c>
      <c r="N19" s="34">
        <v>0</v>
      </c>
      <c r="O19" s="34">
        <v>0</v>
      </c>
      <c r="P19" s="34">
        <v>5</v>
      </c>
      <c r="Q19" s="34">
        <v>2</v>
      </c>
      <c r="R19" s="34">
        <v>0</v>
      </c>
      <c r="S19" s="34">
        <v>0</v>
      </c>
      <c r="T19" s="34">
        <v>0</v>
      </c>
      <c r="U19" s="34">
        <v>0</v>
      </c>
      <c r="V19" s="34">
        <v>0</v>
      </c>
      <c r="W19" s="115">
        <v>0</v>
      </c>
      <c r="X19" s="102">
        <f t="shared" si="0"/>
        <v>44</v>
      </c>
      <c r="Y19" s="103">
        <f t="shared" si="1"/>
        <v>41</v>
      </c>
      <c r="Z19" s="102">
        <f t="shared" si="2"/>
        <v>35</v>
      </c>
      <c r="AA19" s="103">
        <f t="shared" si="3"/>
        <v>35</v>
      </c>
      <c r="AB19" s="108"/>
    </row>
    <row r="20" spans="1:28" ht="12" customHeight="1" x14ac:dyDescent="0.2">
      <c r="A20" s="93">
        <v>15</v>
      </c>
      <c r="B20" s="35">
        <v>7</v>
      </c>
      <c r="C20" s="35">
        <v>21</v>
      </c>
      <c r="D20" s="35">
        <v>2</v>
      </c>
      <c r="E20" s="35">
        <v>3</v>
      </c>
      <c r="F20" s="35">
        <v>21</v>
      </c>
      <c r="G20" s="35">
        <v>20</v>
      </c>
      <c r="H20" s="35">
        <v>2</v>
      </c>
      <c r="I20" s="35">
        <v>3</v>
      </c>
      <c r="J20" s="35">
        <v>2</v>
      </c>
      <c r="K20" s="35">
        <v>0</v>
      </c>
      <c r="L20" s="35">
        <v>8</v>
      </c>
      <c r="M20" s="35">
        <v>16</v>
      </c>
      <c r="N20" s="35">
        <v>0</v>
      </c>
      <c r="O20" s="35">
        <v>0</v>
      </c>
      <c r="P20" s="35">
        <v>3</v>
      </c>
      <c r="Q20" s="35">
        <v>1</v>
      </c>
      <c r="R20" s="35">
        <v>0</v>
      </c>
      <c r="S20" s="35">
        <v>0</v>
      </c>
      <c r="T20" s="35">
        <v>0</v>
      </c>
      <c r="U20" s="63">
        <v>4</v>
      </c>
      <c r="V20" s="35">
        <v>0</v>
      </c>
      <c r="W20" s="116">
        <v>0</v>
      </c>
      <c r="X20" s="104">
        <f t="shared" si="0"/>
        <v>45</v>
      </c>
      <c r="Y20" s="105">
        <f t="shared" si="1"/>
        <v>68</v>
      </c>
      <c r="Z20" s="104">
        <f t="shared" si="2"/>
        <v>36</v>
      </c>
      <c r="AA20" s="105">
        <f t="shared" si="3"/>
        <v>61</v>
      </c>
      <c r="AB20" s="108"/>
    </row>
    <row r="21" spans="1:28" ht="12" customHeight="1" x14ac:dyDescent="0.2">
      <c r="A21" s="94">
        <v>16</v>
      </c>
      <c r="B21" s="36">
        <v>9</v>
      </c>
      <c r="C21" s="36">
        <v>15</v>
      </c>
      <c r="D21" s="36">
        <v>1</v>
      </c>
      <c r="E21" s="34">
        <v>0</v>
      </c>
      <c r="F21" s="34">
        <v>21</v>
      </c>
      <c r="G21" s="34">
        <v>12</v>
      </c>
      <c r="H21" s="34">
        <v>2</v>
      </c>
      <c r="I21" s="34">
        <v>2</v>
      </c>
      <c r="J21" s="34">
        <v>2</v>
      </c>
      <c r="K21" s="34">
        <v>0</v>
      </c>
      <c r="L21" s="34">
        <v>2</v>
      </c>
      <c r="M21" s="34">
        <v>10</v>
      </c>
      <c r="N21" s="34">
        <v>0</v>
      </c>
      <c r="O21" s="34">
        <v>0</v>
      </c>
      <c r="P21" s="34">
        <v>2</v>
      </c>
      <c r="Q21" s="34">
        <v>0</v>
      </c>
      <c r="R21" s="34">
        <v>0</v>
      </c>
      <c r="S21" s="34">
        <v>0</v>
      </c>
      <c r="T21" s="34">
        <v>0</v>
      </c>
      <c r="U21" s="33">
        <v>2</v>
      </c>
      <c r="V21" s="34">
        <v>0</v>
      </c>
      <c r="W21" s="115">
        <v>0</v>
      </c>
      <c r="X21" s="106">
        <f t="shared" si="0"/>
        <v>39</v>
      </c>
      <c r="Y21" s="107">
        <f t="shared" si="1"/>
        <v>41</v>
      </c>
      <c r="Z21" s="106">
        <f t="shared" si="2"/>
        <v>32</v>
      </c>
      <c r="AA21" s="107">
        <f t="shared" si="3"/>
        <v>39</v>
      </c>
      <c r="AB21" s="108"/>
    </row>
    <row r="22" spans="1:28" ht="12" customHeight="1" x14ac:dyDescent="0.2">
      <c r="A22" s="92">
        <v>17</v>
      </c>
      <c r="B22" s="34">
        <v>8</v>
      </c>
      <c r="C22" s="34">
        <v>25</v>
      </c>
      <c r="D22" s="34">
        <v>1</v>
      </c>
      <c r="E22" s="34">
        <v>0</v>
      </c>
      <c r="F22" s="34">
        <v>23</v>
      </c>
      <c r="G22" s="34">
        <v>21</v>
      </c>
      <c r="H22" s="34">
        <v>3</v>
      </c>
      <c r="I22" s="34">
        <v>0</v>
      </c>
      <c r="J22" s="34">
        <v>3</v>
      </c>
      <c r="K22" s="34">
        <v>1</v>
      </c>
      <c r="L22" s="34">
        <v>7</v>
      </c>
      <c r="M22" s="34">
        <v>16</v>
      </c>
      <c r="N22" s="34">
        <v>0</v>
      </c>
      <c r="O22" s="34">
        <v>0</v>
      </c>
      <c r="P22" s="34">
        <v>3</v>
      </c>
      <c r="Q22" s="34">
        <v>0</v>
      </c>
      <c r="R22" s="34">
        <v>0</v>
      </c>
      <c r="S22" s="34">
        <v>0</v>
      </c>
      <c r="T22" s="33">
        <v>1</v>
      </c>
      <c r="U22" s="33">
        <v>4</v>
      </c>
      <c r="V22" s="34">
        <v>0</v>
      </c>
      <c r="W22" s="115">
        <v>0</v>
      </c>
      <c r="X22" s="102">
        <f t="shared" si="0"/>
        <v>49</v>
      </c>
      <c r="Y22" s="103">
        <f t="shared" si="1"/>
        <v>67</v>
      </c>
      <c r="Z22" s="102">
        <f t="shared" si="2"/>
        <v>39</v>
      </c>
      <c r="AA22" s="103">
        <f t="shared" si="3"/>
        <v>66</v>
      </c>
      <c r="AB22" s="108"/>
    </row>
    <row r="23" spans="1:28" ht="12" customHeight="1" x14ac:dyDescent="0.2">
      <c r="A23" s="93">
        <v>18</v>
      </c>
      <c r="B23" s="35">
        <v>11</v>
      </c>
      <c r="C23" s="35">
        <v>21</v>
      </c>
      <c r="D23" s="35">
        <v>4</v>
      </c>
      <c r="E23" s="35">
        <v>0</v>
      </c>
      <c r="F23" s="35">
        <v>20</v>
      </c>
      <c r="G23" s="35">
        <v>19</v>
      </c>
      <c r="H23" s="35">
        <v>4</v>
      </c>
      <c r="I23" s="35">
        <v>0</v>
      </c>
      <c r="J23" s="35">
        <v>4</v>
      </c>
      <c r="K23" s="35">
        <v>0</v>
      </c>
      <c r="L23" s="35">
        <v>8</v>
      </c>
      <c r="M23" s="35">
        <v>14</v>
      </c>
      <c r="N23" s="35">
        <v>0</v>
      </c>
      <c r="O23" s="35">
        <v>0</v>
      </c>
      <c r="P23" s="35">
        <v>4</v>
      </c>
      <c r="Q23" s="35">
        <v>2</v>
      </c>
      <c r="R23" s="35">
        <v>0</v>
      </c>
      <c r="S23" s="35">
        <v>0</v>
      </c>
      <c r="T23" s="63">
        <v>1</v>
      </c>
      <c r="U23" s="63">
        <v>4</v>
      </c>
      <c r="V23" s="35">
        <v>0</v>
      </c>
      <c r="W23" s="116">
        <v>0</v>
      </c>
      <c r="X23" s="104">
        <f t="shared" si="0"/>
        <v>56</v>
      </c>
      <c r="Y23" s="105">
        <f t="shared" si="1"/>
        <v>60</v>
      </c>
      <c r="Z23" s="104">
        <f t="shared" si="2"/>
        <v>40</v>
      </c>
      <c r="AA23" s="105">
        <f t="shared" si="3"/>
        <v>58</v>
      </c>
      <c r="AB23" s="108"/>
    </row>
    <row r="24" spans="1:28" ht="12" customHeight="1" x14ac:dyDescent="0.2">
      <c r="A24" s="94">
        <v>19</v>
      </c>
      <c r="B24" s="36">
        <v>14</v>
      </c>
      <c r="C24" s="36">
        <v>10</v>
      </c>
      <c r="D24" s="36">
        <v>2</v>
      </c>
      <c r="E24" s="34">
        <v>0</v>
      </c>
      <c r="F24" s="34">
        <v>23</v>
      </c>
      <c r="G24" s="34">
        <v>8</v>
      </c>
      <c r="H24" s="34">
        <v>2</v>
      </c>
      <c r="I24" s="34">
        <v>0</v>
      </c>
      <c r="J24" s="34">
        <v>3</v>
      </c>
      <c r="K24" s="34">
        <v>1</v>
      </c>
      <c r="L24" s="34">
        <v>5</v>
      </c>
      <c r="M24" s="34">
        <v>7</v>
      </c>
      <c r="N24" s="34">
        <v>0</v>
      </c>
      <c r="O24" s="34">
        <v>0</v>
      </c>
      <c r="P24" s="34">
        <v>5</v>
      </c>
      <c r="Q24" s="34">
        <v>3</v>
      </c>
      <c r="R24" s="34">
        <v>0</v>
      </c>
      <c r="S24" s="34">
        <v>0</v>
      </c>
      <c r="T24" s="34">
        <v>0</v>
      </c>
      <c r="U24" s="33">
        <v>3</v>
      </c>
      <c r="V24" s="34">
        <v>0</v>
      </c>
      <c r="W24" s="115">
        <v>0</v>
      </c>
      <c r="X24" s="106">
        <f t="shared" si="0"/>
        <v>54</v>
      </c>
      <c r="Y24" s="107">
        <f t="shared" si="1"/>
        <v>32</v>
      </c>
      <c r="Z24" s="106">
        <f t="shared" si="2"/>
        <v>42</v>
      </c>
      <c r="AA24" s="107">
        <f t="shared" si="3"/>
        <v>28</v>
      </c>
      <c r="AB24" s="108"/>
    </row>
    <row r="25" spans="1:28" ht="12" customHeight="1" x14ac:dyDescent="0.2">
      <c r="A25" s="92">
        <v>20</v>
      </c>
      <c r="B25" s="34">
        <v>12</v>
      </c>
      <c r="C25" s="34">
        <v>16</v>
      </c>
      <c r="D25" s="34">
        <v>0</v>
      </c>
      <c r="E25" s="34">
        <v>0</v>
      </c>
      <c r="F25" s="34">
        <v>22</v>
      </c>
      <c r="G25" s="34">
        <v>16</v>
      </c>
      <c r="H25" s="34">
        <v>1</v>
      </c>
      <c r="I25" s="34">
        <v>0</v>
      </c>
      <c r="J25" s="34">
        <v>4</v>
      </c>
      <c r="K25" s="34">
        <v>0</v>
      </c>
      <c r="L25" s="34">
        <v>3</v>
      </c>
      <c r="M25" s="34">
        <v>11</v>
      </c>
      <c r="N25" s="34">
        <v>0</v>
      </c>
      <c r="O25" s="34">
        <v>0</v>
      </c>
      <c r="P25" s="34">
        <v>3</v>
      </c>
      <c r="Q25" s="34">
        <v>1</v>
      </c>
      <c r="R25" s="34">
        <v>0</v>
      </c>
      <c r="S25" s="34">
        <v>0</v>
      </c>
      <c r="T25" s="33">
        <v>1</v>
      </c>
      <c r="U25" s="33">
        <v>4</v>
      </c>
      <c r="V25" s="34">
        <v>0</v>
      </c>
      <c r="W25" s="115">
        <v>0</v>
      </c>
      <c r="X25" s="102">
        <f t="shared" si="0"/>
        <v>46</v>
      </c>
      <c r="Y25" s="103">
        <f t="shared" si="1"/>
        <v>48</v>
      </c>
      <c r="Z25" s="102">
        <f t="shared" si="2"/>
        <v>38</v>
      </c>
      <c r="AA25" s="103">
        <f t="shared" si="3"/>
        <v>47</v>
      </c>
      <c r="AB25" s="108"/>
    </row>
    <row r="26" spans="1:28" ht="12" customHeight="1" x14ac:dyDescent="0.2">
      <c r="A26" s="93">
        <v>21</v>
      </c>
      <c r="B26" s="35">
        <v>12</v>
      </c>
      <c r="C26" s="35">
        <v>7</v>
      </c>
      <c r="D26" s="35">
        <v>1</v>
      </c>
      <c r="E26" s="34">
        <v>0</v>
      </c>
      <c r="F26" s="35">
        <v>15</v>
      </c>
      <c r="G26" s="35">
        <v>6</v>
      </c>
      <c r="H26" s="35">
        <v>1</v>
      </c>
      <c r="I26" s="34">
        <v>0</v>
      </c>
      <c r="J26" s="35">
        <v>4</v>
      </c>
      <c r="K26" s="34">
        <v>0</v>
      </c>
      <c r="L26" s="35">
        <v>7</v>
      </c>
      <c r="M26" s="35">
        <v>6</v>
      </c>
      <c r="N26" s="34">
        <v>0</v>
      </c>
      <c r="O26" s="34">
        <v>0</v>
      </c>
      <c r="P26" s="35">
        <v>6</v>
      </c>
      <c r="Q26" s="35">
        <v>1</v>
      </c>
      <c r="R26" s="34">
        <v>0</v>
      </c>
      <c r="S26" s="34">
        <v>0</v>
      </c>
      <c r="T26" s="34">
        <v>0</v>
      </c>
      <c r="U26" s="63">
        <v>2</v>
      </c>
      <c r="V26" s="34">
        <v>0</v>
      </c>
      <c r="W26" s="115">
        <v>0</v>
      </c>
      <c r="X26" s="104">
        <f t="shared" si="0"/>
        <v>46</v>
      </c>
      <c r="Y26" s="105">
        <f t="shared" si="1"/>
        <v>22</v>
      </c>
      <c r="Z26" s="104">
        <f t="shared" si="2"/>
        <v>34</v>
      </c>
      <c r="AA26" s="105">
        <f t="shared" si="3"/>
        <v>21</v>
      </c>
      <c r="AB26" s="108"/>
    </row>
    <row r="27" spans="1:28" ht="12" customHeight="1" thickBot="1" x14ac:dyDescent="0.25">
      <c r="A27" s="95" t="s">
        <v>17</v>
      </c>
      <c r="B27" s="191">
        <f t="shared" ref="B27:Q27" si="4">SUM(B6:B26)</f>
        <v>231</v>
      </c>
      <c r="C27" s="191">
        <f t="shared" si="4"/>
        <v>472</v>
      </c>
      <c r="D27" s="191">
        <f t="shared" si="4"/>
        <v>19</v>
      </c>
      <c r="E27" s="191">
        <f t="shared" si="4"/>
        <v>15</v>
      </c>
      <c r="F27" s="191">
        <f t="shared" si="4"/>
        <v>455</v>
      </c>
      <c r="G27" s="191">
        <f t="shared" si="4"/>
        <v>422</v>
      </c>
      <c r="H27" s="191">
        <f t="shared" si="4"/>
        <v>37</v>
      </c>
      <c r="I27" s="191">
        <f t="shared" si="4"/>
        <v>32</v>
      </c>
      <c r="J27" s="191">
        <f t="shared" si="4"/>
        <v>83</v>
      </c>
      <c r="K27" s="191">
        <f t="shared" si="4"/>
        <v>7</v>
      </c>
      <c r="L27" s="191">
        <f t="shared" si="4"/>
        <v>150</v>
      </c>
      <c r="M27" s="191">
        <f t="shared" si="4"/>
        <v>335</v>
      </c>
      <c r="N27" s="191">
        <f t="shared" si="4"/>
        <v>0</v>
      </c>
      <c r="O27" s="191">
        <f t="shared" si="4"/>
        <v>2</v>
      </c>
      <c r="P27" s="191">
        <f t="shared" si="4"/>
        <v>137</v>
      </c>
      <c r="Q27" s="191">
        <f t="shared" si="4"/>
        <v>43</v>
      </c>
      <c r="R27" s="191">
        <v>0</v>
      </c>
      <c r="S27" s="191">
        <v>0</v>
      </c>
      <c r="T27" s="191">
        <f>SUM(T6:T26)</f>
        <v>55</v>
      </c>
      <c r="U27" s="191">
        <f>SUM(U6:U26)</f>
        <v>196</v>
      </c>
      <c r="V27" s="191">
        <f>SUM(V6:V26)</f>
        <v>0</v>
      </c>
      <c r="W27" s="192">
        <f>SUM(W6:W26)</f>
        <v>0</v>
      </c>
      <c r="X27" s="195">
        <f t="shared" si="0"/>
        <v>1167</v>
      </c>
      <c r="Y27" s="193">
        <f t="shared" si="1"/>
        <v>1524</v>
      </c>
      <c r="Z27" s="195">
        <f t="shared" si="2"/>
        <v>891</v>
      </c>
      <c r="AA27" s="193">
        <f t="shared" si="3"/>
        <v>1425</v>
      </c>
      <c r="AB27" s="19"/>
    </row>
    <row r="28" spans="1:28" ht="12" customHeight="1" x14ac:dyDescent="0.2">
      <c r="A28" s="97" t="s">
        <v>18</v>
      </c>
      <c r="B28" s="37">
        <v>3</v>
      </c>
      <c r="C28" s="34">
        <v>0</v>
      </c>
      <c r="D28" s="37">
        <v>1</v>
      </c>
      <c r="E28" s="34">
        <v>0</v>
      </c>
      <c r="F28" s="37">
        <v>3</v>
      </c>
      <c r="G28" s="34">
        <v>0</v>
      </c>
      <c r="H28" s="37">
        <v>1</v>
      </c>
      <c r="I28" s="34">
        <v>0</v>
      </c>
      <c r="J28" s="34">
        <v>0</v>
      </c>
      <c r="K28" s="34">
        <v>0</v>
      </c>
      <c r="L28" s="37">
        <v>6</v>
      </c>
      <c r="M28" s="34">
        <v>0</v>
      </c>
      <c r="N28" s="34">
        <v>0</v>
      </c>
      <c r="O28" s="34">
        <v>0</v>
      </c>
      <c r="P28" s="37">
        <v>4</v>
      </c>
      <c r="Q28" s="34">
        <v>0</v>
      </c>
      <c r="R28" s="37"/>
      <c r="S28" s="37"/>
      <c r="T28" s="184">
        <v>15</v>
      </c>
      <c r="U28" s="190">
        <v>0</v>
      </c>
      <c r="V28" s="184"/>
      <c r="W28" s="196"/>
      <c r="X28" s="189">
        <f t="shared" si="0"/>
        <v>33</v>
      </c>
      <c r="Y28" s="188">
        <f t="shared" si="1"/>
        <v>0</v>
      </c>
      <c r="Z28" s="189">
        <f t="shared" si="2"/>
        <v>27</v>
      </c>
      <c r="AA28" s="188">
        <f t="shared" si="3"/>
        <v>0</v>
      </c>
      <c r="AB28" s="108"/>
    </row>
    <row r="29" spans="1:28" ht="12" customHeight="1" thickBot="1" x14ac:dyDescent="0.25">
      <c r="A29" s="95" t="s">
        <v>19</v>
      </c>
      <c r="B29" s="28">
        <f t="shared" ref="B29:U29" si="5">SUM(B27:B28)</f>
        <v>234</v>
      </c>
      <c r="C29" s="28">
        <f t="shared" si="5"/>
        <v>472</v>
      </c>
      <c r="D29" s="28">
        <f t="shared" si="5"/>
        <v>20</v>
      </c>
      <c r="E29" s="28">
        <f t="shared" si="5"/>
        <v>15</v>
      </c>
      <c r="F29" s="28">
        <f t="shared" si="5"/>
        <v>458</v>
      </c>
      <c r="G29" s="28">
        <f t="shared" si="5"/>
        <v>422</v>
      </c>
      <c r="H29" s="28">
        <f t="shared" si="5"/>
        <v>38</v>
      </c>
      <c r="I29" s="28">
        <f t="shared" si="5"/>
        <v>32</v>
      </c>
      <c r="J29" s="28">
        <f t="shared" si="5"/>
        <v>83</v>
      </c>
      <c r="K29" s="28">
        <f t="shared" si="5"/>
        <v>7</v>
      </c>
      <c r="L29" s="28">
        <f t="shared" si="5"/>
        <v>156</v>
      </c>
      <c r="M29" s="28">
        <f t="shared" si="5"/>
        <v>335</v>
      </c>
      <c r="N29" s="28">
        <f t="shared" si="5"/>
        <v>0</v>
      </c>
      <c r="O29" s="28">
        <f t="shared" si="5"/>
        <v>2</v>
      </c>
      <c r="P29" s="28">
        <f t="shared" si="5"/>
        <v>141</v>
      </c>
      <c r="Q29" s="28">
        <f t="shared" si="5"/>
        <v>43</v>
      </c>
      <c r="R29" s="28">
        <v>0</v>
      </c>
      <c r="S29" s="28">
        <f>SUM(S27:S28)</f>
        <v>0</v>
      </c>
      <c r="T29" s="191">
        <f t="shared" si="5"/>
        <v>70</v>
      </c>
      <c r="U29" s="191">
        <f t="shared" si="5"/>
        <v>196</v>
      </c>
      <c r="V29" s="191">
        <f>SUM(V27:V28)</f>
        <v>0</v>
      </c>
      <c r="W29" s="192">
        <f>SUM(W27:W28)</f>
        <v>0</v>
      </c>
      <c r="X29" s="195">
        <f t="shared" si="0"/>
        <v>1200</v>
      </c>
      <c r="Y29" s="193">
        <f t="shared" si="1"/>
        <v>1524</v>
      </c>
      <c r="Z29" s="195">
        <f t="shared" si="2"/>
        <v>918</v>
      </c>
      <c r="AA29" s="193">
        <f t="shared" si="3"/>
        <v>1425</v>
      </c>
      <c r="AB29" s="19"/>
    </row>
    <row r="30" spans="1:28"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2" customHeight="1" x14ac:dyDescent="0.2">
      <c r="A31" s="77" t="s">
        <v>292</v>
      </c>
      <c r="D31" s="100"/>
    </row>
    <row r="32" spans="1:28" ht="12" customHeight="1" x14ac:dyDescent="0.2">
      <c r="B32" s="110"/>
      <c r="C32" s="111"/>
      <c r="D32" s="110"/>
      <c r="E32" s="111"/>
    </row>
    <row r="33" spans="1:27" ht="16.5" customHeight="1" thickBot="1" x14ac:dyDescent="0.35">
      <c r="A33" s="53" t="s">
        <v>191</v>
      </c>
    </row>
    <row r="34" spans="1:27" ht="24.75"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16</v>
      </c>
      <c r="C36" s="34">
        <v>32</v>
      </c>
      <c r="D36" s="34">
        <v>1</v>
      </c>
      <c r="E36" s="34">
        <v>0</v>
      </c>
      <c r="F36" s="34">
        <v>27</v>
      </c>
      <c r="G36" s="34">
        <v>25</v>
      </c>
      <c r="H36" s="34">
        <v>2</v>
      </c>
      <c r="I36" s="34">
        <v>1</v>
      </c>
      <c r="J36" s="34">
        <v>5</v>
      </c>
      <c r="K36" s="34">
        <v>0</v>
      </c>
      <c r="L36" s="34">
        <v>12</v>
      </c>
      <c r="M36" s="34">
        <v>21</v>
      </c>
      <c r="N36" s="34">
        <v>0</v>
      </c>
      <c r="O36" s="34">
        <v>1</v>
      </c>
      <c r="P36" s="247">
        <v>22</v>
      </c>
      <c r="Q36" s="34">
        <v>3</v>
      </c>
      <c r="R36" s="34"/>
      <c r="S36" s="34"/>
      <c r="T36" s="33">
        <v>12</v>
      </c>
      <c r="U36" s="33">
        <v>49</v>
      </c>
      <c r="V36" s="33"/>
      <c r="W36" s="59"/>
      <c r="X36" s="102">
        <f t="shared" ref="X36:Y53" si="6">SUM(B36,D36,F36,H36,J36,L36,N36,P36,T36)</f>
        <v>97</v>
      </c>
      <c r="Y36" s="103">
        <f t="shared" si="6"/>
        <v>132</v>
      </c>
      <c r="Z36" s="102">
        <f t="shared" ref="Z36:AA53" si="7">SUM(B36,F36,L36,T36)</f>
        <v>67</v>
      </c>
      <c r="AA36" s="103">
        <f t="shared" si="7"/>
        <v>127</v>
      </c>
    </row>
    <row r="37" spans="1:27" ht="12" customHeight="1" x14ac:dyDescent="0.2">
      <c r="A37" s="92">
        <v>2</v>
      </c>
      <c r="B37" s="34">
        <v>8</v>
      </c>
      <c r="C37" s="34">
        <v>32</v>
      </c>
      <c r="D37" s="34">
        <v>0</v>
      </c>
      <c r="E37" s="34">
        <v>1</v>
      </c>
      <c r="F37" s="34">
        <v>10</v>
      </c>
      <c r="G37" s="34">
        <v>24</v>
      </c>
      <c r="H37" s="34">
        <v>1</v>
      </c>
      <c r="I37" s="34">
        <v>1</v>
      </c>
      <c r="J37" s="34">
        <v>4</v>
      </c>
      <c r="K37" s="34">
        <v>0</v>
      </c>
      <c r="L37" s="34">
        <v>6</v>
      </c>
      <c r="M37" s="34">
        <v>19</v>
      </c>
      <c r="N37" s="34">
        <v>0</v>
      </c>
      <c r="O37" s="34">
        <v>0</v>
      </c>
      <c r="P37" s="248">
        <v>5</v>
      </c>
      <c r="Q37" s="34">
        <v>2</v>
      </c>
      <c r="R37" s="34"/>
      <c r="S37" s="34"/>
      <c r="T37" s="33">
        <v>2</v>
      </c>
      <c r="U37" s="33">
        <v>13</v>
      </c>
      <c r="V37" s="33"/>
      <c r="W37" s="59"/>
      <c r="X37" s="102">
        <f t="shared" si="6"/>
        <v>36</v>
      </c>
      <c r="Y37" s="103">
        <f t="shared" si="6"/>
        <v>92</v>
      </c>
      <c r="Z37" s="102">
        <f t="shared" si="7"/>
        <v>26</v>
      </c>
      <c r="AA37" s="103">
        <f t="shared" si="7"/>
        <v>88</v>
      </c>
    </row>
    <row r="38" spans="1:27" ht="12" customHeight="1" x14ac:dyDescent="0.2">
      <c r="A38" s="93">
        <v>3</v>
      </c>
      <c r="B38" s="35">
        <v>12</v>
      </c>
      <c r="C38" s="35">
        <v>27</v>
      </c>
      <c r="D38" s="35">
        <v>1</v>
      </c>
      <c r="E38" s="35">
        <v>1</v>
      </c>
      <c r="F38" s="35">
        <v>28</v>
      </c>
      <c r="G38" s="35">
        <v>26</v>
      </c>
      <c r="H38" s="35">
        <v>1</v>
      </c>
      <c r="I38" s="35">
        <v>3</v>
      </c>
      <c r="J38" s="35">
        <v>8</v>
      </c>
      <c r="K38" s="34">
        <v>0</v>
      </c>
      <c r="L38" s="35">
        <v>13</v>
      </c>
      <c r="M38" s="35">
        <v>23</v>
      </c>
      <c r="N38" s="35">
        <v>0</v>
      </c>
      <c r="O38" s="35">
        <v>0</v>
      </c>
      <c r="P38" s="249">
        <v>23</v>
      </c>
      <c r="Q38" s="35">
        <v>3</v>
      </c>
      <c r="R38" s="35"/>
      <c r="S38" s="35"/>
      <c r="T38" s="63">
        <v>10</v>
      </c>
      <c r="U38" s="63">
        <v>27</v>
      </c>
      <c r="V38" s="63"/>
      <c r="W38" s="64"/>
      <c r="X38" s="104">
        <f t="shared" si="6"/>
        <v>96</v>
      </c>
      <c r="Y38" s="105">
        <f t="shared" si="6"/>
        <v>110</v>
      </c>
      <c r="Z38" s="104">
        <f t="shared" si="7"/>
        <v>63</v>
      </c>
      <c r="AA38" s="105">
        <f t="shared" si="7"/>
        <v>103</v>
      </c>
    </row>
    <row r="39" spans="1:27" ht="12" customHeight="1" x14ac:dyDescent="0.2">
      <c r="A39" s="94">
        <v>4</v>
      </c>
      <c r="B39" s="36">
        <v>28</v>
      </c>
      <c r="C39" s="36">
        <v>27</v>
      </c>
      <c r="D39" s="36">
        <v>2</v>
      </c>
      <c r="E39" s="36">
        <v>1</v>
      </c>
      <c r="F39" s="36">
        <v>53</v>
      </c>
      <c r="G39" s="36">
        <v>26</v>
      </c>
      <c r="H39" s="36">
        <v>5</v>
      </c>
      <c r="I39" s="36">
        <v>1</v>
      </c>
      <c r="J39" s="36">
        <v>9</v>
      </c>
      <c r="K39" s="36">
        <v>1</v>
      </c>
      <c r="L39" s="36">
        <v>18</v>
      </c>
      <c r="M39" s="36">
        <v>19</v>
      </c>
      <c r="N39" s="34">
        <v>0</v>
      </c>
      <c r="O39" s="34">
        <v>0</v>
      </c>
      <c r="P39" s="247">
        <v>17</v>
      </c>
      <c r="Q39" s="36">
        <v>5</v>
      </c>
      <c r="R39" s="36"/>
      <c r="S39" s="36"/>
      <c r="T39" s="74">
        <v>2</v>
      </c>
      <c r="U39" s="74">
        <v>1</v>
      </c>
      <c r="V39" s="74"/>
      <c r="W39" s="75"/>
      <c r="X39" s="106">
        <f t="shared" si="6"/>
        <v>134</v>
      </c>
      <c r="Y39" s="107">
        <f t="shared" si="6"/>
        <v>81</v>
      </c>
      <c r="Z39" s="106">
        <f t="shared" si="7"/>
        <v>101</v>
      </c>
      <c r="AA39" s="107">
        <f t="shared" si="7"/>
        <v>73</v>
      </c>
    </row>
    <row r="40" spans="1:27" ht="12" customHeight="1" x14ac:dyDescent="0.2">
      <c r="A40" s="92">
        <v>5</v>
      </c>
      <c r="B40" s="34">
        <v>11</v>
      </c>
      <c r="C40" s="34">
        <v>28</v>
      </c>
      <c r="D40" s="34">
        <v>0</v>
      </c>
      <c r="E40" s="34">
        <v>3</v>
      </c>
      <c r="F40" s="34">
        <v>19</v>
      </c>
      <c r="G40" s="34">
        <v>23</v>
      </c>
      <c r="H40" s="34">
        <v>0</v>
      </c>
      <c r="I40" s="34">
        <v>4</v>
      </c>
      <c r="J40" s="34">
        <v>5</v>
      </c>
      <c r="K40" s="34">
        <v>0</v>
      </c>
      <c r="L40" s="34">
        <v>9</v>
      </c>
      <c r="M40" s="34">
        <v>18</v>
      </c>
      <c r="N40" s="34">
        <v>0</v>
      </c>
      <c r="O40" s="34">
        <v>0</v>
      </c>
      <c r="P40" s="248">
        <v>10</v>
      </c>
      <c r="Q40" s="34">
        <v>4</v>
      </c>
      <c r="R40" s="34"/>
      <c r="S40" s="34"/>
      <c r="T40" s="33">
        <v>3</v>
      </c>
      <c r="U40" s="33">
        <v>16</v>
      </c>
      <c r="V40" s="33"/>
      <c r="W40" s="59"/>
      <c r="X40" s="102">
        <f t="shared" si="6"/>
        <v>57</v>
      </c>
      <c r="Y40" s="103">
        <f t="shared" si="6"/>
        <v>96</v>
      </c>
      <c r="Z40" s="102">
        <f t="shared" si="7"/>
        <v>42</v>
      </c>
      <c r="AA40" s="103">
        <f t="shared" si="7"/>
        <v>85</v>
      </c>
    </row>
    <row r="41" spans="1:27" ht="12" customHeight="1" x14ac:dyDescent="0.2">
      <c r="A41" s="93">
        <v>6</v>
      </c>
      <c r="B41" s="35">
        <v>10</v>
      </c>
      <c r="C41" s="35">
        <v>25</v>
      </c>
      <c r="D41" s="35">
        <v>1</v>
      </c>
      <c r="E41" s="35">
        <v>1</v>
      </c>
      <c r="F41" s="35">
        <v>20</v>
      </c>
      <c r="G41" s="35">
        <v>24</v>
      </c>
      <c r="H41" s="35">
        <v>2</v>
      </c>
      <c r="I41" s="35">
        <v>3</v>
      </c>
      <c r="J41" s="35">
        <v>4</v>
      </c>
      <c r="K41" s="34">
        <v>0</v>
      </c>
      <c r="L41" s="35">
        <v>9</v>
      </c>
      <c r="M41" s="35">
        <v>21</v>
      </c>
      <c r="N41" s="35">
        <v>0</v>
      </c>
      <c r="O41" s="35">
        <v>0</v>
      </c>
      <c r="P41" s="249">
        <v>6</v>
      </c>
      <c r="Q41" s="35">
        <v>2</v>
      </c>
      <c r="R41" s="35"/>
      <c r="S41" s="35"/>
      <c r="T41" s="63">
        <v>5</v>
      </c>
      <c r="U41" s="63">
        <v>7</v>
      </c>
      <c r="V41" s="63"/>
      <c r="W41" s="64"/>
      <c r="X41" s="104">
        <f t="shared" si="6"/>
        <v>57</v>
      </c>
      <c r="Y41" s="105">
        <f t="shared" si="6"/>
        <v>83</v>
      </c>
      <c r="Z41" s="104">
        <f t="shared" si="7"/>
        <v>44</v>
      </c>
      <c r="AA41" s="105">
        <f t="shared" si="7"/>
        <v>77</v>
      </c>
    </row>
    <row r="42" spans="1:27" ht="12" customHeight="1" x14ac:dyDescent="0.2">
      <c r="A42" s="94">
        <v>7</v>
      </c>
      <c r="B42" s="36">
        <v>16</v>
      </c>
      <c r="C42" s="36">
        <v>34</v>
      </c>
      <c r="D42" s="34">
        <v>0</v>
      </c>
      <c r="E42" s="36">
        <v>1</v>
      </c>
      <c r="F42" s="36">
        <v>34</v>
      </c>
      <c r="G42" s="36">
        <v>32</v>
      </c>
      <c r="H42" s="36">
        <v>2</v>
      </c>
      <c r="I42" s="36">
        <v>1</v>
      </c>
      <c r="J42" s="36">
        <v>6</v>
      </c>
      <c r="K42" s="36">
        <v>2</v>
      </c>
      <c r="L42" s="36">
        <v>9</v>
      </c>
      <c r="M42" s="36">
        <v>22</v>
      </c>
      <c r="N42" s="34">
        <v>0</v>
      </c>
      <c r="O42" s="34">
        <v>0</v>
      </c>
      <c r="P42" s="247">
        <v>8</v>
      </c>
      <c r="Q42" s="36">
        <v>4</v>
      </c>
      <c r="R42" s="36"/>
      <c r="S42" s="36"/>
      <c r="T42" s="74">
        <v>4</v>
      </c>
      <c r="U42" s="74">
        <v>7</v>
      </c>
      <c r="V42" s="74"/>
      <c r="W42" s="75"/>
      <c r="X42" s="106">
        <f t="shared" si="6"/>
        <v>79</v>
      </c>
      <c r="Y42" s="107">
        <f t="shared" si="6"/>
        <v>103</v>
      </c>
      <c r="Z42" s="106">
        <f t="shared" si="7"/>
        <v>63</v>
      </c>
      <c r="AA42" s="107">
        <f t="shared" si="7"/>
        <v>95</v>
      </c>
    </row>
    <row r="43" spans="1:27" ht="12" customHeight="1" x14ac:dyDescent="0.2">
      <c r="A43" s="92">
        <v>8</v>
      </c>
      <c r="B43" s="34">
        <v>30</v>
      </c>
      <c r="C43" s="34">
        <v>18</v>
      </c>
      <c r="D43" s="34">
        <v>2</v>
      </c>
      <c r="E43" s="34">
        <v>0</v>
      </c>
      <c r="F43" s="34">
        <v>32</v>
      </c>
      <c r="G43" s="34">
        <v>16</v>
      </c>
      <c r="H43" s="34">
        <v>3</v>
      </c>
      <c r="I43" s="34">
        <v>0</v>
      </c>
      <c r="J43" s="34">
        <v>8</v>
      </c>
      <c r="K43" s="34">
        <v>1</v>
      </c>
      <c r="L43" s="34">
        <v>13</v>
      </c>
      <c r="M43" s="34">
        <v>14</v>
      </c>
      <c r="N43" s="34">
        <v>0</v>
      </c>
      <c r="O43" s="34">
        <v>0</v>
      </c>
      <c r="P43" s="248">
        <v>10</v>
      </c>
      <c r="Q43" s="34">
        <v>3</v>
      </c>
      <c r="R43" s="34"/>
      <c r="S43" s="34"/>
      <c r="T43" s="33">
        <v>1</v>
      </c>
      <c r="U43" s="33">
        <v>6</v>
      </c>
      <c r="V43" s="33"/>
      <c r="W43" s="59"/>
      <c r="X43" s="102">
        <f t="shared" si="6"/>
        <v>99</v>
      </c>
      <c r="Y43" s="103">
        <f t="shared" si="6"/>
        <v>58</v>
      </c>
      <c r="Z43" s="102">
        <f t="shared" si="7"/>
        <v>76</v>
      </c>
      <c r="AA43" s="103">
        <f t="shared" si="7"/>
        <v>54</v>
      </c>
    </row>
    <row r="44" spans="1:27" ht="12" customHeight="1" x14ac:dyDescent="0.2">
      <c r="A44" s="93">
        <v>9</v>
      </c>
      <c r="B44" s="35">
        <v>13</v>
      </c>
      <c r="C44" s="35">
        <v>23</v>
      </c>
      <c r="D44" s="34">
        <v>0</v>
      </c>
      <c r="E44" s="35">
        <v>0</v>
      </c>
      <c r="F44" s="35">
        <v>40</v>
      </c>
      <c r="G44" s="35">
        <v>23</v>
      </c>
      <c r="H44" s="34">
        <v>0</v>
      </c>
      <c r="I44" s="35">
        <v>0</v>
      </c>
      <c r="J44" s="35">
        <v>6</v>
      </c>
      <c r="K44" s="35">
        <v>0</v>
      </c>
      <c r="L44" s="35">
        <v>10</v>
      </c>
      <c r="M44" s="35">
        <v>17</v>
      </c>
      <c r="N44" s="35">
        <v>0</v>
      </c>
      <c r="O44" s="35">
        <v>0</v>
      </c>
      <c r="P44" s="249">
        <v>6</v>
      </c>
      <c r="Q44" s="35">
        <v>2</v>
      </c>
      <c r="R44" s="35"/>
      <c r="S44" s="35"/>
      <c r="T44" s="63">
        <v>1</v>
      </c>
      <c r="U44" s="63">
        <v>5</v>
      </c>
      <c r="V44" s="63"/>
      <c r="W44" s="64"/>
      <c r="X44" s="104">
        <f t="shared" si="6"/>
        <v>76</v>
      </c>
      <c r="Y44" s="105">
        <f t="shared" si="6"/>
        <v>70</v>
      </c>
      <c r="Z44" s="104">
        <f t="shared" si="7"/>
        <v>64</v>
      </c>
      <c r="AA44" s="105">
        <f t="shared" si="7"/>
        <v>68</v>
      </c>
    </row>
    <row r="45" spans="1:27" ht="12" customHeight="1" x14ac:dyDescent="0.2">
      <c r="A45" s="94">
        <v>10</v>
      </c>
      <c r="B45" s="36">
        <v>17</v>
      </c>
      <c r="C45" s="36">
        <v>26</v>
      </c>
      <c r="D45" s="36">
        <v>4</v>
      </c>
      <c r="E45" s="34">
        <v>0</v>
      </c>
      <c r="F45" s="36">
        <v>37</v>
      </c>
      <c r="G45" s="36">
        <v>23</v>
      </c>
      <c r="H45" s="36">
        <v>4</v>
      </c>
      <c r="I45" s="34">
        <v>0</v>
      </c>
      <c r="J45" s="36">
        <v>5</v>
      </c>
      <c r="K45" s="34">
        <v>0</v>
      </c>
      <c r="L45" s="36">
        <v>9</v>
      </c>
      <c r="M45" s="36">
        <v>20</v>
      </c>
      <c r="N45" s="34">
        <v>0</v>
      </c>
      <c r="O45" s="34">
        <v>0</v>
      </c>
      <c r="P45" s="247">
        <v>6</v>
      </c>
      <c r="Q45" s="36">
        <v>5</v>
      </c>
      <c r="R45" s="36"/>
      <c r="S45" s="36"/>
      <c r="T45" s="74">
        <v>1</v>
      </c>
      <c r="U45" s="74">
        <v>6</v>
      </c>
      <c r="V45" s="74"/>
      <c r="W45" s="75"/>
      <c r="X45" s="106">
        <f t="shared" si="6"/>
        <v>83</v>
      </c>
      <c r="Y45" s="107">
        <f t="shared" si="6"/>
        <v>80</v>
      </c>
      <c r="Z45" s="106">
        <f t="shared" si="7"/>
        <v>64</v>
      </c>
      <c r="AA45" s="107">
        <f t="shared" si="7"/>
        <v>75</v>
      </c>
    </row>
    <row r="46" spans="1:27" ht="12" customHeight="1" x14ac:dyDescent="0.2">
      <c r="A46" s="92">
        <v>11</v>
      </c>
      <c r="B46" s="34">
        <v>13</v>
      </c>
      <c r="C46" s="34">
        <v>35</v>
      </c>
      <c r="D46" s="34">
        <v>2</v>
      </c>
      <c r="E46" s="34">
        <v>0</v>
      </c>
      <c r="F46" s="34">
        <v>40</v>
      </c>
      <c r="G46" s="34">
        <v>30</v>
      </c>
      <c r="H46" s="34">
        <v>5</v>
      </c>
      <c r="I46" s="34">
        <v>1</v>
      </c>
      <c r="J46" s="34">
        <v>7</v>
      </c>
      <c r="K46" s="34">
        <v>1</v>
      </c>
      <c r="L46" s="34">
        <v>8</v>
      </c>
      <c r="M46" s="34">
        <v>24</v>
      </c>
      <c r="N46" s="34">
        <v>0</v>
      </c>
      <c r="O46" s="34">
        <v>0</v>
      </c>
      <c r="P46" s="248">
        <v>4</v>
      </c>
      <c r="Q46" s="34">
        <v>1</v>
      </c>
      <c r="R46" s="34"/>
      <c r="S46" s="34"/>
      <c r="T46" s="33">
        <v>1</v>
      </c>
      <c r="U46" s="33">
        <v>5</v>
      </c>
      <c r="V46" s="33"/>
      <c r="W46" s="59"/>
      <c r="X46" s="102">
        <f t="shared" si="6"/>
        <v>80</v>
      </c>
      <c r="Y46" s="103">
        <f t="shared" si="6"/>
        <v>97</v>
      </c>
      <c r="Z46" s="102">
        <f t="shared" si="7"/>
        <v>62</v>
      </c>
      <c r="AA46" s="103">
        <f t="shared" si="7"/>
        <v>94</v>
      </c>
    </row>
    <row r="47" spans="1:27" ht="12" customHeight="1" x14ac:dyDescent="0.2">
      <c r="A47" s="93">
        <v>12</v>
      </c>
      <c r="B47" s="35">
        <v>17</v>
      </c>
      <c r="C47" s="35">
        <v>39</v>
      </c>
      <c r="D47" s="35">
        <v>2</v>
      </c>
      <c r="E47" s="35">
        <v>3</v>
      </c>
      <c r="F47" s="35">
        <v>37</v>
      </c>
      <c r="G47" s="35">
        <v>35</v>
      </c>
      <c r="H47" s="35">
        <v>3</v>
      </c>
      <c r="I47" s="35">
        <v>5</v>
      </c>
      <c r="J47" s="35">
        <v>4</v>
      </c>
      <c r="K47" s="34">
        <v>0</v>
      </c>
      <c r="L47" s="35">
        <v>11</v>
      </c>
      <c r="M47" s="35">
        <v>28</v>
      </c>
      <c r="N47" s="35">
        <v>0</v>
      </c>
      <c r="O47" s="35">
        <v>0</v>
      </c>
      <c r="P47" s="249">
        <v>4</v>
      </c>
      <c r="Q47" s="35">
        <v>1</v>
      </c>
      <c r="R47" s="35"/>
      <c r="S47" s="35"/>
      <c r="T47" s="35">
        <v>0</v>
      </c>
      <c r="U47" s="63">
        <v>7</v>
      </c>
      <c r="V47" s="63"/>
      <c r="W47" s="64"/>
      <c r="X47" s="104">
        <f t="shared" si="6"/>
        <v>78</v>
      </c>
      <c r="Y47" s="105">
        <f t="shared" si="6"/>
        <v>118</v>
      </c>
      <c r="Z47" s="104">
        <f t="shared" si="7"/>
        <v>65</v>
      </c>
      <c r="AA47" s="105">
        <f t="shared" si="7"/>
        <v>109</v>
      </c>
    </row>
    <row r="48" spans="1:27" ht="12" customHeight="1" x14ac:dyDescent="0.2">
      <c r="A48" s="94">
        <v>13</v>
      </c>
      <c r="B48" s="36">
        <v>11</v>
      </c>
      <c r="C48" s="36">
        <v>53</v>
      </c>
      <c r="D48" s="34">
        <v>0</v>
      </c>
      <c r="E48" s="34">
        <v>0</v>
      </c>
      <c r="F48" s="36">
        <v>23</v>
      </c>
      <c r="G48" s="36">
        <v>52</v>
      </c>
      <c r="H48" s="36">
        <v>2</v>
      </c>
      <c r="I48" s="36">
        <v>3</v>
      </c>
      <c r="J48" s="36">
        <v>5</v>
      </c>
      <c r="K48" s="36">
        <v>1</v>
      </c>
      <c r="L48" s="36">
        <v>8</v>
      </c>
      <c r="M48" s="36">
        <v>43</v>
      </c>
      <c r="N48" s="34">
        <v>0</v>
      </c>
      <c r="O48" s="34">
        <v>0</v>
      </c>
      <c r="P48" s="247">
        <v>5</v>
      </c>
      <c r="Q48" s="36">
        <v>2</v>
      </c>
      <c r="R48" s="36"/>
      <c r="S48" s="36"/>
      <c r="T48" s="74">
        <v>3</v>
      </c>
      <c r="U48" s="74">
        <v>22</v>
      </c>
      <c r="V48" s="74"/>
      <c r="W48" s="75"/>
      <c r="X48" s="106">
        <f t="shared" si="6"/>
        <v>57</v>
      </c>
      <c r="Y48" s="107">
        <f t="shared" si="6"/>
        <v>176</v>
      </c>
      <c r="Z48" s="106">
        <f t="shared" si="7"/>
        <v>45</v>
      </c>
      <c r="AA48" s="107">
        <f t="shared" si="7"/>
        <v>170</v>
      </c>
    </row>
    <row r="49" spans="1:27" ht="12" customHeight="1" x14ac:dyDescent="0.2">
      <c r="A49" s="92">
        <v>14</v>
      </c>
      <c r="B49" s="34">
        <v>18</v>
      </c>
      <c r="C49" s="34">
        <v>45</v>
      </c>
      <c r="D49" s="34">
        <v>4</v>
      </c>
      <c r="E49" s="34">
        <v>3</v>
      </c>
      <c r="F49" s="34">
        <v>22</v>
      </c>
      <c r="G49" s="34">
        <v>38</v>
      </c>
      <c r="H49" s="34">
        <v>6</v>
      </c>
      <c r="I49" s="34">
        <v>3</v>
      </c>
      <c r="J49" s="34">
        <v>3</v>
      </c>
      <c r="K49" s="34">
        <v>1</v>
      </c>
      <c r="L49" s="34">
        <v>8</v>
      </c>
      <c r="M49" s="34">
        <v>33</v>
      </c>
      <c r="N49" s="34">
        <v>0</v>
      </c>
      <c r="O49" s="34">
        <v>0</v>
      </c>
      <c r="P49" s="248">
        <v>5</v>
      </c>
      <c r="Q49" s="34">
        <v>3</v>
      </c>
      <c r="R49" s="34"/>
      <c r="S49" s="34"/>
      <c r="T49" s="33">
        <v>9</v>
      </c>
      <c r="U49" s="33">
        <v>18</v>
      </c>
      <c r="V49" s="33"/>
      <c r="W49" s="59"/>
      <c r="X49" s="102">
        <f t="shared" si="6"/>
        <v>75</v>
      </c>
      <c r="Y49" s="103">
        <f t="shared" si="6"/>
        <v>144</v>
      </c>
      <c r="Z49" s="102">
        <f t="shared" si="7"/>
        <v>57</v>
      </c>
      <c r="AA49" s="103">
        <f t="shared" si="7"/>
        <v>134</v>
      </c>
    </row>
    <row r="50" spans="1:27" ht="12" customHeight="1" x14ac:dyDescent="0.2">
      <c r="A50" s="93">
        <v>15</v>
      </c>
      <c r="B50" s="35">
        <v>11</v>
      </c>
      <c r="C50" s="35">
        <v>28</v>
      </c>
      <c r="D50" s="34">
        <v>0</v>
      </c>
      <c r="E50" s="35">
        <v>1</v>
      </c>
      <c r="F50" s="35">
        <v>33</v>
      </c>
      <c r="G50" s="35">
        <v>25</v>
      </c>
      <c r="H50" s="35">
        <v>1</v>
      </c>
      <c r="I50" s="35">
        <v>6</v>
      </c>
      <c r="J50" s="35">
        <v>4</v>
      </c>
      <c r="K50" s="34">
        <v>0</v>
      </c>
      <c r="L50" s="35">
        <v>7</v>
      </c>
      <c r="M50" s="35">
        <v>13</v>
      </c>
      <c r="N50" s="34">
        <v>0</v>
      </c>
      <c r="O50" s="35">
        <v>1</v>
      </c>
      <c r="P50" s="249">
        <v>6</v>
      </c>
      <c r="Q50" s="35">
        <v>3</v>
      </c>
      <c r="R50" s="35"/>
      <c r="S50" s="35"/>
      <c r="T50" s="63">
        <v>1</v>
      </c>
      <c r="U50" s="63">
        <v>7</v>
      </c>
      <c r="V50" s="63"/>
      <c r="W50" s="64"/>
      <c r="X50" s="104">
        <f t="shared" si="6"/>
        <v>63</v>
      </c>
      <c r="Y50" s="105">
        <f t="shared" si="6"/>
        <v>84</v>
      </c>
      <c r="Z50" s="104">
        <f t="shared" si="7"/>
        <v>52</v>
      </c>
      <c r="AA50" s="105">
        <f t="shared" si="7"/>
        <v>73</v>
      </c>
    </row>
    <row r="51" spans="1:27" ht="12" customHeight="1" thickBot="1" x14ac:dyDescent="0.25">
      <c r="A51" s="95" t="s">
        <v>17</v>
      </c>
      <c r="B51" s="28">
        <f t="shared" ref="B51:W51" si="8">SUM(B36:B50)</f>
        <v>231</v>
      </c>
      <c r="C51" s="28">
        <f t="shared" si="8"/>
        <v>472</v>
      </c>
      <c r="D51" s="28">
        <f t="shared" si="8"/>
        <v>19</v>
      </c>
      <c r="E51" s="28">
        <f t="shared" si="8"/>
        <v>15</v>
      </c>
      <c r="F51" s="28">
        <f t="shared" si="8"/>
        <v>455</v>
      </c>
      <c r="G51" s="28">
        <f t="shared" si="8"/>
        <v>422</v>
      </c>
      <c r="H51" s="28">
        <f t="shared" si="8"/>
        <v>37</v>
      </c>
      <c r="I51" s="28">
        <f t="shared" si="8"/>
        <v>32</v>
      </c>
      <c r="J51" s="28">
        <f t="shared" si="8"/>
        <v>83</v>
      </c>
      <c r="K51" s="28">
        <f t="shared" si="8"/>
        <v>7</v>
      </c>
      <c r="L51" s="28">
        <f t="shared" si="8"/>
        <v>150</v>
      </c>
      <c r="M51" s="28">
        <f t="shared" si="8"/>
        <v>335</v>
      </c>
      <c r="N51" s="28">
        <f t="shared" si="8"/>
        <v>0</v>
      </c>
      <c r="O51" s="28">
        <f t="shared" si="8"/>
        <v>2</v>
      </c>
      <c r="P51" s="28">
        <f t="shared" si="8"/>
        <v>137</v>
      </c>
      <c r="Q51" s="28">
        <f t="shared" si="8"/>
        <v>43</v>
      </c>
      <c r="R51" s="28">
        <v>0</v>
      </c>
      <c r="S51" s="28">
        <v>0</v>
      </c>
      <c r="T51" s="191">
        <f t="shared" si="8"/>
        <v>55</v>
      </c>
      <c r="U51" s="191">
        <f t="shared" si="8"/>
        <v>196</v>
      </c>
      <c r="V51" s="185">
        <f t="shared" si="8"/>
        <v>0</v>
      </c>
      <c r="W51" s="186">
        <f t="shared" si="8"/>
        <v>0</v>
      </c>
      <c r="X51" s="195">
        <f t="shared" si="6"/>
        <v>1167</v>
      </c>
      <c r="Y51" s="193">
        <f t="shared" si="6"/>
        <v>1524</v>
      </c>
      <c r="Z51" s="96">
        <f t="shared" si="7"/>
        <v>891</v>
      </c>
      <c r="AA51" s="29">
        <f t="shared" si="7"/>
        <v>1425</v>
      </c>
    </row>
    <row r="52" spans="1:27" ht="12" customHeight="1" x14ac:dyDescent="0.2">
      <c r="A52" s="97" t="s">
        <v>18</v>
      </c>
      <c r="B52" s="37">
        <v>3</v>
      </c>
      <c r="C52" s="34">
        <v>0</v>
      </c>
      <c r="D52" s="37">
        <v>1</v>
      </c>
      <c r="E52" s="34">
        <v>0</v>
      </c>
      <c r="F52" s="37">
        <v>3</v>
      </c>
      <c r="G52" s="34">
        <v>0</v>
      </c>
      <c r="H52" s="37">
        <v>1</v>
      </c>
      <c r="I52" s="34">
        <v>0</v>
      </c>
      <c r="J52" s="34">
        <v>0</v>
      </c>
      <c r="K52" s="34">
        <v>0</v>
      </c>
      <c r="L52" s="37">
        <v>6</v>
      </c>
      <c r="M52" s="34">
        <v>0</v>
      </c>
      <c r="N52" s="34">
        <v>0</v>
      </c>
      <c r="O52" s="34">
        <v>0</v>
      </c>
      <c r="P52" s="37">
        <v>4</v>
      </c>
      <c r="Q52" s="34">
        <v>0</v>
      </c>
      <c r="R52" s="37"/>
      <c r="S52" s="37"/>
      <c r="T52" s="63">
        <v>15</v>
      </c>
      <c r="U52" s="34">
        <v>0</v>
      </c>
      <c r="V52" s="63"/>
      <c r="W52" s="64"/>
      <c r="X52" s="98">
        <f t="shared" si="6"/>
        <v>33</v>
      </c>
      <c r="Y52" s="99">
        <f t="shared" si="6"/>
        <v>0</v>
      </c>
      <c r="Z52" s="98">
        <f t="shared" si="7"/>
        <v>27</v>
      </c>
      <c r="AA52" s="99">
        <f t="shared" si="7"/>
        <v>0</v>
      </c>
    </row>
    <row r="53" spans="1:27" ht="12" customHeight="1" thickBot="1" x14ac:dyDescent="0.25">
      <c r="A53" s="95" t="s">
        <v>19</v>
      </c>
      <c r="B53" s="28">
        <f t="shared" ref="B53:U53" si="9">SUM(B51:B52)</f>
        <v>234</v>
      </c>
      <c r="C53" s="28">
        <f t="shared" si="9"/>
        <v>472</v>
      </c>
      <c r="D53" s="28">
        <f t="shared" si="9"/>
        <v>20</v>
      </c>
      <c r="E53" s="28">
        <f t="shared" si="9"/>
        <v>15</v>
      </c>
      <c r="F53" s="28">
        <f t="shared" si="9"/>
        <v>458</v>
      </c>
      <c r="G53" s="28">
        <f t="shared" si="9"/>
        <v>422</v>
      </c>
      <c r="H53" s="28">
        <f t="shared" si="9"/>
        <v>38</v>
      </c>
      <c r="I53" s="28">
        <f t="shared" si="9"/>
        <v>32</v>
      </c>
      <c r="J53" s="28">
        <f t="shared" si="9"/>
        <v>83</v>
      </c>
      <c r="K53" s="28">
        <f t="shared" si="9"/>
        <v>7</v>
      </c>
      <c r="L53" s="28">
        <f t="shared" si="9"/>
        <v>156</v>
      </c>
      <c r="M53" s="28">
        <f t="shared" si="9"/>
        <v>335</v>
      </c>
      <c r="N53" s="28">
        <f t="shared" si="9"/>
        <v>0</v>
      </c>
      <c r="O53" s="28">
        <f t="shared" si="9"/>
        <v>2</v>
      </c>
      <c r="P53" s="28">
        <f t="shared" si="9"/>
        <v>141</v>
      </c>
      <c r="Q53" s="28">
        <f t="shared" si="9"/>
        <v>43</v>
      </c>
      <c r="R53" s="28">
        <v>0</v>
      </c>
      <c r="S53" s="28">
        <v>0</v>
      </c>
      <c r="T53" s="191">
        <f t="shared" si="9"/>
        <v>70</v>
      </c>
      <c r="U53" s="191">
        <f t="shared" si="9"/>
        <v>196</v>
      </c>
      <c r="V53" s="185">
        <v>0</v>
      </c>
      <c r="W53" s="186">
        <f>SUM(W51:W52)</f>
        <v>0</v>
      </c>
      <c r="X53" s="195">
        <f t="shared" si="6"/>
        <v>1200</v>
      </c>
      <c r="Y53" s="193">
        <f t="shared" si="6"/>
        <v>1524</v>
      </c>
      <c r="Z53" s="195">
        <f t="shared" si="7"/>
        <v>918</v>
      </c>
      <c r="AA53" s="193">
        <f t="shared" si="7"/>
        <v>1425</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292</v>
      </c>
    </row>
    <row r="57" spans="1:27" ht="17.25" customHeight="1" thickBot="1" x14ac:dyDescent="0.35">
      <c r="A57" s="53" t="s">
        <v>199</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S60" si="10">SUM(B14:B15,B19:B22)</f>
        <v>61</v>
      </c>
      <c r="C60" s="34">
        <f t="shared" si="10"/>
        <v>175</v>
      </c>
      <c r="D60" s="34">
        <f t="shared" si="10"/>
        <v>8</v>
      </c>
      <c r="E60" s="34">
        <f t="shared" si="10"/>
        <v>5</v>
      </c>
      <c r="F60" s="34">
        <f t="shared" si="10"/>
        <v>133</v>
      </c>
      <c r="G60" s="34">
        <f t="shared" si="10"/>
        <v>160</v>
      </c>
      <c r="H60" s="34">
        <f t="shared" si="10"/>
        <v>15</v>
      </c>
      <c r="I60" s="34">
        <f t="shared" si="10"/>
        <v>15</v>
      </c>
      <c r="J60" s="34">
        <f t="shared" si="10"/>
        <v>20</v>
      </c>
      <c r="K60" s="34">
        <f t="shared" si="10"/>
        <v>3</v>
      </c>
      <c r="L60" s="34">
        <f t="shared" si="10"/>
        <v>38</v>
      </c>
      <c r="M60" s="34">
        <f t="shared" si="10"/>
        <v>126</v>
      </c>
      <c r="N60" s="34">
        <f t="shared" si="10"/>
        <v>0</v>
      </c>
      <c r="O60" s="34">
        <f t="shared" si="10"/>
        <v>1</v>
      </c>
      <c r="P60" s="34">
        <f t="shared" si="10"/>
        <v>20</v>
      </c>
      <c r="Q60" s="34">
        <f t="shared" si="10"/>
        <v>8</v>
      </c>
      <c r="R60" s="34">
        <f t="shared" si="10"/>
        <v>0</v>
      </c>
      <c r="S60" s="34">
        <f t="shared" si="10"/>
        <v>0</v>
      </c>
      <c r="T60" s="34">
        <f>SUM(T14:T15,T19:T22)</f>
        <v>9</v>
      </c>
      <c r="U60" s="34">
        <f>SUM(U14:U15,U19:U22)</f>
        <v>49</v>
      </c>
      <c r="V60" s="33">
        <f>SUM(V14:V15,V19:V22)</f>
        <v>0</v>
      </c>
      <c r="W60" s="59">
        <f>SUM(W14:W15,W19:W22)</f>
        <v>0</v>
      </c>
      <c r="X60" s="102">
        <f t="shared" ref="X60:Y65" si="11">SUM(B60,D60,F60,H60,J60,L60,N60,P60,T60)</f>
        <v>304</v>
      </c>
      <c r="Y60" s="103">
        <f t="shared" si="11"/>
        <v>542</v>
      </c>
      <c r="Z60" s="102">
        <f>SUM(Z14:Z15,Z19:Z22)</f>
        <v>241</v>
      </c>
      <c r="AA60" s="103">
        <f>SUM(AA14:AA15,AA19:AA22)</f>
        <v>510</v>
      </c>
    </row>
    <row r="61" spans="1:27" ht="12" customHeight="1" x14ac:dyDescent="0.2">
      <c r="A61" s="92" t="s">
        <v>26</v>
      </c>
      <c r="B61" s="34">
        <f t="shared" ref="B61:S61" si="12">SUM(B6:B8,B11:B13,B16:B17,B23)</f>
        <v>96</v>
      </c>
      <c r="C61" s="34">
        <f t="shared" si="12"/>
        <v>228</v>
      </c>
      <c r="D61" s="34">
        <f t="shared" si="12"/>
        <v>7</v>
      </c>
      <c r="E61" s="34">
        <f t="shared" si="12"/>
        <v>9</v>
      </c>
      <c r="F61" s="34">
        <f t="shared" si="12"/>
        <v>196</v>
      </c>
      <c r="G61" s="34">
        <f t="shared" si="12"/>
        <v>198</v>
      </c>
      <c r="H61" s="34">
        <f>SUM(H6:H8,H11:H13,H16:H17,H23)</f>
        <v>15</v>
      </c>
      <c r="I61" s="34">
        <f t="shared" si="12"/>
        <v>15</v>
      </c>
      <c r="J61" s="34">
        <f t="shared" si="12"/>
        <v>41</v>
      </c>
      <c r="K61" s="34">
        <f t="shared" si="12"/>
        <v>2</v>
      </c>
      <c r="L61" s="34">
        <f t="shared" si="12"/>
        <v>67</v>
      </c>
      <c r="M61" s="34">
        <f t="shared" si="12"/>
        <v>161</v>
      </c>
      <c r="N61" s="34">
        <f t="shared" si="12"/>
        <v>0</v>
      </c>
      <c r="O61" s="34">
        <f t="shared" si="12"/>
        <v>0</v>
      </c>
      <c r="P61" s="34">
        <f t="shared" si="12"/>
        <v>83</v>
      </c>
      <c r="Q61" s="34">
        <f t="shared" si="12"/>
        <v>22</v>
      </c>
      <c r="R61" s="34">
        <f t="shared" si="12"/>
        <v>0</v>
      </c>
      <c r="S61" s="34">
        <f t="shared" si="12"/>
        <v>0</v>
      </c>
      <c r="T61" s="34">
        <f>SUM(T6:T8,T11:T13,T16:T17,T23)</f>
        <v>41</v>
      </c>
      <c r="U61" s="34">
        <f>SUM(U6:U8,U11:U13,U16:U17,U23)</f>
        <v>130</v>
      </c>
      <c r="V61" s="33">
        <f>SUM(V6:V8,V11:V13,V16:V17,V23)</f>
        <v>0</v>
      </c>
      <c r="W61" s="59">
        <f>SUM(W6:W8,W11:W13,W16:W17,W23)</f>
        <v>0</v>
      </c>
      <c r="X61" s="102">
        <f t="shared" si="11"/>
        <v>546</v>
      </c>
      <c r="Y61" s="103">
        <f t="shared" si="11"/>
        <v>765</v>
      </c>
      <c r="Z61" s="102">
        <f>SUM(Z6:Z8,Z11:Z13,Z16:Z17,Z23)</f>
        <v>400</v>
      </c>
      <c r="AA61" s="103">
        <f>SUM(AA6:AA8,AA11:AA13,AA16:AA17,AA23)</f>
        <v>717</v>
      </c>
    </row>
    <row r="62" spans="1:27" ht="12" customHeight="1" x14ac:dyDescent="0.2">
      <c r="A62" s="93" t="s">
        <v>27</v>
      </c>
      <c r="B62" s="35">
        <f t="shared" ref="B62:S62" si="13">SUM(B9:B10,B18,B24:B26)</f>
        <v>74</v>
      </c>
      <c r="C62" s="35">
        <f t="shared" si="13"/>
        <v>69</v>
      </c>
      <c r="D62" s="35">
        <f t="shared" si="13"/>
        <v>4</v>
      </c>
      <c r="E62" s="35">
        <f t="shared" si="13"/>
        <v>1</v>
      </c>
      <c r="F62" s="35">
        <f t="shared" si="13"/>
        <v>126</v>
      </c>
      <c r="G62" s="35">
        <f t="shared" si="13"/>
        <v>64</v>
      </c>
      <c r="H62" s="35">
        <f t="shared" si="13"/>
        <v>7</v>
      </c>
      <c r="I62" s="35">
        <f t="shared" si="13"/>
        <v>2</v>
      </c>
      <c r="J62" s="35">
        <f t="shared" si="13"/>
        <v>22</v>
      </c>
      <c r="K62" s="35">
        <f t="shared" si="13"/>
        <v>2</v>
      </c>
      <c r="L62" s="35">
        <f t="shared" si="13"/>
        <v>45</v>
      </c>
      <c r="M62" s="35">
        <f t="shared" si="13"/>
        <v>48</v>
      </c>
      <c r="N62" s="35">
        <f t="shared" si="13"/>
        <v>0</v>
      </c>
      <c r="O62" s="35">
        <f t="shared" si="13"/>
        <v>1</v>
      </c>
      <c r="P62" s="35">
        <f t="shared" si="13"/>
        <v>34</v>
      </c>
      <c r="Q62" s="35">
        <f t="shared" si="13"/>
        <v>13</v>
      </c>
      <c r="R62" s="35">
        <f t="shared" si="13"/>
        <v>0</v>
      </c>
      <c r="S62" s="35">
        <f t="shared" si="13"/>
        <v>0</v>
      </c>
      <c r="T62" s="35">
        <f>SUM(T9:T10,T18,T24:T26)</f>
        <v>5</v>
      </c>
      <c r="U62" s="35">
        <f>SUM(U9:U10,U18,U24:U26)</f>
        <v>17</v>
      </c>
      <c r="V62" s="63">
        <f>SUM(V9:V10,V18,V24:V26)</f>
        <v>0</v>
      </c>
      <c r="W62" s="64">
        <f>SUM(W9:W10,W18,W24:W26)</f>
        <v>0</v>
      </c>
      <c r="X62" s="104">
        <f t="shared" si="11"/>
        <v>317</v>
      </c>
      <c r="Y62" s="105">
        <f t="shared" si="11"/>
        <v>217</v>
      </c>
      <c r="Z62" s="104">
        <f>SUM(Z9:Z10,Z18,Z24:Z26)</f>
        <v>250</v>
      </c>
      <c r="AA62" s="105">
        <f>SUM(AA9:AA10,AA18,AA24:AA26)</f>
        <v>198</v>
      </c>
    </row>
    <row r="63" spans="1:27" ht="12" customHeight="1" thickBot="1" x14ac:dyDescent="0.25">
      <c r="A63" s="95" t="s">
        <v>17</v>
      </c>
      <c r="B63" s="28">
        <f t="shared" ref="B63:AA63" si="14">SUM(B60:B62)</f>
        <v>231</v>
      </c>
      <c r="C63" s="28">
        <f t="shared" si="14"/>
        <v>472</v>
      </c>
      <c r="D63" s="28">
        <f t="shared" si="14"/>
        <v>19</v>
      </c>
      <c r="E63" s="28">
        <f t="shared" si="14"/>
        <v>15</v>
      </c>
      <c r="F63" s="28">
        <f t="shared" si="14"/>
        <v>455</v>
      </c>
      <c r="G63" s="28">
        <f t="shared" si="14"/>
        <v>422</v>
      </c>
      <c r="H63" s="28">
        <f t="shared" si="14"/>
        <v>37</v>
      </c>
      <c r="I63" s="28">
        <f t="shared" si="14"/>
        <v>32</v>
      </c>
      <c r="J63" s="28">
        <f t="shared" si="14"/>
        <v>83</v>
      </c>
      <c r="K63" s="28">
        <f t="shared" si="14"/>
        <v>7</v>
      </c>
      <c r="L63" s="28">
        <f t="shared" si="14"/>
        <v>150</v>
      </c>
      <c r="M63" s="28">
        <f t="shared" si="14"/>
        <v>335</v>
      </c>
      <c r="N63" s="28">
        <f t="shared" si="14"/>
        <v>0</v>
      </c>
      <c r="O63" s="28">
        <f t="shared" si="14"/>
        <v>2</v>
      </c>
      <c r="P63" s="28">
        <f t="shared" si="14"/>
        <v>137</v>
      </c>
      <c r="Q63" s="28">
        <f t="shared" si="14"/>
        <v>43</v>
      </c>
      <c r="R63" s="28">
        <f t="shared" si="14"/>
        <v>0</v>
      </c>
      <c r="S63" s="28">
        <f t="shared" si="14"/>
        <v>0</v>
      </c>
      <c r="T63" s="191">
        <f t="shared" si="14"/>
        <v>55</v>
      </c>
      <c r="U63" s="191">
        <f t="shared" si="14"/>
        <v>196</v>
      </c>
      <c r="V63" s="191">
        <f t="shared" si="14"/>
        <v>0</v>
      </c>
      <c r="W63" s="193">
        <f t="shared" si="14"/>
        <v>0</v>
      </c>
      <c r="X63" s="195">
        <f t="shared" si="11"/>
        <v>1167</v>
      </c>
      <c r="Y63" s="193">
        <f t="shared" si="11"/>
        <v>1524</v>
      </c>
      <c r="Z63" s="195">
        <f t="shared" si="14"/>
        <v>891</v>
      </c>
      <c r="AA63" s="193">
        <f t="shared" si="14"/>
        <v>1425</v>
      </c>
    </row>
    <row r="64" spans="1:27" ht="12" customHeight="1" x14ac:dyDescent="0.2">
      <c r="A64" s="97" t="s">
        <v>18</v>
      </c>
      <c r="B64" s="37">
        <f>B28</f>
        <v>3</v>
      </c>
      <c r="C64" s="37">
        <f t="shared" ref="C64:W64" si="15">C28</f>
        <v>0</v>
      </c>
      <c r="D64" s="37">
        <f t="shared" si="15"/>
        <v>1</v>
      </c>
      <c r="E64" s="37">
        <f t="shared" si="15"/>
        <v>0</v>
      </c>
      <c r="F64" s="37">
        <f t="shared" si="15"/>
        <v>3</v>
      </c>
      <c r="G64" s="37">
        <f t="shared" si="15"/>
        <v>0</v>
      </c>
      <c r="H64" s="37">
        <f t="shared" si="15"/>
        <v>1</v>
      </c>
      <c r="I64" s="37">
        <f t="shared" si="15"/>
        <v>0</v>
      </c>
      <c r="J64" s="37">
        <f t="shared" si="15"/>
        <v>0</v>
      </c>
      <c r="K64" s="37">
        <f t="shared" si="15"/>
        <v>0</v>
      </c>
      <c r="L64" s="37">
        <f t="shared" si="15"/>
        <v>6</v>
      </c>
      <c r="M64" s="37">
        <f t="shared" si="15"/>
        <v>0</v>
      </c>
      <c r="N64" s="37">
        <f t="shared" si="15"/>
        <v>0</v>
      </c>
      <c r="O64" s="37">
        <f t="shared" si="15"/>
        <v>0</v>
      </c>
      <c r="P64" s="37">
        <f t="shared" si="15"/>
        <v>4</v>
      </c>
      <c r="Q64" s="37">
        <f t="shared" si="15"/>
        <v>0</v>
      </c>
      <c r="R64" s="37">
        <f t="shared" si="15"/>
        <v>0</v>
      </c>
      <c r="S64" s="37">
        <f t="shared" si="15"/>
        <v>0</v>
      </c>
      <c r="T64" s="184">
        <f t="shared" si="15"/>
        <v>15</v>
      </c>
      <c r="U64" s="184">
        <f t="shared" si="15"/>
        <v>0</v>
      </c>
      <c r="V64" s="184">
        <f t="shared" si="15"/>
        <v>0</v>
      </c>
      <c r="W64" s="196">
        <f t="shared" si="15"/>
        <v>0</v>
      </c>
      <c r="X64" s="189">
        <f t="shared" si="11"/>
        <v>33</v>
      </c>
      <c r="Y64" s="188">
        <f t="shared" si="11"/>
        <v>0</v>
      </c>
      <c r="Z64" s="189">
        <f>SUM(B64,F64,L64,T64)</f>
        <v>27</v>
      </c>
      <c r="AA64" s="188">
        <f>SUM(C64,G64,M64,U64)</f>
        <v>0</v>
      </c>
    </row>
    <row r="65" spans="1:27" ht="12" customHeight="1" thickBot="1" x14ac:dyDescent="0.25">
      <c r="A65" s="95" t="s">
        <v>19</v>
      </c>
      <c r="B65" s="28">
        <f t="shared" ref="B65:W65" si="16">SUM(B63:B64)</f>
        <v>234</v>
      </c>
      <c r="C65" s="28">
        <f t="shared" si="16"/>
        <v>472</v>
      </c>
      <c r="D65" s="28">
        <f t="shared" si="16"/>
        <v>20</v>
      </c>
      <c r="E65" s="28">
        <f t="shared" si="16"/>
        <v>15</v>
      </c>
      <c r="F65" s="28">
        <f t="shared" si="16"/>
        <v>458</v>
      </c>
      <c r="G65" s="28">
        <f t="shared" si="16"/>
        <v>422</v>
      </c>
      <c r="H65" s="28">
        <f t="shared" si="16"/>
        <v>38</v>
      </c>
      <c r="I65" s="28">
        <f t="shared" si="16"/>
        <v>32</v>
      </c>
      <c r="J65" s="28">
        <f t="shared" si="16"/>
        <v>83</v>
      </c>
      <c r="K65" s="28">
        <f t="shared" si="16"/>
        <v>7</v>
      </c>
      <c r="L65" s="28">
        <f t="shared" si="16"/>
        <v>156</v>
      </c>
      <c r="M65" s="28">
        <f t="shared" si="16"/>
        <v>335</v>
      </c>
      <c r="N65" s="28">
        <f t="shared" si="16"/>
        <v>0</v>
      </c>
      <c r="O65" s="28">
        <f t="shared" si="16"/>
        <v>2</v>
      </c>
      <c r="P65" s="28">
        <f t="shared" si="16"/>
        <v>141</v>
      </c>
      <c r="Q65" s="28">
        <f t="shared" si="16"/>
        <v>43</v>
      </c>
      <c r="R65" s="28">
        <f t="shared" si="16"/>
        <v>0</v>
      </c>
      <c r="S65" s="28">
        <f t="shared" si="16"/>
        <v>0</v>
      </c>
      <c r="T65" s="191">
        <f t="shared" si="16"/>
        <v>70</v>
      </c>
      <c r="U65" s="191">
        <f t="shared" si="16"/>
        <v>196</v>
      </c>
      <c r="V65" s="191">
        <f t="shared" si="16"/>
        <v>0</v>
      </c>
      <c r="W65" s="193">
        <f t="shared" si="16"/>
        <v>0</v>
      </c>
      <c r="X65" s="195">
        <f t="shared" si="11"/>
        <v>1200</v>
      </c>
      <c r="Y65" s="193">
        <f t="shared" si="11"/>
        <v>1524</v>
      </c>
      <c r="Z65" s="195">
        <f>SUM(B65,F65,L65,T65)</f>
        <v>918</v>
      </c>
      <c r="AA65" s="193">
        <f>SUM(C65,G65,M65,U65)</f>
        <v>1425</v>
      </c>
    </row>
    <row r="66" spans="1:27" ht="12" customHeight="1" x14ac:dyDescent="0.2">
      <c r="A66" s="79" t="s">
        <v>28</v>
      </c>
    </row>
    <row r="67" spans="1:27" ht="12" customHeight="1" x14ac:dyDescent="0.2">
      <c r="A67" s="77" t="s">
        <v>292</v>
      </c>
    </row>
    <row r="69" spans="1:27" ht="12" customHeight="1" x14ac:dyDescent="0.2">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row>
    <row r="70" spans="1:27" ht="12" customHeight="1" x14ac:dyDescent="0.2">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row>
    <row r="71" spans="1:27"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AA67"/>
  <sheetViews>
    <sheetView showGridLines="0" zoomScaleNormal="100" workbookViewId="0">
      <pane xSplit="1" ySplit="5" topLeftCell="B18"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7.6640625" defaultRowHeight="12" customHeight="1" x14ac:dyDescent="0.2"/>
  <cols>
    <col min="1" max="1" width="14.6640625" style="54" customWidth="1"/>
    <col min="2" max="13" width="7.88671875" style="54" bestFit="1" customWidth="1"/>
    <col min="14" max="14" width="9.33203125" style="54" customWidth="1"/>
    <col min="15" max="15" width="7.88671875" style="54" bestFit="1" customWidth="1"/>
    <col min="16" max="16" width="8.6640625" style="54" customWidth="1"/>
    <col min="17" max="17" width="7.88671875" style="54" bestFit="1" customWidth="1"/>
    <col min="18" max="18" width="9" style="54" hidden="1" customWidth="1"/>
    <col min="19" max="19" width="7.6640625" style="54" hidden="1" customWidth="1"/>
    <col min="20" max="21" width="7.6640625" style="54" customWidth="1"/>
    <col min="22" max="23" width="7.6640625" style="54" hidden="1" customWidth="1"/>
    <col min="24" max="27" width="8.6640625" style="54" bestFit="1" customWidth="1"/>
    <col min="28" max="16384" width="7.6640625" style="54"/>
  </cols>
  <sheetData>
    <row r="1" spans="1:27" s="52" customFormat="1" ht="59.25" customHeight="1" thickBot="1" x14ac:dyDescent="0.3">
      <c r="A1" s="51"/>
      <c r="B1" s="395" t="s">
        <v>190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193</v>
      </c>
    </row>
    <row r="4" spans="1:27" ht="17.25" customHeight="1" x14ac:dyDescent="0.2">
      <c r="A4" s="440"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row>
    <row r="5" spans="1:27" ht="12" customHeight="1" thickBot="1" x14ac:dyDescent="0.25">
      <c r="A5" s="441"/>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row>
    <row r="6" spans="1:27" ht="12" customHeight="1" x14ac:dyDescent="0.2">
      <c r="A6" s="92">
        <v>1</v>
      </c>
      <c r="B6" s="34">
        <v>165.00000000000003</v>
      </c>
      <c r="C6" s="34">
        <v>340</v>
      </c>
      <c r="D6" s="34">
        <v>0</v>
      </c>
      <c r="E6" s="34">
        <v>0</v>
      </c>
      <c r="F6" s="34">
        <v>398</v>
      </c>
      <c r="G6" s="34">
        <v>491</v>
      </c>
      <c r="H6" s="34">
        <v>0</v>
      </c>
      <c r="I6" s="34">
        <v>0</v>
      </c>
      <c r="J6" s="34">
        <v>37.000000000000007</v>
      </c>
      <c r="K6" s="34">
        <v>0</v>
      </c>
      <c r="L6" s="34">
        <v>332</v>
      </c>
      <c r="M6" s="34">
        <v>354</v>
      </c>
      <c r="N6" s="34">
        <v>0</v>
      </c>
      <c r="O6" s="34">
        <v>0</v>
      </c>
      <c r="P6" s="34">
        <v>89</v>
      </c>
      <c r="Q6" s="34">
        <v>32</v>
      </c>
      <c r="R6" s="34">
        <v>0</v>
      </c>
      <c r="S6" s="34">
        <v>0</v>
      </c>
      <c r="T6" s="34">
        <v>0</v>
      </c>
      <c r="U6" s="34">
        <v>0</v>
      </c>
      <c r="V6" s="33">
        <v>0</v>
      </c>
      <c r="W6" s="59">
        <v>0</v>
      </c>
      <c r="X6" s="102">
        <f>SUM(B6,D6,F6,H6,J6,L6,N6,P6)</f>
        <v>1021</v>
      </c>
      <c r="Y6" s="103">
        <f>SUM(C6,E6,G6,I6,K6,M6,O6,Q6)</f>
        <v>1217</v>
      </c>
      <c r="Z6" s="60">
        <f>SUM(B6,F6,L6)</f>
        <v>895</v>
      </c>
      <c r="AA6" s="59">
        <f>SUM(C6,G6,M6)</f>
        <v>1185</v>
      </c>
    </row>
    <row r="7" spans="1:27" ht="12" customHeight="1" x14ac:dyDescent="0.2">
      <c r="A7" s="92">
        <v>2</v>
      </c>
      <c r="B7" s="34">
        <v>118</v>
      </c>
      <c r="C7" s="34">
        <v>196</v>
      </c>
      <c r="D7" s="34">
        <v>0</v>
      </c>
      <c r="E7" s="34">
        <v>0</v>
      </c>
      <c r="F7" s="34">
        <v>328</v>
      </c>
      <c r="G7" s="34">
        <v>354</v>
      </c>
      <c r="H7" s="34">
        <v>0</v>
      </c>
      <c r="I7" s="34">
        <v>0</v>
      </c>
      <c r="J7" s="34">
        <v>30.999999999999996</v>
      </c>
      <c r="K7" s="34">
        <v>0</v>
      </c>
      <c r="L7" s="34">
        <v>330</v>
      </c>
      <c r="M7" s="34">
        <v>202</v>
      </c>
      <c r="N7" s="34">
        <v>0</v>
      </c>
      <c r="O7" s="34">
        <v>0</v>
      </c>
      <c r="P7" s="34">
        <v>33</v>
      </c>
      <c r="Q7" s="34">
        <v>17</v>
      </c>
      <c r="R7" s="34">
        <v>0</v>
      </c>
      <c r="S7" s="34">
        <v>0</v>
      </c>
      <c r="T7" s="34">
        <v>0</v>
      </c>
      <c r="U7" s="34">
        <v>0</v>
      </c>
      <c r="V7" s="33">
        <v>0</v>
      </c>
      <c r="W7" s="59">
        <v>0</v>
      </c>
      <c r="X7" s="102">
        <f t="shared" ref="X7:Y26" si="0">SUM(B7,D7,F7,H7,J7,L7,N7,P7)</f>
        <v>840</v>
      </c>
      <c r="Y7" s="103">
        <f t="shared" si="0"/>
        <v>769</v>
      </c>
      <c r="Z7" s="60">
        <f t="shared" ref="Z7:AA26" si="1">SUM(B7,F7,L7)</f>
        <v>776</v>
      </c>
      <c r="AA7" s="59">
        <f t="shared" si="1"/>
        <v>752</v>
      </c>
    </row>
    <row r="8" spans="1:27" ht="12" customHeight="1" x14ac:dyDescent="0.2">
      <c r="A8" s="93">
        <v>3</v>
      </c>
      <c r="B8" s="35">
        <v>66</v>
      </c>
      <c r="C8" s="35">
        <v>118</v>
      </c>
      <c r="D8" s="35">
        <v>0</v>
      </c>
      <c r="E8" s="35">
        <v>0</v>
      </c>
      <c r="F8" s="35">
        <v>259</v>
      </c>
      <c r="G8" s="35">
        <v>211</v>
      </c>
      <c r="H8" s="35">
        <v>0</v>
      </c>
      <c r="I8" s="35">
        <v>0</v>
      </c>
      <c r="J8" s="35">
        <v>30.999999999999993</v>
      </c>
      <c r="K8" s="35"/>
      <c r="L8" s="35">
        <v>123</v>
      </c>
      <c r="M8" s="35">
        <v>148</v>
      </c>
      <c r="N8" s="35">
        <v>0</v>
      </c>
      <c r="O8" s="35">
        <v>0</v>
      </c>
      <c r="P8" s="35">
        <v>80</v>
      </c>
      <c r="Q8" s="35">
        <v>12</v>
      </c>
      <c r="R8" s="35">
        <v>0</v>
      </c>
      <c r="S8" s="35">
        <v>0</v>
      </c>
      <c r="T8" s="35">
        <v>0</v>
      </c>
      <c r="U8" s="35">
        <v>0</v>
      </c>
      <c r="V8" s="63">
        <v>0</v>
      </c>
      <c r="W8" s="64">
        <v>0</v>
      </c>
      <c r="X8" s="104">
        <f t="shared" si="0"/>
        <v>559</v>
      </c>
      <c r="Y8" s="105">
        <f t="shared" si="0"/>
        <v>489</v>
      </c>
      <c r="Z8" s="65">
        <f t="shared" si="1"/>
        <v>448</v>
      </c>
      <c r="AA8" s="64">
        <f t="shared" si="1"/>
        <v>477</v>
      </c>
    </row>
    <row r="9" spans="1:27" ht="12" customHeight="1" x14ac:dyDescent="0.2">
      <c r="A9" s="94">
        <v>4</v>
      </c>
      <c r="B9" s="36">
        <v>172.99999999999994</v>
      </c>
      <c r="C9" s="36">
        <v>70</v>
      </c>
      <c r="D9" s="36">
        <v>0</v>
      </c>
      <c r="E9" s="36">
        <v>0</v>
      </c>
      <c r="F9" s="36">
        <v>289</v>
      </c>
      <c r="G9" s="36">
        <v>112</v>
      </c>
      <c r="H9" s="36">
        <v>0</v>
      </c>
      <c r="I9" s="36">
        <v>0</v>
      </c>
      <c r="J9" s="36">
        <v>30.000000000000004</v>
      </c>
      <c r="K9" s="36">
        <v>0</v>
      </c>
      <c r="L9" s="36">
        <v>267</v>
      </c>
      <c r="M9" s="36">
        <v>78</v>
      </c>
      <c r="N9" s="36">
        <v>0</v>
      </c>
      <c r="O9" s="36">
        <v>0</v>
      </c>
      <c r="P9" s="36">
        <v>31</v>
      </c>
      <c r="Q9" s="36">
        <v>13</v>
      </c>
      <c r="R9" s="36">
        <v>0</v>
      </c>
      <c r="S9" s="36">
        <v>0</v>
      </c>
      <c r="T9" s="36">
        <v>0</v>
      </c>
      <c r="U9" s="36">
        <v>0</v>
      </c>
      <c r="V9" s="74">
        <v>0</v>
      </c>
      <c r="W9" s="75">
        <v>0</v>
      </c>
      <c r="X9" s="106">
        <f t="shared" si="0"/>
        <v>790</v>
      </c>
      <c r="Y9" s="107">
        <f t="shared" si="0"/>
        <v>273</v>
      </c>
      <c r="Z9" s="76">
        <f t="shared" si="1"/>
        <v>729</v>
      </c>
      <c r="AA9" s="75">
        <f t="shared" si="1"/>
        <v>260</v>
      </c>
    </row>
    <row r="10" spans="1:27" ht="12" customHeight="1" x14ac:dyDescent="0.2">
      <c r="A10" s="92">
        <v>5</v>
      </c>
      <c r="B10" s="34">
        <v>196.00000000000006</v>
      </c>
      <c r="C10" s="34">
        <v>66</v>
      </c>
      <c r="D10" s="34">
        <v>0</v>
      </c>
      <c r="E10" s="34">
        <v>0</v>
      </c>
      <c r="F10" s="34">
        <v>384</v>
      </c>
      <c r="G10" s="34">
        <v>138</v>
      </c>
      <c r="H10" s="34">
        <v>0</v>
      </c>
      <c r="I10" s="34">
        <v>0</v>
      </c>
      <c r="J10" s="34">
        <v>36.999999999999986</v>
      </c>
      <c r="K10" s="34">
        <v>2</v>
      </c>
      <c r="L10" s="34">
        <v>249</v>
      </c>
      <c r="M10" s="34">
        <v>70</v>
      </c>
      <c r="N10" s="34">
        <v>0</v>
      </c>
      <c r="O10" s="34">
        <v>0</v>
      </c>
      <c r="P10" s="34">
        <v>15</v>
      </c>
      <c r="Q10" s="34">
        <v>6</v>
      </c>
      <c r="R10" s="34">
        <v>0</v>
      </c>
      <c r="S10" s="34">
        <v>0</v>
      </c>
      <c r="T10" s="34">
        <v>0</v>
      </c>
      <c r="U10" s="34">
        <v>0</v>
      </c>
      <c r="V10" s="33">
        <v>0</v>
      </c>
      <c r="W10" s="59">
        <v>0</v>
      </c>
      <c r="X10" s="102">
        <f t="shared" si="0"/>
        <v>881</v>
      </c>
      <c r="Y10" s="103">
        <f t="shared" si="0"/>
        <v>282</v>
      </c>
      <c r="Z10" s="60">
        <f t="shared" si="1"/>
        <v>829</v>
      </c>
      <c r="AA10" s="59">
        <f t="shared" si="1"/>
        <v>274</v>
      </c>
    </row>
    <row r="11" spans="1:27" ht="12" customHeight="1" x14ac:dyDescent="0.2">
      <c r="A11" s="93">
        <v>6</v>
      </c>
      <c r="B11" s="35">
        <v>128</v>
      </c>
      <c r="C11" s="35">
        <v>94</v>
      </c>
      <c r="D11" s="35">
        <v>0</v>
      </c>
      <c r="E11" s="35">
        <v>0</v>
      </c>
      <c r="F11" s="35">
        <v>451</v>
      </c>
      <c r="G11" s="35">
        <v>161</v>
      </c>
      <c r="H11" s="35">
        <v>0</v>
      </c>
      <c r="I11" s="35">
        <v>0</v>
      </c>
      <c r="J11" s="35">
        <v>27.999999999999993</v>
      </c>
      <c r="K11" s="35"/>
      <c r="L11" s="35">
        <v>284</v>
      </c>
      <c r="M11" s="35">
        <v>178</v>
      </c>
      <c r="N11" s="35">
        <v>0</v>
      </c>
      <c r="O11" s="35">
        <v>0</v>
      </c>
      <c r="P11" s="35">
        <v>35</v>
      </c>
      <c r="Q11" s="35">
        <v>16</v>
      </c>
      <c r="R11" s="35">
        <v>0</v>
      </c>
      <c r="S11" s="35">
        <v>0</v>
      </c>
      <c r="T11" s="35">
        <v>0</v>
      </c>
      <c r="U11" s="35">
        <v>0</v>
      </c>
      <c r="V11" s="63">
        <v>0</v>
      </c>
      <c r="W11" s="64">
        <v>0</v>
      </c>
      <c r="X11" s="104">
        <f t="shared" si="0"/>
        <v>926</v>
      </c>
      <c r="Y11" s="105">
        <f t="shared" si="0"/>
        <v>449</v>
      </c>
      <c r="Z11" s="65">
        <f t="shared" si="1"/>
        <v>863</v>
      </c>
      <c r="AA11" s="64">
        <f t="shared" si="1"/>
        <v>433</v>
      </c>
    </row>
    <row r="12" spans="1:27" ht="12" customHeight="1" x14ac:dyDescent="0.2">
      <c r="A12" s="94">
        <v>7</v>
      </c>
      <c r="B12" s="36">
        <v>116.99999999999999</v>
      </c>
      <c r="C12" s="36">
        <v>158</v>
      </c>
      <c r="D12" s="36">
        <v>0</v>
      </c>
      <c r="E12" s="36">
        <v>0</v>
      </c>
      <c r="F12" s="36">
        <v>344</v>
      </c>
      <c r="G12" s="36">
        <v>277</v>
      </c>
      <c r="H12" s="36">
        <v>0</v>
      </c>
      <c r="I12" s="36">
        <v>0</v>
      </c>
      <c r="J12" s="36">
        <v>23.999999999999993</v>
      </c>
      <c r="K12" s="36">
        <v>0</v>
      </c>
      <c r="L12" s="36">
        <v>257</v>
      </c>
      <c r="M12" s="36">
        <v>235</v>
      </c>
      <c r="N12" s="36">
        <v>0</v>
      </c>
      <c r="O12" s="36">
        <v>0</v>
      </c>
      <c r="P12" s="36">
        <v>53</v>
      </c>
      <c r="Q12" s="36">
        <v>11</v>
      </c>
      <c r="R12" s="36">
        <v>0</v>
      </c>
      <c r="S12" s="36">
        <v>0</v>
      </c>
      <c r="T12" s="36">
        <v>0</v>
      </c>
      <c r="U12" s="36">
        <v>0</v>
      </c>
      <c r="V12" s="74">
        <v>0</v>
      </c>
      <c r="W12" s="75">
        <v>0</v>
      </c>
      <c r="X12" s="106">
        <f t="shared" si="0"/>
        <v>795</v>
      </c>
      <c r="Y12" s="107">
        <f t="shared" si="0"/>
        <v>681</v>
      </c>
      <c r="Z12" s="76">
        <f t="shared" si="1"/>
        <v>718</v>
      </c>
      <c r="AA12" s="75">
        <f t="shared" si="1"/>
        <v>670</v>
      </c>
    </row>
    <row r="13" spans="1:27" ht="12" customHeight="1" x14ac:dyDescent="0.2">
      <c r="A13" s="92">
        <v>8</v>
      </c>
      <c r="B13" s="34">
        <v>123.00000000000001</v>
      </c>
      <c r="C13" s="34">
        <v>149</v>
      </c>
      <c r="D13" s="34">
        <v>0</v>
      </c>
      <c r="E13" s="34">
        <v>0</v>
      </c>
      <c r="F13" s="34">
        <v>312</v>
      </c>
      <c r="G13" s="34">
        <v>230</v>
      </c>
      <c r="H13" s="34">
        <v>0</v>
      </c>
      <c r="I13" s="34">
        <v>0</v>
      </c>
      <c r="J13" s="34">
        <v>15.999999999999996</v>
      </c>
      <c r="K13" s="34">
        <v>0</v>
      </c>
      <c r="L13" s="34">
        <v>174</v>
      </c>
      <c r="M13" s="34">
        <v>135</v>
      </c>
      <c r="N13" s="34">
        <v>0</v>
      </c>
      <c r="O13" s="34">
        <v>0</v>
      </c>
      <c r="P13" s="34">
        <v>55</v>
      </c>
      <c r="Q13" s="34">
        <v>3</v>
      </c>
      <c r="R13" s="34">
        <v>0</v>
      </c>
      <c r="S13" s="34">
        <v>0</v>
      </c>
      <c r="T13" s="34">
        <v>0</v>
      </c>
      <c r="U13" s="34">
        <v>0</v>
      </c>
      <c r="V13" s="33">
        <v>0</v>
      </c>
      <c r="W13" s="59">
        <v>0</v>
      </c>
      <c r="X13" s="102">
        <f t="shared" si="0"/>
        <v>680</v>
      </c>
      <c r="Y13" s="103">
        <f t="shared" si="0"/>
        <v>517</v>
      </c>
      <c r="Z13" s="60">
        <f t="shared" si="1"/>
        <v>609</v>
      </c>
      <c r="AA13" s="59">
        <f t="shared" si="1"/>
        <v>514</v>
      </c>
    </row>
    <row r="14" spans="1:27" ht="12" customHeight="1" x14ac:dyDescent="0.2">
      <c r="A14" s="93">
        <v>9</v>
      </c>
      <c r="B14" s="35">
        <v>137.99999999999997</v>
      </c>
      <c r="C14" s="35">
        <v>379</v>
      </c>
      <c r="D14" s="35">
        <v>0</v>
      </c>
      <c r="E14" s="35">
        <v>0</v>
      </c>
      <c r="F14" s="35">
        <v>314</v>
      </c>
      <c r="G14" s="35">
        <v>515</v>
      </c>
      <c r="H14" s="35">
        <v>0</v>
      </c>
      <c r="I14" s="35">
        <v>0</v>
      </c>
      <c r="J14" s="35">
        <v>27</v>
      </c>
      <c r="K14" s="35">
        <v>4</v>
      </c>
      <c r="L14" s="35">
        <v>202</v>
      </c>
      <c r="M14" s="35">
        <v>291</v>
      </c>
      <c r="N14" s="35">
        <v>0</v>
      </c>
      <c r="O14" s="35">
        <v>0</v>
      </c>
      <c r="P14" s="35">
        <v>9</v>
      </c>
      <c r="Q14" s="35">
        <v>4</v>
      </c>
      <c r="R14" s="35">
        <v>0</v>
      </c>
      <c r="S14" s="35">
        <v>0</v>
      </c>
      <c r="T14" s="35">
        <v>0</v>
      </c>
      <c r="U14" s="35">
        <v>0</v>
      </c>
      <c r="V14" s="63">
        <v>0</v>
      </c>
      <c r="W14" s="64">
        <v>0</v>
      </c>
      <c r="X14" s="104">
        <f t="shared" si="0"/>
        <v>690</v>
      </c>
      <c r="Y14" s="105">
        <f t="shared" si="0"/>
        <v>1193</v>
      </c>
      <c r="Z14" s="65">
        <f t="shared" si="1"/>
        <v>654</v>
      </c>
      <c r="AA14" s="64">
        <f t="shared" si="1"/>
        <v>1185</v>
      </c>
    </row>
    <row r="15" spans="1:27" ht="12" customHeight="1" x14ac:dyDescent="0.2">
      <c r="A15" s="94">
        <v>10</v>
      </c>
      <c r="B15" s="36">
        <v>158.00000000000003</v>
      </c>
      <c r="C15" s="36">
        <v>454</v>
      </c>
      <c r="D15" s="36">
        <v>0</v>
      </c>
      <c r="E15" s="36">
        <v>0</v>
      </c>
      <c r="F15" s="36">
        <v>334</v>
      </c>
      <c r="G15" s="36">
        <v>657</v>
      </c>
      <c r="H15" s="36">
        <v>0</v>
      </c>
      <c r="I15" s="36">
        <v>0</v>
      </c>
      <c r="J15" s="36">
        <v>18</v>
      </c>
      <c r="K15" s="36">
        <v>0</v>
      </c>
      <c r="L15" s="36">
        <v>327</v>
      </c>
      <c r="M15" s="36">
        <v>494</v>
      </c>
      <c r="N15" s="36">
        <v>0</v>
      </c>
      <c r="O15" s="36">
        <v>0</v>
      </c>
      <c r="P15" s="36">
        <v>4</v>
      </c>
      <c r="Q15" s="36">
        <v>9</v>
      </c>
      <c r="R15" s="36">
        <v>0</v>
      </c>
      <c r="S15" s="36">
        <v>0</v>
      </c>
      <c r="T15" s="36">
        <v>0</v>
      </c>
      <c r="U15" s="36">
        <v>0</v>
      </c>
      <c r="V15" s="74">
        <v>0</v>
      </c>
      <c r="W15" s="75">
        <v>0</v>
      </c>
      <c r="X15" s="106">
        <f t="shared" si="0"/>
        <v>841</v>
      </c>
      <c r="Y15" s="107">
        <f t="shared" si="0"/>
        <v>1614</v>
      </c>
      <c r="Z15" s="76">
        <f t="shared" si="1"/>
        <v>819</v>
      </c>
      <c r="AA15" s="75">
        <f t="shared" si="1"/>
        <v>1605</v>
      </c>
    </row>
    <row r="16" spans="1:27" ht="12" customHeight="1" x14ac:dyDescent="0.2">
      <c r="A16" s="92">
        <v>11</v>
      </c>
      <c r="B16" s="34">
        <v>79</v>
      </c>
      <c r="C16" s="34">
        <v>158</v>
      </c>
      <c r="D16" s="34">
        <v>0</v>
      </c>
      <c r="E16" s="34">
        <v>0</v>
      </c>
      <c r="F16" s="34">
        <v>303</v>
      </c>
      <c r="G16" s="34">
        <v>276</v>
      </c>
      <c r="H16" s="34">
        <v>0</v>
      </c>
      <c r="I16" s="34">
        <v>0</v>
      </c>
      <c r="J16" s="34">
        <v>14</v>
      </c>
      <c r="K16" s="34">
        <v>5</v>
      </c>
      <c r="L16" s="34">
        <v>152</v>
      </c>
      <c r="M16" s="34">
        <v>163</v>
      </c>
      <c r="N16" s="34">
        <v>0</v>
      </c>
      <c r="O16" s="34">
        <v>0</v>
      </c>
      <c r="P16" s="34">
        <v>29</v>
      </c>
      <c r="Q16" s="34">
        <v>21</v>
      </c>
      <c r="R16" s="34">
        <v>0</v>
      </c>
      <c r="S16" s="34">
        <v>0</v>
      </c>
      <c r="T16" s="34">
        <v>0</v>
      </c>
      <c r="U16" s="34">
        <v>0</v>
      </c>
      <c r="V16" s="33">
        <v>0</v>
      </c>
      <c r="W16" s="59">
        <v>0</v>
      </c>
      <c r="X16" s="102">
        <f t="shared" si="0"/>
        <v>577</v>
      </c>
      <c r="Y16" s="103">
        <f t="shared" si="0"/>
        <v>623</v>
      </c>
      <c r="Z16" s="60">
        <f t="shared" si="1"/>
        <v>534</v>
      </c>
      <c r="AA16" s="59">
        <f t="shared" si="1"/>
        <v>597</v>
      </c>
    </row>
    <row r="17" spans="1:27" ht="12" customHeight="1" x14ac:dyDescent="0.2">
      <c r="A17" s="93">
        <v>12</v>
      </c>
      <c r="B17" s="35">
        <v>98.999999999999986</v>
      </c>
      <c r="C17" s="35">
        <v>100</v>
      </c>
      <c r="D17" s="35">
        <v>0</v>
      </c>
      <c r="E17" s="35">
        <v>0</v>
      </c>
      <c r="F17" s="35">
        <v>281</v>
      </c>
      <c r="G17" s="35">
        <v>168</v>
      </c>
      <c r="H17" s="35">
        <v>0</v>
      </c>
      <c r="I17" s="35">
        <v>0</v>
      </c>
      <c r="J17" s="35">
        <v>14.999999999999996</v>
      </c>
      <c r="K17" s="35">
        <v>0</v>
      </c>
      <c r="L17" s="35">
        <v>104</v>
      </c>
      <c r="M17" s="35">
        <v>94</v>
      </c>
      <c r="N17" s="35">
        <v>0</v>
      </c>
      <c r="O17" s="35">
        <v>0</v>
      </c>
      <c r="P17" s="35">
        <v>3</v>
      </c>
      <c r="Q17" s="35">
        <v>6</v>
      </c>
      <c r="R17" s="35">
        <v>0</v>
      </c>
      <c r="S17" s="35">
        <v>0</v>
      </c>
      <c r="T17" s="35">
        <v>0</v>
      </c>
      <c r="U17" s="35">
        <v>0</v>
      </c>
      <c r="V17" s="63">
        <v>0</v>
      </c>
      <c r="W17" s="64">
        <v>0</v>
      </c>
      <c r="X17" s="104">
        <f t="shared" si="0"/>
        <v>502</v>
      </c>
      <c r="Y17" s="105">
        <f t="shared" si="0"/>
        <v>368</v>
      </c>
      <c r="Z17" s="65">
        <f t="shared" si="1"/>
        <v>484</v>
      </c>
      <c r="AA17" s="64">
        <f t="shared" si="1"/>
        <v>362</v>
      </c>
    </row>
    <row r="18" spans="1:27" ht="12" customHeight="1" x14ac:dyDescent="0.2">
      <c r="A18" s="94">
        <v>13</v>
      </c>
      <c r="B18" s="36">
        <v>97</v>
      </c>
      <c r="C18" s="36">
        <v>69</v>
      </c>
      <c r="D18" s="36">
        <v>0</v>
      </c>
      <c r="E18" s="36">
        <v>0</v>
      </c>
      <c r="F18" s="36">
        <v>315.00000000000006</v>
      </c>
      <c r="G18" s="36">
        <v>126</v>
      </c>
      <c r="H18" s="36">
        <v>0</v>
      </c>
      <c r="I18" s="36">
        <v>0</v>
      </c>
      <c r="J18" s="36">
        <v>13</v>
      </c>
      <c r="K18" s="36">
        <v>0</v>
      </c>
      <c r="L18" s="36">
        <v>281</v>
      </c>
      <c r="M18" s="36">
        <v>100</v>
      </c>
      <c r="N18" s="36">
        <v>0</v>
      </c>
      <c r="O18" s="36">
        <v>0</v>
      </c>
      <c r="P18" s="36">
        <v>12</v>
      </c>
      <c r="Q18" s="36">
        <v>8</v>
      </c>
      <c r="R18" s="36">
        <v>0</v>
      </c>
      <c r="S18" s="36">
        <v>0</v>
      </c>
      <c r="T18" s="36">
        <v>0</v>
      </c>
      <c r="U18" s="36">
        <v>0</v>
      </c>
      <c r="V18" s="74">
        <v>0</v>
      </c>
      <c r="W18" s="75">
        <v>0</v>
      </c>
      <c r="X18" s="106">
        <f t="shared" si="0"/>
        <v>718</v>
      </c>
      <c r="Y18" s="107">
        <f t="shared" si="0"/>
        <v>303</v>
      </c>
      <c r="Z18" s="76">
        <f t="shared" si="1"/>
        <v>693</v>
      </c>
      <c r="AA18" s="75">
        <f t="shared" si="1"/>
        <v>295</v>
      </c>
    </row>
    <row r="19" spans="1:27" ht="12" customHeight="1" x14ac:dyDescent="0.2">
      <c r="A19" s="92">
        <v>14</v>
      </c>
      <c r="B19" s="34">
        <v>78.999999999999986</v>
      </c>
      <c r="C19" s="34">
        <v>91</v>
      </c>
      <c r="D19" s="34">
        <v>0</v>
      </c>
      <c r="E19" s="34">
        <v>0</v>
      </c>
      <c r="F19" s="34">
        <v>206</v>
      </c>
      <c r="G19" s="34">
        <v>128</v>
      </c>
      <c r="H19" s="34">
        <v>0</v>
      </c>
      <c r="I19" s="34">
        <v>0</v>
      </c>
      <c r="J19" s="34">
        <v>18</v>
      </c>
      <c r="K19" s="34">
        <v>0</v>
      </c>
      <c r="L19" s="34">
        <v>100</v>
      </c>
      <c r="M19" s="34">
        <v>70</v>
      </c>
      <c r="N19" s="34">
        <v>0</v>
      </c>
      <c r="O19" s="34">
        <v>0</v>
      </c>
      <c r="P19" s="34">
        <v>9</v>
      </c>
      <c r="Q19" s="34">
        <v>6</v>
      </c>
      <c r="R19" s="34">
        <v>0</v>
      </c>
      <c r="S19" s="34">
        <v>0</v>
      </c>
      <c r="T19" s="34">
        <v>0</v>
      </c>
      <c r="U19" s="34">
        <v>0</v>
      </c>
      <c r="V19" s="33">
        <v>0</v>
      </c>
      <c r="W19" s="59">
        <v>0</v>
      </c>
      <c r="X19" s="102">
        <f t="shared" si="0"/>
        <v>412</v>
      </c>
      <c r="Y19" s="103">
        <f t="shared" si="0"/>
        <v>295</v>
      </c>
      <c r="Z19" s="60">
        <f t="shared" si="1"/>
        <v>385</v>
      </c>
      <c r="AA19" s="59">
        <f t="shared" si="1"/>
        <v>289</v>
      </c>
    </row>
    <row r="20" spans="1:27" ht="12" customHeight="1" x14ac:dyDescent="0.2">
      <c r="A20" s="93">
        <v>15</v>
      </c>
      <c r="B20" s="35">
        <v>73.000000000000014</v>
      </c>
      <c r="C20" s="35">
        <v>126</v>
      </c>
      <c r="D20" s="35">
        <v>0</v>
      </c>
      <c r="E20" s="35">
        <v>0</v>
      </c>
      <c r="F20" s="35">
        <v>273</v>
      </c>
      <c r="G20" s="35">
        <v>211</v>
      </c>
      <c r="H20" s="35">
        <v>0</v>
      </c>
      <c r="I20" s="35">
        <v>0</v>
      </c>
      <c r="J20" s="35">
        <v>11</v>
      </c>
      <c r="K20" s="35">
        <v>0</v>
      </c>
      <c r="L20" s="35">
        <v>140</v>
      </c>
      <c r="M20" s="35">
        <v>132</v>
      </c>
      <c r="N20" s="35">
        <v>0</v>
      </c>
      <c r="O20" s="35">
        <v>0</v>
      </c>
      <c r="P20" s="35">
        <v>6</v>
      </c>
      <c r="Q20" s="35">
        <v>22</v>
      </c>
      <c r="R20" s="35">
        <v>0</v>
      </c>
      <c r="S20" s="35">
        <v>0</v>
      </c>
      <c r="T20" s="35">
        <v>0</v>
      </c>
      <c r="U20" s="35">
        <v>0</v>
      </c>
      <c r="V20" s="63">
        <v>0</v>
      </c>
      <c r="W20" s="64">
        <v>0</v>
      </c>
      <c r="X20" s="104">
        <f t="shared" si="0"/>
        <v>503</v>
      </c>
      <c r="Y20" s="105">
        <f t="shared" si="0"/>
        <v>491</v>
      </c>
      <c r="Z20" s="65">
        <f t="shared" si="1"/>
        <v>486</v>
      </c>
      <c r="AA20" s="64">
        <f t="shared" si="1"/>
        <v>469</v>
      </c>
    </row>
    <row r="21" spans="1:27" ht="12" customHeight="1" x14ac:dyDescent="0.2">
      <c r="A21" s="94">
        <v>16</v>
      </c>
      <c r="B21" s="36">
        <v>99</v>
      </c>
      <c r="C21" s="36">
        <v>112</v>
      </c>
      <c r="D21" s="36">
        <v>0</v>
      </c>
      <c r="E21" s="36">
        <v>0</v>
      </c>
      <c r="F21" s="36">
        <v>249</v>
      </c>
      <c r="G21" s="36">
        <v>136</v>
      </c>
      <c r="H21" s="36">
        <v>0</v>
      </c>
      <c r="I21" s="36">
        <v>0</v>
      </c>
      <c r="J21" s="36">
        <v>10</v>
      </c>
      <c r="K21" s="36">
        <v>0</v>
      </c>
      <c r="L21" s="36">
        <v>35</v>
      </c>
      <c r="M21" s="36">
        <v>112</v>
      </c>
      <c r="N21" s="36">
        <v>0</v>
      </c>
      <c r="O21" s="36">
        <v>0</v>
      </c>
      <c r="P21" s="36">
        <v>0</v>
      </c>
      <c r="Q21" s="36">
        <v>0</v>
      </c>
      <c r="R21" s="36">
        <v>0</v>
      </c>
      <c r="S21" s="36">
        <v>0</v>
      </c>
      <c r="T21" s="36">
        <v>0</v>
      </c>
      <c r="U21" s="36">
        <v>0</v>
      </c>
      <c r="V21" s="74">
        <v>0</v>
      </c>
      <c r="W21" s="75">
        <v>0</v>
      </c>
      <c r="X21" s="106">
        <f t="shared" si="0"/>
        <v>393</v>
      </c>
      <c r="Y21" s="107">
        <f t="shared" si="0"/>
        <v>360</v>
      </c>
      <c r="Z21" s="76">
        <f t="shared" si="1"/>
        <v>383</v>
      </c>
      <c r="AA21" s="75">
        <f t="shared" si="1"/>
        <v>360</v>
      </c>
    </row>
    <row r="22" spans="1:27" ht="12" customHeight="1" x14ac:dyDescent="0.2">
      <c r="A22" s="92">
        <v>17</v>
      </c>
      <c r="B22" s="34">
        <v>87.000000000000014</v>
      </c>
      <c r="C22" s="34">
        <v>160</v>
      </c>
      <c r="D22" s="34">
        <v>0</v>
      </c>
      <c r="E22" s="34">
        <v>0</v>
      </c>
      <c r="F22" s="34">
        <v>304</v>
      </c>
      <c r="G22" s="34">
        <v>273</v>
      </c>
      <c r="H22" s="34">
        <v>0</v>
      </c>
      <c r="I22" s="34">
        <v>0</v>
      </c>
      <c r="J22" s="34">
        <v>25.999999999999993</v>
      </c>
      <c r="K22" s="34">
        <v>3</v>
      </c>
      <c r="L22" s="34">
        <v>181</v>
      </c>
      <c r="M22" s="34">
        <v>168.00000000000003</v>
      </c>
      <c r="N22" s="34">
        <v>0</v>
      </c>
      <c r="O22" s="34">
        <v>0</v>
      </c>
      <c r="P22" s="34">
        <v>23</v>
      </c>
      <c r="Q22" s="34">
        <v>0</v>
      </c>
      <c r="R22" s="34">
        <v>0</v>
      </c>
      <c r="S22" s="34">
        <v>0</v>
      </c>
      <c r="T22" s="34">
        <v>0</v>
      </c>
      <c r="U22" s="34">
        <v>0</v>
      </c>
      <c r="V22" s="33">
        <v>0</v>
      </c>
      <c r="W22" s="59">
        <v>0</v>
      </c>
      <c r="X22" s="102">
        <f t="shared" si="0"/>
        <v>621</v>
      </c>
      <c r="Y22" s="103">
        <f t="shared" si="0"/>
        <v>604</v>
      </c>
      <c r="Z22" s="60">
        <f t="shared" si="1"/>
        <v>572</v>
      </c>
      <c r="AA22" s="59">
        <f t="shared" si="1"/>
        <v>601</v>
      </c>
    </row>
    <row r="23" spans="1:27" ht="12" customHeight="1" x14ac:dyDescent="0.2">
      <c r="A23" s="93">
        <v>18</v>
      </c>
      <c r="B23" s="35">
        <v>98</v>
      </c>
      <c r="C23" s="35">
        <v>144</v>
      </c>
      <c r="D23" s="35">
        <v>0</v>
      </c>
      <c r="E23" s="35">
        <v>0</v>
      </c>
      <c r="F23" s="35">
        <v>300</v>
      </c>
      <c r="G23" s="35">
        <v>252</v>
      </c>
      <c r="H23" s="35">
        <v>0</v>
      </c>
      <c r="I23" s="35">
        <v>0</v>
      </c>
      <c r="J23" s="35">
        <v>20.999999999999996</v>
      </c>
      <c r="K23" s="35">
        <v>0</v>
      </c>
      <c r="L23" s="35">
        <v>247</v>
      </c>
      <c r="M23" s="35">
        <v>171</v>
      </c>
      <c r="N23" s="35">
        <v>0</v>
      </c>
      <c r="O23" s="35">
        <v>0</v>
      </c>
      <c r="P23" s="35">
        <v>0</v>
      </c>
      <c r="Q23" s="35">
        <v>6</v>
      </c>
      <c r="R23" s="35">
        <v>0</v>
      </c>
      <c r="S23" s="35">
        <v>0</v>
      </c>
      <c r="T23" s="35">
        <v>0</v>
      </c>
      <c r="U23" s="35">
        <v>0</v>
      </c>
      <c r="V23" s="63">
        <v>0</v>
      </c>
      <c r="W23" s="64">
        <v>0</v>
      </c>
      <c r="X23" s="104">
        <f t="shared" si="0"/>
        <v>666</v>
      </c>
      <c r="Y23" s="105">
        <f t="shared" si="0"/>
        <v>573</v>
      </c>
      <c r="Z23" s="65">
        <f t="shared" si="1"/>
        <v>645</v>
      </c>
      <c r="AA23" s="64">
        <f t="shared" si="1"/>
        <v>567</v>
      </c>
    </row>
    <row r="24" spans="1:27" ht="12" customHeight="1" x14ac:dyDescent="0.2">
      <c r="A24" s="94">
        <v>19</v>
      </c>
      <c r="B24" s="36">
        <v>180</v>
      </c>
      <c r="C24" s="36">
        <v>63</v>
      </c>
      <c r="D24" s="36">
        <v>0</v>
      </c>
      <c r="E24" s="36">
        <v>0</v>
      </c>
      <c r="F24" s="36">
        <v>382.00000000000006</v>
      </c>
      <c r="G24" s="36">
        <v>140</v>
      </c>
      <c r="H24" s="36">
        <v>0</v>
      </c>
      <c r="I24" s="36">
        <v>0</v>
      </c>
      <c r="J24" s="36">
        <v>29.000000000000007</v>
      </c>
      <c r="K24" s="36">
        <v>4</v>
      </c>
      <c r="L24" s="36">
        <v>127</v>
      </c>
      <c r="M24" s="36">
        <v>95</v>
      </c>
      <c r="N24" s="36">
        <v>0</v>
      </c>
      <c r="O24" s="36">
        <v>0</v>
      </c>
      <c r="P24" s="36">
        <v>5</v>
      </c>
      <c r="Q24" s="36">
        <v>16</v>
      </c>
      <c r="R24" s="36">
        <v>0</v>
      </c>
      <c r="S24" s="36">
        <v>0</v>
      </c>
      <c r="T24" s="36">
        <v>0</v>
      </c>
      <c r="U24" s="36">
        <v>0</v>
      </c>
      <c r="V24" s="74">
        <v>0</v>
      </c>
      <c r="W24" s="75">
        <v>0</v>
      </c>
      <c r="X24" s="106">
        <f t="shared" si="0"/>
        <v>723</v>
      </c>
      <c r="Y24" s="107">
        <f t="shared" si="0"/>
        <v>318</v>
      </c>
      <c r="Z24" s="76">
        <f t="shared" si="1"/>
        <v>689</v>
      </c>
      <c r="AA24" s="75">
        <f t="shared" si="1"/>
        <v>298</v>
      </c>
    </row>
    <row r="25" spans="1:27" ht="12" customHeight="1" x14ac:dyDescent="0.2">
      <c r="A25" s="92">
        <v>20</v>
      </c>
      <c r="B25" s="34">
        <v>124.00000000000004</v>
      </c>
      <c r="C25" s="34">
        <v>136</v>
      </c>
      <c r="D25" s="34">
        <v>0</v>
      </c>
      <c r="E25" s="34">
        <v>0</v>
      </c>
      <c r="F25" s="34">
        <v>340.00000000000006</v>
      </c>
      <c r="G25" s="34">
        <v>240</v>
      </c>
      <c r="H25" s="34">
        <v>0</v>
      </c>
      <c r="I25" s="34">
        <v>0</v>
      </c>
      <c r="J25" s="34">
        <v>24.999999999999993</v>
      </c>
      <c r="K25" s="34">
        <v>0</v>
      </c>
      <c r="L25" s="34">
        <v>41</v>
      </c>
      <c r="M25" s="34">
        <v>168</v>
      </c>
      <c r="N25" s="34">
        <v>0</v>
      </c>
      <c r="O25" s="34">
        <v>0</v>
      </c>
      <c r="P25" s="34">
        <v>6</v>
      </c>
      <c r="Q25" s="34">
        <v>3</v>
      </c>
      <c r="R25" s="34">
        <v>0</v>
      </c>
      <c r="S25" s="34">
        <v>0</v>
      </c>
      <c r="T25" s="34">
        <v>0</v>
      </c>
      <c r="U25" s="34">
        <v>0</v>
      </c>
      <c r="V25" s="33">
        <v>0</v>
      </c>
      <c r="W25" s="59">
        <v>0</v>
      </c>
      <c r="X25" s="102">
        <f t="shared" si="0"/>
        <v>536.00000000000011</v>
      </c>
      <c r="Y25" s="103">
        <f t="shared" si="0"/>
        <v>547</v>
      </c>
      <c r="Z25" s="60">
        <f t="shared" si="1"/>
        <v>505.00000000000011</v>
      </c>
      <c r="AA25" s="59">
        <f t="shared" si="1"/>
        <v>544</v>
      </c>
    </row>
    <row r="26" spans="1:27" ht="12" customHeight="1" x14ac:dyDescent="0.2">
      <c r="A26" s="93">
        <v>21</v>
      </c>
      <c r="B26" s="35">
        <v>129</v>
      </c>
      <c r="C26" s="35">
        <v>70</v>
      </c>
      <c r="D26" s="35">
        <v>0</v>
      </c>
      <c r="E26" s="35">
        <v>0</v>
      </c>
      <c r="F26" s="35">
        <v>357.00000000000011</v>
      </c>
      <c r="G26" s="35">
        <v>101</v>
      </c>
      <c r="H26" s="35">
        <v>0</v>
      </c>
      <c r="I26" s="35">
        <v>0</v>
      </c>
      <c r="J26" s="35">
        <v>23.999999999999996</v>
      </c>
      <c r="K26" s="35">
        <v>0</v>
      </c>
      <c r="L26" s="35">
        <v>165</v>
      </c>
      <c r="M26" s="35">
        <v>54</v>
      </c>
      <c r="N26" s="35">
        <v>0</v>
      </c>
      <c r="O26" s="35">
        <v>0</v>
      </c>
      <c r="P26" s="35">
        <v>33</v>
      </c>
      <c r="Q26" s="35">
        <v>5</v>
      </c>
      <c r="R26" s="35">
        <v>0</v>
      </c>
      <c r="S26" s="35">
        <v>0</v>
      </c>
      <c r="T26" s="35">
        <v>0</v>
      </c>
      <c r="U26" s="35">
        <v>0</v>
      </c>
      <c r="V26" s="63">
        <v>0</v>
      </c>
      <c r="W26" s="64">
        <v>0</v>
      </c>
      <c r="X26" s="104">
        <f t="shared" si="0"/>
        <v>708.00000000000011</v>
      </c>
      <c r="Y26" s="105">
        <f t="shared" si="0"/>
        <v>230</v>
      </c>
      <c r="Z26" s="65">
        <f t="shared" si="1"/>
        <v>651.00000000000011</v>
      </c>
      <c r="AA26" s="64">
        <f t="shared" si="1"/>
        <v>225</v>
      </c>
    </row>
    <row r="27" spans="1:27" ht="12" customHeight="1" thickBot="1" x14ac:dyDescent="0.25">
      <c r="A27" s="95" t="s">
        <v>17</v>
      </c>
      <c r="B27" s="28">
        <f t="shared" ref="B27:Q27" si="2">SUM(B6:B26)</f>
        <v>2526</v>
      </c>
      <c r="C27" s="28">
        <f t="shared" si="2"/>
        <v>3253</v>
      </c>
      <c r="D27" s="28">
        <f t="shared" si="2"/>
        <v>0</v>
      </c>
      <c r="E27" s="28">
        <f t="shared" si="2"/>
        <v>0</v>
      </c>
      <c r="F27" s="28">
        <f t="shared" si="2"/>
        <v>6723</v>
      </c>
      <c r="G27" s="28">
        <f t="shared" si="2"/>
        <v>5197</v>
      </c>
      <c r="H27" s="28">
        <f t="shared" si="2"/>
        <v>0</v>
      </c>
      <c r="I27" s="28">
        <f t="shared" si="2"/>
        <v>0</v>
      </c>
      <c r="J27" s="28">
        <f t="shared" si="2"/>
        <v>485</v>
      </c>
      <c r="K27" s="28">
        <f t="shared" si="2"/>
        <v>18</v>
      </c>
      <c r="L27" s="28">
        <f t="shared" si="2"/>
        <v>4118</v>
      </c>
      <c r="M27" s="28">
        <f t="shared" si="2"/>
        <v>3512</v>
      </c>
      <c r="N27" s="28">
        <f t="shared" si="2"/>
        <v>0</v>
      </c>
      <c r="O27" s="28">
        <f t="shared" si="2"/>
        <v>0</v>
      </c>
      <c r="P27" s="28">
        <f t="shared" si="2"/>
        <v>530</v>
      </c>
      <c r="Q27" s="28">
        <f t="shared" si="2"/>
        <v>216</v>
      </c>
      <c r="R27" s="28">
        <v>0</v>
      </c>
      <c r="S27" s="28">
        <v>0</v>
      </c>
      <c r="T27" s="28">
        <f>SUM(T6:T26)</f>
        <v>0</v>
      </c>
      <c r="U27" s="28">
        <f>SUM(U6:U26)</f>
        <v>0</v>
      </c>
      <c r="V27" s="28">
        <f>SUM(V6:V26)</f>
        <v>0</v>
      </c>
      <c r="W27" s="29">
        <f>SUM(W6:W26)</f>
        <v>0</v>
      </c>
      <c r="X27" s="96">
        <f t="shared" ref="X27:Y29" si="3">SUM(B27,D27,F27,H27,J27,L27,N27,P27)</f>
        <v>14382</v>
      </c>
      <c r="Y27" s="29">
        <f t="shared" si="3"/>
        <v>12196</v>
      </c>
      <c r="Z27" s="96">
        <f t="shared" ref="Z27:AA29" si="4">SUM(B27,F27,L27)</f>
        <v>13367</v>
      </c>
      <c r="AA27" s="29">
        <f t="shared" si="4"/>
        <v>11962</v>
      </c>
    </row>
    <row r="28" spans="1:27" ht="12" customHeight="1" x14ac:dyDescent="0.2">
      <c r="A28" s="97" t="s">
        <v>18</v>
      </c>
      <c r="B28" s="184">
        <v>26</v>
      </c>
      <c r="C28" s="184">
        <v>0</v>
      </c>
      <c r="D28" s="184">
        <v>0</v>
      </c>
      <c r="E28" s="184">
        <v>0</v>
      </c>
      <c r="F28" s="184">
        <v>36</v>
      </c>
      <c r="G28" s="184">
        <v>0</v>
      </c>
      <c r="H28" s="184">
        <v>0</v>
      </c>
      <c r="I28" s="184">
        <v>0</v>
      </c>
      <c r="J28" s="184">
        <v>0</v>
      </c>
      <c r="K28" s="184">
        <v>0</v>
      </c>
      <c r="L28" s="184">
        <v>201</v>
      </c>
      <c r="M28" s="184">
        <v>0</v>
      </c>
      <c r="N28" s="184">
        <v>0</v>
      </c>
      <c r="O28" s="184">
        <v>0</v>
      </c>
      <c r="P28" s="184">
        <v>3</v>
      </c>
      <c r="Q28" s="184">
        <v>0</v>
      </c>
      <c r="R28" s="194">
        <v>0</v>
      </c>
      <c r="S28" s="194">
        <v>0</v>
      </c>
      <c r="T28" s="184">
        <v>0</v>
      </c>
      <c r="U28" s="184">
        <v>0</v>
      </c>
      <c r="V28" s="184">
        <v>0</v>
      </c>
      <c r="W28" s="196">
        <v>0</v>
      </c>
      <c r="X28" s="189">
        <f t="shared" si="3"/>
        <v>266</v>
      </c>
      <c r="Y28" s="188">
        <f t="shared" si="3"/>
        <v>0</v>
      </c>
      <c r="Z28" s="189">
        <f t="shared" si="4"/>
        <v>263</v>
      </c>
      <c r="AA28" s="99">
        <f t="shared" si="4"/>
        <v>0</v>
      </c>
    </row>
    <row r="29" spans="1:27" ht="12" customHeight="1" thickBot="1" x14ac:dyDescent="0.25">
      <c r="A29" s="95" t="s">
        <v>19</v>
      </c>
      <c r="B29" s="28">
        <f t="shared" ref="B29:Q29" si="5">SUM(B27:B28)</f>
        <v>2552</v>
      </c>
      <c r="C29" s="28">
        <f t="shared" si="5"/>
        <v>3253</v>
      </c>
      <c r="D29" s="28">
        <f t="shared" si="5"/>
        <v>0</v>
      </c>
      <c r="E29" s="28">
        <f t="shared" si="5"/>
        <v>0</v>
      </c>
      <c r="F29" s="28">
        <f t="shared" si="5"/>
        <v>6759</v>
      </c>
      <c r="G29" s="28">
        <f t="shared" si="5"/>
        <v>5197</v>
      </c>
      <c r="H29" s="28">
        <f t="shared" si="5"/>
        <v>0</v>
      </c>
      <c r="I29" s="28">
        <f t="shared" si="5"/>
        <v>0</v>
      </c>
      <c r="J29" s="28">
        <f t="shared" si="5"/>
        <v>485</v>
      </c>
      <c r="K29" s="28">
        <f t="shared" si="5"/>
        <v>18</v>
      </c>
      <c r="L29" s="28">
        <f t="shared" si="5"/>
        <v>4319</v>
      </c>
      <c r="M29" s="28">
        <f t="shared" si="5"/>
        <v>3512</v>
      </c>
      <c r="N29" s="28">
        <f t="shared" si="5"/>
        <v>0</v>
      </c>
      <c r="O29" s="28">
        <f t="shared" si="5"/>
        <v>0</v>
      </c>
      <c r="P29" s="28">
        <f t="shared" si="5"/>
        <v>533</v>
      </c>
      <c r="Q29" s="28">
        <f t="shared" si="5"/>
        <v>216</v>
      </c>
      <c r="R29" s="28">
        <v>0</v>
      </c>
      <c r="S29" s="28">
        <f>SUM(S27:S28)</f>
        <v>0</v>
      </c>
      <c r="T29" s="28">
        <f>SUM(T27:T28)</f>
        <v>0</v>
      </c>
      <c r="U29" s="28">
        <f>SUM(U27:U28)</f>
        <v>0</v>
      </c>
      <c r="V29" s="28">
        <f>SUM(V27:V28)</f>
        <v>0</v>
      </c>
      <c r="W29" s="29">
        <f>SUM(W27:W28)</f>
        <v>0</v>
      </c>
      <c r="X29" s="96">
        <f t="shared" si="3"/>
        <v>14648</v>
      </c>
      <c r="Y29" s="29">
        <f t="shared" si="3"/>
        <v>12196</v>
      </c>
      <c r="Z29" s="96">
        <f t="shared" si="4"/>
        <v>13630</v>
      </c>
      <c r="AA29" s="29">
        <f t="shared" si="4"/>
        <v>11962</v>
      </c>
    </row>
    <row r="30" spans="1:27"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292</v>
      </c>
      <c r="D31" s="100"/>
    </row>
    <row r="33" spans="1:27" ht="18.75" customHeight="1" thickBot="1" x14ac:dyDescent="0.35">
      <c r="A33" s="53" t="s">
        <v>194</v>
      </c>
    </row>
    <row r="34" spans="1:27" ht="12"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207</v>
      </c>
      <c r="C36" s="34">
        <v>200</v>
      </c>
      <c r="D36" s="34">
        <v>0</v>
      </c>
      <c r="E36" s="34">
        <v>0</v>
      </c>
      <c r="F36" s="34">
        <v>432.00000000000023</v>
      </c>
      <c r="G36" s="34">
        <v>293</v>
      </c>
      <c r="H36" s="34">
        <v>0</v>
      </c>
      <c r="I36" s="34">
        <v>0</v>
      </c>
      <c r="J36" s="34">
        <v>43.999999999999993</v>
      </c>
      <c r="K36" s="34">
        <v>0</v>
      </c>
      <c r="L36" s="34">
        <v>397</v>
      </c>
      <c r="M36" s="34">
        <v>265</v>
      </c>
      <c r="N36" s="34">
        <v>0</v>
      </c>
      <c r="O36" s="34">
        <v>0</v>
      </c>
      <c r="P36" s="34">
        <v>68</v>
      </c>
      <c r="Q36" s="34">
        <v>20</v>
      </c>
      <c r="R36" s="34">
        <v>0</v>
      </c>
      <c r="S36" s="34">
        <v>0</v>
      </c>
      <c r="T36" s="34">
        <v>0</v>
      </c>
      <c r="U36" s="34">
        <v>0</v>
      </c>
      <c r="V36" s="33">
        <v>0</v>
      </c>
      <c r="W36" s="59">
        <v>0</v>
      </c>
      <c r="X36" s="102">
        <f>SUM(B36,D36,F36,H36,J36,L36,N36,P36)</f>
        <v>1148.0000000000002</v>
      </c>
      <c r="Y36" s="103">
        <f>SUM(C36,E36,G36,I36,K36,M36,O36,Q36)</f>
        <v>778</v>
      </c>
      <c r="Z36" s="102">
        <f>SUM(B36,F36,L36)</f>
        <v>1036.0000000000002</v>
      </c>
      <c r="AA36" s="103">
        <f>SUM(C36,G36,M36)</f>
        <v>758</v>
      </c>
    </row>
    <row r="37" spans="1:27" ht="12" customHeight="1" x14ac:dyDescent="0.2">
      <c r="A37" s="92">
        <v>2</v>
      </c>
      <c r="B37" s="34">
        <v>72</v>
      </c>
      <c r="C37" s="34">
        <v>176</v>
      </c>
      <c r="D37" s="34">
        <v>0</v>
      </c>
      <c r="E37" s="34">
        <v>0</v>
      </c>
      <c r="F37" s="34">
        <v>150</v>
      </c>
      <c r="G37" s="34">
        <v>261</v>
      </c>
      <c r="H37" s="34">
        <v>0</v>
      </c>
      <c r="I37" s="34">
        <v>0</v>
      </c>
      <c r="J37" s="34">
        <v>17.999999999999996</v>
      </c>
      <c r="K37" s="34">
        <v>0</v>
      </c>
      <c r="L37" s="34">
        <v>159</v>
      </c>
      <c r="M37" s="34">
        <v>160</v>
      </c>
      <c r="N37" s="34">
        <v>0</v>
      </c>
      <c r="O37" s="34">
        <v>0</v>
      </c>
      <c r="P37" s="34">
        <v>39</v>
      </c>
      <c r="Q37" s="34">
        <v>32</v>
      </c>
      <c r="R37" s="34">
        <v>0</v>
      </c>
      <c r="S37" s="34">
        <v>0</v>
      </c>
      <c r="T37" s="34">
        <v>0</v>
      </c>
      <c r="U37" s="34">
        <v>0</v>
      </c>
      <c r="V37" s="33">
        <v>0</v>
      </c>
      <c r="W37" s="59">
        <v>0</v>
      </c>
      <c r="X37" s="102">
        <f t="shared" ref="X37:Y52" si="6">SUM(B37,D37,F37,H37,J37,L37,N37,P37)</f>
        <v>438</v>
      </c>
      <c r="Y37" s="103">
        <f t="shared" si="6"/>
        <v>629</v>
      </c>
      <c r="Z37" s="102">
        <f t="shared" ref="Z37:AA52" si="7">SUM(B37,F37,L37)</f>
        <v>381</v>
      </c>
      <c r="AA37" s="103">
        <f t="shared" si="7"/>
        <v>597</v>
      </c>
    </row>
    <row r="38" spans="1:27" ht="12" customHeight="1" x14ac:dyDescent="0.2">
      <c r="A38" s="93">
        <v>3</v>
      </c>
      <c r="B38" s="35">
        <v>108</v>
      </c>
      <c r="C38" s="35">
        <v>193</v>
      </c>
      <c r="D38" s="35">
        <v>0</v>
      </c>
      <c r="E38" s="35">
        <v>0</v>
      </c>
      <c r="F38" s="35">
        <v>438</v>
      </c>
      <c r="G38" s="35">
        <v>357</v>
      </c>
      <c r="H38" s="35">
        <v>0</v>
      </c>
      <c r="I38" s="35">
        <v>0</v>
      </c>
      <c r="J38" s="35">
        <v>50</v>
      </c>
      <c r="K38" s="35">
        <v>0</v>
      </c>
      <c r="L38" s="35">
        <v>384</v>
      </c>
      <c r="M38" s="35">
        <v>227</v>
      </c>
      <c r="N38" s="35">
        <v>0</v>
      </c>
      <c r="O38" s="35">
        <v>0</v>
      </c>
      <c r="P38" s="35">
        <v>94</v>
      </c>
      <c r="Q38" s="35">
        <v>8</v>
      </c>
      <c r="R38" s="35">
        <v>0</v>
      </c>
      <c r="S38" s="35">
        <v>0</v>
      </c>
      <c r="T38" s="35">
        <v>0</v>
      </c>
      <c r="U38" s="35">
        <v>0</v>
      </c>
      <c r="V38" s="63">
        <v>0</v>
      </c>
      <c r="W38" s="64">
        <v>0</v>
      </c>
      <c r="X38" s="104">
        <f t="shared" si="6"/>
        <v>1074</v>
      </c>
      <c r="Y38" s="105">
        <f t="shared" si="6"/>
        <v>785</v>
      </c>
      <c r="Z38" s="104">
        <f t="shared" si="7"/>
        <v>930</v>
      </c>
      <c r="AA38" s="105">
        <f t="shared" si="7"/>
        <v>777</v>
      </c>
    </row>
    <row r="39" spans="1:27" ht="12" customHeight="1" x14ac:dyDescent="0.2">
      <c r="A39" s="94">
        <v>4</v>
      </c>
      <c r="B39" s="36">
        <v>334.99999999999983</v>
      </c>
      <c r="C39" s="36">
        <v>136</v>
      </c>
      <c r="D39" s="36">
        <v>0</v>
      </c>
      <c r="E39" s="36">
        <v>0</v>
      </c>
      <c r="F39" s="36">
        <v>805</v>
      </c>
      <c r="G39" s="36">
        <v>288</v>
      </c>
      <c r="H39" s="36">
        <v>0</v>
      </c>
      <c r="I39" s="36">
        <v>0</v>
      </c>
      <c r="J39" s="36">
        <v>67.000000000000014</v>
      </c>
      <c r="K39" s="36">
        <v>2</v>
      </c>
      <c r="L39" s="36">
        <v>448</v>
      </c>
      <c r="M39" s="36">
        <v>164</v>
      </c>
      <c r="N39" s="36">
        <v>0</v>
      </c>
      <c r="O39" s="36">
        <v>0</v>
      </c>
      <c r="P39" s="36">
        <v>41</v>
      </c>
      <c r="Q39" s="36">
        <v>15.999999999999996</v>
      </c>
      <c r="R39" s="36">
        <v>0</v>
      </c>
      <c r="S39" s="36">
        <v>0</v>
      </c>
      <c r="T39" s="36">
        <v>0</v>
      </c>
      <c r="U39" s="36">
        <v>0</v>
      </c>
      <c r="V39" s="74">
        <v>0</v>
      </c>
      <c r="W39" s="75">
        <v>0</v>
      </c>
      <c r="X39" s="106">
        <f t="shared" si="6"/>
        <v>1695.9999999999998</v>
      </c>
      <c r="Y39" s="107">
        <f t="shared" si="6"/>
        <v>606</v>
      </c>
      <c r="Z39" s="106">
        <f t="shared" si="7"/>
        <v>1587.9999999999998</v>
      </c>
      <c r="AA39" s="107">
        <f t="shared" si="7"/>
        <v>588</v>
      </c>
    </row>
    <row r="40" spans="1:27" ht="12" customHeight="1" x14ac:dyDescent="0.2">
      <c r="A40" s="92">
        <v>5</v>
      </c>
      <c r="B40" s="34">
        <v>138</v>
      </c>
      <c r="C40" s="34">
        <v>158</v>
      </c>
      <c r="D40" s="34">
        <v>0</v>
      </c>
      <c r="E40" s="34">
        <v>0</v>
      </c>
      <c r="F40" s="34">
        <v>301</v>
      </c>
      <c r="G40" s="34">
        <v>257</v>
      </c>
      <c r="H40" s="34">
        <v>0</v>
      </c>
      <c r="I40" s="34">
        <v>0</v>
      </c>
      <c r="J40" s="34">
        <v>31.999999999999993</v>
      </c>
      <c r="K40" s="34">
        <v>0</v>
      </c>
      <c r="L40" s="34">
        <v>246</v>
      </c>
      <c r="M40" s="34">
        <v>258</v>
      </c>
      <c r="N40" s="34">
        <v>0</v>
      </c>
      <c r="O40" s="34">
        <v>0</v>
      </c>
      <c r="P40" s="34">
        <v>51</v>
      </c>
      <c r="Q40" s="34">
        <v>20</v>
      </c>
      <c r="R40" s="34">
        <v>0</v>
      </c>
      <c r="S40" s="34">
        <v>0</v>
      </c>
      <c r="T40" s="34">
        <v>0</v>
      </c>
      <c r="U40" s="34">
        <v>0</v>
      </c>
      <c r="V40" s="33">
        <v>0</v>
      </c>
      <c r="W40" s="59">
        <v>0</v>
      </c>
      <c r="X40" s="102">
        <f t="shared" si="6"/>
        <v>768</v>
      </c>
      <c r="Y40" s="103">
        <f t="shared" si="6"/>
        <v>693</v>
      </c>
      <c r="Z40" s="102">
        <f t="shared" si="7"/>
        <v>685</v>
      </c>
      <c r="AA40" s="103">
        <f t="shared" si="7"/>
        <v>673</v>
      </c>
    </row>
    <row r="41" spans="1:27" ht="12" customHeight="1" x14ac:dyDescent="0.2">
      <c r="A41" s="93">
        <v>6</v>
      </c>
      <c r="B41" s="35">
        <v>124.99999999999999</v>
      </c>
      <c r="C41" s="35">
        <v>192</v>
      </c>
      <c r="D41" s="35">
        <v>0</v>
      </c>
      <c r="E41" s="35">
        <v>0</v>
      </c>
      <c r="F41" s="35">
        <v>303</v>
      </c>
      <c r="G41" s="35">
        <v>325</v>
      </c>
      <c r="H41" s="35">
        <v>0</v>
      </c>
      <c r="I41" s="35">
        <v>0</v>
      </c>
      <c r="J41" s="35">
        <v>14</v>
      </c>
      <c r="K41" s="34">
        <v>0</v>
      </c>
      <c r="L41" s="35">
        <v>328</v>
      </c>
      <c r="M41" s="35">
        <v>220</v>
      </c>
      <c r="N41" s="35">
        <v>0</v>
      </c>
      <c r="O41" s="35">
        <v>0</v>
      </c>
      <c r="P41" s="35">
        <v>44</v>
      </c>
      <c r="Q41" s="35">
        <v>9</v>
      </c>
      <c r="R41" s="35">
        <v>0</v>
      </c>
      <c r="S41" s="35">
        <v>0</v>
      </c>
      <c r="T41" s="35">
        <v>0</v>
      </c>
      <c r="U41" s="35">
        <v>0</v>
      </c>
      <c r="V41" s="63">
        <v>0</v>
      </c>
      <c r="W41" s="64">
        <v>0</v>
      </c>
      <c r="X41" s="104">
        <f t="shared" si="6"/>
        <v>814</v>
      </c>
      <c r="Y41" s="105">
        <f t="shared" si="6"/>
        <v>746</v>
      </c>
      <c r="Z41" s="104">
        <f t="shared" si="7"/>
        <v>756</v>
      </c>
      <c r="AA41" s="105">
        <f t="shared" si="7"/>
        <v>737</v>
      </c>
    </row>
    <row r="42" spans="1:27" ht="12" customHeight="1" x14ac:dyDescent="0.2">
      <c r="A42" s="94">
        <v>7</v>
      </c>
      <c r="B42" s="36">
        <v>162</v>
      </c>
      <c r="C42" s="36">
        <v>217</v>
      </c>
      <c r="D42" s="36">
        <v>0</v>
      </c>
      <c r="E42" s="36">
        <v>0</v>
      </c>
      <c r="F42" s="36">
        <v>483</v>
      </c>
      <c r="G42" s="36">
        <v>363</v>
      </c>
      <c r="H42" s="36">
        <v>0</v>
      </c>
      <c r="I42" s="36">
        <v>0</v>
      </c>
      <c r="J42" s="36">
        <v>28.999999999999986</v>
      </c>
      <c r="K42" s="36">
        <v>5</v>
      </c>
      <c r="L42" s="36">
        <v>263</v>
      </c>
      <c r="M42" s="36">
        <v>182</v>
      </c>
      <c r="N42" s="36">
        <v>0</v>
      </c>
      <c r="O42" s="36">
        <v>0</v>
      </c>
      <c r="P42" s="36">
        <v>44</v>
      </c>
      <c r="Q42" s="36">
        <v>26</v>
      </c>
      <c r="R42" s="36">
        <v>0</v>
      </c>
      <c r="S42" s="36">
        <v>0</v>
      </c>
      <c r="T42" s="36">
        <v>0</v>
      </c>
      <c r="U42" s="36">
        <v>0</v>
      </c>
      <c r="V42" s="74">
        <v>0</v>
      </c>
      <c r="W42" s="75">
        <v>0</v>
      </c>
      <c r="X42" s="106">
        <f t="shared" si="6"/>
        <v>981</v>
      </c>
      <c r="Y42" s="107">
        <f t="shared" si="6"/>
        <v>793</v>
      </c>
      <c r="Z42" s="106">
        <f t="shared" si="7"/>
        <v>908</v>
      </c>
      <c r="AA42" s="107">
        <f t="shared" si="7"/>
        <v>762</v>
      </c>
    </row>
    <row r="43" spans="1:27" ht="12" customHeight="1" x14ac:dyDescent="0.2">
      <c r="A43" s="92">
        <v>8</v>
      </c>
      <c r="B43" s="34">
        <v>350.00000000000023</v>
      </c>
      <c r="C43" s="34">
        <v>150</v>
      </c>
      <c r="D43" s="34">
        <v>0</v>
      </c>
      <c r="E43" s="34">
        <v>0</v>
      </c>
      <c r="F43" s="34">
        <v>721</v>
      </c>
      <c r="G43" s="34">
        <v>258</v>
      </c>
      <c r="H43" s="34">
        <v>0</v>
      </c>
      <c r="I43" s="34">
        <v>0</v>
      </c>
      <c r="J43" s="34">
        <v>53.999999999999979</v>
      </c>
      <c r="K43" s="34">
        <v>4</v>
      </c>
      <c r="L43" s="34">
        <v>276</v>
      </c>
      <c r="M43" s="34">
        <v>162</v>
      </c>
      <c r="N43" s="34">
        <v>0</v>
      </c>
      <c r="O43" s="34">
        <v>0</v>
      </c>
      <c r="P43" s="34">
        <v>37</v>
      </c>
      <c r="Q43" s="34">
        <v>18</v>
      </c>
      <c r="R43" s="34">
        <v>0</v>
      </c>
      <c r="S43" s="34">
        <v>0</v>
      </c>
      <c r="T43" s="34">
        <v>0</v>
      </c>
      <c r="U43" s="34">
        <v>0</v>
      </c>
      <c r="V43" s="33">
        <v>0</v>
      </c>
      <c r="W43" s="59">
        <v>0</v>
      </c>
      <c r="X43" s="102">
        <f t="shared" si="6"/>
        <v>1438.0000000000002</v>
      </c>
      <c r="Y43" s="103">
        <f t="shared" si="6"/>
        <v>592</v>
      </c>
      <c r="Z43" s="102">
        <f t="shared" si="7"/>
        <v>1347.0000000000002</v>
      </c>
      <c r="AA43" s="103">
        <f t="shared" si="7"/>
        <v>570</v>
      </c>
    </row>
    <row r="44" spans="1:27" ht="12" customHeight="1" x14ac:dyDescent="0.2">
      <c r="A44" s="93">
        <v>9</v>
      </c>
      <c r="B44" s="35">
        <v>128.99999999999994</v>
      </c>
      <c r="C44" s="35">
        <v>190</v>
      </c>
      <c r="D44" s="35">
        <v>0</v>
      </c>
      <c r="E44" s="35">
        <v>0</v>
      </c>
      <c r="F44" s="35">
        <v>541.99999999999989</v>
      </c>
      <c r="G44" s="35">
        <v>349</v>
      </c>
      <c r="H44" s="35">
        <v>0</v>
      </c>
      <c r="I44" s="35">
        <v>0</v>
      </c>
      <c r="J44" s="35">
        <v>29</v>
      </c>
      <c r="K44" s="35">
        <v>0</v>
      </c>
      <c r="L44" s="35">
        <v>286</v>
      </c>
      <c r="M44" s="35">
        <v>257</v>
      </c>
      <c r="N44" s="35">
        <v>0</v>
      </c>
      <c r="O44" s="35">
        <v>0</v>
      </c>
      <c r="P44" s="35">
        <v>14</v>
      </c>
      <c r="Q44" s="35">
        <v>7</v>
      </c>
      <c r="R44" s="35">
        <v>0</v>
      </c>
      <c r="S44" s="35">
        <v>0</v>
      </c>
      <c r="T44" s="35">
        <v>0</v>
      </c>
      <c r="U44" s="35">
        <v>0</v>
      </c>
      <c r="V44" s="63">
        <v>0</v>
      </c>
      <c r="W44" s="64">
        <v>0</v>
      </c>
      <c r="X44" s="104">
        <f t="shared" si="6"/>
        <v>999.99999999999977</v>
      </c>
      <c r="Y44" s="105">
        <f t="shared" si="6"/>
        <v>803</v>
      </c>
      <c r="Z44" s="104">
        <f t="shared" si="7"/>
        <v>956.99999999999977</v>
      </c>
      <c r="AA44" s="105">
        <f t="shared" si="7"/>
        <v>796</v>
      </c>
    </row>
    <row r="45" spans="1:27" ht="12" customHeight="1" x14ac:dyDescent="0.2">
      <c r="A45" s="94">
        <v>10</v>
      </c>
      <c r="B45" s="36">
        <v>157.99999999999997</v>
      </c>
      <c r="C45" s="36">
        <v>164</v>
      </c>
      <c r="D45" s="36">
        <v>0</v>
      </c>
      <c r="E45" s="36">
        <v>0</v>
      </c>
      <c r="F45" s="36">
        <v>521.00000000000011</v>
      </c>
      <c r="G45" s="36">
        <v>280</v>
      </c>
      <c r="H45" s="36">
        <v>0</v>
      </c>
      <c r="I45" s="36">
        <v>0</v>
      </c>
      <c r="J45" s="36">
        <v>25</v>
      </c>
      <c r="K45" s="34">
        <v>0</v>
      </c>
      <c r="L45" s="36">
        <v>251</v>
      </c>
      <c r="M45" s="36">
        <v>218</v>
      </c>
      <c r="N45" s="36">
        <v>0</v>
      </c>
      <c r="O45" s="36">
        <v>0</v>
      </c>
      <c r="P45" s="36">
        <v>18</v>
      </c>
      <c r="Q45" s="36">
        <v>14</v>
      </c>
      <c r="R45" s="36">
        <v>0</v>
      </c>
      <c r="S45" s="36">
        <v>0</v>
      </c>
      <c r="T45" s="36">
        <v>0</v>
      </c>
      <c r="U45" s="36">
        <v>0</v>
      </c>
      <c r="V45" s="74">
        <v>0</v>
      </c>
      <c r="W45" s="75">
        <v>0</v>
      </c>
      <c r="X45" s="106">
        <f t="shared" si="6"/>
        <v>973.00000000000011</v>
      </c>
      <c r="Y45" s="107">
        <f t="shared" si="6"/>
        <v>676</v>
      </c>
      <c r="Z45" s="106">
        <f t="shared" si="7"/>
        <v>930.00000000000011</v>
      </c>
      <c r="AA45" s="107">
        <f t="shared" si="7"/>
        <v>662</v>
      </c>
    </row>
    <row r="46" spans="1:27" ht="12" customHeight="1" x14ac:dyDescent="0.2">
      <c r="A46" s="92">
        <v>11</v>
      </c>
      <c r="B46" s="34">
        <v>144</v>
      </c>
      <c r="C46" s="34">
        <v>226</v>
      </c>
      <c r="D46" s="34">
        <v>0</v>
      </c>
      <c r="E46" s="34">
        <v>0</v>
      </c>
      <c r="F46" s="34">
        <v>514</v>
      </c>
      <c r="G46" s="34">
        <v>385</v>
      </c>
      <c r="H46" s="34">
        <v>0</v>
      </c>
      <c r="I46" s="34">
        <v>0</v>
      </c>
      <c r="J46" s="34">
        <v>40</v>
      </c>
      <c r="K46" s="34">
        <v>3</v>
      </c>
      <c r="L46" s="34">
        <v>199</v>
      </c>
      <c r="M46" s="34">
        <v>233.99999999999994</v>
      </c>
      <c r="N46" s="34">
        <v>0</v>
      </c>
      <c r="O46" s="34">
        <v>0</v>
      </c>
      <c r="P46" s="34">
        <v>14</v>
      </c>
      <c r="Q46" s="34">
        <v>3</v>
      </c>
      <c r="R46" s="34">
        <v>0</v>
      </c>
      <c r="S46" s="34">
        <v>0</v>
      </c>
      <c r="T46" s="34">
        <v>0</v>
      </c>
      <c r="U46" s="34">
        <v>0</v>
      </c>
      <c r="V46" s="33">
        <v>0</v>
      </c>
      <c r="W46" s="59">
        <v>0</v>
      </c>
      <c r="X46" s="102">
        <f t="shared" si="6"/>
        <v>911</v>
      </c>
      <c r="Y46" s="103">
        <f t="shared" si="6"/>
        <v>851</v>
      </c>
      <c r="Z46" s="102">
        <f t="shared" si="7"/>
        <v>857</v>
      </c>
      <c r="AA46" s="103">
        <f t="shared" si="7"/>
        <v>845</v>
      </c>
    </row>
    <row r="47" spans="1:27" ht="12" customHeight="1" x14ac:dyDescent="0.2">
      <c r="A47" s="93">
        <v>12</v>
      </c>
      <c r="B47" s="35">
        <v>191.00000000000006</v>
      </c>
      <c r="C47" s="35">
        <v>263</v>
      </c>
      <c r="D47" s="35">
        <v>0</v>
      </c>
      <c r="E47" s="35">
        <v>0</v>
      </c>
      <c r="F47" s="35">
        <v>468</v>
      </c>
      <c r="G47" s="35">
        <v>380</v>
      </c>
      <c r="H47" s="35">
        <v>0</v>
      </c>
      <c r="I47" s="35">
        <v>0</v>
      </c>
      <c r="J47" s="35">
        <v>19.999999999999996</v>
      </c>
      <c r="K47" s="34">
        <v>0</v>
      </c>
      <c r="L47" s="35">
        <v>205</v>
      </c>
      <c r="M47" s="35">
        <v>261</v>
      </c>
      <c r="N47" s="35">
        <v>0</v>
      </c>
      <c r="O47" s="35">
        <v>0</v>
      </c>
      <c r="P47" s="35">
        <v>6</v>
      </c>
      <c r="Q47" s="35">
        <v>22</v>
      </c>
      <c r="R47" s="35">
        <v>0</v>
      </c>
      <c r="S47" s="35">
        <v>0</v>
      </c>
      <c r="T47" s="35">
        <v>0</v>
      </c>
      <c r="U47" s="35">
        <v>0</v>
      </c>
      <c r="V47" s="63">
        <v>0</v>
      </c>
      <c r="W47" s="64">
        <v>0</v>
      </c>
      <c r="X47" s="104">
        <f t="shared" si="6"/>
        <v>890</v>
      </c>
      <c r="Y47" s="105">
        <f t="shared" si="6"/>
        <v>926</v>
      </c>
      <c r="Z47" s="104">
        <f t="shared" si="7"/>
        <v>864</v>
      </c>
      <c r="AA47" s="105">
        <f t="shared" si="7"/>
        <v>904</v>
      </c>
    </row>
    <row r="48" spans="1:27" ht="12" customHeight="1" x14ac:dyDescent="0.2">
      <c r="A48" s="94">
        <v>13</v>
      </c>
      <c r="B48" s="36">
        <v>133</v>
      </c>
      <c r="C48" s="36">
        <v>457</v>
      </c>
      <c r="D48" s="36">
        <v>0</v>
      </c>
      <c r="E48" s="36">
        <v>0</v>
      </c>
      <c r="F48" s="36">
        <v>313</v>
      </c>
      <c r="G48" s="36">
        <v>681</v>
      </c>
      <c r="H48" s="36">
        <v>0</v>
      </c>
      <c r="I48" s="36">
        <v>0</v>
      </c>
      <c r="J48" s="36">
        <v>20.999999999999996</v>
      </c>
      <c r="K48" s="36">
        <v>2</v>
      </c>
      <c r="L48" s="36">
        <v>297</v>
      </c>
      <c r="M48" s="36">
        <v>488</v>
      </c>
      <c r="N48" s="36">
        <v>0</v>
      </c>
      <c r="O48" s="36">
        <v>0</v>
      </c>
      <c r="P48" s="36">
        <v>13</v>
      </c>
      <c r="Q48" s="36">
        <v>9</v>
      </c>
      <c r="R48" s="36">
        <v>0</v>
      </c>
      <c r="S48" s="36">
        <v>0</v>
      </c>
      <c r="T48" s="36">
        <v>0</v>
      </c>
      <c r="U48" s="36">
        <v>0</v>
      </c>
      <c r="V48" s="74">
        <v>0</v>
      </c>
      <c r="W48" s="75">
        <v>0</v>
      </c>
      <c r="X48" s="106">
        <f t="shared" si="6"/>
        <v>777</v>
      </c>
      <c r="Y48" s="107">
        <f t="shared" si="6"/>
        <v>1637</v>
      </c>
      <c r="Z48" s="106">
        <f t="shared" si="7"/>
        <v>743</v>
      </c>
      <c r="AA48" s="107">
        <f t="shared" si="7"/>
        <v>1626</v>
      </c>
    </row>
    <row r="49" spans="1:27" ht="12" customHeight="1" x14ac:dyDescent="0.2">
      <c r="A49" s="92">
        <v>14</v>
      </c>
      <c r="B49" s="34">
        <v>157.99999999999997</v>
      </c>
      <c r="C49" s="34">
        <v>358</v>
      </c>
      <c r="D49" s="34">
        <v>0</v>
      </c>
      <c r="E49" s="34">
        <v>0</v>
      </c>
      <c r="F49" s="34">
        <v>343</v>
      </c>
      <c r="G49" s="34">
        <v>463</v>
      </c>
      <c r="H49" s="34">
        <v>0</v>
      </c>
      <c r="I49" s="34">
        <v>0</v>
      </c>
      <c r="J49" s="34">
        <v>17.999999999999993</v>
      </c>
      <c r="K49" s="34">
        <v>2</v>
      </c>
      <c r="L49" s="34">
        <v>203</v>
      </c>
      <c r="M49" s="34">
        <v>290</v>
      </c>
      <c r="N49" s="34">
        <v>0</v>
      </c>
      <c r="O49" s="34">
        <v>0</v>
      </c>
      <c r="P49" s="34">
        <v>32</v>
      </c>
      <c r="Q49" s="34">
        <v>4</v>
      </c>
      <c r="R49" s="34">
        <v>0</v>
      </c>
      <c r="S49" s="34">
        <v>0</v>
      </c>
      <c r="T49" s="34">
        <v>0</v>
      </c>
      <c r="U49" s="34">
        <v>0</v>
      </c>
      <c r="V49" s="33">
        <v>0</v>
      </c>
      <c r="W49" s="59">
        <v>0</v>
      </c>
      <c r="X49" s="102">
        <f t="shared" si="6"/>
        <v>754</v>
      </c>
      <c r="Y49" s="103">
        <f t="shared" si="6"/>
        <v>1117</v>
      </c>
      <c r="Z49" s="102">
        <f t="shared" si="7"/>
        <v>704</v>
      </c>
      <c r="AA49" s="103">
        <f t="shared" si="7"/>
        <v>1111</v>
      </c>
    </row>
    <row r="50" spans="1:27" ht="12" customHeight="1" x14ac:dyDescent="0.2">
      <c r="A50" s="93">
        <v>15</v>
      </c>
      <c r="B50" s="35">
        <v>115.99999999999999</v>
      </c>
      <c r="C50" s="35">
        <v>173</v>
      </c>
      <c r="D50" s="35">
        <v>0</v>
      </c>
      <c r="E50" s="35">
        <v>0</v>
      </c>
      <c r="F50" s="35">
        <v>389</v>
      </c>
      <c r="G50" s="35">
        <v>257</v>
      </c>
      <c r="H50" s="35">
        <v>0</v>
      </c>
      <c r="I50" s="35">
        <v>0</v>
      </c>
      <c r="J50" s="35">
        <v>23.999999999999986</v>
      </c>
      <c r="K50" s="34">
        <v>0</v>
      </c>
      <c r="L50" s="35">
        <v>176</v>
      </c>
      <c r="M50" s="35">
        <v>126</v>
      </c>
      <c r="N50" s="35">
        <v>0</v>
      </c>
      <c r="O50" s="35">
        <v>0</v>
      </c>
      <c r="P50" s="35">
        <v>15</v>
      </c>
      <c r="Q50" s="35">
        <v>8</v>
      </c>
      <c r="R50" s="35">
        <v>0</v>
      </c>
      <c r="S50" s="35">
        <v>0</v>
      </c>
      <c r="T50" s="35">
        <v>0</v>
      </c>
      <c r="U50" s="35">
        <v>0</v>
      </c>
      <c r="V50" s="63">
        <v>0</v>
      </c>
      <c r="W50" s="64">
        <v>0</v>
      </c>
      <c r="X50" s="104">
        <f t="shared" si="6"/>
        <v>720</v>
      </c>
      <c r="Y50" s="105">
        <f t="shared" si="6"/>
        <v>564</v>
      </c>
      <c r="Z50" s="104">
        <f t="shared" si="7"/>
        <v>681</v>
      </c>
      <c r="AA50" s="105">
        <f t="shared" si="7"/>
        <v>556</v>
      </c>
    </row>
    <row r="51" spans="1:27" ht="12" customHeight="1" thickBot="1" x14ac:dyDescent="0.25">
      <c r="A51" s="95" t="s">
        <v>17</v>
      </c>
      <c r="B51" s="28">
        <f t="shared" ref="B51:Q51" si="8">SUM(B36:B50)</f>
        <v>2526</v>
      </c>
      <c r="C51" s="28">
        <f t="shared" si="8"/>
        <v>3253</v>
      </c>
      <c r="D51" s="28">
        <f t="shared" si="8"/>
        <v>0</v>
      </c>
      <c r="E51" s="28">
        <f t="shared" si="8"/>
        <v>0</v>
      </c>
      <c r="F51" s="28">
        <f t="shared" si="8"/>
        <v>6723</v>
      </c>
      <c r="G51" s="28">
        <f t="shared" si="8"/>
        <v>5197</v>
      </c>
      <c r="H51" s="28">
        <f t="shared" si="8"/>
        <v>0</v>
      </c>
      <c r="I51" s="28">
        <f t="shared" si="8"/>
        <v>0</v>
      </c>
      <c r="J51" s="28">
        <f t="shared" si="8"/>
        <v>485</v>
      </c>
      <c r="K51" s="28">
        <f t="shared" si="8"/>
        <v>18</v>
      </c>
      <c r="L51" s="28">
        <f t="shared" si="8"/>
        <v>4118</v>
      </c>
      <c r="M51" s="28">
        <f t="shared" si="8"/>
        <v>3512</v>
      </c>
      <c r="N51" s="28">
        <f t="shared" si="8"/>
        <v>0</v>
      </c>
      <c r="O51" s="28">
        <f t="shared" si="8"/>
        <v>0</v>
      </c>
      <c r="P51" s="28">
        <f t="shared" si="8"/>
        <v>530</v>
      </c>
      <c r="Q51" s="28">
        <f t="shared" si="8"/>
        <v>216</v>
      </c>
      <c r="R51" s="28">
        <v>0</v>
      </c>
      <c r="S51" s="28">
        <v>0</v>
      </c>
      <c r="T51" s="28">
        <f>SUM(T36:T50)</f>
        <v>0</v>
      </c>
      <c r="U51" s="28">
        <f>SUM(U36:U50)</f>
        <v>0</v>
      </c>
      <c r="V51" s="28">
        <f>SUM(V36:V50)</f>
        <v>0</v>
      </c>
      <c r="W51" s="29">
        <f>SUM(W36:W50)</f>
        <v>0</v>
      </c>
      <c r="X51" s="96">
        <f t="shared" si="6"/>
        <v>14382</v>
      </c>
      <c r="Y51" s="29">
        <f t="shared" si="6"/>
        <v>12196</v>
      </c>
      <c r="Z51" s="96">
        <f t="shared" si="7"/>
        <v>13367</v>
      </c>
      <c r="AA51" s="29">
        <f t="shared" si="7"/>
        <v>11962</v>
      </c>
    </row>
    <row r="52" spans="1:27" ht="12" customHeight="1" x14ac:dyDescent="0.2">
      <c r="A52" s="97" t="s">
        <v>18</v>
      </c>
      <c r="B52" s="63">
        <v>26</v>
      </c>
      <c r="C52" s="63">
        <v>0</v>
      </c>
      <c r="D52" s="63">
        <v>0</v>
      </c>
      <c r="E52" s="63">
        <v>0</v>
      </c>
      <c r="F52" s="63">
        <v>36</v>
      </c>
      <c r="G52" s="63">
        <v>0</v>
      </c>
      <c r="H52" s="63">
        <v>0</v>
      </c>
      <c r="I52" s="63">
        <v>0</v>
      </c>
      <c r="J52" s="63">
        <v>0</v>
      </c>
      <c r="K52" s="63">
        <v>0</v>
      </c>
      <c r="L52" s="63">
        <v>201</v>
      </c>
      <c r="M52" s="63">
        <v>0</v>
      </c>
      <c r="N52" s="63">
        <v>0</v>
      </c>
      <c r="O52" s="63">
        <v>0</v>
      </c>
      <c r="P52" s="63">
        <v>3</v>
      </c>
      <c r="Q52" s="63">
        <v>0</v>
      </c>
      <c r="R52" s="37">
        <v>0</v>
      </c>
      <c r="S52" s="37">
        <v>0</v>
      </c>
      <c r="T52" s="63">
        <v>0</v>
      </c>
      <c r="U52" s="63">
        <v>0</v>
      </c>
      <c r="V52" s="63">
        <v>0</v>
      </c>
      <c r="W52" s="64">
        <v>0</v>
      </c>
      <c r="X52" s="98">
        <f t="shared" si="6"/>
        <v>266</v>
      </c>
      <c r="Y52" s="99">
        <f t="shared" si="6"/>
        <v>0</v>
      </c>
      <c r="Z52" s="98">
        <f t="shared" si="7"/>
        <v>263</v>
      </c>
      <c r="AA52" s="99">
        <f t="shared" si="7"/>
        <v>0</v>
      </c>
    </row>
    <row r="53" spans="1:27" ht="12" customHeight="1" thickBot="1" x14ac:dyDescent="0.25">
      <c r="A53" s="95" t="s">
        <v>19</v>
      </c>
      <c r="B53" s="28">
        <f t="shared" ref="B53:Q53" si="9">SUM(B51:B52)</f>
        <v>2552</v>
      </c>
      <c r="C53" s="28">
        <f t="shared" si="9"/>
        <v>3253</v>
      </c>
      <c r="D53" s="28">
        <f t="shared" si="9"/>
        <v>0</v>
      </c>
      <c r="E53" s="28">
        <f t="shared" si="9"/>
        <v>0</v>
      </c>
      <c r="F53" s="28">
        <f t="shared" si="9"/>
        <v>6759</v>
      </c>
      <c r="G53" s="28">
        <f t="shared" si="9"/>
        <v>5197</v>
      </c>
      <c r="H53" s="28">
        <f t="shared" si="9"/>
        <v>0</v>
      </c>
      <c r="I53" s="28">
        <f t="shared" si="9"/>
        <v>0</v>
      </c>
      <c r="J53" s="28">
        <f t="shared" si="9"/>
        <v>485</v>
      </c>
      <c r="K53" s="28">
        <f t="shared" si="9"/>
        <v>18</v>
      </c>
      <c r="L53" s="28">
        <f t="shared" si="9"/>
        <v>4319</v>
      </c>
      <c r="M53" s="28">
        <f t="shared" si="9"/>
        <v>3512</v>
      </c>
      <c r="N53" s="28">
        <f t="shared" si="9"/>
        <v>0</v>
      </c>
      <c r="O53" s="28">
        <f t="shared" si="9"/>
        <v>0</v>
      </c>
      <c r="P53" s="28">
        <f t="shared" si="9"/>
        <v>533</v>
      </c>
      <c r="Q53" s="28">
        <f t="shared" si="9"/>
        <v>216</v>
      </c>
      <c r="R53" s="28">
        <v>0</v>
      </c>
      <c r="S53" s="28">
        <v>0</v>
      </c>
      <c r="T53" s="28">
        <f>SUM(T51:T52)</f>
        <v>0</v>
      </c>
      <c r="U53" s="28">
        <f>SUM(U51:U52)</f>
        <v>0</v>
      </c>
      <c r="V53" s="28">
        <v>0</v>
      </c>
      <c r="W53" s="29">
        <f>SUM(W51:W52)</f>
        <v>0</v>
      </c>
      <c r="X53" s="96">
        <f>SUM(B53,D53,F53,H53,J53,L53,N53,P53)</f>
        <v>14648</v>
      </c>
      <c r="Y53" s="29">
        <f>SUM(C53,E53,G53,I53,K53,M53,O53,Q53)</f>
        <v>12196</v>
      </c>
      <c r="Z53" s="96">
        <f>SUM(B53,F53,L53)</f>
        <v>13630</v>
      </c>
      <c r="AA53" s="29">
        <f>SUM(C53,G53,M53)</f>
        <v>11962</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292</v>
      </c>
      <c r="D55" s="100"/>
    </row>
    <row r="56" spans="1:27" ht="12" customHeight="1" x14ac:dyDescent="0.2">
      <c r="X56" s="108" t="str">
        <f>IF(X51-X27=0," ",X51-X27)</f>
        <v xml:space="preserve"> </v>
      </c>
      <c r="Y56" s="108" t="str">
        <f>IF(Y51-Y27=0," ",Y51-Y27)</f>
        <v xml:space="preserve"> </v>
      </c>
      <c r="Z56" s="108" t="str">
        <f>IF(Z51-Z27=0," ",Z51-Z27)</f>
        <v xml:space="preserve"> </v>
      </c>
      <c r="AA56" s="108" t="str">
        <f>IF(AA51-AA27=0," ",AA51-AA27)</f>
        <v xml:space="preserve"> </v>
      </c>
    </row>
    <row r="57" spans="1:27" ht="17.25" customHeight="1" thickBot="1" x14ac:dyDescent="0.35">
      <c r="A57" s="53" t="s">
        <v>195</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10">SUM(B14:B15,B19:B22)</f>
        <v>634</v>
      </c>
      <c r="C60" s="34">
        <f t="shared" si="10"/>
        <v>1322</v>
      </c>
      <c r="D60" s="34">
        <f t="shared" si="10"/>
        <v>0</v>
      </c>
      <c r="E60" s="34">
        <f t="shared" si="10"/>
        <v>0</v>
      </c>
      <c r="F60" s="34">
        <f t="shared" si="10"/>
        <v>1680</v>
      </c>
      <c r="G60" s="34">
        <f t="shared" si="10"/>
        <v>1920</v>
      </c>
      <c r="H60" s="34">
        <f t="shared" si="10"/>
        <v>0</v>
      </c>
      <c r="I60" s="34">
        <f t="shared" si="10"/>
        <v>0</v>
      </c>
      <c r="J60" s="34">
        <f t="shared" si="10"/>
        <v>110</v>
      </c>
      <c r="K60" s="34">
        <f t="shared" si="10"/>
        <v>7</v>
      </c>
      <c r="L60" s="34">
        <f t="shared" si="10"/>
        <v>985</v>
      </c>
      <c r="M60" s="34">
        <f t="shared" si="10"/>
        <v>1267</v>
      </c>
      <c r="N60" s="34">
        <f t="shared" si="10"/>
        <v>0</v>
      </c>
      <c r="O60" s="34">
        <f t="shared" si="10"/>
        <v>0</v>
      </c>
      <c r="P60" s="34">
        <f t="shared" si="10"/>
        <v>51</v>
      </c>
      <c r="Q60" s="34">
        <f t="shared" si="10"/>
        <v>41</v>
      </c>
      <c r="R60" s="34">
        <f t="shared" si="10"/>
        <v>0</v>
      </c>
      <c r="S60" s="34">
        <f t="shared" si="10"/>
        <v>0</v>
      </c>
      <c r="T60" s="33">
        <v>0</v>
      </c>
      <c r="U60" s="33">
        <v>0</v>
      </c>
      <c r="V60" s="33">
        <f>SUM(V14:V15,V19:V22)</f>
        <v>0</v>
      </c>
      <c r="W60" s="59">
        <f>SUM(W14:W15,W19:W22)</f>
        <v>0</v>
      </c>
      <c r="X60" s="102">
        <f t="shared" ref="X60:Y65" si="11">SUM(B60,D60,F60,H60,J60,L60,N60,P60)</f>
        <v>3460</v>
      </c>
      <c r="Y60" s="103">
        <f t="shared" si="11"/>
        <v>4557</v>
      </c>
      <c r="Z60" s="102">
        <f t="shared" si="10"/>
        <v>3299</v>
      </c>
      <c r="AA60" s="103">
        <f t="shared" si="10"/>
        <v>4509</v>
      </c>
    </row>
    <row r="61" spans="1:27" ht="12" customHeight="1" x14ac:dyDescent="0.2">
      <c r="A61" s="92" t="s">
        <v>26</v>
      </c>
      <c r="B61" s="34">
        <f t="shared" ref="B61:AA61" si="12">SUM(B6:B8,B11:B13,B16:B17,B23)</f>
        <v>993</v>
      </c>
      <c r="C61" s="34">
        <f t="shared" si="12"/>
        <v>1457</v>
      </c>
      <c r="D61" s="34">
        <f t="shared" si="12"/>
        <v>0</v>
      </c>
      <c r="E61" s="34">
        <f t="shared" si="12"/>
        <v>0</v>
      </c>
      <c r="F61" s="34">
        <f t="shared" si="12"/>
        <v>2976</v>
      </c>
      <c r="G61" s="34">
        <f t="shared" si="12"/>
        <v>2420</v>
      </c>
      <c r="H61" s="34">
        <f t="shared" si="12"/>
        <v>0</v>
      </c>
      <c r="I61" s="34">
        <f t="shared" si="12"/>
        <v>0</v>
      </c>
      <c r="J61" s="34">
        <f t="shared" si="12"/>
        <v>217</v>
      </c>
      <c r="K61" s="34">
        <f t="shared" si="12"/>
        <v>5</v>
      </c>
      <c r="L61" s="34">
        <f t="shared" si="12"/>
        <v>2003</v>
      </c>
      <c r="M61" s="34">
        <f t="shared" si="12"/>
        <v>1680</v>
      </c>
      <c r="N61" s="34">
        <f t="shared" si="12"/>
        <v>0</v>
      </c>
      <c r="O61" s="34">
        <f t="shared" si="12"/>
        <v>0</v>
      </c>
      <c r="P61" s="34">
        <f t="shared" si="12"/>
        <v>377</v>
      </c>
      <c r="Q61" s="34">
        <f t="shared" si="12"/>
        <v>124</v>
      </c>
      <c r="R61" s="34">
        <f t="shared" si="12"/>
        <v>0</v>
      </c>
      <c r="S61" s="34">
        <f t="shared" si="12"/>
        <v>0</v>
      </c>
      <c r="T61" s="33">
        <v>0</v>
      </c>
      <c r="U61" s="33">
        <v>0</v>
      </c>
      <c r="V61" s="33">
        <f>SUM(V6:V8,V11:V13,V16:V17,V23)</f>
        <v>0</v>
      </c>
      <c r="W61" s="59">
        <f>SUM(W6:W8,W11:W13,W16:W17,W23)</f>
        <v>0</v>
      </c>
      <c r="X61" s="102">
        <f t="shared" si="11"/>
        <v>6566</v>
      </c>
      <c r="Y61" s="103">
        <f t="shared" si="11"/>
        <v>5686</v>
      </c>
      <c r="Z61" s="102">
        <f t="shared" si="12"/>
        <v>5972</v>
      </c>
      <c r="AA61" s="103">
        <f t="shared" si="12"/>
        <v>5557</v>
      </c>
    </row>
    <row r="62" spans="1:27" ht="12" customHeight="1" x14ac:dyDescent="0.2">
      <c r="A62" s="93" t="s">
        <v>27</v>
      </c>
      <c r="B62" s="35">
        <f t="shared" ref="B62:AA62" si="13">SUM(B9:B10,B18,B24:B26)</f>
        <v>899</v>
      </c>
      <c r="C62" s="35">
        <f t="shared" si="13"/>
        <v>474</v>
      </c>
      <c r="D62" s="35">
        <f t="shared" si="13"/>
        <v>0</v>
      </c>
      <c r="E62" s="35">
        <f t="shared" si="13"/>
        <v>0</v>
      </c>
      <c r="F62" s="35">
        <f t="shared" si="13"/>
        <v>2067</v>
      </c>
      <c r="G62" s="35">
        <f t="shared" si="13"/>
        <v>857</v>
      </c>
      <c r="H62" s="35">
        <f t="shared" si="13"/>
        <v>0</v>
      </c>
      <c r="I62" s="35">
        <f t="shared" si="13"/>
        <v>0</v>
      </c>
      <c r="J62" s="35">
        <f t="shared" si="13"/>
        <v>158</v>
      </c>
      <c r="K62" s="35">
        <f t="shared" si="13"/>
        <v>6</v>
      </c>
      <c r="L62" s="35">
        <f t="shared" si="13"/>
        <v>1130</v>
      </c>
      <c r="M62" s="35">
        <f t="shared" si="13"/>
        <v>565</v>
      </c>
      <c r="N62" s="35">
        <f t="shared" si="13"/>
        <v>0</v>
      </c>
      <c r="O62" s="35">
        <f t="shared" si="13"/>
        <v>0</v>
      </c>
      <c r="P62" s="35">
        <f t="shared" si="13"/>
        <v>102</v>
      </c>
      <c r="Q62" s="35">
        <f t="shared" si="13"/>
        <v>51</v>
      </c>
      <c r="R62" s="35">
        <f t="shared" si="13"/>
        <v>0</v>
      </c>
      <c r="S62" s="35">
        <f t="shared" si="13"/>
        <v>0</v>
      </c>
      <c r="T62" s="63">
        <v>0</v>
      </c>
      <c r="U62" s="63">
        <v>0</v>
      </c>
      <c r="V62" s="63">
        <f>SUM(V9:V10,V18,V24:V26)</f>
        <v>0</v>
      </c>
      <c r="W62" s="64">
        <f>SUM(W9:W10,W18,W24:W26)</f>
        <v>0</v>
      </c>
      <c r="X62" s="104">
        <f t="shared" si="11"/>
        <v>4356</v>
      </c>
      <c r="Y62" s="105">
        <f t="shared" si="11"/>
        <v>1953</v>
      </c>
      <c r="Z62" s="104">
        <f t="shared" si="13"/>
        <v>4096</v>
      </c>
      <c r="AA62" s="105">
        <f t="shared" si="13"/>
        <v>1896</v>
      </c>
    </row>
    <row r="63" spans="1:27" ht="12" customHeight="1" thickBot="1" x14ac:dyDescent="0.25">
      <c r="A63" s="95" t="s">
        <v>17</v>
      </c>
      <c r="B63" s="28">
        <f t="shared" ref="B63:W63" si="14">SUM(B60:B62)</f>
        <v>2526</v>
      </c>
      <c r="C63" s="28">
        <f t="shared" si="14"/>
        <v>3253</v>
      </c>
      <c r="D63" s="28">
        <f t="shared" si="14"/>
        <v>0</v>
      </c>
      <c r="E63" s="28">
        <f t="shared" si="14"/>
        <v>0</v>
      </c>
      <c r="F63" s="28">
        <f t="shared" si="14"/>
        <v>6723</v>
      </c>
      <c r="G63" s="28">
        <f t="shared" si="14"/>
        <v>5197</v>
      </c>
      <c r="H63" s="28">
        <f t="shared" si="14"/>
        <v>0</v>
      </c>
      <c r="I63" s="28">
        <f t="shared" si="14"/>
        <v>0</v>
      </c>
      <c r="J63" s="28">
        <f t="shared" si="14"/>
        <v>485</v>
      </c>
      <c r="K63" s="28">
        <f t="shared" si="14"/>
        <v>18</v>
      </c>
      <c r="L63" s="28">
        <f t="shared" si="14"/>
        <v>4118</v>
      </c>
      <c r="M63" s="28">
        <f t="shared" si="14"/>
        <v>3512</v>
      </c>
      <c r="N63" s="28">
        <f t="shared" si="14"/>
        <v>0</v>
      </c>
      <c r="O63" s="28">
        <f t="shared" si="14"/>
        <v>0</v>
      </c>
      <c r="P63" s="28">
        <f t="shared" si="14"/>
        <v>530</v>
      </c>
      <c r="Q63" s="28">
        <f t="shared" si="14"/>
        <v>216</v>
      </c>
      <c r="R63" s="28">
        <f t="shared" si="14"/>
        <v>0</v>
      </c>
      <c r="S63" s="28">
        <f t="shared" si="14"/>
        <v>0</v>
      </c>
      <c r="T63" s="28">
        <f t="shared" si="14"/>
        <v>0</v>
      </c>
      <c r="U63" s="28">
        <f t="shared" si="14"/>
        <v>0</v>
      </c>
      <c r="V63" s="28">
        <f t="shared" si="14"/>
        <v>0</v>
      </c>
      <c r="W63" s="29">
        <f t="shared" si="14"/>
        <v>0</v>
      </c>
      <c r="X63" s="96">
        <f t="shared" si="11"/>
        <v>14382</v>
      </c>
      <c r="Y63" s="29">
        <f t="shared" si="11"/>
        <v>12196</v>
      </c>
      <c r="Z63" s="96">
        <f>SUM(Z60:Z62)</f>
        <v>13367</v>
      </c>
      <c r="AA63" s="29">
        <f>SUM(AA60:AA62)</f>
        <v>11962</v>
      </c>
    </row>
    <row r="64" spans="1:27" ht="12" customHeight="1" x14ac:dyDescent="0.2">
      <c r="A64" s="97" t="s">
        <v>18</v>
      </c>
      <c r="B64" s="37">
        <v>26</v>
      </c>
      <c r="C64" s="37">
        <f t="shared" ref="C64:S64" si="15">C28</f>
        <v>0</v>
      </c>
      <c r="D64" s="37">
        <f t="shared" si="15"/>
        <v>0</v>
      </c>
      <c r="E64" s="37">
        <f t="shared" si="15"/>
        <v>0</v>
      </c>
      <c r="F64" s="37">
        <v>36</v>
      </c>
      <c r="G64" s="37">
        <f t="shared" si="15"/>
        <v>0</v>
      </c>
      <c r="H64" s="37">
        <f t="shared" si="15"/>
        <v>0</v>
      </c>
      <c r="I64" s="37">
        <f t="shared" si="15"/>
        <v>0</v>
      </c>
      <c r="J64" s="37">
        <f t="shared" si="15"/>
        <v>0</v>
      </c>
      <c r="K64" s="37">
        <f t="shared" si="15"/>
        <v>0</v>
      </c>
      <c r="L64" s="37">
        <v>201</v>
      </c>
      <c r="M64" s="37">
        <f t="shared" si="15"/>
        <v>0</v>
      </c>
      <c r="N64" s="37">
        <f t="shared" si="15"/>
        <v>0</v>
      </c>
      <c r="O64" s="37">
        <f t="shared" si="15"/>
        <v>0</v>
      </c>
      <c r="P64" s="37">
        <v>3</v>
      </c>
      <c r="Q64" s="37">
        <f t="shared" si="15"/>
        <v>0</v>
      </c>
      <c r="R64" s="37">
        <f t="shared" si="15"/>
        <v>0</v>
      </c>
      <c r="S64" s="37">
        <f t="shared" si="15"/>
        <v>0</v>
      </c>
      <c r="T64" s="63">
        <v>0</v>
      </c>
      <c r="U64" s="63">
        <v>0</v>
      </c>
      <c r="V64" s="63">
        <f>V28</f>
        <v>0</v>
      </c>
      <c r="W64" s="64">
        <f>W28</f>
        <v>0</v>
      </c>
      <c r="X64" s="98">
        <f t="shared" si="11"/>
        <v>266</v>
      </c>
      <c r="Y64" s="99">
        <f t="shared" si="11"/>
        <v>0</v>
      </c>
      <c r="Z64" s="98">
        <f>SUM(B64,F64,L64)</f>
        <v>263</v>
      </c>
      <c r="AA64" s="99">
        <f>SUM(C64,G64,M64,U64)</f>
        <v>0</v>
      </c>
    </row>
    <row r="65" spans="1:27" ht="12" customHeight="1" thickBot="1" x14ac:dyDescent="0.25">
      <c r="A65" s="95" t="s">
        <v>19</v>
      </c>
      <c r="B65" s="28">
        <f t="shared" ref="B65:W65" si="16">SUM(B63:B64)</f>
        <v>2552</v>
      </c>
      <c r="C65" s="28">
        <f t="shared" si="16"/>
        <v>3253</v>
      </c>
      <c r="D65" s="28">
        <f t="shared" si="16"/>
        <v>0</v>
      </c>
      <c r="E65" s="28">
        <f t="shared" si="16"/>
        <v>0</v>
      </c>
      <c r="F65" s="28">
        <f t="shared" si="16"/>
        <v>6759</v>
      </c>
      <c r="G65" s="28">
        <f t="shared" si="16"/>
        <v>5197</v>
      </c>
      <c r="H65" s="28">
        <f t="shared" si="16"/>
        <v>0</v>
      </c>
      <c r="I65" s="28">
        <f t="shared" si="16"/>
        <v>0</v>
      </c>
      <c r="J65" s="28">
        <f t="shared" si="16"/>
        <v>485</v>
      </c>
      <c r="K65" s="28">
        <f t="shared" si="16"/>
        <v>18</v>
      </c>
      <c r="L65" s="28">
        <f t="shared" si="16"/>
        <v>4319</v>
      </c>
      <c r="M65" s="28">
        <f t="shared" si="16"/>
        <v>3512</v>
      </c>
      <c r="N65" s="28">
        <f t="shared" si="16"/>
        <v>0</v>
      </c>
      <c r="O65" s="28">
        <f t="shared" si="16"/>
        <v>0</v>
      </c>
      <c r="P65" s="28">
        <f t="shared" si="16"/>
        <v>533</v>
      </c>
      <c r="Q65" s="28">
        <f t="shared" si="16"/>
        <v>216</v>
      </c>
      <c r="R65" s="28">
        <f t="shared" si="16"/>
        <v>0</v>
      </c>
      <c r="S65" s="28">
        <f t="shared" si="16"/>
        <v>0</v>
      </c>
      <c r="T65" s="28">
        <f t="shared" si="16"/>
        <v>0</v>
      </c>
      <c r="U65" s="28">
        <f t="shared" si="16"/>
        <v>0</v>
      </c>
      <c r="V65" s="28">
        <f t="shared" si="16"/>
        <v>0</v>
      </c>
      <c r="W65" s="29">
        <f t="shared" si="16"/>
        <v>0</v>
      </c>
      <c r="X65" s="96">
        <f t="shared" si="11"/>
        <v>14648</v>
      </c>
      <c r="Y65" s="29">
        <f t="shared" si="11"/>
        <v>12196</v>
      </c>
      <c r="Z65" s="96">
        <f>SUM(B65,F65,L65)</f>
        <v>13630</v>
      </c>
      <c r="AA65" s="29">
        <f>SUM(C65,G65,M65)</f>
        <v>11962</v>
      </c>
    </row>
    <row r="66" spans="1:27" ht="12" customHeight="1" x14ac:dyDescent="0.2">
      <c r="A66" s="79" t="s">
        <v>28</v>
      </c>
    </row>
    <row r="67" spans="1:27" ht="12" customHeight="1" x14ac:dyDescent="0.2">
      <c r="A67" s="77" t="s">
        <v>292</v>
      </c>
    </row>
  </sheetData>
  <mergeCells count="43">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Z4:AA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AB67"/>
  <sheetViews>
    <sheetView showGridLines="0" zoomScaleNormal="100" workbookViewId="0">
      <pane xSplit="1" ySplit="5" topLeftCell="B6"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8" width="12.44140625" style="54" hidden="1" customWidth="1"/>
    <col min="19" max="19" width="19.33203125" style="54" hidden="1" customWidth="1"/>
    <col min="20" max="21" width="7.6640625" style="54" customWidth="1"/>
    <col min="22" max="23" width="7.6640625" style="54" hidden="1" customWidth="1"/>
    <col min="24" max="27" width="7.6640625" style="54" customWidth="1"/>
    <col min="28" max="16384" width="11.44140625" style="54"/>
  </cols>
  <sheetData>
    <row r="1" spans="1:27" s="52" customFormat="1" ht="59.25" customHeight="1" thickBot="1" x14ac:dyDescent="0.3">
      <c r="A1" s="51"/>
      <c r="B1" s="432" t="s">
        <v>200</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c r="Q2" s="112"/>
      <c r="T2" s="112"/>
      <c r="U2" s="112"/>
    </row>
    <row r="3" spans="1:27" ht="19.5" customHeight="1" thickBot="1" x14ac:dyDescent="0.35">
      <c r="A3" s="50" t="s">
        <v>201</v>
      </c>
      <c r="B3" s="2"/>
      <c r="C3" s="2"/>
      <c r="D3" s="2"/>
      <c r="E3" s="2"/>
      <c r="F3" s="2"/>
      <c r="G3" s="2"/>
      <c r="H3" s="2"/>
      <c r="I3" s="2"/>
      <c r="J3" s="2"/>
      <c r="K3" s="2"/>
      <c r="L3" s="2"/>
      <c r="M3" s="2"/>
    </row>
    <row r="4" spans="1:27" ht="34.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433"/>
      <c r="X4" s="417" t="s">
        <v>19</v>
      </c>
      <c r="Y4" s="404"/>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6" t="s">
        <v>10</v>
      </c>
      <c r="Z5" s="57" t="s">
        <v>9</v>
      </c>
      <c r="AA5" s="56" t="s">
        <v>10</v>
      </c>
    </row>
    <row r="6" spans="1:27" ht="12" customHeight="1" x14ac:dyDescent="0.2">
      <c r="A6" s="92">
        <v>1</v>
      </c>
      <c r="B6" s="176">
        <v>3114.0000000000018</v>
      </c>
      <c r="C6" s="176">
        <v>7003</v>
      </c>
      <c r="D6" s="34">
        <v>0</v>
      </c>
      <c r="E6" s="176">
        <v>63</v>
      </c>
      <c r="F6" s="176">
        <v>9226.0000000000055</v>
      </c>
      <c r="G6" s="176">
        <v>12200.000000000002</v>
      </c>
      <c r="H6" s="176">
        <v>62</v>
      </c>
      <c r="I6" s="176">
        <v>170</v>
      </c>
      <c r="J6" s="176">
        <v>482.00000000000011</v>
      </c>
      <c r="K6" s="34">
        <v>0</v>
      </c>
      <c r="L6" s="176">
        <v>7345.9999999999991</v>
      </c>
      <c r="M6" s="176">
        <v>7947</v>
      </c>
      <c r="N6" s="176">
        <v>0</v>
      </c>
      <c r="O6" s="176">
        <v>28</v>
      </c>
      <c r="P6" s="176">
        <v>2429.0000000000005</v>
      </c>
      <c r="Q6" s="34">
        <v>2769.0000000000005</v>
      </c>
      <c r="R6" s="34"/>
      <c r="S6" s="34"/>
      <c r="T6" s="33">
        <v>15296.000000000007</v>
      </c>
      <c r="U6" s="33">
        <v>28072.000000000007</v>
      </c>
      <c r="V6" s="33">
        <v>0</v>
      </c>
      <c r="W6" s="125">
        <v>0</v>
      </c>
      <c r="X6" s="102">
        <f>+B6+D6+F6+H6+J6+L6+N6+P6+T6</f>
        <v>37955.000000000015</v>
      </c>
      <c r="Y6" s="103">
        <f t="shared" ref="X6:Y26" si="0">+C6+E6+G6+I6+K6+M6+O6+Q6+U6</f>
        <v>58252.000000000007</v>
      </c>
      <c r="Z6" s="102">
        <f t="shared" ref="Z6:AA26" si="1">+B6+F6+L6+T6</f>
        <v>34982.000000000015</v>
      </c>
      <c r="AA6" s="103">
        <f t="shared" si="1"/>
        <v>55222.000000000007</v>
      </c>
    </row>
    <row r="7" spans="1:27" ht="12" customHeight="1" x14ac:dyDescent="0.2">
      <c r="A7" s="92">
        <v>2</v>
      </c>
      <c r="B7" s="34">
        <v>2451</v>
      </c>
      <c r="C7" s="34">
        <v>4263.0000000000036</v>
      </c>
      <c r="D7" s="34">
        <v>0</v>
      </c>
      <c r="E7" s="34">
        <v>40</v>
      </c>
      <c r="F7" s="34">
        <v>6639.9999999999964</v>
      </c>
      <c r="G7" s="34">
        <v>8766.9999999999982</v>
      </c>
      <c r="H7" s="34">
        <v>67</v>
      </c>
      <c r="I7" s="34">
        <v>475.00000000000006</v>
      </c>
      <c r="J7" s="34">
        <v>306.99999999999994</v>
      </c>
      <c r="K7" s="34">
        <v>0</v>
      </c>
      <c r="L7" s="34">
        <v>6446.0000000000073</v>
      </c>
      <c r="M7" s="34">
        <v>4601.0000000000009</v>
      </c>
      <c r="N7" s="34">
        <v>0</v>
      </c>
      <c r="O7" s="34">
        <v>0</v>
      </c>
      <c r="P7" s="34">
        <v>903</v>
      </c>
      <c r="Q7" s="34">
        <v>183</v>
      </c>
      <c r="R7" s="34"/>
      <c r="S7" s="34"/>
      <c r="T7" s="33">
        <v>3011.9999999999991</v>
      </c>
      <c r="U7" s="33">
        <v>4108.9999999999973</v>
      </c>
      <c r="V7" s="33">
        <v>0</v>
      </c>
      <c r="W7" s="125">
        <v>0</v>
      </c>
      <c r="X7" s="102">
        <f t="shared" si="0"/>
        <v>19826.000000000004</v>
      </c>
      <c r="Y7" s="103">
        <f t="shared" si="0"/>
        <v>22438</v>
      </c>
      <c r="Z7" s="102">
        <f t="shared" si="1"/>
        <v>18549.000000000004</v>
      </c>
      <c r="AA7" s="103">
        <f t="shared" si="1"/>
        <v>21740</v>
      </c>
    </row>
    <row r="8" spans="1:27" ht="12" customHeight="1" x14ac:dyDescent="0.2">
      <c r="A8" s="93">
        <v>3</v>
      </c>
      <c r="B8" s="35">
        <v>1556</v>
      </c>
      <c r="C8" s="35">
        <v>2413.9999999999986</v>
      </c>
      <c r="D8" s="35">
        <v>18</v>
      </c>
      <c r="E8" s="35">
        <v>0</v>
      </c>
      <c r="F8" s="35">
        <v>4978.9999999999964</v>
      </c>
      <c r="G8" s="35">
        <v>5282.9999999999991</v>
      </c>
      <c r="H8" s="35">
        <v>165</v>
      </c>
      <c r="I8" s="35">
        <v>0</v>
      </c>
      <c r="J8" s="35">
        <v>338</v>
      </c>
      <c r="K8" s="35">
        <v>0</v>
      </c>
      <c r="L8" s="35">
        <v>2762.9999999999991</v>
      </c>
      <c r="M8" s="35">
        <v>4082.0000000000009</v>
      </c>
      <c r="N8" s="35">
        <v>0</v>
      </c>
      <c r="O8" s="35">
        <v>0</v>
      </c>
      <c r="P8" s="35">
        <v>3114.9999999999991</v>
      </c>
      <c r="Q8" s="35">
        <v>233</v>
      </c>
      <c r="R8" s="35"/>
      <c r="S8" s="35"/>
      <c r="T8" s="63">
        <v>2524</v>
      </c>
      <c r="U8" s="63">
        <v>3753.9999999999986</v>
      </c>
      <c r="V8" s="63">
        <v>0</v>
      </c>
      <c r="W8" s="126">
        <v>0</v>
      </c>
      <c r="X8" s="104">
        <f t="shared" si="0"/>
        <v>15457.999999999996</v>
      </c>
      <c r="Y8" s="105">
        <f t="shared" si="0"/>
        <v>15765.999999999998</v>
      </c>
      <c r="Z8" s="104">
        <f t="shared" si="1"/>
        <v>11821.999999999996</v>
      </c>
      <c r="AA8" s="105">
        <f t="shared" si="1"/>
        <v>15532.999999999998</v>
      </c>
    </row>
    <row r="9" spans="1:27" ht="12" customHeight="1" x14ac:dyDescent="0.2">
      <c r="A9" s="94">
        <v>4</v>
      </c>
      <c r="B9" s="34">
        <v>2932.0000000000009</v>
      </c>
      <c r="C9" s="34">
        <v>1665</v>
      </c>
      <c r="D9" s="34">
        <v>0</v>
      </c>
      <c r="E9" s="34">
        <v>0</v>
      </c>
      <c r="F9" s="34">
        <v>6238.9999999999982</v>
      </c>
      <c r="G9" s="34">
        <v>3003</v>
      </c>
      <c r="H9" s="34">
        <v>61.000000000000007</v>
      </c>
      <c r="I9" s="34">
        <v>0</v>
      </c>
      <c r="J9" s="34">
        <v>368.99999999999994</v>
      </c>
      <c r="K9" s="34">
        <v>0</v>
      </c>
      <c r="L9" s="34">
        <v>6190.0000000000009</v>
      </c>
      <c r="M9" s="34">
        <v>1951</v>
      </c>
      <c r="N9" s="34">
        <v>0</v>
      </c>
      <c r="O9" s="34">
        <v>0</v>
      </c>
      <c r="P9" s="34">
        <v>1626</v>
      </c>
      <c r="Q9" s="36">
        <v>248.00000000000003</v>
      </c>
      <c r="R9" s="36"/>
      <c r="S9" s="36"/>
      <c r="T9" s="74">
        <v>936</v>
      </c>
      <c r="U9" s="74">
        <v>1830.0000000000009</v>
      </c>
      <c r="V9" s="74">
        <v>0</v>
      </c>
      <c r="W9" s="127">
        <v>0</v>
      </c>
      <c r="X9" s="106">
        <f t="shared" si="0"/>
        <v>18353</v>
      </c>
      <c r="Y9" s="107">
        <f t="shared" si="0"/>
        <v>8697</v>
      </c>
      <c r="Z9" s="106">
        <f t="shared" si="1"/>
        <v>16297</v>
      </c>
      <c r="AA9" s="107">
        <f t="shared" si="1"/>
        <v>8449</v>
      </c>
    </row>
    <row r="10" spans="1:27" ht="12" customHeight="1" x14ac:dyDescent="0.2">
      <c r="A10" s="92">
        <v>5</v>
      </c>
      <c r="B10" s="34">
        <v>4416.9999999999991</v>
      </c>
      <c r="C10" s="34">
        <v>1717.9999999999995</v>
      </c>
      <c r="D10" s="34">
        <v>10</v>
      </c>
      <c r="E10" s="34">
        <v>5</v>
      </c>
      <c r="F10" s="34">
        <v>9237.9999999999909</v>
      </c>
      <c r="G10" s="34">
        <v>3919.0000000000014</v>
      </c>
      <c r="H10" s="34">
        <v>138</v>
      </c>
      <c r="I10" s="34">
        <v>123</v>
      </c>
      <c r="J10" s="34">
        <v>477.00000000000006</v>
      </c>
      <c r="K10" s="34">
        <v>46</v>
      </c>
      <c r="L10" s="34">
        <v>5443.9999999999973</v>
      </c>
      <c r="M10" s="34">
        <v>2157.9999999999995</v>
      </c>
      <c r="N10" s="34">
        <v>0</v>
      </c>
      <c r="O10" s="34">
        <v>126.99999999999999</v>
      </c>
      <c r="P10" s="34">
        <v>1456</v>
      </c>
      <c r="Q10" s="34">
        <v>275</v>
      </c>
      <c r="R10" s="34"/>
      <c r="S10" s="34"/>
      <c r="T10" s="33">
        <v>482</v>
      </c>
      <c r="U10" s="33">
        <v>174</v>
      </c>
      <c r="V10" s="33">
        <v>0</v>
      </c>
      <c r="W10" s="125">
        <v>0</v>
      </c>
      <c r="X10" s="102">
        <f t="shared" si="0"/>
        <v>21661.999999999985</v>
      </c>
      <c r="Y10" s="103">
        <f t="shared" si="0"/>
        <v>8545</v>
      </c>
      <c r="Z10" s="102">
        <f t="shared" si="1"/>
        <v>19580.999999999985</v>
      </c>
      <c r="AA10" s="103">
        <f t="shared" si="1"/>
        <v>7969</v>
      </c>
    </row>
    <row r="11" spans="1:27" ht="12" customHeight="1" x14ac:dyDescent="0.2">
      <c r="A11" s="93">
        <v>6</v>
      </c>
      <c r="B11" s="35">
        <v>3233.0000000000009</v>
      </c>
      <c r="C11" s="35">
        <v>1996.0000000000007</v>
      </c>
      <c r="D11" s="35">
        <v>45</v>
      </c>
      <c r="E11" s="35">
        <v>6</v>
      </c>
      <c r="F11" s="35">
        <v>9809.0000000000073</v>
      </c>
      <c r="G11" s="35">
        <v>4655</v>
      </c>
      <c r="H11" s="35">
        <v>140</v>
      </c>
      <c r="I11" s="35">
        <v>68</v>
      </c>
      <c r="J11" s="35">
        <v>301</v>
      </c>
      <c r="K11" s="35">
        <v>0</v>
      </c>
      <c r="L11" s="35">
        <v>6663.9999999999964</v>
      </c>
      <c r="M11" s="35">
        <v>5521.0000000000009</v>
      </c>
      <c r="N11" s="35">
        <v>0</v>
      </c>
      <c r="O11" s="35">
        <v>0</v>
      </c>
      <c r="P11" s="35">
        <v>1172</v>
      </c>
      <c r="Q11" s="35">
        <v>261</v>
      </c>
      <c r="R11" s="35"/>
      <c r="S11" s="35"/>
      <c r="T11" s="63">
        <v>2914</v>
      </c>
      <c r="U11" s="63">
        <v>2763.0000000000009</v>
      </c>
      <c r="V11" s="63">
        <v>0</v>
      </c>
      <c r="W11" s="126">
        <v>0</v>
      </c>
      <c r="X11" s="104">
        <f t="shared" si="0"/>
        <v>24278.000000000004</v>
      </c>
      <c r="Y11" s="105">
        <f t="shared" si="0"/>
        <v>15270.000000000004</v>
      </c>
      <c r="Z11" s="104">
        <f t="shared" si="1"/>
        <v>22620.000000000004</v>
      </c>
      <c r="AA11" s="105">
        <f t="shared" si="1"/>
        <v>14935.000000000004</v>
      </c>
    </row>
    <row r="12" spans="1:27" ht="12" customHeight="1" x14ac:dyDescent="0.2">
      <c r="A12" s="94">
        <v>7</v>
      </c>
      <c r="B12" s="34">
        <v>2489.0000000000005</v>
      </c>
      <c r="C12" s="34">
        <v>3288.9999999999982</v>
      </c>
      <c r="D12" s="34">
        <v>0</v>
      </c>
      <c r="E12" s="34">
        <v>0</v>
      </c>
      <c r="F12" s="34">
        <v>6393.0000000000082</v>
      </c>
      <c r="G12" s="34">
        <v>6931.9999999999991</v>
      </c>
      <c r="H12" s="34">
        <v>0</v>
      </c>
      <c r="I12" s="34">
        <v>54.999999999999993</v>
      </c>
      <c r="J12" s="34">
        <v>178</v>
      </c>
      <c r="K12" s="34">
        <v>0</v>
      </c>
      <c r="L12" s="34">
        <v>4780.9999999999991</v>
      </c>
      <c r="M12" s="34">
        <v>6356.0000000000009</v>
      </c>
      <c r="N12" s="34">
        <v>0</v>
      </c>
      <c r="O12" s="34">
        <v>0</v>
      </c>
      <c r="P12" s="36">
        <v>1826.9999999999998</v>
      </c>
      <c r="Q12" s="36">
        <v>197.99999999999997</v>
      </c>
      <c r="R12" s="36"/>
      <c r="S12" s="36"/>
      <c r="T12" s="74">
        <v>2947.0000000000005</v>
      </c>
      <c r="U12" s="74">
        <v>4068</v>
      </c>
      <c r="V12" s="74">
        <v>0</v>
      </c>
      <c r="W12" s="127">
        <v>0</v>
      </c>
      <c r="X12" s="106">
        <f t="shared" si="0"/>
        <v>18615.000000000007</v>
      </c>
      <c r="Y12" s="107">
        <f t="shared" si="0"/>
        <v>20897.999999999996</v>
      </c>
      <c r="Z12" s="106">
        <f t="shared" si="1"/>
        <v>16610.000000000007</v>
      </c>
      <c r="AA12" s="107">
        <f t="shared" si="1"/>
        <v>20644.999999999996</v>
      </c>
    </row>
    <row r="13" spans="1:27" ht="12" customHeight="1" x14ac:dyDescent="0.2">
      <c r="A13" s="92">
        <v>8</v>
      </c>
      <c r="B13" s="34">
        <v>2801</v>
      </c>
      <c r="C13" s="34">
        <v>3393.0000000000005</v>
      </c>
      <c r="D13" s="34">
        <v>20</v>
      </c>
      <c r="E13" s="34">
        <v>42</v>
      </c>
      <c r="F13" s="34">
        <v>6977.0000000000018</v>
      </c>
      <c r="G13" s="34">
        <v>6742.9999999999991</v>
      </c>
      <c r="H13" s="34">
        <v>224.00000000000003</v>
      </c>
      <c r="I13" s="34">
        <v>68.999999999999986</v>
      </c>
      <c r="J13" s="34">
        <v>160.99999999999997</v>
      </c>
      <c r="K13" s="34">
        <v>0</v>
      </c>
      <c r="L13" s="34">
        <v>3818.9999999999991</v>
      </c>
      <c r="M13" s="34">
        <v>4124</v>
      </c>
      <c r="N13" s="34">
        <v>0</v>
      </c>
      <c r="O13" s="34">
        <v>0</v>
      </c>
      <c r="P13" s="34">
        <v>1590.0000000000002</v>
      </c>
      <c r="Q13" s="34">
        <v>63</v>
      </c>
      <c r="R13" s="34"/>
      <c r="S13" s="34"/>
      <c r="T13" s="33">
        <v>3568</v>
      </c>
      <c r="U13" s="33">
        <v>3042.0000000000005</v>
      </c>
      <c r="V13" s="33">
        <v>0</v>
      </c>
      <c r="W13" s="125">
        <v>0</v>
      </c>
      <c r="X13" s="102">
        <f t="shared" si="0"/>
        <v>19160</v>
      </c>
      <c r="Y13" s="103">
        <f t="shared" si="0"/>
        <v>17476</v>
      </c>
      <c r="Z13" s="102">
        <f t="shared" si="1"/>
        <v>17165</v>
      </c>
      <c r="AA13" s="103">
        <f t="shared" si="1"/>
        <v>17302</v>
      </c>
    </row>
    <row r="14" spans="1:27" ht="12" customHeight="1" x14ac:dyDescent="0.2">
      <c r="A14" s="93">
        <v>9</v>
      </c>
      <c r="B14" s="35">
        <v>2669.0000000000005</v>
      </c>
      <c r="C14" s="35">
        <v>6947.9999999999945</v>
      </c>
      <c r="D14" s="35">
        <v>25</v>
      </c>
      <c r="E14" s="35">
        <v>8</v>
      </c>
      <c r="F14" s="35">
        <v>6042</v>
      </c>
      <c r="G14" s="35">
        <v>11785.999999999996</v>
      </c>
      <c r="H14" s="35">
        <v>342.00000000000006</v>
      </c>
      <c r="I14" s="35">
        <v>294.00000000000006</v>
      </c>
      <c r="J14" s="35">
        <v>201.00000000000003</v>
      </c>
      <c r="K14" s="35">
        <v>40</v>
      </c>
      <c r="L14" s="35">
        <v>3739.0000000000009</v>
      </c>
      <c r="M14" s="35">
        <v>7021</v>
      </c>
      <c r="N14" s="35">
        <v>0</v>
      </c>
      <c r="O14" s="35">
        <v>58</v>
      </c>
      <c r="P14" s="35">
        <v>269</v>
      </c>
      <c r="Q14" s="35">
        <v>209</v>
      </c>
      <c r="R14" s="35"/>
      <c r="S14" s="35"/>
      <c r="T14" s="63">
        <v>3071</v>
      </c>
      <c r="U14" s="63">
        <v>3124</v>
      </c>
      <c r="V14" s="63">
        <v>0</v>
      </c>
      <c r="W14" s="126">
        <v>0</v>
      </c>
      <c r="X14" s="104">
        <f t="shared" si="0"/>
        <v>16358</v>
      </c>
      <c r="Y14" s="105">
        <f t="shared" si="0"/>
        <v>29487.999999999993</v>
      </c>
      <c r="Z14" s="104">
        <f t="shared" si="1"/>
        <v>15521</v>
      </c>
      <c r="AA14" s="105">
        <f t="shared" si="1"/>
        <v>28878.999999999993</v>
      </c>
    </row>
    <row r="15" spans="1:27" ht="12" customHeight="1" x14ac:dyDescent="0.2">
      <c r="A15" s="94">
        <v>10</v>
      </c>
      <c r="B15" s="36">
        <v>2753.0000000000018</v>
      </c>
      <c r="C15" s="36">
        <v>9205.0000000000146</v>
      </c>
      <c r="D15" s="34">
        <v>0</v>
      </c>
      <c r="E15" s="34">
        <v>0</v>
      </c>
      <c r="F15" s="36">
        <v>6276.9999999999964</v>
      </c>
      <c r="G15" s="36">
        <v>16966.000000000004</v>
      </c>
      <c r="H15" s="36">
        <v>40</v>
      </c>
      <c r="I15" s="34">
        <v>0</v>
      </c>
      <c r="J15" s="36">
        <v>129</v>
      </c>
      <c r="K15" s="34">
        <v>0</v>
      </c>
      <c r="L15" s="36">
        <v>5954.0000000000027</v>
      </c>
      <c r="M15" s="36">
        <v>12310</v>
      </c>
      <c r="N15" s="34">
        <v>0</v>
      </c>
      <c r="O15" s="34">
        <v>0</v>
      </c>
      <c r="P15" s="36">
        <v>562</v>
      </c>
      <c r="Q15" s="36">
        <v>156</v>
      </c>
      <c r="R15" s="36"/>
      <c r="S15" s="36"/>
      <c r="T15" s="74">
        <v>3827.0000000000005</v>
      </c>
      <c r="U15" s="74">
        <v>4818.9999999999991</v>
      </c>
      <c r="V15" s="74">
        <v>0</v>
      </c>
      <c r="W15" s="127">
        <v>0</v>
      </c>
      <c r="X15" s="106">
        <f t="shared" si="0"/>
        <v>19542</v>
      </c>
      <c r="Y15" s="107">
        <f t="shared" si="0"/>
        <v>43456.000000000015</v>
      </c>
      <c r="Z15" s="106">
        <f t="shared" si="1"/>
        <v>18811</v>
      </c>
      <c r="AA15" s="107">
        <f t="shared" si="1"/>
        <v>43300.000000000015</v>
      </c>
    </row>
    <row r="16" spans="1:27" ht="12" customHeight="1" x14ac:dyDescent="0.2">
      <c r="A16" s="92">
        <v>11</v>
      </c>
      <c r="B16" s="34">
        <v>1767.9999999999998</v>
      </c>
      <c r="C16" s="34">
        <v>3422.9999999999991</v>
      </c>
      <c r="D16" s="34">
        <v>0</v>
      </c>
      <c r="E16" s="34">
        <v>0</v>
      </c>
      <c r="F16" s="34">
        <v>6969.9999999999991</v>
      </c>
      <c r="G16" s="34">
        <v>7334.0000000000018</v>
      </c>
      <c r="H16" s="34">
        <v>0</v>
      </c>
      <c r="I16" s="34">
        <v>53.000000000000007</v>
      </c>
      <c r="J16" s="34">
        <v>177</v>
      </c>
      <c r="K16" s="34">
        <v>54</v>
      </c>
      <c r="L16" s="34">
        <v>3877.0000000000009</v>
      </c>
      <c r="M16" s="34">
        <v>4417.9999999999964</v>
      </c>
      <c r="N16" s="34">
        <v>0</v>
      </c>
      <c r="O16" s="34">
        <v>0</v>
      </c>
      <c r="P16" s="34">
        <v>654.99999999999989</v>
      </c>
      <c r="Q16" s="34">
        <v>500</v>
      </c>
      <c r="R16" s="34"/>
      <c r="S16" s="34"/>
      <c r="T16" s="34">
        <v>0</v>
      </c>
      <c r="U16" s="33">
        <v>991</v>
      </c>
      <c r="V16" s="33">
        <v>0</v>
      </c>
      <c r="W16" s="125">
        <v>0</v>
      </c>
      <c r="X16" s="102">
        <f t="shared" si="0"/>
        <v>13447</v>
      </c>
      <c r="Y16" s="103">
        <f t="shared" si="0"/>
        <v>16772.999999999996</v>
      </c>
      <c r="Z16" s="102">
        <f t="shared" si="1"/>
        <v>12615</v>
      </c>
      <c r="AA16" s="103">
        <f t="shared" si="1"/>
        <v>16165.999999999996</v>
      </c>
    </row>
    <row r="17" spans="1:28" ht="12" customHeight="1" x14ac:dyDescent="0.2">
      <c r="A17" s="93">
        <v>12</v>
      </c>
      <c r="B17" s="35">
        <v>2200.9999999999995</v>
      </c>
      <c r="C17" s="35">
        <v>2099</v>
      </c>
      <c r="D17" s="35">
        <v>0</v>
      </c>
      <c r="E17" s="35">
        <v>0</v>
      </c>
      <c r="F17" s="35">
        <v>5628.0000000000018</v>
      </c>
      <c r="G17" s="35">
        <v>4305.9999999999982</v>
      </c>
      <c r="H17" s="35">
        <v>56</v>
      </c>
      <c r="I17" s="35">
        <v>42</v>
      </c>
      <c r="J17" s="35">
        <v>219</v>
      </c>
      <c r="K17" s="35">
        <v>0</v>
      </c>
      <c r="L17" s="35">
        <v>2487</v>
      </c>
      <c r="M17" s="35">
        <v>2570</v>
      </c>
      <c r="N17" s="35">
        <v>0</v>
      </c>
      <c r="O17" s="35">
        <v>0</v>
      </c>
      <c r="P17" s="35">
        <v>439</v>
      </c>
      <c r="Q17" s="35">
        <v>142</v>
      </c>
      <c r="R17" s="35"/>
      <c r="S17" s="35"/>
      <c r="T17" s="34">
        <v>0</v>
      </c>
      <c r="U17" s="63">
        <v>2317.9999999999995</v>
      </c>
      <c r="V17" s="63">
        <v>0</v>
      </c>
      <c r="W17" s="126">
        <v>0</v>
      </c>
      <c r="X17" s="104">
        <f t="shared" si="0"/>
        <v>11030.000000000002</v>
      </c>
      <c r="Y17" s="105">
        <f t="shared" si="0"/>
        <v>11476.999999999998</v>
      </c>
      <c r="Z17" s="104">
        <f t="shared" si="1"/>
        <v>10316.000000000002</v>
      </c>
      <c r="AA17" s="105">
        <f t="shared" si="1"/>
        <v>11292.999999999998</v>
      </c>
    </row>
    <row r="18" spans="1:28" ht="12" customHeight="1" x14ac:dyDescent="0.2">
      <c r="A18" s="94">
        <v>13</v>
      </c>
      <c r="B18" s="36">
        <v>2541.0000000000009</v>
      </c>
      <c r="C18" s="36">
        <v>1741.0000000000002</v>
      </c>
      <c r="D18" s="34">
        <v>0</v>
      </c>
      <c r="E18" s="34">
        <v>0</v>
      </c>
      <c r="F18" s="36">
        <v>7543.9999999999973</v>
      </c>
      <c r="G18" s="36">
        <v>3596.9999999999995</v>
      </c>
      <c r="H18" s="34">
        <v>0</v>
      </c>
      <c r="I18" s="34">
        <v>0</v>
      </c>
      <c r="J18" s="36">
        <v>176</v>
      </c>
      <c r="K18" s="34">
        <v>0</v>
      </c>
      <c r="L18" s="36">
        <v>7212</v>
      </c>
      <c r="M18" s="36">
        <v>2736.0000000000009</v>
      </c>
      <c r="N18" s="34">
        <v>0</v>
      </c>
      <c r="O18" s="34">
        <v>0</v>
      </c>
      <c r="P18" s="36">
        <v>487.00000000000011</v>
      </c>
      <c r="Q18" s="36">
        <v>121.00000000000003</v>
      </c>
      <c r="R18" s="36"/>
      <c r="S18" s="36"/>
      <c r="T18" s="74">
        <v>756</v>
      </c>
      <c r="U18" s="74">
        <v>110</v>
      </c>
      <c r="V18" s="74">
        <v>0</v>
      </c>
      <c r="W18" s="127">
        <v>0</v>
      </c>
      <c r="X18" s="106">
        <f t="shared" si="0"/>
        <v>18716</v>
      </c>
      <c r="Y18" s="107">
        <f t="shared" si="0"/>
        <v>8305.0000000000018</v>
      </c>
      <c r="Z18" s="106">
        <f t="shared" si="1"/>
        <v>18053</v>
      </c>
      <c r="AA18" s="107">
        <f t="shared" si="1"/>
        <v>8184.0000000000009</v>
      </c>
    </row>
    <row r="19" spans="1:28" ht="12" customHeight="1" x14ac:dyDescent="0.2">
      <c r="A19" s="92">
        <v>14</v>
      </c>
      <c r="B19" s="34">
        <v>1376.0000000000002</v>
      </c>
      <c r="C19" s="34">
        <v>1946.9999999999995</v>
      </c>
      <c r="D19" s="34">
        <v>0</v>
      </c>
      <c r="E19" s="34">
        <v>0</v>
      </c>
      <c r="F19" s="34">
        <v>3712.0000000000014</v>
      </c>
      <c r="G19" s="34">
        <v>3274</v>
      </c>
      <c r="H19" s="34">
        <v>60</v>
      </c>
      <c r="I19" s="34">
        <v>127</v>
      </c>
      <c r="J19" s="34">
        <v>180.99999999999997</v>
      </c>
      <c r="K19" s="34">
        <v>0</v>
      </c>
      <c r="L19" s="34">
        <v>2167.9999999999991</v>
      </c>
      <c r="M19" s="34">
        <v>1829.9999999999998</v>
      </c>
      <c r="N19" s="34">
        <v>0</v>
      </c>
      <c r="O19" s="34">
        <v>0</v>
      </c>
      <c r="P19" s="34">
        <v>582.00000000000011</v>
      </c>
      <c r="Q19" s="34">
        <v>130</v>
      </c>
      <c r="R19" s="34"/>
      <c r="S19" s="34"/>
      <c r="T19" s="33">
        <v>117</v>
      </c>
      <c r="U19" s="34">
        <v>0</v>
      </c>
      <c r="V19" s="33">
        <v>0</v>
      </c>
      <c r="W19" s="125">
        <v>0</v>
      </c>
      <c r="X19" s="102">
        <f t="shared" si="0"/>
        <v>8196</v>
      </c>
      <c r="Y19" s="103">
        <f t="shared" si="0"/>
        <v>7308</v>
      </c>
      <c r="Z19" s="102">
        <f t="shared" si="1"/>
        <v>7373.0000000000009</v>
      </c>
      <c r="AA19" s="103">
        <f t="shared" si="1"/>
        <v>7051</v>
      </c>
    </row>
    <row r="20" spans="1:28" ht="12" customHeight="1" x14ac:dyDescent="0.2">
      <c r="A20" s="93">
        <v>15</v>
      </c>
      <c r="B20" s="35">
        <v>1466.0000000000002</v>
      </c>
      <c r="C20" s="35">
        <v>2738.9999999999995</v>
      </c>
      <c r="D20" s="35">
        <v>19</v>
      </c>
      <c r="E20" s="35">
        <v>27</v>
      </c>
      <c r="F20" s="35">
        <v>5363</v>
      </c>
      <c r="G20" s="35">
        <v>5402.0000000000027</v>
      </c>
      <c r="H20" s="35">
        <v>82</v>
      </c>
      <c r="I20" s="35">
        <v>162</v>
      </c>
      <c r="J20" s="35">
        <v>95</v>
      </c>
      <c r="K20" s="35">
        <v>0</v>
      </c>
      <c r="L20" s="35">
        <v>2755.9999999999995</v>
      </c>
      <c r="M20" s="35">
        <v>3502.0000000000018</v>
      </c>
      <c r="N20" s="35">
        <v>0</v>
      </c>
      <c r="O20" s="35">
        <v>0</v>
      </c>
      <c r="P20" s="35">
        <v>288</v>
      </c>
      <c r="Q20" s="35">
        <v>523</v>
      </c>
      <c r="R20" s="35"/>
      <c r="S20" s="35"/>
      <c r="T20" s="63">
        <v>285</v>
      </c>
      <c r="U20" s="63">
        <v>676</v>
      </c>
      <c r="V20" s="63">
        <v>0</v>
      </c>
      <c r="W20" s="126">
        <v>0</v>
      </c>
      <c r="X20" s="104">
        <f t="shared" si="0"/>
        <v>10354</v>
      </c>
      <c r="Y20" s="105">
        <f t="shared" si="0"/>
        <v>13031.000000000004</v>
      </c>
      <c r="Z20" s="104">
        <f t="shared" si="1"/>
        <v>9870</v>
      </c>
      <c r="AA20" s="105">
        <f t="shared" si="1"/>
        <v>12319.000000000004</v>
      </c>
    </row>
    <row r="21" spans="1:28" ht="12" customHeight="1" x14ac:dyDescent="0.2">
      <c r="A21" s="94">
        <v>16</v>
      </c>
      <c r="B21" s="36">
        <v>1720</v>
      </c>
      <c r="C21" s="36">
        <v>2302.9999999999995</v>
      </c>
      <c r="D21" s="36">
        <v>9</v>
      </c>
      <c r="E21" s="34">
        <v>0</v>
      </c>
      <c r="F21" s="36">
        <v>5352.0000000000036</v>
      </c>
      <c r="G21" s="36">
        <v>3876.0000000000005</v>
      </c>
      <c r="H21" s="36">
        <v>158.99999999999997</v>
      </c>
      <c r="I21" s="36">
        <v>74</v>
      </c>
      <c r="J21" s="36">
        <v>65</v>
      </c>
      <c r="K21" s="34">
        <v>0</v>
      </c>
      <c r="L21" s="36">
        <v>880.99999999999989</v>
      </c>
      <c r="M21" s="36">
        <v>3069.9999999999995</v>
      </c>
      <c r="N21" s="34">
        <v>0</v>
      </c>
      <c r="O21" s="34">
        <v>0</v>
      </c>
      <c r="P21" s="36">
        <v>221</v>
      </c>
      <c r="Q21" s="34">
        <v>0</v>
      </c>
      <c r="R21" s="36"/>
      <c r="S21" s="36"/>
      <c r="T21" s="34">
        <v>0</v>
      </c>
      <c r="U21" s="74">
        <v>436</v>
      </c>
      <c r="V21" s="74">
        <v>0</v>
      </c>
      <c r="W21" s="127">
        <v>0</v>
      </c>
      <c r="X21" s="106">
        <f t="shared" si="0"/>
        <v>8407.0000000000036</v>
      </c>
      <c r="Y21" s="107">
        <f t="shared" si="0"/>
        <v>9759</v>
      </c>
      <c r="Z21" s="106">
        <f t="shared" si="1"/>
        <v>7953.0000000000036</v>
      </c>
      <c r="AA21" s="107">
        <f t="shared" si="1"/>
        <v>9685</v>
      </c>
    </row>
    <row r="22" spans="1:28" ht="12" customHeight="1" x14ac:dyDescent="0.2">
      <c r="A22" s="92">
        <v>17</v>
      </c>
      <c r="B22" s="34">
        <v>1744</v>
      </c>
      <c r="C22" s="34">
        <v>3195.9999999999995</v>
      </c>
      <c r="D22" s="34">
        <v>6</v>
      </c>
      <c r="E22" s="34">
        <v>0</v>
      </c>
      <c r="F22" s="34">
        <v>6385.9999999999991</v>
      </c>
      <c r="G22" s="34">
        <v>6707.9999999999991</v>
      </c>
      <c r="H22" s="34">
        <v>149</v>
      </c>
      <c r="I22" s="34">
        <v>0</v>
      </c>
      <c r="J22" s="34">
        <v>324</v>
      </c>
      <c r="K22" s="34">
        <v>20</v>
      </c>
      <c r="L22" s="34">
        <v>3933.9999999999986</v>
      </c>
      <c r="M22" s="34">
        <v>4497.0000000000027</v>
      </c>
      <c r="N22" s="34">
        <v>0</v>
      </c>
      <c r="O22" s="34">
        <v>0</v>
      </c>
      <c r="P22" s="34">
        <v>1036</v>
      </c>
      <c r="Q22" s="34">
        <v>0</v>
      </c>
      <c r="R22" s="34"/>
      <c r="S22" s="34"/>
      <c r="T22" s="33">
        <v>541</v>
      </c>
      <c r="U22" s="33">
        <v>578</v>
      </c>
      <c r="V22" s="33">
        <v>0</v>
      </c>
      <c r="W22" s="125">
        <v>0</v>
      </c>
      <c r="X22" s="102">
        <f t="shared" si="0"/>
        <v>14119.999999999998</v>
      </c>
      <c r="Y22" s="103">
        <f t="shared" si="0"/>
        <v>14999</v>
      </c>
      <c r="Z22" s="102">
        <f t="shared" si="1"/>
        <v>12604.999999999998</v>
      </c>
      <c r="AA22" s="103">
        <f t="shared" si="1"/>
        <v>14979</v>
      </c>
    </row>
    <row r="23" spans="1:28" ht="12" customHeight="1" x14ac:dyDescent="0.2">
      <c r="A23" s="93">
        <v>18</v>
      </c>
      <c r="B23" s="35">
        <v>2053</v>
      </c>
      <c r="C23" s="35">
        <v>3189.9999999999991</v>
      </c>
      <c r="D23" s="35">
        <v>181</v>
      </c>
      <c r="E23" s="35">
        <v>0</v>
      </c>
      <c r="F23" s="35">
        <v>5721.9999999999991</v>
      </c>
      <c r="G23" s="35">
        <v>6983.0000000000027</v>
      </c>
      <c r="H23" s="35">
        <v>277</v>
      </c>
      <c r="I23" s="35">
        <v>0</v>
      </c>
      <c r="J23" s="35">
        <v>197.00000000000006</v>
      </c>
      <c r="K23" s="34">
        <v>0</v>
      </c>
      <c r="L23" s="35">
        <v>5936.0000000000009</v>
      </c>
      <c r="M23" s="35">
        <v>4979.0000000000009</v>
      </c>
      <c r="N23" s="35">
        <v>0</v>
      </c>
      <c r="O23" s="35">
        <v>0</v>
      </c>
      <c r="P23" s="35">
        <v>713</v>
      </c>
      <c r="Q23" s="35">
        <v>104</v>
      </c>
      <c r="R23" s="35"/>
      <c r="S23" s="35"/>
      <c r="T23" s="63">
        <v>339</v>
      </c>
      <c r="U23" s="63">
        <v>554</v>
      </c>
      <c r="V23" s="63">
        <v>0</v>
      </c>
      <c r="W23" s="126">
        <v>0</v>
      </c>
      <c r="X23" s="104">
        <f t="shared" si="0"/>
        <v>15418</v>
      </c>
      <c r="Y23" s="105">
        <f t="shared" si="0"/>
        <v>15810.000000000004</v>
      </c>
      <c r="Z23" s="104">
        <f t="shared" si="1"/>
        <v>14050</v>
      </c>
      <c r="AA23" s="105">
        <f t="shared" si="1"/>
        <v>15706.000000000004</v>
      </c>
    </row>
    <row r="24" spans="1:28" ht="12" customHeight="1" x14ac:dyDescent="0.2">
      <c r="A24" s="94">
        <v>19</v>
      </c>
      <c r="B24" s="36">
        <v>4119.0000000000018</v>
      </c>
      <c r="C24" s="36">
        <v>1681.0000000000005</v>
      </c>
      <c r="D24" s="36">
        <v>73</v>
      </c>
      <c r="E24" s="34">
        <v>0</v>
      </c>
      <c r="F24" s="36">
        <v>9506.9999999999982</v>
      </c>
      <c r="G24" s="36">
        <v>4237</v>
      </c>
      <c r="H24" s="36">
        <v>214</v>
      </c>
      <c r="I24" s="34">
        <v>0</v>
      </c>
      <c r="J24" s="36">
        <v>476</v>
      </c>
      <c r="K24" s="36">
        <v>67</v>
      </c>
      <c r="L24" s="36">
        <v>2885</v>
      </c>
      <c r="M24" s="36">
        <v>3037.0000000000009</v>
      </c>
      <c r="N24" s="34">
        <v>0</v>
      </c>
      <c r="O24" s="34">
        <v>0</v>
      </c>
      <c r="P24" s="36">
        <v>824.99999999999989</v>
      </c>
      <c r="Q24" s="36">
        <v>251.00000000000006</v>
      </c>
      <c r="R24" s="36"/>
      <c r="S24" s="36"/>
      <c r="T24" s="74">
        <v>23</v>
      </c>
      <c r="U24" s="74">
        <v>360</v>
      </c>
      <c r="V24" s="74">
        <v>0</v>
      </c>
      <c r="W24" s="127">
        <v>0</v>
      </c>
      <c r="X24" s="106">
        <f t="shared" si="0"/>
        <v>18122</v>
      </c>
      <c r="Y24" s="107">
        <f t="shared" si="0"/>
        <v>9633</v>
      </c>
      <c r="Z24" s="106">
        <f t="shared" si="1"/>
        <v>16534</v>
      </c>
      <c r="AA24" s="107">
        <f t="shared" si="1"/>
        <v>9315</v>
      </c>
    </row>
    <row r="25" spans="1:28" ht="12" customHeight="1" x14ac:dyDescent="0.2">
      <c r="A25" s="92">
        <v>20</v>
      </c>
      <c r="B25" s="34">
        <v>2677</v>
      </c>
      <c r="C25" s="34">
        <v>3226.9999999999995</v>
      </c>
      <c r="D25" s="34">
        <v>0</v>
      </c>
      <c r="E25" s="34">
        <v>0</v>
      </c>
      <c r="F25" s="34">
        <v>7814.0000000000027</v>
      </c>
      <c r="G25" s="34">
        <v>7220.9999999999991</v>
      </c>
      <c r="H25" s="34">
        <v>75</v>
      </c>
      <c r="I25" s="34">
        <v>0</v>
      </c>
      <c r="J25" s="34">
        <v>348</v>
      </c>
      <c r="K25" s="34">
        <v>0</v>
      </c>
      <c r="L25" s="34">
        <v>1022</v>
      </c>
      <c r="M25" s="34">
        <v>4842</v>
      </c>
      <c r="N25" s="34">
        <v>0</v>
      </c>
      <c r="O25" s="34">
        <v>0</v>
      </c>
      <c r="P25" s="34">
        <v>483.99999999999994</v>
      </c>
      <c r="Q25" s="34">
        <v>66</v>
      </c>
      <c r="R25" s="34"/>
      <c r="S25" s="34"/>
      <c r="T25" s="33">
        <v>254</v>
      </c>
      <c r="U25" s="33">
        <v>945</v>
      </c>
      <c r="V25" s="33">
        <v>0</v>
      </c>
      <c r="W25" s="125">
        <v>0</v>
      </c>
      <c r="X25" s="102">
        <f t="shared" si="0"/>
        <v>12674.000000000004</v>
      </c>
      <c r="Y25" s="103">
        <f t="shared" si="0"/>
        <v>16300.999999999998</v>
      </c>
      <c r="Z25" s="102">
        <f t="shared" si="1"/>
        <v>11767.000000000004</v>
      </c>
      <c r="AA25" s="103">
        <f t="shared" si="1"/>
        <v>16234.999999999998</v>
      </c>
    </row>
    <row r="26" spans="1:28" ht="12" customHeight="1" x14ac:dyDescent="0.2">
      <c r="A26" s="93">
        <v>21</v>
      </c>
      <c r="B26" s="35">
        <v>3387.0000000000009</v>
      </c>
      <c r="C26" s="35">
        <v>1697</v>
      </c>
      <c r="D26" s="34">
        <v>0</v>
      </c>
      <c r="E26" s="34">
        <v>0</v>
      </c>
      <c r="F26" s="35">
        <v>9396.0000000000018</v>
      </c>
      <c r="G26" s="35">
        <v>3245.0000000000005</v>
      </c>
      <c r="H26" s="35">
        <v>102</v>
      </c>
      <c r="I26" s="34">
        <v>0</v>
      </c>
      <c r="J26" s="35">
        <v>360.00000000000011</v>
      </c>
      <c r="K26" s="34">
        <v>0</v>
      </c>
      <c r="L26" s="35">
        <v>4574.0000000000036</v>
      </c>
      <c r="M26" s="35">
        <v>1925</v>
      </c>
      <c r="N26" s="34">
        <v>0</v>
      </c>
      <c r="O26" s="34">
        <v>0</v>
      </c>
      <c r="P26" s="35">
        <v>1206.0000000000002</v>
      </c>
      <c r="Q26" s="35">
        <v>168</v>
      </c>
      <c r="R26" s="35"/>
      <c r="S26" s="35"/>
      <c r="T26" s="63">
        <v>327</v>
      </c>
      <c r="U26" s="63">
        <v>199</v>
      </c>
      <c r="V26" s="63">
        <v>0</v>
      </c>
      <c r="W26" s="126">
        <v>0</v>
      </c>
      <c r="X26" s="104">
        <f t="shared" si="0"/>
        <v>19352.000000000007</v>
      </c>
      <c r="Y26" s="105">
        <f t="shared" si="0"/>
        <v>7234</v>
      </c>
      <c r="Z26" s="104">
        <f t="shared" si="1"/>
        <v>17684.000000000007</v>
      </c>
      <c r="AA26" s="105">
        <f t="shared" si="1"/>
        <v>7066</v>
      </c>
    </row>
    <row r="27" spans="1:28" ht="12" customHeight="1" thickBot="1" x14ac:dyDescent="0.25">
      <c r="A27" s="95" t="s">
        <v>17</v>
      </c>
      <c r="B27" s="191">
        <f t="shared" ref="B27:Q27" si="2">SUM(B6:B26)</f>
        <v>53467.000000000007</v>
      </c>
      <c r="C27" s="191">
        <f t="shared" si="2"/>
        <v>69137</v>
      </c>
      <c r="D27" s="191">
        <f t="shared" si="2"/>
        <v>406</v>
      </c>
      <c r="E27" s="191">
        <f t="shared" si="2"/>
        <v>191</v>
      </c>
      <c r="F27" s="191">
        <f t="shared" si="2"/>
        <v>145214</v>
      </c>
      <c r="G27" s="191">
        <f t="shared" si="2"/>
        <v>136437</v>
      </c>
      <c r="H27" s="191">
        <f t="shared" si="2"/>
        <v>2413</v>
      </c>
      <c r="I27" s="191">
        <f t="shared" si="2"/>
        <v>1712</v>
      </c>
      <c r="J27" s="191">
        <f t="shared" si="2"/>
        <v>5561</v>
      </c>
      <c r="K27" s="191">
        <f t="shared" si="2"/>
        <v>227</v>
      </c>
      <c r="L27" s="191">
        <f t="shared" si="2"/>
        <v>90878</v>
      </c>
      <c r="M27" s="191">
        <f t="shared" si="2"/>
        <v>93477</v>
      </c>
      <c r="N27" s="191">
        <f t="shared" si="2"/>
        <v>0</v>
      </c>
      <c r="O27" s="191">
        <f t="shared" si="2"/>
        <v>213</v>
      </c>
      <c r="P27" s="191">
        <f t="shared" si="2"/>
        <v>21885</v>
      </c>
      <c r="Q27" s="191">
        <f t="shared" si="2"/>
        <v>6600</v>
      </c>
      <c r="R27" s="191">
        <v>0</v>
      </c>
      <c r="S27" s="191">
        <v>0</v>
      </c>
      <c r="T27" s="191">
        <f>SUM(T6:T26)</f>
        <v>41219.000000000007</v>
      </c>
      <c r="U27" s="191">
        <f>SUM(U6:U26)</f>
        <v>62922</v>
      </c>
      <c r="V27" s="28">
        <f>SUM(V6:V26)</f>
        <v>0</v>
      </c>
      <c r="W27" s="38">
        <f>SUM(W6:W26)</f>
        <v>0</v>
      </c>
      <c r="X27" s="96">
        <f t="shared" ref="X27:Y29" si="3">SUM(B27,D27,F27,H27,J27,L27,N27,P27,T27)</f>
        <v>361043</v>
      </c>
      <c r="Y27" s="29">
        <f t="shared" si="3"/>
        <v>370916</v>
      </c>
      <c r="Z27" s="96">
        <f t="shared" ref="Z27:AA29" si="4">SUM(B27,F27,L27,T27)</f>
        <v>330778</v>
      </c>
      <c r="AA27" s="29">
        <f t="shared" si="4"/>
        <v>361973</v>
      </c>
    </row>
    <row r="28" spans="1:28" ht="12" customHeight="1" x14ac:dyDescent="0.2">
      <c r="A28" s="97" t="s">
        <v>18</v>
      </c>
      <c r="B28" s="37">
        <v>511</v>
      </c>
      <c r="C28" s="34">
        <v>0</v>
      </c>
      <c r="D28" s="37">
        <v>96</v>
      </c>
      <c r="E28" s="34">
        <v>0</v>
      </c>
      <c r="F28" s="37">
        <v>1352</v>
      </c>
      <c r="G28" s="34">
        <v>0</v>
      </c>
      <c r="H28" s="37">
        <v>32</v>
      </c>
      <c r="I28" s="34">
        <v>0</v>
      </c>
      <c r="J28" s="34">
        <v>0</v>
      </c>
      <c r="K28" s="34">
        <v>0</v>
      </c>
      <c r="L28" s="37">
        <v>6054</v>
      </c>
      <c r="M28" s="34">
        <v>0</v>
      </c>
      <c r="N28" s="34">
        <v>0</v>
      </c>
      <c r="O28" s="34">
        <v>0</v>
      </c>
      <c r="P28" s="37">
        <v>2376</v>
      </c>
      <c r="Q28" s="34">
        <v>0</v>
      </c>
      <c r="R28" s="37"/>
      <c r="S28" s="37"/>
      <c r="T28" s="184">
        <v>6843</v>
      </c>
      <c r="U28" s="34">
        <v>0</v>
      </c>
      <c r="V28" s="181">
        <v>0</v>
      </c>
      <c r="W28" s="182">
        <v>0</v>
      </c>
      <c r="X28" s="189">
        <f>SUM(B28,D28,F28,H28,J28,L28,N28,P28,T28)</f>
        <v>17264</v>
      </c>
      <c r="Y28" s="188">
        <f t="shared" si="3"/>
        <v>0</v>
      </c>
      <c r="Z28" s="189">
        <f>SUM(B28,F28,L28,T28)</f>
        <v>14760</v>
      </c>
      <c r="AA28" s="188">
        <f t="shared" si="4"/>
        <v>0</v>
      </c>
    </row>
    <row r="29" spans="1:28" ht="12" customHeight="1" thickBot="1" x14ac:dyDescent="0.25">
      <c r="A29" s="95" t="s">
        <v>19</v>
      </c>
      <c r="B29" s="28">
        <f>SUM(B27:B28)</f>
        <v>53978.000000000007</v>
      </c>
      <c r="C29" s="28">
        <f t="shared" ref="C29:U29" si="5">SUM(C27:C28)</f>
        <v>69137</v>
      </c>
      <c r="D29" s="28">
        <f>SUM(D27:D28)</f>
        <v>502</v>
      </c>
      <c r="E29" s="28">
        <f t="shared" si="5"/>
        <v>191</v>
      </c>
      <c r="F29" s="28">
        <f t="shared" si="5"/>
        <v>146566</v>
      </c>
      <c r="G29" s="28">
        <f t="shared" si="5"/>
        <v>136437</v>
      </c>
      <c r="H29" s="28">
        <f t="shared" si="5"/>
        <v>2445</v>
      </c>
      <c r="I29" s="28">
        <f t="shared" si="5"/>
        <v>1712</v>
      </c>
      <c r="J29" s="28">
        <f t="shared" si="5"/>
        <v>5561</v>
      </c>
      <c r="K29" s="28">
        <f t="shared" si="5"/>
        <v>227</v>
      </c>
      <c r="L29" s="28">
        <f t="shared" si="5"/>
        <v>96932</v>
      </c>
      <c r="M29" s="28">
        <f t="shared" si="5"/>
        <v>93477</v>
      </c>
      <c r="N29" s="28">
        <f t="shared" si="5"/>
        <v>0</v>
      </c>
      <c r="O29" s="28">
        <f t="shared" si="5"/>
        <v>213</v>
      </c>
      <c r="P29" s="28">
        <f t="shared" si="5"/>
        <v>24261</v>
      </c>
      <c r="Q29" s="28">
        <f t="shared" si="5"/>
        <v>6600</v>
      </c>
      <c r="R29" s="28">
        <v>0</v>
      </c>
      <c r="S29" s="28">
        <f>SUM(S27:S28)</f>
        <v>0</v>
      </c>
      <c r="T29" s="28">
        <f>SUM(T27:T28)</f>
        <v>48062.000000000007</v>
      </c>
      <c r="U29" s="191">
        <f t="shared" si="5"/>
        <v>62922</v>
      </c>
      <c r="V29" s="28">
        <f>SUM(V27:V28)</f>
        <v>0</v>
      </c>
      <c r="W29" s="38">
        <f>SUM(W27:W28)</f>
        <v>0</v>
      </c>
      <c r="X29" s="96">
        <f t="shared" si="3"/>
        <v>378307</v>
      </c>
      <c r="Y29" s="193">
        <f t="shared" si="3"/>
        <v>370916</v>
      </c>
      <c r="Z29" s="96">
        <f t="shared" si="4"/>
        <v>345538</v>
      </c>
      <c r="AA29" s="193">
        <f t="shared" si="4"/>
        <v>361973</v>
      </c>
    </row>
    <row r="30" spans="1:28" ht="12" customHeight="1" x14ac:dyDescent="0.2">
      <c r="A30" s="203" t="s">
        <v>239</v>
      </c>
      <c r="B30" s="19"/>
      <c r="C30" s="19"/>
      <c r="D30" s="19"/>
      <c r="E30" s="19"/>
      <c r="F30" s="19"/>
      <c r="G30" s="19"/>
      <c r="H30" s="19"/>
      <c r="I30" s="19"/>
      <c r="J30" s="19"/>
      <c r="K30" s="19"/>
      <c r="L30" s="19"/>
      <c r="M30" s="19"/>
      <c r="N30" s="19"/>
      <c r="O30" s="19"/>
      <c r="P30" s="19"/>
      <c r="Q30" s="19"/>
      <c r="R30" s="19"/>
      <c r="S30" s="19"/>
      <c r="T30" s="19"/>
      <c r="U30" s="19"/>
      <c r="V30" s="19"/>
      <c r="W30" s="19"/>
      <c r="X30" s="179"/>
      <c r="Y30" s="179"/>
      <c r="Z30" s="179"/>
      <c r="AA30" s="19"/>
      <c r="AB30" s="2"/>
    </row>
    <row r="31" spans="1:28" ht="12" customHeight="1" x14ac:dyDescent="0.2">
      <c r="A31" s="77" t="s">
        <v>211</v>
      </c>
      <c r="D31" s="100"/>
      <c r="AB31" s="2"/>
    </row>
    <row r="32" spans="1:28" ht="12" customHeight="1" x14ac:dyDescent="0.2">
      <c r="B32" s="113"/>
      <c r="C32" s="114"/>
      <c r="D32" s="113"/>
      <c r="E32" s="114"/>
      <c r="F32" s="113"/>
      <c r="G32" s="114"/>
      <c r="H32" s="113"/>
      <c r="I32" s="114"/>
      <c r="J32" s="114"/>
      <c r="K32" s="114"/>
      <c r="L32" s="113"/>
      <c r="M32" s="114"/>
      <c r="N32" s="114"/>
      <c r="O32" s="114"/>
      <c r="P32" s="113"/>
      <c r="Q32" s="114"/>
      <c r="R32" s="114"/>
      <c r="S32" s="114"/>
      <c r="T32" s="113"/>
      <c r="U32" s="113"/>
      <c r="V32" s="113"/>
      <c r="W32" s="113"/>
      <c r="AB32" s="2"/>
    </row>
    <row r="33" spans="1:28" ht="25.5" customHeight="1" thickBot="1" x14ac:dyDescent="0.35">
      <c r="A33" s="53" t="s">
        <v>202</v>
      </c>
      <c r="AB33" s="2"/>
    </row>
    <row r="34" spans="1:28"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3" t="s">
        <v>64</v>
      </c>
      <c r="S34" s="443"/>
      <c r="T34" s="402" t="s">
        <v>12</v>
      </c>
      <c r="U34" s="402"/>
      <c r="V34" s="403" t="s">
        <v>13</v>
      </c>
      <c r="W34" s="445"/>
      <c r="X34" s="417" t="s">
        <v>19</v>
      </c>
      <c r="Y34" s="404"/>
      <c r="Z34" s="417" t="s">
        <v>21</v>
      </c>
      <c r="AA34" s="404"/>
    </row>
    <row r="35" spans="1:28"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124" t="s">
        <v>10</v>
      </c>
      <c r="X35" s="57" t="s">
        <v>9</v>
      </c>
      <c r="Y35" s="56" t="s">
        <v>10</v>
      </c>
      <c r="Z35" s="57" t="s">
        <v>9</v>
      </c>
      <c r="AA35" s="56" t="s">
        <v>10</v>
      </c>
    </row>
    <row r="36" spans="1:28" ht="12" customHeight="1" x14ac:dyDescent="0.2">
      <c r="A36" s="92">
        <v>1</v>
      </c>
      <c r="B36" s="34">
        <v>3958.0000000000018</v>
      </c>
      <c r="C36" s="34">
        <v>4311.9999999999982</v>
      </c>
      <c r="D36" s="34">
        <v>18</v>
      </c>
      <c r="E36" s="34">
        <v>0</v>
      </c>
      <c r="F36" s="34">
        <v>9192.9999999999964</v>
      </c>
      <c r="G36" s="34">
        <v>7808</v>
      </c>
      <c r="H36" s="34">
        <v>165</v>
      </c>
      <c r="I36" s="34">
        <v>68</v>
      </c>
      <c r="J36" s="34">
        <v>689.00000000000011</v>
      </c>
      <c r="K36" s="34">
        <v>0</v>
      </c>
      <c r="L36" s="34">
        <v>8822.0000000000127</v>
      </c>
      <c r="M36" s="34">
        <v>7024.9999999999964</v>
      </c>
      <c r="N36" s="34">
        <v>0</v>
      </c>
      <c r="O36" s="34">
        <v>126.99999999999999</v>
      </c>
      <c r="P36" s="34">
        <v>3096.0000000000009</v>
      </c>
      <c r="Q36" s="34">
        <v>330.99999999999994</v>
      </c>
      <c r="R36" s="34"/>
      <c r="S36" s="34"/>
      <c r="T36" s="33">
        <v>5092.9999999999991</v>
      </c>
      <c r="U36" s="33">
        <v>17152</v>
      </c>
      <c r="V36" s="33">
        <v>0</v>
      </c>
      <c r="W36" s="125">
        <v>0</v>
      </c>
      <c r="X36" s="102">
        <f>+B36+D36+F36+H36+J36+L36+N36+P36+T36</f>
        <v>31034.000000000011</v>
      </c>
      <c r="Y36" s="103">
        <f>+C36+E36+G36+I36+K36+M36+O36+Q36+U36</f>
        <v>36822.999999999993</v>
      </c>
      <c r="Z36" s="102">
        <f>+B36+F36+L36+T36</f>
        <v>27066.000000000011</v>
      </c>
      <c r="AA36" s="103">
        <f>+C36+G36+M36+U36</f>
        <v>36296.999999999993</v>
      </c>
    </row>
    <row r="37" spans="1:28" ht="12" customHeight="1" x14ac:dyDescent="0.2">
      <c r="A37" s="92">
        <v>2</v>
      </c>
      <c r="B37" s="34">
        <v>1074.0000000000005</v>
      </c>
      <c r="C37" s="34">
        <v>3657.0000000000009</v>
      </c>
      <c r="D37" s="34">
        <v>0</v>
      </c>
      <c r="E37" s="34">
        <v>6</v>
      </c>
      <c r="F37" s="34">
        <v>3257.9999999999991</v>
      </c>
      <c r="G37" s="34">
        <v>6517</v>
      </c>
      <c r="H37" s="34">
        <v>62</v>
      </c>
      <c r="I37" s="34">
        <v>82</v>
      </c>
      <c r="J37" s="34">
        <v>128</v>
      </c>
      <c r="K37" s="34">
        <v>0</v>
      </c>
      <c r="L37" s="34">
        <v>2781.9999999999991</v>
      </c>
      <c r="M37" s="34">
        <v>3651.9999999999986</v>
      </c>
      <c r="N37" s="34">
        <v>0</v>
      </c>
      <c r="O37" s="34">
        <v>0</v>
      </c>
      <c r="P37" s="34">
        <v>763.99999999999989</v>
      </c>
      <c r="Q37" s="34">
        <v>655</v>
      </c>
      <c r="R37" s="34"/>
      <c r="S37" s="34"/>
      <c r="T37" s="33">
        <v>2227</v>
      </c>
      <c r="U37" s="33">
        <v>2271.9999999999995</v>
      </c>
      <c r="V37" s="33">
        <v>0</v>
      </c>
      <c r="W37" s="125">
        <v>0</v>
      </c>
      <c r="X37" s="102">
        <f t="shared" ref="X37:Y50" si="6">+B37+D37+F37+H37+J37+L37+N37+P37+T37</f>
        <v>10295</v>
      </c>
      <c r="Y37" s="103">
        <f t="shared" si="6"/>
        <v>16840.999999999996</v>
      </c>
      <c r="Z37" s="102">
        <f t="shared" ref="Z37:AA50" si="7">+B37+F37+L37+T37</f>
        <v>9341</v>
      </c>
      <c r="AA37" s="103">
        <f t="shared" si="7"/>
        <v>16097.999999999998</v>
      </c>
    </row>
    <row r="38" spans="1:28" ht="12" customHeight="1" x14ac:dyDescent="0.2">
      <c r="A38" s="93">
        <v>3</v>
      </c>
      <c r="B38" s="35">
        <v>2797.0000000000009</v>
      </c>
      <c r="C38" s="35">
        <v>3900</v>
      </c>
      <c r="D38" s="35">
        <v>45</v>
      </c>
      <c r="E38" s="35">
        <v>63</v>
      </c>
      <c r="F38" s="35">
        <v>9232</v>
      </c>
      <c r="G38" s="35">
        <v>8466.0000000000018</v>
      </c>
      <c r="H38" s="35">
        <v>80</v>
      </c>
      <c r="I38" s="35">
        <v>192</v>
      </c>
      <c r="J38" s="35">
        <v>491.00000000000011</v>
      </c>
      <c r="K38" s="34">
        <v>0</v>
      </c>
      <c r="L38" s="35">
        <v>8829.9999999999982</v>
      </c>
      <c r="M38" s="35">
        <v>5756.0000000000009</v>
      </c>
      <c r="N38" s="35">
        <v>0</v>
      </c>
      <c r="O38" s="35">
        <v>28</v>
      </c>
      <c r="P38" s="35">
        <v>3020</v>
      </c>
      <c r="Q38" s="35">
        <v>2210</v>
      </c>
      <c r="R38" s="35"/>
      <c r="S38" s="35"/>
      <c r="T38" s="63">
        <v>12255.000000000004</v>
      </c>
      <c r="U38" s="63">
        <v>16049.000000000007</v>
      </c>
      <c r="V38" s="63">
        <v>0</v>
      </c>
      <c r="W38" s="126">
        <v>0</v>
      </c>
      <c r="X38" s="104">
        <f t="shared" si="6"/>
        <v>36750</v>
      </c>
      <c r="Y38" s="105">
        <f t="shared" si="6"/>
        <v>36664.000000000015</v>
      </c>
      <c r="Z38" s="104">
        <f t="shared" si="7"/>
        <v>33114</v>
      </c>
      <c r="AA38" s="105">
        <f t="shared" si="7"/>
        <v>34171.000000000015</v>
      </c>
    </row>
    <row r="39" spans="1:28" ht="12" customHeight="1" x14ac:dyDescent="0.2">
      <c r="A39" s="94">
        <v>4</v>
      </c>
      <c r="B39" s="36">
        <v>7303.0000000000018</v>
      </c>
      <c r="C39" s="36">
        <v>3505</v>
      </c>
      <c r="D39" s="36">
        <v>52</v>
      </c>
      <c r="E39" s="36">
        <v>5</v>
      </c>
      <c r="F39" s="36">
        <v>18674.000000000004</v>
      </c>
      <c r="G39" s="36">
        <v>7965.0000000000009</v>
      </c>
      <c r="H39" s="36">
        <v>362</v>
      </c>
      <c r="I39" s="36">
        <v>55</v>
      </c>
      <c r="J39" s="36">
        <v>844.99999999999943</v>
      </c>
      <c r="K39" s="36">
        <v>46</v>
      </c>
      <c r="L39" s="36">
        <v>9979.0000000000055</v>
      </c>
      <c r="M39" s="36">
        <v>4736.9999999999991</v>
      </c>
      <c r="N39" s="34">
        <v>0</v>
      </c>
      <c r="O39" s="34">
        <v>0</v>
      </c>
      <c r="P39" s="36">
        <v>2983.0000000000005</v>
      </c>
      <c r="Q39" s="36">
        <v>483</v>
      </c>
      <c r="R39" s="36"/>
      <c r="S39" s="36"/>
      <c r="T39" s="74">
        <v>1637</v>
      </c>
      <c r="U39" s="74">
        <v>127</v>
      </c>
      <c r="V39" s="74">
        <v>0</v>
      </c>
      <c r="W39" s="127">
        <v>0</v>
      </c>
      <c r="X39" s="102">
        <f t="shared" si="6"/>
        <v>41835.000000000015</v>
      </c>
      <c r="Y39" s="103">
        <f t="shared" si="6"/>
        <v>16923</v>
      </c>
      <c r="Z39" s="102">
        <f t="shared" si="7"/>
        <v>37593.000000000015</v>
      </c>
      <c r="AA39" s="103">
        <f t="shared" si="7"/>
        <v>16334</v>
      </c>
    </row>
    <row r="40" spans="1:28" ht="12" customHeight="1" x14ac:dyDescent="0.2">
      <c r="A40" s="92">
        <v>5</v>
      </c>
      <c r="B40" s="34">
        <v>2882.9999999999977</v>
      </c>
      <c r="C40" s="34">
        <v>3388.9999999999986</v>
      </c>
      <c r="D40" s="34">
        <v>0</v>
      </c>
      <c r="E40" s="34">
        <v>24</v>
      </c>
      <c r="F40" s="34">
        <v>6285</v>
      </c>
      <c r="G40" s="34">
        <v>7408.0000000000045</v>
      </c>
      <c r="H40" s="34">
        <v>0</v>
      </c>
      <c r="I40" s="34">
        <v>258.99999999999994</v>
      </c>
      <c r="J40" s="34">
        <v>320.00000000000006</v>
      </c>
      <c r="K40" s="34">
        <v>0</v>
      </c>
      <c r="L40" s="34">
        <v>5368.9999999999982</v>
      </c>
      <c r="M40" s="34">
        <v>7676.0000000000009</v>
      </c>
      <c r="N40" s="34">
        <v>0</v>
      </c>
      <c r="O40" s="34">
        <v>0</v>
      </c>
      <c r="P40" s="34">
        <v>1722.9999999999998</v>
      </c>
      <c r="Q40" s="34">
        <v>353.00000000000011</v>
      </c>
      <c r="R40" s="34"/>
      <c r="S40" s="34"/>
      <c r="T40" s="33">
        <v>1345</v>
      </c>
      <c r="U40" s="33">
        <v>5198.0000000000009</v>
      </c>
      <c r="V40" s="33">
        <v>0</v>
      </c>
      <c r="W40" s="125">
        <v>0</v>
      </c>
      <c r="X40" s="102">
        <f t="shared" si="6"/>
        <v>17924.999999999996</v>
      </c>
      <c r="Y40" s="103">
        <f t="shared" si="6"/>
        <v>24307.000000000004</v>
      </c>
      <c r="Z40" s="102">
        <f t="shared" si="7"/>
        <v>15881.999999999996</v>
      </c>
      <c r="AA40" s="103">
        <f t="shared" si="7"/>
        <v>23671.000000000004</v>
      </c>
    </row>
    <row r="41" spans="1:28" ht="12" customHeight="1" x14ac:dyDescent="0.2">
      <c r="A41" s="93">
        <v>6</v>
      </c>
      <c r="B41" s="35">
        <v>2764</v>
      </c>
      <c r="C41" s="35">
        <v>4307.9999999999982</v>
      </c>
      <c r="D41" s="35">
        <v>20</v>
      </c>
      <c r="E41" s="35">
        <v>42</v>
      </c>
      <c r="F41" s="35">
        <v>6419.9999999999964</v>
      </c>
      <c r="G41" s="35">
        <v>9018.9999999999982</v>
      </c>
      <c r="H41" s="35">
        <v>51</v>
      </c>
      <c r="I41" s="35">
        <v>123.99999999999999</v>
      </c>
      <c r="J41" s="35">
        <v>87.999999999999986</v>
      </c>
      <c r="K41" s="34">
        <v>0</v>
      </c>
      <c r="L41" s="35">
        <v>6396</v>
      </c>
      <c r="M41" s="35">
        <v>6100</v>
      </c>
      <c r="N41" s="35">
        <v>0</v>
      </c>
      <c r="O41" s="35">
        <v>0</v>
      </c>
      <c r="P41" s="35">
        <v>1315</v>
      </c>
      <c r="Q41" s="35">
        <v>178</v>
      </c>
      <c r="R41" s="35"/>
      <c r="S41" s="35"/>
      <c r="T41" s="63">
        <v>4799.9999999999991</v>
      </c>
      <c r="U41" s="63">
        <v>2496.9999999999991</v>
      </c>
      <c r="V41" s="63">
        <v>0</v>
      </c>
      <c r="W41" s="126">
        <v>0</v>
      </c>
      <c r="X41" s="104">
        <f t="shared" si="6"/>
        <v>21853.999999999996</v>
      </c>
      <c r="Y41" s="105">
        <f t="shared" si="6"/>
        <v>22267.999999999996</v>
      </c>
      <c r="Z41" s="104">
        <f t="shared" si="7"/>
        <v>20379.999999999996</v>
      </c>
      <c r="AA41" s="105">
        <f t="shared" si="7"/>
        <v>21923.999999999996</v>
      </c>
    </row>
    <row r="42" spans="1:28" ht="12" customHeight="1" x14ac:dyDescent="0.2">
      <c r="A42" s="94">
        <v>7</v>
      </c>
      <c r="B42" s="36">
        <v>3634.0000000000005</v>
      </c>
      <c r="C42" s="36">
        <v>4483.9999999999991</v>
      </c>
      <c r="D42" s="34">
        <v>0</v>
      </c>
      <c r="E42" s="34">
        <v>0</v>
      </c>
      <c r="F42" s="36">
        <v>11001.999999999993</v>
      </c>
      <c r="G42" s="36">
        <v>9160.0000000000018</v>
      </c>
      <c r="H42" s="36">
        <v>173</v>
      </c>
      <c r="I42" s="36">
        <v>53.000000000000007</v>
      </c>
      <c r="J42" s="36">
        <v>511.00000000000023</v>
      </c>
      <c r="K42" s="36">
        <v>54</v>
      </c>
      <c r="L42" s="36">
        <v>6347.9999999999973</v>
      </c>
      <c r="M42" s="36">
        <v>4828</v>
      </c>
      <c r="N42" s="34">
        <v>0</v>
      </c>
      <c r="O42" s="34">
        <v>0</v>
      </c>
      <c r="P42" s="36">
        <v>1402.0000000000002</v>
      </c>
      <c r="Q42" s="36">
        <v>614.00000000000011</v>
      </c>
      <c r="R42" s="36"/>
      <c r="S42" s="36"/>
      <c r="T42" s="74">
        <v>1368</v>
      </c>
      <c r="U42" s="74">
        <v>3199</v>
      </c>
      <c r="V42" s="74">
        <v>0</v>
      </c>
      <c r="W42" s="127">
        <v>0</v>
      </c>
      <c r="X42" s="102">
        <f t="shared" si="6"/>
        <v>24437.999999999989</v>
      </c>
      <c r="Y42" s="103">
        <f t="shared" si="6"/>
        <v>22392</v>
      </c>
      <c r="Z42" s="102">
        <f t="shared" si="7"/>
        <v>22351.999999999989</v>
      </c>
      <c r="AA42" s="103">
        <f t="shared" si="7"/>
        <v>21671</v>
      </c>
    </row>
    <row r="43" spans="1:28" ht="12" customHeight="1" x14ac:dyDescent="0.2">
      <c r="A43" s="92">
        <v>8</v>
      </c>
      <c r="B43" s="34">
        <v>8720.9999999999964</v>
      </c>
      <c r="C43" s="34">
        <v>3781.0000000000005</v>
      </c>
      <c r="D43" s="34">
        <v>31</v>
      </c>
      <c r="E43" s="34">
        <v>0</v>
      </c>
      <c r="F43" s="34">
        <v>18580.999999999978</v>
      </c>
      <c r="G43" s="34">
        <v>8197.0000000000018</v>
      </c>
      <c r="H43" s="34">
        <v>288</v>
      </c>
      <c r="I43" s="34">
        <v>0</v>
      </c>
      <c r="J43" s="34">
        <v>841.00000000000023</v>
      </c>
      <c r="K43" s="34">
        <v>67</v>
      </c>
      <c r="L43" s="34">
        <v>7528.9999999999964</v>
      </c>
      <c r="M43" s="34">
        <v>5042.9999999999991</v>
      </c>
      <c r="N43" s="34">
        <v>0</v>
      </c>
      <c r="O43" s="34">
        <v>0</v>
      </c>
      <c r="P43" s="34">
        <v>2009.9999999999998</v>
      </c>
      <c r="Q43" s="34">
        <v>392</v>
      </c>
      <c r="R43" s="34"/>
      <c r="S43" s="34"/>
      <c r="T43" s="33">
        <v>1003.0000000000001</v>
      </c>
      <c r="U43" s="33">
        <v>909</v>
      </c>
      <c r="V43" s="33">
        <v>0</v>
      </c>
      <c r="W43" s="125">
        <v>0</v>
      </c>
      <c r="X43" s="102">
        <f>+B43+D43+F43+H43+J43+L43+N43+P43+T43</f>
        <v>39003.999999999971</v>
      </c>
      <c r="Y43" s="103">
        <f t="shared" si="6"/>
        <v>18389</v>
      </c>
      <c r="Z43" s="102">
        <f t="shared" si="7"/>
        <v>35833.999999999971</v>
      </c>
      <c r="AA43" s="103">
        <f t="shared" si="7"/>
        <v>17930</v>
      </c>
    </row>
    <row r="44" spans="1:28" ht="12" customHeight="1" x14ac:dyDescent="0.2">
      <c r="A44" s="93">
        <v>9</v>
      </c>
      <c r="B44" s="35">
        <v>2881</v>
      </c>
      <c r="C44" s="35">
        <v>4590.0000000000027</v>
      </c>
      <c r="D44" s="34">
        <v>0</v>
      </c>
      <c r="E44" s="35">
        <v>0</v>
      </c>
      <c r="F44" s="35">
        <v>12261.000000000002</v>
      </c>
      <c r="G44" s="35">
        <v>10077</v>
      </c>
      <c r="H44" s="34">
        <v>0</v>
      </c>
      <c r="I44" s="35">
        <v>0</v>
      </c>
      <c r="J44" s="35">
        <v>326</v>
      </c>
      <c r="K44" s="35">
        <v>0</v>
      </c>
      <c r="L44" s="35">
        <v>6979.9999999999964</v>
      </c>
      <c r="M44" s="35">
        <v>7522.9999999999991</v>
      </c>
      <c r="N44" s="35">
        <v>0</v>
      </c>
      <c r="O44" s="35">
        <v>0</v>
      </c>
      <c r="P44" s="35">
        <v>1045</v>
      </c>
      <c r="Q44" s="35">
        <v>158</v>
      </c>
      <c r="R44" s="35"/>
      <c r="S44" s="35"/>
      <c r="T44" s="63">
        <v>334</v>
      </c>
      <c r="U44" s="63">
        <v>985</v>
      </c>
      <c r="V44" s="63">
        <v>0</v>
      </c>
      <c r="W44" s="126">
        <v>0</v>
      </c>
      <c r="X44" s="104">
        <f>+B44+D44+F44+H44+J44+L44+N44+P44+T44</f>
        <v>23827</v>
      </c>
      <c r="Y44" s="105">
        <f t="shared" si="6"/>
        <v>23333.000000000004</v>
      </c>
      <c r="Z44" s="104">
        <f t="shared" si="7"/>
        <v>22456</v>
      </c>
      <c r="AA44" s="105">
        <f t="shared" si="7"/>
        <v>23175.000000000004</v>
      </c>
    </row>
    <row r="45" spans="1:28" ht="12" customHeight="1" x14ac:dyDescent="0.2">
      <c r="A45" s="94">
        <v>10</v>
      </c>
      <c r="B45" s="36">
        <v>3648.9999999999982</v>
      </c>
      <c r="C45" s="36">
        <v>3493.0000000000005</v>
      </c>
      <c r="D45" s="36">
        <v>181</v>
      </c>
      <c r="E45" s="34">
        <v>0</v>
      </c>
      <c r="F45" s="36">
        <v>10649</v>
      </c>
      <c r="G45" s="36">
        <v>7710.0000000000018</v>
      </c>
      <c r="H45" s="36">
        <v>324.00000000000006</v>
      </c>
      <c r="I45" s="34">
        <v>0</v>
      </c>
      <c r="J45" s="36">
        <v>221</v>
      </c>
      <c r="K45" s="34">
        <v>0</v>
      </c>
      <c r="L45" s="36">
        <v>6174.0000000000009</v>
      </c>
      <c r="M45" s="36">
        <v>6064.0000000000018</v>
      </c>
      <c r="N45" s="34">
        <v>0</v>
      </c>
      <c r="O45" s="34">
        <v>0</v>
      </c>
      <c r="P45" s="36">
        <v>1134</v>
      </c>
      <c r="Q45" s="36">
        <v>188</v>
      </c>
      <c r="R45" s="36"/>
      <c r="S45" s="36"/>
      <c r="T45" s="74">
        <v>339</v>
      </c>
      <c r="U45" s="74">
        <v>1199.9999999999998</v>
      </c>
      <c r="V45" s="74">
        <v>0</v>
      </c>
      <c r="W45" s="127">
        <v>0</v>
      </c>
      <c r="X45" s="102">
        <f t="shared" si="6"/>
        <v>22671</v>
      </c>
      <c r="Y45" s="103">
        <f t="shared" si="6"/>
        <v>18655.000000000004</v>
      </c>
      <c r="Z45" s="102">
        <f t="shared" si="7"/>
        <v>20811</v>
      </c>
      <c r="AA45" s="103">
        <f t="shared" si="7"/>
        <v>18467.000000000004</v>
      </c>
    </row>
    <row r="46" spans="1:28" ht="12" customHeight="1" x14ac:dyDescent="0.2">
      <c r="A46" s="92">
        <v>11</v>
      </c>
      <c r="B46" s="34">
        <v>2608.0000000000005</v>
      </c>
      <c r="C46" s="34">
        <v>4849.9999999999982</v>
      </c>
      <c r="D46" s="34">
        <v>15</v>
      </c>
      <c r="E46" s="34">
        <v>0</v>
      </c>
      <c r="F46" s="34">
        <v>10262</v>
      </c>
      <c r="G46" s="34">
        <v>9967.0000000000018</v>
      </c>
      <c r="H46" s="34">
        <v>261</v>
      </c>
      <c r="I46" s="34">
        <v>42</v>
      </c>
      <c r="J46" s="34">
        <v>409.00000000000006</v>
      </c>
      <c r="K46" s="34">
        <v>20</v>
      </c>
      <c r="L46" s="34">
        <v>4387.0000000000009</v>
      </c>
      <c r="M46" s="34">
        <v>6338.9999999999982</v>
      </c>
      <c r="N46" s="34">
        <v>0</v>
      </c>
      <c r="O46" s="34">
        <v>0</v>
      </c>
      <c r="P46" s="34">
        <v>1014</v>
      </c>
      <c r="Q46" s="34">
        <v>72</v>
      </c>
      <c r="R46" s="34"/>
      <c r="S46" s="34"/>
      <c r="T46" s="33">
        <v>541</v>
      </c>
      <c r="U46" s="33">
        <v>821</v>
      </c>
      <c r="V46" s="33">
        <v>0</v>
      </c>
      <c r="W46" s="125">
        <v>0</v>
      </c>
      <c r="X46" s="102">
        <f t="shared" si="6"/>
        <v>19497</v>
      </c>
      <c r="Y46" s="103">
        <f t="shared" si="6"/>
        <v>22111</v>
      </c>
      <c r="Z46" s="102">
        <f t="shared" si="7"/>
        <v>17798</v>
      </c>
      <c r="AA46" s="103">
        <f t="shared" si="7"/>
        <v>21977</v>
      </c>
    </row>
    <row r="47" spans="1:28" ht="12" customHeight="1" x14ac:dyDescent="0.2">
      <c r="A47" s="93">
        <v>12</v>
      </c>
      <c r="B47" s="35">
        <v>3541.9999999999995</v>
      </c>
      <c r="C47" s="35">
        <v>5610.0000000000018</v>
      </c>
      <c r="D47" s="35">
        <v>19</v>
      </c>
      <c r="E47" s="35">
        <v>27</v>
      </c>
      <c r="F47" s="35">
        <v>9288</v>
      </c>
      <c r="G47" s="35">
        <v>10050</v>
      </c>
      <c r="H47" s="35">
        <v>138</v>
      </c>
      <c r="I47" s="35">
        <v>236.00000000000003</v>
      </c>
      <c r="J47" s="35">
        <v>174</v>
      </c>
      <c r="K47" s="34">
        <v>0</v>
      </c>
      <c r="L47" s="35">
        <v>4132.0000000000018</v>
      </c>
      <c r="M47" s="35">
        <v>6857.0000000000027</v>
      </c>
      <c r="N47" s="35">
        <v>0</v>
      </c>
      <c r="O47" s="35">
        <v>0</v>
      </c>
      <c r="P47" s="35">
        <v>683</v>
      </c>
      <c r="Q47" s="35">
        <v>523</v>
      </c>
      <c r="R47" s="35"/>
      <c r="S47" s="35"/>
      <c r="T47" s="63">
        <v>285</v>
      </c>
      <c r="U47" s="63">
        <v>1109</v>
      </c>
      <c r="V47" s="63">
        <v>0</v>
      </c>
      <c r="W47" s="126">
        <v>0</v>
      </c>
      <c r="X47" s="104">
        <f t="shared" si="6"/>
        <v>18261</v>
      </c>
      <c r="Y47" s="105">
        <f t="shared" si="6"/>
        <v>24412.000000000004</v>
      </c>
      <c r="Z47" s="104">
        <f t="shared" si="7"/>
        <v>17247</v>
      </c>
      <c r="AA47" s="105">
        <f t="shared" si="7"/>
        <v>23626.000000000004</v>
      </c>
    </row>
    <row r="48" spans="1:28" ht="12" customHeight="1" x14ac:dyDescent="0.2">
      <c r="A48" s="94">
        <v>13</v>
      </c>
      <c r="B48" s="36">
        <v>2390.9999999999991</v>
      </c>
      <c r="C48" s="36">
        <v>9072.9999999999927</v>
      </c>
      <c r="D48" s="34">
        <v>0</v>
      </c>
      <c r="E48" s="34">
        <v>0</v>
      </c>
      <c r="F48" s="36">
        <v>6099.0000000000064</v>
      </c>
      <c r="G48" s="36">
        <v>16839.000000000004</v>
      </c>
      <c r="H48" s="36">
        <v>75</v>
      </c>
      <c r="I48" s="36">
        <v>142</v>
      </c>
      <c r="J48" s="36">
        <v>173.00000000000003</v>
      </c>
      <c r="K48" s="36">
        <v>24</v>
      </c>
      <c r="L48" s="36">
        <v>5459.0000000000009</v>
      </c>
      <c r="M48" s="36">
        <v>12150.999999999996</v>
      </c>
      <c r="N48" s="34">
        <v>0</v>
      </c>
      <c r="O48" s="34">
        <v>0</v>
      </c>
      <c r="P48" s="36">
        <v>533</v>
      </c>
      <c r="Q48" s="36">
        <v>156</v>
      </c>
      <c r="R48" s="36"/>
      <c r="S48" s="36"/>
      <c r="T48" s="74">
        <v>3827.0000000000005</v>
      </c>
      <c r="U48" s="74">
        <v>5286.9999999999973</v>
      </c>
      <c r="V48" s="74">
        <v>0</v>
      </c>
      <c r="W48" s="127">
        <v>0</v>
      </c>
      <c r="X48" s="102">
        <f t="shared" si="6"/>
        <v>18557.000000000007</v>
      </c>
      <c r="Y48" s="103">
        <f t="shared" si="6"/>
        <v>43671.999999999993</v>
      </c>
      <c r="Z48" s="102">
        <f t="shared" si="7"/>
        <v>17776.000000000007</v>
      </c>
      <c r="AA48" s="103">
        <f t="shared" si="7"/>
        <v>43349.999999999993</v>
      </c>
    </row>
    <row r="49" spans="1:27" ht="12" customHeight="1" x14ac:dyDescent="0.2">
      <c r="A49" s="92">
        <v>14</v>
      </c>
      <c r="B49" s="34">
        <v>3057.0000000000009</v>
      </c>
      <c r="C49" s="34">
        <v>6682.0000000000055</v>
      </c>
      <c r="D49" s="34">
        <v>25</v>
      </c>
      <c r="E49" s="34">
        <v>19</v>
      </c>
      <c r="F49" s="34">
        <v>6814.9999999999973</v>
      </c>
      <c r="G49" s="34">
        <v>11156.999999999998</v>
      </c>
      <c r="H49" s="34">
        <v>374</v>
      </c>
      <c r="I49" s="34">
        <v>204</v>
      </c>
      <c r="J49" s="34">
        <v>106.00000000000001</v>
      </c>
      <c r="K49" s="34">
        <v>16</v>
      </c>
      <c r="L49" s="34">
        <v>4145</v>
      </c>
      <c r="M49" s="34">
        <v>6536.9999999999955</v>
      </c>
      <c r="N49" s="34">
        <v>0</v>
      </c>
      <c r="O49" s="34">
        <v>0</v>
      </c>
      <c r="P49" s="34">
        <v>532.99999999999989</v>
      </c>
      <c r="Q49" s="34">
        <v>178</v>
      </c>
      <c r="R49" s="34"/>
      <c r="S49" s="34"/>
      <c r="T49" s="33">
        <v>5789.0000000000009</v>
      </c>
      <c r="U49" s="33">
        <v>3632.0000000000009</v>
      </c>
      <c r="V49" s="33">
        <v>0</v>
      </c>
      <c r="W49" s="125">
        <v>0</v>
      </c>
      <c r="X49" s="102">
        <f t="shared" si="6"/>
        <v>20844</v>
      </c>
      <c r="Y49" s="103">
        <f t="shared" si="6"/>
        <v>28425</v>
      </c>
      <c r="Z49" s="102">
        <f t="shared" si="7"/>
        <v>19806</v>
      </c>
      <c r="AA49" s="103">
        <f t="shared" si="7"/>
        <v>28008</v>
      </c>
    </row>
    <row r="50" spans="1:27" ht="12" customHeight="1" x14ac:dyDescent="0.2">
      <c r="A50" s="93">
        <v>15</v>
      </c>
      <c r="B50" s="35">
        <v>2204.9999999999986</v>
      </c>
      <c r="C50" s="35">
        <v>3502.9999999999977</v>
      </c>
      <c r="D50" s="34">
        <v>0</v>
      </c>
      <c r="E50" s="35">
        <v>5</v>
      </c>
      <c r="F50" s="35">
        <v>7194.9999999999973</v>
      </c>
      <c r="G50" s="35">
        <v>6097.0000000000009</v>
      </c>
      <c r="H50" s="35">
        <v>60</v>
      </c>
      <c r="I50" s="35">
        <v>255.00000000000003</v>
      </c>
      <c r="J50" s="35">
        <v>238.99999999999997</v>
      </c>
      <c r="K50" s="34">
        <v>0</v>
      </c>
      <c r="L50" s="35">
        <v>3546</v>
      </c>
      <c r="M50" s="35">
        <v>3189</v>
      </c>
      <c r="N50" s="34">
        <v>0</v>
      </c>
      <c r="O50" s="35">
        <v>58</v>
      </c>
      <c r="P50" s="35">
        <v>630.00000000000011</v>
      </c>
      <c r="Q50" s="35">
        <v>109</v>
      </c>
      <c r="R50" s="35"/>
      <c r="S50" s="35"/>
      <c r="T50" s="63">
        <v>376</v>
      </c>
      <c r="U50" s="63">
        <v>2485.0000000000005</v>
      </c>
      <c r="V50" s="63">
        <v>0</v>
      </c>
      <c r="W50" s="126">
        <v>0</v>
      </c>
      <c r="X50" s="102">
        <f t="shared" si="6"/>
        <v>14250.999999999996</v>
      </c>
      <c r="Y50" s="103">
        <f t="shared" si="6"/>
        <v>15700.999999999998</v>
      </c>
      <c r="Z50" s="102">
        <f t="shared" si="7"/>
        <v>13321.999999999996</v>
      </c>
      <c r="AA50" s="103">
        <f t="shared" si="7"/>
        <v>15273.999999999998</v>
      </c>
    </row>
    <row r="51" spans="1:27" ht="12" customHeight="1" thickBot="1" x14ac:dyDescent="0.25">
      <c r="A51" s="95" t="s">
        <v>17</v>
      </c>
      <c r="B51" s="28">
        <f t="shared" ref="B51:U51" si="8">SUM(B36:B50)</f>
        <v>53467</v>
      </c>
      <c r="C51" s="28">
        <f t="shared" si="8"/>
        <v>69137</v>
      </c>
      <c r="D51" s="28">
        <f t="shared" si="8"/>
        <v>406</v>
      </c>
      <c r="E51" s="28">
        <f t="shared" si="8"/>
        <v>191</v>
      </c>
      <c r="F51" s="28">
        <f t="shared" si="8"/>
        <v>145213.99999999997</v>
      </c>
      <c r="G51" s="28">
        <f t="shared" si="8"/>
        <v>136437</v>
      </c>
      <c r="H51" s="28">
        <f t="shared" si="8"/>
        <v>2413</v>
      </c>
      <c r="I51" s="28">
        <f t="shared" si="8"/>
        <v>1712</v>
      </c>
      <c r="J51" s="28">
        <f t="shared" si="8"/>
        <v>5561</v>
      </c>
      <c r="K51" s="28">
        <f t="shared" si="8"/>
        <v>227</v>
      </c>
      <c r="L51" s="28">
        <f t="shared" si="8"/>
        <v>90878.000000000015</v>
      </c>
      <c r="M51" s="28">
        <f t="shared" si="8"/>
        <v>93477</v>
      </c>
      <c r="N51" s="28">
        <f t="shared" si="8"/>
        <v>0</v>
      </c>
      <c r="O51" s="28">
        <f t="shared" si="8"/>
        <v>213</v>
      </c>
      <c r="P51" s="28">
        <f t="shared" si="8"/>
        <v>21885</v>
      </c>
      <c r="Q51" s="28">
        <f t="shared" si="8"/>
        <v>6600</v>
      </c>
      <c r="R51" s="28">
        <v>0</v>
      </c>
      <c r="S51" s="28">
        <v>0</v>
      </c>
      <c r="T51" s="28">
        <f t="shared" si="8"/>
        <v>41219.000000000007</v>
      </c>
      <c r="U51" s="28">
        <f t="shared" si="8"/>
        <v>62922.000000000007</v>
      </c>
      <c r="V51" s="28">
        <f>SUM(V36:V50)</f>
        <v>0</v>
      </c>
      <c r="W51" s="38">
        <f>SUM(W36:W50)</f>
        <v>0</v>
      </c>
      <c r="X51" s="96">
        <f>SUM(X31:X50)</f>
        <v>361043</v>
      </c>
      <c r="Y51" s="29">
        <f>SUM(Y31:Y50)</f>
        <v>370916</v>
      </c>
      <c r="Z51" s="96">
        <f>SUM(Z31:Z50)</f>
        <v>330778</v>
      </c>
      <c r="AA51" s="29">
        <f>SUM(AA31:AA50)</f>
        <v>361973</v>
      </c>
    </row>
    <row r="52" spans="1:27" ht="12" customHeight="1" x14ac:dyDescent="0.2">
      <c r="A52" s="97" t="s">
        <v>18</v>
      </c>
      <c r="B52" s="37">
        <v>511</v>
      </c>
      <c r="C52" s="34">
        <v>0</v>
      </c>
      <c r="D52" s="37">
        <v>96</v>
      </c>
      <c r="E52" s="34">
        <v>0</v>
      </c>
      <c r="F52" s="37">
        <v>1352</v>
      </c>
      <c r="G52" s="34">
        <v>0</v>
      </c>
      <c r="H52" s="37">
        <v>32</v>
      </c>
      <c r="I52" s="34">
        <v>0</v>
      </c>
      <c r="J52" s="34">
        <v>0</v>
      </c>
      <c r="K52" s="34">
        <v>0</v>
      </c>
      <c r="L52" s="37">
        <v>6054</v>
      </c>
      <c r="M52" s="34">
        <v>0</v>
      </c>
      <c r="N52" s="34">
        <v>0</v>
      </c>
      <c r="O52" s="34">
        <v>0</v>
      </c>
      <c r="P52" s="37">
        <v>2376</v>
      </c>
      <c r="Q52" s="34">
        <v>0</v>
      </c>
      <c r="R52" s="37"/>
      <c r="S52" s="37"/>
      <c r="T52" s="184">
        <v>6843</v>
      </c>
      <c r="U52" s="34">
        <v>0</v>
      </c>
      <c r="V52" s="181">
        <v>0</v>
      </c>
      <c r="W52" s="182">
        <v>0</v>
      </c>
      <c r="X52" s="189">
        <f>SUM(B52,D52,F52,H52,J52,L52,N52,P52,T52)</f>
        <v>17264</v>
      </c>
      <c r="Y52" s="103">
        <v>0</v>
      </c>
      <c r="Z52" s="189">
        <f>SUM(B52,F52,L52,T52)</f>
        <v>14760</v>
      </c>
      <c r="AA52" s="103">
        <v>0</v>
      </c>
    </row>
    <row r="53" spans="1:27" ht="12" customHeight="1" thickBot="1" x14ac:dyDescent="0.25">
      <c r="A53" s="95" t="s">
        <v>19</v>
      </c>
      <c r="B53" s="28">
        <f t="shared" ref="B53:U53" si="9">SUM(B51:B52)</f>
        <v>53978</v>
      </c>
      <c r="C53" s="28">
        <f t="shared" si="9"/>
        <v>69137</v>
      </c>
      <c r="D53" s="28">
        <f t="shared" si="9"/>
        <v>502</v>
      </c>
      <c r="E53" s="28">
        <f t="shared" si="9"/>
        <v>191</v>
      </c>
      <c r="F53" s="28">
        <f t="shared" si="9"/>
        <v>146565.99999999997</v>
      </c>
      <c r="G53" s="28">
        <f t="shared" si="9"/>
        <v>136437</v>
      </c>
      <c r="H53" s="28">
        <f t="shared" si="9"/>
        <v>2445</v>
      </c>
      <c r="I53" s="28">
        <f t="shared" si="9"/>
        <v>1712</v>
      </c>
      <c r="J53" s="28">
        <f t="shared" si="9"/>
        <v>5561</v>
      </c>
      <c r="K53" s="28">
        <f t="shared" si="9"/>
        <v>227</v>
      </c>
      <c r="L53" s="28">
        <f t="shared" si="9"/>
        <v>96932.000000000015</v>
      </c>
      <c r="M53" s="28">
        <f t="shared" si="9"/>
        <v>93477</v>
      </c>
      <c r="N53" s="28">
        <f t="shared" si="9"/>
        <v>0</v>
      </c>
      <c r="O53" s="28">
        <f t="shared" si="9"/>
        <v>213</v>
      </c>
      <c r="P53" s="28">
        <f t="shared" si="9"/>
        <v>24261</v>
      </c>
      <c r="Q53" s="28">
        <f t="shared" si="9"/>
        <v>6600</v>
      </c>
      <c r="R53" s="28">
        <v>0</v>
      </c>
      <c r="S53" s="28">
        <v>0</v>
      </c>
      <c r="T53" s="28">
        <f t="shared" si="9"/>
        <v>48062.000000000007</v>
      </c>
      <c r="U53" s="191">
        <f t="shared" si="9"/>
        <v>62922.000000000007</v>
      </c>
      <c r="V53" s="28">
        <v>0</v>
      </c>
      <c r="W53" s="38">
        <f>SUM(W51:W52)</f>
        <v>0</v>
      </c>
      <c r="X53" s="96">
        <f>SUM(B53,D53,F53,H53,J53,L53,N53,P53,T53)</f>
        <v>378307</v>
      </c>
      <c r="Y53" s="193">
        <f>SUM(C53,E53,G53,I53,K53,M53,O53,Q53,U53)</f>
        <v>370916</v>
      </c>
      <c r="Z53" s="96">
        <f>SUM(B53,F53,L53,T53)</f>
        <v>345538</v>
      </c>
      <c r="AA53" s="193">
        <f>SUM(C53,G53,M53,U53)</f>
        <v>361973</v>
      </c>
    </row>
    <row r="54" spans="1:27" ht="12" customHeight="1" x14ac:dyDescent="0.2">
      <c r="A54" s="203" t="s">
        <v>239</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210</v>
      </c>
    </row>
    <row r="56" spans="1:27" ht="12" customHeight="1" x14ac:dyDescent="0.2">
      <c r="A56" s="79"/>
    </row>
    <row r="57" spans="1:27" ht="19.5" customHeight="1" thickBot="1" x14ac:dyDescent="0.35">
      <c r="A57" s="53" t="s">
        <v>203</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3" t="s">
        <v>64</v>
      </c>
      <c r="S58" s="443"/>
      <c r="T58" s="402" t="s">
        <v>12</v>
      </c>
      <c r="U58" s="402"/>
      <c r="V58" s="403" t="s">
        <v>13</v>
      </c>
      <c r="W58" s="444"/>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Q60" si="10">+B14+B15+B19+B20+B21+B22</f>
        <v>11728.000000000002</v>
      </c>
      <c r="C60" s="34">
        <f t="shared" si="10"/>
        <v>26338.000000000007</v>
      </c>
      <c r="D60" s="34">
        <f t="shared" si="10"/>
        <v>59</v>
      </c>
      <c r="E60" s="34">
        <f t="shared" si="10"/>
        <v>35</v>
      </c>
      <c r="F60" s="34">
        <f t="shared" si="10"/>
        <v>33132</v>
      </c>
      <c r="G60" s="34">
        <f t="shared" si="10"/>
        <v>48012</v>
      </c>
      <c r="H60" s="34">
        <f t="shared" si="10"/>
        <v>832</v>
      </c>
      <c r="I60" s="34">
        <f t="shared" si="10"/>
        <v>657</v>
      </c>
      <c r="J60" s="34">
        <f t="shared" si="10"/>
        <v>995</v>
      </c>
      <c r="K60" s="34">
        <f t="shared" si="10"/>
        <v>60</v>
      </c>
      <c r="L60" s="34">
        <f t="shared" si="10"/>
        <v>19432.000000000004</v>
      </c>
      <c r="M60" s="34">
        <f t="shared" si="10"/>
        <v>32230.000000000004</v>
      </c>
      <c r="N60" s="34">
        <f t="shared" si="10"/>
        <v>0</v>
      </c>
      <c r="O60" s="34">
        <f t="shared" si="10"/>
        <v>58</v>
      </c>
      <c r="P60" s="34">
        <f t="shared" si="10"/>
        <v>2958</v>
      </c>
      <c r="Q60" s="34">
        <f t="shared" si="10"/>
        <v>1018</v>
      </c>
      <c r="R60" s="34">
        <f>SUM(R14:R15,R19:R22)</f>
        <v>0</v>
      </c>
      <c r="S60" s="34">
        <f>SUM(S14:S15,S19:S22)</f>
        <v>0</v>
      </c>
      <c r="T60" s="34">
        <f>+T14+T15+T19+T20+T21+T22</f>
        <v>7841</v>
      </c>
      <c r="U60" s="34">
        <f>+U14+U15+U19+U20+U21+U22</f>
        <v>9633</v>
      </c>
      <c r="V60" s="33">
        <f>SUM(V14:V15,V19:V22)</f>
        <v>0</v>
      </c>
      <c r="W60" s="59">
        <f>SUM(W14:W15,W19:W22)</f>
        <v>0</v>
      </c>
      <c r="X60" s="135">
        <f>+X14+X15+X19+X20+X21+X22</f>
        <v>76977</v>
      </c>
      <c r="Y60" s="209">
        <f>+Y14+Y15+Y19+Y20+Y21+Y22</f>
        <v>118041</v>
      </c>
      <c r="Z60" s="135">
        <f>+Z14+Z15+Z19+Z20+Z21+Z22</f>
        <v>72133</v>
      </c>
      <c r="AA60" s="209">
        <f>+AA14+AA15+AA19+AA20+AA21+AA22</f>
        <v>116213</v>
      </c>
    </row>
    <row r="61" spans="1:27" ht="12" customHeight="1" x14ac:dyDescent="0.2">
      <c r="A61" s="92" t="s">
        <v>26</v>
      </c>
      <c r="B61" s="34">
        <f t="shared" ref="B61:Q61" si="11">+B6+B7+B8+B11+B12+B13+B16+B17+B23</f>
        <v>21666.000000000004</v>
      </c>
      <c r="C61" s="34">
        <f t="shared" si="11"/>
        <v>31070</v>
      </c>
      <c r="D61" s="34">
        <f t="shared" si="11"/>
        <v>264</v>
      </c>
      <c r="E61" s="34">
        <f t="shared" si="11"/>
        <v>151</v>
      </c>
      <c r="F61" s="34">
        <f t="shared" si="11"/>
        <v>62344.000000000015</v>
      </c>
      <c r="G61" s="34">
        <f t="shared" si="11"/>
        <v>63203</v>
      </c>
      <c r="H61" s="34">
        <f t="shared" si="11"/>
        <v>991</v>
      </c>
      <c r="I61" s="34">
        <f t="shared" si="11"/>
        <v>932</v>
      </c>
      <c r="J61" s="34">
        <f t="shared" si="11"/>
        <v>2360</v>
      </c>
      <c r="K61" s="34">
        <f t="shared" si="11"/>
        <v>54</v>
      </c>
      <c r="L61" s="34">
        <f t="shared" si="11"/>
        <v>44119.000000000007</v>
      </c>
      <c r="M61" s="34">
        <f t="shared" si="11"/>
        <v>44598</v>
      </c>
      <c r="N61" s="34">
        <f t="shared" si="11"/>
        <v>0</v>
      </c>
      <c r="O61" s="34">
        <f t="shared" si="11"/>
        <v>28</v>
      </c>
      <c r="P61" s="34">
        <f t="shared" si="11"/>
        <v>12843</v>
      </c>
      <c r="Q61" s="34">
        <f t="shared" si="11"/>
        <v>4453</v>
      </c>
      <c r="R61" s="34">
        <f>SUM(R6:R8,R11:R13,R16:R17,R23)</f>
        <v>0</v>
      </c>
      <c r="S61" s="34">
        <f>SUM(S6:S8,S11:S13,S16:S17,S23)</f>
        <v>0</v>
      </c>
      <c r="T61" s="34">
        <f>+T6+T7+T8+T11+T12+T13+T16+T17+T23</f>
        <v>30600.000000000007</v>
      </c>
      <c r="U61" s="34">
        <f>+U6+U7+U8+U11+U12+U13+U16+U17+U23</f>
        <v>49671</v>
      </c>
      <c r="V61" s="33">
        <f>SUM(V6:V8,V11:V13,V16:V17,V23)</f>
        <v>0</v>
      </c>
      <c r="W61" s="59">
        <f>SUM(W6:W8,W11:W13,W16:W17,W23)</f>
        <v>0</v>
      </c>
      <c r="X61" s="102">
        <f>+X6+X7+X8+X11+X12+X13+X16+X17+X23</f>
        <v>175187.00000000003</v>
      </c>
      <c r="Y61" s="103">
        <f>+Y6+Y7+Y8+Y11+Y12+Y13+Y16+Y17+Y23</f>
        <v>194160</v>
      </c>
      <c r="Z61" s="102">
        <f>+Z6+Z7+Z8+Z11+Z12+Z13+Z16+Z17+Z23</f>
        <v>158729.00000000003</v>
      </c>
      <c r="AA61" s="103">
        <f>+AA6+AA7+AA8+AA11+AA12+AA13+AA16+AA17+AA23</f>
        <v>188542</v>
      </c>
    </row>
    <row r="62" spans="1:27" ht="12" customHeight="1" x14ac:dyDescent="0.2">
      <c r="A62" s="93" t="s">
        <v>27</v>
      </c>
      <c r="B62" s="35">
        <f t="shared" ref="B62:Q62" si="12">+B9+B10+B18+B24+B25+B26</f>
        <v>20073</v>
      </c>
      <c r="C62" s="35">
        <f t="shared" si="12"/>
        <v>11729</v>
      </c>
      <c r="D62" s="35">
        <f t="shared" si="12"/>
        <v>83</v>
      </c>
      <c r="E62" s="35">
        <f t="shared" si="12"/>
        <v>5</v>
      </c>
      <c r="F62" s="35">
        <f t="shared" si="12"/>
        <v>49737.999999999985</v>
      </c>
      <c r="G62" s="35">
        <f t="shared" si="12"/>
        <v>25222</v>
      </c>
      <c r="H62" s="35">
        <f t="shared" si="12"/>
        <v>590</v>
      </c>
      <c r="I62" s="35">
        <f t="shared" si="12"/>
        <v>123</v>
      </c>
      <c r="J62" s="35">
        <f t="shared" si="12"/>
        <v>2206</v>
      </c>
      <c r="K62" s="35">
        <f t="shared" si="12"/>
        <v>113</v>
      </c>
      <c r="L62" s="35">
        <f t="shared" si="12"/>
        <v>27327.000000000004</v>
      </c>
      <c r="M62" s="35">
        <f t="shared" si="12"/>
        <v>16649</v>
      </c>
      <c r="N62" s="35">
        <f t="shared" si="12"/>
        <v>0</v>
      </c>
      <c r="O62" s="35">
        <f t="shared" si="12"/>
        <v>126.99999999999999</v>
      </c>
      <c r="P62" s="35">
        <f t="shared" si="12"/>
        <v>6084</v>
      </c>
      <c r="Q62" s="35">
        <f t="shared" si="12"/>
        <v>1129</v>
      </c>
      <c r="R62" s="35">
        <f>SUM(R9:R10,R18,R24:R26)</f>
        <v>0</v>
      </c>
      <c r="S62" s="35">
        <f>SUM(S9:S10,S18,S24:S26)</f>
        <v>0</v>
      </c>
      <c r="T62" s="35">
        <f>+T9+T10+T18+T24+T25+T26</f>
        <v>2778</v>
      </c>
      <c r="U62" s="35">
        <f>+U9+U10+U18+U24+U25+U26</f>
        <v>3618.0000000000009</v>
      </c>
      <c r="V62" s="63">
        <f>SUM(V9:V10,V18,V24:V26)</f>
        <v>0</v>
      </c>
      <c r="W62" s="64">
        <f>SUM(W9:W10,W18,W24:W26)</f>
        <v>0</v>
      </c>
      <c r="X62" s="104">
        <f>+X9+X10+X18+X24+X25+X26</f>
        <v>108879</v>
      </c>
      <c r="Y62" s="105">
        <f>+Y9+Y10+Y18+Y24+Y25+Y26</f>
        <v>58715</v>
      </c>
      <c r="Z62" s="104">
        <f>+Z9+Z10+Z18+Z24+Z25+Z26</f>
        <v>99916</v>
      </c>
      <c r="AA62" s="105">
        <f>+AA9+AA10+AA18+AA24+AA25+AA26</f>
        <v>57218</v>
      </c>
    </row>
    <row r="63" spans="1:27" ht="12" customHeight="1" thickBot="1" x14ac:dyDescent="0.25">
      <c r="A63" s="95" t="s">
        <v>17</v>
      </c>
      <c r="B63" s="28">
        <f t="shared" ref="B63:AA63" si="13">SUM(B60:B62)</f>
        <v>53467.000000000007</v>
      </c>
      <c r="C63" s="28">
        <f t="shared" si="13"/>
        <v>69137</v>
      </c>
      <c r="D63" s="28">
        <f t="shared" si="13"/>
        <v>406</v>
      </c>
      <c r="E63" s="28">
        <f t="shared" si="13"/>
        <v>191</v>
      </c>
      <c r="F63" s="28">
        <f t="shared" si="13"/>
        <v>145214</v>
      </c>
      <c r="G63" s="28">
        <f t="shared" si="13"/>
        <v>136437</v>
      </c>
      <c r="H63" s="28">
        <f t="shared" si="13"/>
        <v>2413</v>
      </c>
      <c r="I63" s="28">
        <f t="shared" si="13"/>
        <v>1712</v>
      </c>
      <c r="J63" s="28">
        <f t="shared" si="13"/>
        <v>5561</v>
      </c>
      <c r="K63" s="28">
        <f t="shared" si="13"/>
        <v>227</v>
      </c>
      <c r="L63" s="28">
        <f t="shared" si="13"/>
        <v>90878.000000000015</v>
      </c>
      <c r="M63" s="28">
        <f t="shared" si="13"/>
        <v>93477</v>
      </c>
      <c r="N63" s="28">
        <f t="shared" si="13"/>
        <v>0</v>
      </c>
      <c r="O63" s="28">
        <f t="shared" si="13"/>
        <v>213</v>
      </c>
      <c r="P63" s="28">
        <f t="shared" si="13"/>
        <v>21885</v>
      </c>
      <c r="Q63" s="28">
        <f t="shared" si="13"/>
        <v>6600</v>
      </c>
      <c r="R63" s="28">
        <f>SUM(R60:R62)</f>
        <v>0</v>
      </c>
      <c r="S63" s="28">
        <f>SUM(S60:S62)</f>
        <v>0</v>
      </c>
      <c r="T63" s="28">
        <f t="shared" si="13"/>
        <v>41219.000000000007</v>
      </c>
      <c r="U63" s="28">
        <f t="shared" si="13"/>
        <v>62922</v>
      </c>
      <c r="V63" s="28">
        <f>SUM(V60:V62)</f>
        <v>0</v>
      </c>
      <c r="W63" s="29">
        <f>SUM(W60:W62)</f>
        <v>0</v>
      </c>
      <c r="X63" s="96">
        <f t="shared" si="13"/>
        <v>361043</v>
      </c>
      <c r="Y63" s="29">
        <f t="shared" si="13"/>
        <v>370916</v>
      </c>
      <c r="Z63" s="96">
        <f t="shared" si="13"/>
        <v>330778</v>
      </c>
      <c r="AA63" s="29">
        <f t="shared" si="13"/>
        <v>361973</v>
      </c>
    </row>
    <row r="64" spans="1:27" ht="12" customHeight="1" x14ac:dyDescent="0.2">
      <c r="A64" s="97" t="s">
        <v>18</v>
      </c>
      <c r="B64" s="37">
        <v>511</v>
      </c>
      <c r="C64" s="37">
        <f t="shared" ref="C64:AA64" si="14">C28</f>
        <v>0</v>
      </c>
      <c r="D64" s="37">
        <v>96</v>
      </c>
      <c r="E64" s="37">
        <f t="shared" si="14"/>
        <v>0</v>
      </c>
      <c r="F64" s="37">
        <v>1352</v>
      </c>
      <c r="G64" s="37">
        <f t="shared" si="14"/>
        <v>0</v>
      </c>
      <c r="H64" s="37">
        <v>32</v>
      </c>
      <c r="I64" s="37">
        <f t="shared" si="14"/>
        <v>0</v>
      </c>
      <c r="J64" s="37">
        <f t="shared" si="14"/>
        <v>0</v>
      </c>
      <c r="K64" s="37">
        <f t="shared" si="14"/>
        <v>0</v>
      </c>
      <c r="L64" s="37">
        <v>6054</v>
      </c>
      <c r="M64" s="37">
        <f t="shared" si="14"/>
        <v>0</v>
      </c>
      <c r="N64" s="37">
        <f t="shared" si="14"/>
        <v>0</v>
      </c>
      <c r="O64" s="37">
        <f t="shared" si="14"/>
        <v>0</v>
      </c>
      <c r="P64" s="37">
        <v>2376</v>
      </c>
      <c r="Q64" s="37">
        <f t="shared" si="14"/>
        <v>0</v>
      </c>
      <c r="R64" s="37">
        <f t="shared" si="14"/>
        <v>0</v>
      </c>
      <c r="S64" s="37">
        <f t="shared" si="14"/>
        <v>0</v>
      </c>
      <c r="T64" s="184">
        <v>6843</v>
      </c>
      <c r="U64" s="184">
        <f t="shared" si="14"/>
        <v>0</v>
      </c>
      <c r="V64" s="181">
        <f t="shared" si="14"/>
        <v>0</v>
      </c>
      <c r="W64" s="183">
        <f t="shared" si="14"/>
        <v>0</v>
      </c>
      <c r="X64" s="189">
        <f>X28</f>
        <v>17264</v>
      </c>
      <c r="Y64" s="188">
        <f t="shared" si="14"/>
        <v>0</v>
      </c>
      <c r="Z64" s="189">
        <f t="shared" si="14"/>
        <v>14760</v>
      </c>
      <c r="AA64" s="188">
        <f t="shared" si="14"/>
        <v>0</v>
      </c>
    </row>
    <row r="65" spans="1:27" ht="12" customHeight="1" thickBot="1" x14ac:dyDescent="0.25">
      <c r="A65" s="95" t="s">
        <v>19</v>
      </c>
      <c r="B65" s="28">
        <f t="shared" ref="B65:W65" si="15">SUM(B63:B64)</f>
        <v>53978.000000000007</v>
      </c>
      <c r="C65" s="28">
        <f t="shared" si="15"/>
        <v>69137</v>
      </c>
      <c r="D65" s="28">
        <f t="shared" si="15"/>
        <v>502</v>
      </c>
      <c r="E65" s="28">
        <f t="shared" si="15"/>
        <v>191</v>
      </c>
      <c r="F65" s="28">
        <f t="shared" si="15"/>
        <v>146566</v>
      </c>
      <c r="G65" s="28">
        <f t="shared" si="15"/>
        <v>136437</v>
      </c>
      <c r="H65" s="28">
        <f t="shared" si="15"/>
        <v>2445</v>
      </c>
      <c r="I65" s="28">
        <f t="shared" si="15"/>
        <v>1712</v>
      </c>
      <c r="J65" s="28">
        <f t="shared" si="15"/>
        <v>5561</v>
      </c>
      <c r="K65" s="28">
        <f t="shared" si="15"/>
        <v>227</v>
      </c>
      <c r="L65" s="28">
        <f t="shared" si="15"/>
        <v>96932.000000000015</v>
      </c>
      <c r="M65" s="28">
        <f t="shared" si="15"/>
        <v>93477</v>
      </c>
      <c r="N65" s="28">
        <f t="shared" si="15"/>
        <v>0</v>
      </c>
      <c r="O65" s="28">
        <f t="shared" si="15"/>
        <v>213</v>
      </c>
      <c r="P65" s="28">
        <f t="shared" si="15"/>
        <v>24261</v>
      </c>
      <c r="Q65" s="28">
        <f t="shared" si="15"/>
        <v>6600</v>
      </c>
      <c r="R65" s="28">
        <f t="shared" si="15"/>
        <v>0</v>
      </c>
      <c r="S65" s="28">
        <f t="shared" si="15"/>
        <v>0</v>
      </c>
      <c r="T65" s="28">
        <f t="shared" si="15"/>
        <v>48062.000000000007</v>
      </c>
      <c r="U65" s="191">
        <f t="shared" si="15"/>
        <v>62922</v>
      </c>
      <c r="V65" s="28">
        <f t="shared" si="15"/>
        <v>0</v>
      </c>
      <c r="W65" s="29">
        <f t="shared" si="15"/>
        <v>0</v>
      </c>
      <c r="X65" s="96">
        <f>SUM(B65,D65,F65,H65,J65,L65,N65,P65,T65)</f>
        <v>378307</v>
      </c>
      <c r="Y65" s="193">
        <f>SUM(C65,E65,G65,I65,K65,M65,O65,Q65,U65)</f>
        <v>370916</v>
      </c>
      <c r="Z65" s="195">
        <f>SUM(B65,F65,L65,T65)</f>
        <v>345538</v>
      </c>
      <c r="AA65" s="193">
        <f>SUM(C65,G65,M65,U65)</f>
        <v>361973</v>
      </c>
    </row>
    <row r="66" spans="1:27" ht="12" customHeight="1" x14ac:dyDescent="0.2">
      <c r="A66" s="79" t="s">
        <v>240</v>
      </c>
    </row>
    <row r="67" spans="1:27" ht="12" customHeight="1" x14ac:dyDescent="0.2">
      <c r="A67" s="77" t="s">
        <v>210</v>
      </c>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A32"/>
  <sheetViews>
    <sheetView showGridLines="0" topLeftCell="B1" zoomScaleNormal="100" workbookViewId="0">
      <selection activeCell="B36" sqref="B36:S50"/>
    </sheetView>
  </sheetViews>
  <sheetFormatPr baseColWidth="10" defaultColWidth="8.6640625" defaultRowHeight="10.199999999999999" x14ac:dyDescent="0.2"/>
  <cols>
    <col min="1" max="1" width="14.6640625" style="54" customWidth="1"/>
    <col min="2" max="16384" width="8.6640625" style="54"/>
  </cols>
  <sheetData>
    <row r="1" spans="1:27" s="52" customFormat="1" ht="59.25" customHeight="1" thickBot="1" x14ac:dyDescent="0.3">
      <c r="A1" s="51"/>
      <c r="B1" s="395" t="s">
        <v>43</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row>
    <row r="3" spans="1:27" ht="16.2" thickBot="1" x14ac:dyDescent="0.35">
      <c r="A3" s="53" t="s">
        <v>33</v>
      </c>
    </row>
    <row r="4" spans="1:27"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4">
        <v>11</v>
      </c>
      <c r="C7" s="34">
        <v>52</v>
      </c>
      <c r="D7" s="34">
        <v>0</v>
      </c>
      <c r="E7" s="34">
        <v>2</v>
      </c>
      <c r="F7" s="34">
        <v>24</v>
      </c>
      <c r="G7" s="34">
        <v>47</v>
      </c>
      <c r="H7" s="34">
        <v>1</v>
      </c>
      <c r="I7" s="34">
        <v>3</v>
      </c>
      <c r="J7" s="34">
        <v>9</v>
      </c>
      <c r="K7" s="34">
        <v>0</v>
      </c>
      <c r="L7" s="34">
        <v>13</v>
      </c>
      <c r="M7" s="34">
        <v>43</v>
      </c>
      <c r="N7" s="34">
        <v>0</v>
      </c>
      <c r="O7" s="34">
        <v>0</v>
      </c>
      <c r="P7" s="34">
        <v>19</v>
      </c>
      <c r="Q7" s="34">
        <v>4</v>
      </c>
      <c r="R7" s="34">
        <v>1</v>
      </c>
      <c r="S7" s="34">
        <v>0</v>
      </c>
      <c r="T7" s="34">
        <v>16</v>
      </c>
      <c r="U7" s="34">
        <v>33</v>
      </c>
      <c r="V7" s="115">
        <v>0</v>
      </c>
      <c r="W7" s="103">
        <v>1</v>
      </c>
      <c r="X7" s="102">
        <f t="shared" ref="X7:X30" si="0">SUM(B7,D7,F7,H7,J7,L7,N7,P7,R7,T7,V7)</f>
        <v>94</v>
      </c>
      <c r="Y7" s="103">
        <f t="shared" ref="Y7:Y30" si="1">SUM(C7,E7,G7,I7,K7,M7,O7,Q7,S7,U7,W7)</f>
        <v>185</v>
      </c>
      <c r="Z7" s="102">
        <f t="shared" ref="Z7:Z30" si="2">SUM(B7,F7,L7,T7)</f>
        <v>64</v>
      </c>
      <c r="AA7" s="103">
        <f t="shared" ref="AA7:AA30" si="3">SUM(C7,G7,M7,U7)</f>
        <v>175</v>
      </c>
    </row>
    <row r="8" spans="1:27" x14ac:dyDescent="0.2">
      <c r="A8" s="92">
        <v>2</v>
      </c>
      <c r="B8" s="34">
        <v>8</v>
      </c>
      <c r="C8" s="34">
        <v>36</v>
      </c>
      <c r="D8" s="34">
        <v>1</v>
      </c>
      <c r="E8" s="34">
        <v>2</v>
      </c>
      <c r="F8" s="34">
        <v>22</v>
      </c>
      <c r="G8" s="34">
        <v>40</v>
      </c>
      <c r="H8" s="34">
        <v>2</v>
      </c>
      <c r="I8" s="34">
        <v>4</v>
      </c>
      <c r="J8" s="34">
        <v>5</v>
      </c>
      <c r="K8" s="34">
        <v>1</v>
      </c>
      <c r="L8" s="34">
        <v>11</v>
      </c>
      <c r="M8" s="34">
        <v>30</v>
      </c>
      <c r="N8" s="34">
        <v>0</v>
      </c>
      <c r="O8" s="34">
        <v>0</v>
      </c>
      <c r="P8" s="34">
        <v>4</v>
      </c>
      <c r="Q8" s="34">
        <v>2</v>
      </c>
      <c r="R8" s="34">
        <v>1</v>
      </c>
      <c r="S8" s="34">
        <v>0</v>
      </c>
      <c r="T8" s="34">
        <v>5</v>
      </c>
      <c r="U8" s="34">
        <v>11</v>
      </c>
      <c r="V8" s="115">
        <v>0</v>
      </c>
      <c r="W8" s="103">
        <v>0</v>
      </c>
      <c r="X8" s="102">
        <f t="shared" si="0"/>
        <v>59</v>
      </c>
      <c r="Y8" s="103">
        <f t="shared" si="1"/>
        <v>126</v>
      </c>
      <c r="Z8" s="102">
        <f t="shared" si="2"/>
        <v>46</v>
      </c>
      <c r="AA8" s="103">
        <f t="shared" si="3"/>
        <v>117</v>
      </c>
    </row>
    <row r="9" spans="1:27" x14ac:dyDescent="0.2">
      <c r="A9" s="93">
        <v>3</v>
      </c>
      <c r="B9" s="35">
        <v>5</v>
      </c>
      <c r="C9" s="35">
        <v>19</v>
      </c>
      <c r="D9" s="35">
        <v>1</v>
      </c>
      <c r="E9" s="35">
        <v>0</v>
      </c>
      <c r="F9" s="35">
        <v>16</v>
      </c>
      <c r="G9" s="35">
        <v>20</v>
      </c>
      <c r="H9" s="35">
        <v>3</v>
      </c>
      <c r="I9" s="35">
        <v>0</v>
      </c>
      <c r="J9" s="35">
        <v>5</v>
      </c>
      <c r="K9" s="35">
        <v>0</v>
      </c>
      <c r="L9" s="35">
        <v>7</v>
      </c>
      <c r="M9" s="35">
        <v>12</v>
      </c>
      <c r="N9" s="35">
        <v>0</v>
      </c>
      <c r="O9" s="35">
        <v>0</v>
      </c>
      <c r="P9" s="35">
        <v>17</v>
      </c>
      <c r="Q9" s="35">
        <v>5</v>
      </c>
      <c r="R9" s="35">
        <v>0</v>
      </c>
      <c r="S9" s="35">
        <v>1</v>
      </c>
      <c r="T9" s="35">
        <v>5</v>
      </c>
      <c r="U9" s="35">
        <v>8</v>
      </c>
      <c r="V9" s="116">
        <v>0</v>
      </c>
      <c r="W9" s="105">
        <v>0</v>
      </c>
      <c r="X9" s="104">
        <f t="shared" si="0"/>
        <v>59</v>
      </c>
      <c r="Y9" s="105">
        <f t="shared" si="1"/>
        <v>65</v>
      </c>
      <c r="Z9" s="104">
        <f t="shared" si="2"/>
        <v>33</v>
      </c>
      <c r="AA9" s="105">
        <f t="shared" si="3"/>
        <v>59</v>
      </c>
    </row>
    <row r="10" spans="1:27" x14ac:dyDescent="0.2">
      <c r="A10" s="94">
        <v>4</v>
      </c>
      <c r="B10" s="36">
        <v>6</v>
      </c>
      <c r="C10" s="36">
        <v>13</v>
      </c>
      <c r="D10" s="36">
        <v>0</v>
      </c>
      <c r="E10" s="36">
        <v>0</v>
      </c>
      <c r="F10" s="36">
        <v>19</v>
      </c>
      <c r="G10" s="36">
        <v>12</v>
      </c>
      <c r="H10" s="36">
        <v>0</v>
      </c>
      <c r="I10" s="36">
        <v>0</v>
      </c>
      <c r="J10" s="36">
        <v>3</v>
      </c>
      <c r="K10" s="36">
        <v>0</v>
      </c>
      <c r="L10" s="36">
        <v>9</v>
      </c>
      <c r="M10" s="36">
        <v>8</v>
      </c>
      <c r="N10" s="36">
        <v>0</v>
      </c>
      <c r="O10" s="36">
        <v>0</v>
      </c>
      <c r="P10" s="36">
        <v>6</v>
      </c>
      <c r="Q10" s="36">
        <v>0</v>
      </c>
      <c r="R10" s="36">
        <v>1</v>
      </c>
      <c r="S10" s="36">
        <v>0</v>
      </c>
      <c r="T10" s="36">
        <v>2</v>
      </c>
      <c r="U10" s="36">
        <v>4</v>
      </c>
      <c r="V10" s="117">
        <v>0</v>
      </c>
      <c r="W10" s="107">
        <v>0</v>
      </c>
      <c r="X10" s="106">
        <f t="shared" si="0"/>
        <v>46</v>
      </c>
      <c r="Y10" s="107">
        <f t="shared" si="1"/>
        <v>37</v>
      </c>
      <c r="Z10" s="106">
        <f t="shared" si="2"/>
        <v>36</v>
      </c>
      <c r="AA10" s="107">
        <f t="shared" si="3"/>
        <v>37</v>
      </c>
    </row>
    <row r="11" spans="1:27" x14ac:dyDescent="0.2">
      <c r="A11" s="92">
        <v>5</v>
      </c>
      <c r="B11" s="34">
        <v>11</v>
      </c>
      <c r="C11" s="34">
        <v>15</v>
      </c>
      <c r="D11" s="34">
        <v>2</v>
      </c>
      <c r="E11" s="34">
        <v>1</v>
      </c>
      <c r="F11" s="34">
        <v>24</v>
      </c>
      <c r="G11" s="34">
        <v>14</v>
      </c>
      <c r="H11" s="34">
        <v>4</v>
      </c>
      <c r="I11" s="34">
        <v>1</v>
      </c>
      <c r="J11" s="34">
        <v>4</v>
      </c>
      <c r="K11" s="34">
        <v>0</v>
      </c>
      <c r="L11" s="34">
        <v>7</v>
      </c>
      <c r="M11" s="34">
        <v>10</v>
      </c>
      <c r="N11" s="34">
        <v>0</v>
      </c>
      <c r="O11" s="34">
        <v>0</v>
      </c>
      <c r="P11" s="34">
        <v>3</v>
      </c>
      <c r="Q11" s="34">
        <v>0</v>
      </c>
      <c r="R11" s="34">
        <v>0</v>
      </c>
      <c r="S11" s="34">
        <v>0</v>
      </c>
      <c r="T11" s="34">
        <v>1</v>
      </c>
      <c r="U11" s="34">
        <v>1</v>
      </c>
      <c r="V11" s="115">
        <v>0</v>
      </c>
      <c r="W11" s="103">
        <v>0</v>
      </c>
      <c r="X11" s="102">
        <f t="shared" si="0"/>
        <v>56</v>
      </c>
      <c r="Y11" s="103">
        <f t="shared" si="1"/>
        <v>42</v>
      </c>
      <c r="Z11" s="102">
        <f t="shared" si="2"/>
        <v>43</v>
      </c>
      <c r="AA11" s="103">
        <f t="shared" si="3"/>
        <v>40</v>
      </c>
    </row>
    <row r="12" spans="1:27" x14ac:dyDescent="0.2">
      <c r="A12" s="93">
        <v>6</v>
      </c>
      <c r="B12" s="35">
        <v>12</v>
      </c>
      <c r="C12" s="35">
        <v>15</v>
      </c>
      <c r="D12" s="35">
        <v>0</v>
      </c>
      <c r="E12" s="35">
        <v>1</v>
      </c>
      <c r="F12" s="35">
        <v>27</v>
      </c>
      <c r="G12" s="35">
        <v>14</v>
      </c>
      <c r="H12" s="35">
        <v>2</v>
      </c>
      <c r="I12" s="35">
        <v>1</v>
      </c>
      <c r="J12" s="35">
        <v>5</v>
      </c>
      <c r="K12" s="35">
        <v>0</v>
      </c>
      <c r="L12" s="35">
        <v>10</v>
      </c>
      <c r="M12" s="35">
        <v>13</v>
      </c>
      <c r="N12" s="35">
        <v>0</v>
      </c>
      <c r="O12" s="35">
        <v>0</v>
      </c>
      <c r="P12" s="35">
        <v>7</v>
      </c>
      <c r="Q12" s="35">
        <v>1</v>
      </c>
      <c r="R12" s="35">
        <v>0</v>
      </c>
      <c r="S12" s="35">
        <v>0</v>
      </c>
      <c r="T12" s="35">
        <v>4</v>
      </c>
      <c r="U12" s="35">
        <v>7</v>
      </c>
      <c r="V12" s="116">
        <v>0</v>
      </c>
      <c r="W12" s="105">
        <v>0</v>
      </c>
      <c r="X12" s="104">
        <f t="shared" si="0"/>
        <v>67</v>
      </c>
      <c r="Y12" s="105">
        <f t="shared" si="1"/>
        <v>52</v>
      </c>
      <c r="Z12" s="104">
        <f t="shared" si="2"/>
        <v>53</v>
      </c>
      <c r="AA12" s="105">
        <f t="shared" si="3"/>
        <v>49</v>
      </c>
    </row>
    <row r="13" spans="1:27" x14ac:dyDescent="0.2">
      <c r="A13" s="94">
        <v>7</v>
      </c>
      <c r="B13" s="36">
        <v>9</v>
      </c>
      <c r="C13" s="36">
        <v>26</v>
      </c>
      <c r="D13" s="36">
        <v>0</v>
      </c>
      <c r="E13" s="36">
        <v>1</v>
      </c>
      <c r="F13" s="36">
        <v>24</v>
      </c>
      <c r="G13" s="36">
        <v>26</v>
      </c>
      <c r="H13" s="36">
        <v>0</v>
      </c>
      <c r="I13" s="36">
        <v>2</v>
      </c>
      <c r="J13" s="36">
        <v>4</v>
      </c>
      <c r="K13" s="36">
        <v>0</v>
      </c>
      <c r="L13" s="36">
        <v>7</v>
      </c>
      <c r="M13" s="36">
        <v>23</v>
      </c>
      <c r="N13" s="36">
        <v>0</v>
      </c>
      <c r="O13" s="36">
        <v>0</v>
      </c>
      <c r="P13" s="36">
        <v>3</v>
      </c>
      <c r="Q13" s="36">
        <v>1</v>
      </c>
      <c r="R13" s="36">
        <v>0</v>
      </c>
      <c r="S13" s="36">
        <v>0</v>
      </c>
      <c r="T13" s="36">
        <v>4</v>
      </c>
      <c r="U13" s="36">
        <v>8</v>
      </c>
      <c r="V13" s="117">
        <v>0</v>
      </c>
      <c r="W13" s="107">
        <v>0</v>
      </c>
      <c r="X13" s="106">
        <f t="shared" si="0"/>
        <v>51</v>
      </c>
      <c r="Y13" s="107">
        <f t="shared" si="1"/>
        <v>87</v>
      </c>
      <c r="Z13" s="106">
        <f t="shared" si="2"/>
        <v>44</v>
      </c>
      <c r="AA13" s="107">
        <f t="shared" si="3"/>
        <v>83</v>
      </c>
    </row>
    <row r="14" spans="1:27" x14ac:dyDescent="0.2">
      <c r="A14" s="92">
        <v>8</v>
      </c>
      <c r="B14" s="34">
        <v>10</v>
      </c>
      <c r="C14" s="34">
        <v>23</v>
      </c>
      <c r="D14" s="34">
        <v>2</v>
      </c>
      <c r="E14" s="34">
        <v>1</v>
      </c>
      <c r="F14" s="34">
        <v>20</v>
      </c>
      <c r="G14" s="34">
        <v>21</v>
      </c>
      <c r="H14" s="34">
        <v>4</v>
      </c>
      <c r="I14" s="34">
        <v>1</v>
      </c>
      <c r="J14" s="34">
        <v>3</v>
      </c>
      <c r="K14" s="34">
        <v>0</v>
      </c>
      <c r="L14" s="34">
        <v>6</v>
      </c>
      <c r="M14" s="34">
        <v>13</v>
      </c>
      <c r="N14" s="34">
        <v>0</v>
      </c>
      <c r="O14" s="34">
        <v>0</v>
      </c>
      <c r="P14" s="34">
        <v>3</v>
      </c>
      <c r="Q14" s="34">
        <v>1</v>
      </c>
      <c r="R14" s="34">
        <v>0</v>
      </c>
      <c r="S14" s="34">
        <v>0</v>
      </c>
      <c r="T14" s="34">
        <v>3</v>
      </c>
      <c r="U14" s="34">
        <v>2</v>
      </c>
      <c r="V14" s="115">
        <v>0</v>
      </c>
      <c r="W14" s="103">
        <v>0</v>
      </c>
      <c r="X14" s="102">
        <f t="shared" si="0"/>
        <v>51</v>
      </c>
      <c r="Y14" s="103">
        <f t="shared" si="1"/>
        <v>62</v>
      </c>
      <c r="Z14" s="102">
        <f t="shared" si="2"/>
        <v>39</v>
      </c>
      <c r="AA14" s="103">
        <f t="shared" si="3"/>
        <v>59</v>
      </c>
    </row>
    <row r="15" spans="1:27" x14ac:dyDescent="0.2">
      <c r="A15" s="93">
        <v>9</v>
      </c>
      <c r="B15" s="35">
        <v>12</v>
      </c>
      <c r="C15" s="35">
        <v>53</v>
      </c>
      <c r="D15" s="35">
        <v>4</v>
      </c>
      <c r="E15" s="35">
        <v>7</v>
      </c>
      <c r="F15" s="35">
        <v>22</v>
      </c>
      <c r="G15" s="35">
        <v>48</v>
      </c>
      <c r="H15" s="35">
        <v>7</v>
      </c>
      <c r="I15" s="35">
        <v>10</v>
      </c>
      <c r="J15" s="35">
        <v>5</v>
      </c>
      <c r="K15" s="35">
        <v>2</v>
      </c>
      <c r="L15" s="35">
        <v>7</v>
      </c>
      <c r="M15" s="35">
        <v>38</v>
      </c>
      <c r="N15" s="35">
        <v>0</v>
      </c>
      <c r="O15" s="35">
        <v>0</v>
      </c>
      <c r="P15" s="35">
        <v>2</v>
      </c>
      <c r="Q15" s="35">
        <v>1</v>
      </c>
      <c r="R15" s="35">
        <v>0</v>
      </c>
      <c r="S15" s="35">
        <v>0</v>
      </c>
      <c r="T15" s="35">
        <v>1</v>
      </c>
      <c r="U15" s="35">
        <v>6</v>
      </c>
      <c r="V15" s="116">
        <v>0</v>
      </c>
      <c r="W15" s="105">
        <v>2</v>
      </c>
      <c r="X15" s="104">
        <f t="shared" si="0"/>
        <v>60</v>
      </c>
      <c r="Y15" s="105">
        <f t="shared" si="1"/>
        <v>167</v>
      </c>
      <c r="Z15" s="104">
        <f t="shared" si="2"/>
        <v>42</v>
      </c>
      <c r="AA15" s="105">
        <f t="shared" si="3"/>
        <v>145</v>
      </c>
    </row>
    <row r="16" spans="1:27" x14ac:dyDescent="0.2">
      <c r="A16" s="94">
        <v>10</v>
      </c>
      <c r="B16" s="36">
        <v>12</v>
      </c>
      <c r="C16" s="36">
        <v>54</v>
      </c>
      <c r="D16" s="36">
        <v>1</v>
      </c>
      <c r="E16" s="36">
        <v>2</v>
      </c>
      <c r="F16" s="36">
        <v>24</v>
      </c>
      <c r="G16" s="36">
        <v>55</v>
      </c>
      <c r="H16" s="36">
        <v>2</v>
      </c>
      <c r="I16" s="36">
        <v>2</v>
      </c>
      <c r="J16" s="36">
        <v>5</v>
      </c>
      <c r="K16" s="36">
        <v>1</v>
      </c>
      <c r="L16" s="36">
        <v>8</v>
      </c>
      <c r="M16" s="36">
        <v>46</v>
      </c>
      <c r="N16" s="36">
        <v>0</v>
      </c>
      <c r="O16" s="36">
        <v>0</v>
      </c>
      <c r="P16" s="36">
        <v>1</v>
      </c>
      <c r="Q16" s="36">
        <v>2</v>
      </c>
      <c r="R16" s="36">
        <v>0</v>
      </c>
      <c r="S16" s="36">
        <v>0</v>
      </c>
      <c r="T16" s="36">
        <v>3</v>
      </c>
      <c r="U16" s="36">
        <v>10</v>
      </c>
      <c r="V16" s="117">
        <v>0</v>
      </c>
      <c r="W16" s="107">
        <v>2</v>
      </c>
      <c r="X16" s="106">
        <f t="shared" si="0"/>
        <v>56</v>
      </c>
      <c r="Y16" s="107">
        <f t="shared" si="1"/>
        <v>174</v>
      </c>
      <c r="Z16" s="106">
        <f t="shared" si="2"/>
        <v>47</v>
      </c>
      <c r="AA16" s="107">
        <f t="shared" si="3"/>
        <v>165</v>
      </c>
    </row>
    <row r="17" spans="1:27" x14ac:dyDescent="0.2">
      <c r="A17" s="92">
        <v>11</v>
      </c>
      <c r="B17" s="34">
        <v>8</v>
      </c>
      <c r="C17" s="34">
        <v>21</v>
      </c>
      <c r="D17" s="34">
        <v>0</v>
      </c>
      <c r="E17" s="34">
        <v>0</v>
      </c>
      <c r="F17" s="34">
        <v>23</v>
      </c>
      <c r="G17" s="34">
        <v>22</v>
      </c>
      <c r="H17" s="34">
        <v>0</v>
      </c>
      <c r="I17" s="34">
        <v>0</v>
      </c>
      <c r="J17" s="34">
        <v>3</v>
      </c>
      <c r="K17" s="34">
        <v>1</v>
      </c>
      <c r="L17" s="34">
        <v>7</v>
      </c>
      <c r="M17" s="34">
        <v>16</v>
      </c>
      <c r="N17" s="34">
        <v>0</v>
      </c>
      <c r="O17" s="34">
        <v>0</v>
      </c>
      <c r="P17" s="34">
        <v>1</v>
      </c>
      <c r="Q17" s="34">
        <v>2</v>
      </c>
      <c r="R17" s="34">
        <v>0</v>
      </c>
      <c r="S17" s="34">
        <v>0</v>
      </c>
      <c r="T17" s="34">
        <v>1</v>
      </c>
      <c r="U17" s="34">
        <v>1</v>
      </c>
      <c r="V17" s="115">
        <v>0</v>
      </c>
      <c r="W17" s="103">
        <v>0</v>
      </c>
      <c r="X17" s="102">
        <f t="shared" si="0"/>
        <v>43</v>
      </c>
      <c r="Y17" s="103">
        <f t="shared" si="1"/>
        <v>63</v>
      </c>
      <c r="Z17" s="102">
        <f t="shared" si="2"/>
        <v>39</v>
      </c>
      <c r="AA17" s="103">
        <f t="shared" si="3"/>
        <v>60</v>
      </c>
    </row>
    <row r="18" spans="1:27" x14ac:dyDescent="0.2">
      <c r="A18" s="93">
        <v>12</v>
      </c>
      <c r="B18" s="35">
        <v>8</v>
      </c>
      <c r="C18" s="35">
        <v>19</v>
      </c>
      <c r="D18" s="35">
        <v>0</v>
      </c>
      <c r="E18" s="35">
        <v>0</v>
      </c>
      <c r="F18" s="35">
        <v>20</v>
      </c>
      <c r="G18" s="35">
        <v>18</v>
      </c>
      <c r="H18" s="35">
        <v>3</v>
      </c>
      <c r="I18" s="35">
        <v>1</v>
      </c>
      <c r="J18" s="35">
        <v>4</v>
      </c>
      <c r="K18" s="35">
        <v>0</v>
      </c>
      <c r="L18" s="35">
        <v>3</v>
      </c>
      <c r="M18" s="35">
        <v>11</v>
      </c>
      <c r="N18" s="35">
        <v>0</v>
      </c>
      <c r="O18" s="35">
        <v>0</v>
      </c>
      <c r="P18" s="35">
        <v>2</v>
      </c>
      <c r="Q18" s="35">
        <v>1</v>
      </c>
      <c r="R18" s="35">
        <v>0</v>
      </c>
      <c r="S18" s="35">
        <v>0</v>
      </c>
      <c r="T18" s="35">
        <v>0</v>
      </c>
      <c r="U18" s="35">
        <v>1</v>
      </c>
      <c r="V18" s="116">
        <v>0</v>
      </c>
      <c r="W18" s="105">
        <v>0</v>
      </c>
      <c r="X18" s="104">
        <f t="shared" si="0"/>
        <v>40</v>
      </c>
      <c r="Y18" s="105">
        <f t="shared" si="1"/>
        <v>51</v>
      </c>
      <c r="Z18" s="104">
        <f t="shared" si="2"/>
        <v>31</v>
      </c>
      <c r="AA18" s="105">
        <f t="shared" si="3"/>
        <v>49</v>
      </c>
    </row>
    <row r="19" spans="1:27" x14ac:dyDescent="0.2">
      <c r="A19" s="94">
        <v>13</v>
      </c>
      <c r="B19" s="36">
        <v>7</v>
      </c>
      <c r="C19" s="36">
        <v>8</v>
      </c>
      <c r="D19" s="36">
        <v>0</v>
      </c>
      <c r="E19" s="36">
        <v>0</v>
      </c>
      <c r="F19" s="36">
        <v>22</v>
      </c>
      <c r="G19" s="36">
        <v>8</v>
      </c>
      <c r="H19" s="36">
        <v>0</v>
      </c>
      <c r="I19" s="36">
        <v>0</v>
      </c>
      <c r="J19" s="36">
        <v>3</v>
      </c>
      <c r="K19" s="36">
        <v>0</v>
      </c>
      <c r="L19" s="36">
        <v>6</v>
      </c>
      <c r="M19" s="36">
        <v>6</v>
      </c>
      <c r="N19" s="36">
        <v>0</v>
      </c>
      <c r="O19" s="36">
        <v>0</v>
      </c>
      <c r="P19" s="36">
        <v>0</v>
      </c>
      <c r="Q19" s="36">
        <v>0</v>
      </c>
      <c r="R19" s="36">
        <v>1</v>
      </c>
      <c r="S19" s="36">
        <v>0</v>
      </c>
      <c r="T19" s="36">
        <v>0</v>
      </c>
      <c r="U19" s="36">
        <v>0</v>
      </c>
      <c r="V19" s="117">
        <v>0</v>
      </c>
      <c r="W19" s="107">
        <v>0</v>
      </c>
      <c r="X19" s="106">
        <f t="shared" si="0"/>
        <v>39</v>
      </c>
      <c r="Y19" s="107">
        <f t="shared" si="1"/>
        <v>22</v>
      </c>
      <c r="Z19" s="106">
        <f t="shared" si="2"/>
        <v>35</v>
      </c>
      <c r="AA19" s="107">
        <f t="shared" si="3"/>
        <v>22</v>
      </c>
    </row>
    <row r="20" spans="1:27" x14ac:dyDescent="0.2">
      <c r="A20" s="92">
        <v>14</v>
      </c>
      <c r="B20" s="34">
        <v>5</v>
      </c>
      <c r="C20" s="34">
        <v>13</v>
      </c>
      <c r="D20" s="34">
        <v>0</v>
      </c>
      <c r="E20" s="34">
        <v>0</v>
      </c>
      <c r="F20" s="34">
        <v>23</v>
      </c>
      <c r="G20" s="34">
        <v>15</v>
      </c>
      <c r="H20" s="34">
        <v>1</v>
      </c>
      <c r="I20" s="34">
        <v>0</v>
      </c>
      <c r="J20" s="34">
        <v>3</v>
      </c>
      <c r="K20" s="34">
        <v>0</v>
      </c>
      <c r="L20" s="34">
        <v>4</v>
      </c>
      <c r="M20" s="34">
        <v>7</v>
      </c>
      <c r="N20" s="34">
        <v>0</v>
      </c>
      <c r="O20" s="34">
        <v>0</v>
      </c>
      <c r="P20" s="34">
        <v>0</v>
      </c>
      <c r="Q20" s="34">
        <v>0</v>
      </c>
      <c r="R20" s="34">
        <v>1</v>
      </c>
      <c r="S20" s="34">
        <v>0</v>
      </c>
      <c r="T20" s="34">
        <v>0</v>
      </c>
      <c r="U20" s="34">
        <v>4</v>
      </c>
      <c r="V20" s="115">
        <v>0</v>
      </c>
      <c r="W20" s="103">
        <v>0</v>
      </c>
      <c r="X20" s="102">
        <f t="shared" si="0"/>
        <v>37</v>
      </c>
      <c r="Y20" s="103">
        <f t="shared" si="1"/>
        <v>39</v>
      </c>
      <c r="Z20" s="102">
        <f t="shared" si="2"/>
        <v>32</v>
      </c>
      <c r="AA20" s="103">
        <f t="shared" si="3"/>
        <v>39</v>
      </c>
    </row>
    <row r="21" spans="1:27" x14ac:dyDescent="0.2">
      <c r="A21" s="93">
        <v>15</v>
      </c>
      <c r="B21" s="35">
        <v>7</v>
      </c>
      <c r="C21" s="35">
        <v>25</v>
      </c>
      <c r="D21" s="35">
        <v>1</v>
      </c>
      <c r="E21" s="35">
        <v>2</v>
      </c>
      <c r="F21" s="35">
        <v>21</v>
      </c>
      <c r="G21" s="35">
        <v>24</v>
      </c>
      <c r="H21" s="35">
        <v>1</v>
      </c>
      <c r="I21" s="35">
        <v>2</v>
      </c>
      <c r="J21" s="35">
        <v>3</v>
      </c>
      <c r="K21" s="35">
        <v>0</v>
      </c>
      <c r="L21" s="35">
        <v>7</v>
      </c>
      <c r="M21" s="35">
        <v>15</v>
      </c>
      <c r="N21" s="35">
        <v>0</v>
      </c>
      <c r="O21" s="35">
        <v>0</v>
      </c>
      <c r="P21" s="35">
        <v>0</v>
      </c>
      <c r="Q21" s="35">
        <v>1</v>
      </c>
      <c r="R21" s="35">
        <v>0</v>
      </c>
      <c r="S21" s="35">
        <v>0</v>
      </c>
      <c r="T21" s="35">
        <v>0</v>
      </c>
      <c r="U21" s="35">
        <v>3</v>
      </c>
      <c r="V21" s="116">
        <v>0</v>
      </c>
      <c r="W21" s="105">
        <v>0</v>
      </c>
      <c r="X21" s="104">
        <f t="shared" si="0"/>
        <v>40</v>
      </c>
      <c r="Y21" s="105">
        <f t="shared" si="1"/>
        <v>72</v>
      </c>
      <c r="Z21" s="104">
        <f t="shared" si="2"/>
        <v>35</v>
      </c>
      <c r="AA21" s="105">
        <f t="shared" si="3"/>
        <v>67</v>
      </c>
    </row>
    <row r="22" spans="1:27" x14ac:dyDescent="0.2">
      <c r="A22" s="94">
        <v>16</v>
      </c>
      <c r="B22" s="36">
        <v>6</v>
      </c>
      <c r="C22" s="36">
        <v>11</v>
      </c>
      <c r="D22" s="36">
        <v>1</v>
      </c>
      <c r="E22" s="36">
        <v>0</v>
      </c>
      <c r="F22" s="36">
        <v>21</v>
      </c>
      <c r="G22" s="36">
        <v>12</v>
      </c>
      <c r="H22" s="36">
        <v>3</v>
      </c>
      <c r="I22" s="36">
        <v>0</v>
      </c>
      <c r="J22" s="36">
        <v>2</v>
      </c>
      <c r="K22" s="36">
        <v>0</v>
      </c>
      <c r="L22" s="36">
        <v>1</v>
      </c>
      <c r="M22" s="36">
        <v>10</v>
      </c>
      <c r="N22" s="36">
        <v>0</v>
      </c>
      <c r="O22" s="36">
        <v>0</v>
      </c>
      <c r="P22" s="36">
        <v>0</v>
      </c>
      <c r="Q22" s="36">
        <v>0</v>
      </c>
      <c r="R22" s="36">
        <v>0</v>
      </c>
      <c r="S22" s="36">
        <v>0</v>
      </c>
      <c r="T22" s="36">
        <v>0</v>
      </c>
      <c r="U22" s="36">
        <v>1</v>
      </c>
      <c r="V22" s="117">
        <v>0</v>
      </c>
      <c r="W22" s="107">
        <v>0</v>
      </c>
      <c r="X22" s="106">
        <f t="shared" si="0"/>
        <v>34</v>
      </c>
      <c r="Y22" s="107">
        <f t="shared" si="1"/>
        <v>34</v>
      </c>
      <c r="Z22" s="106">
        <f t="shared" si="2"/>
        <v>28</v>
      </c>
      <c r="AA22" s="107">
        <f t="shared" si="3"/>
        <v>34</v>
      </c>
    </row>
    <row r="23" spans="1:27" x14ac:dyDescent="0.2">
      <c r="A23" s="92">
        <v>17</v>
      </c>
      <c r="B23" s="34">
        <v>7</v>
      </c>
      <c r="C23" s="34">
        <v>21</v>
      </c>
      <c r="D23" s="34">
        <v>2</v>
      </c>
      <c r="E23" s="34">
        <v>0</v>
      </c>
      <c r="F23" s="34">
        <v>23</v>
      </c>
      <c r="G23" s="34">
        <v>21</v>
      </c>
      <c r="H23" s="34">
        <v>3</v>
      </c>
      <c r="I23" s="34">
        <v>0</v>
      </c>
      <c r="J23" s="34">
        <v>3</v>
      </c>
      <c r="K23" s="34">
        <v>1</v>
      </c>
      <c r="L23" s="34">
        <v>7</v>
      </c>
      <c r="M23" s="34">
        <v>15</v>
      </c>
      <c r="N23" s="34">
        <v>0</v>
      </c>
      <c r="O23" s="34">
        <v>0</v>
      </c>
      <c r="P23" s="34">
        <v>1</v>
      </c>
      <c r="Q23" s="34">
        <v>1</v>
      </c>
      <c r="R23" s="34">
        <v>0</v>
      </c>
      <c r="S23" s="34">
        <v>0</v>
      </c>
      <c r="T23" s="34">
        <v>1</v>
      </c>
      <c r="U23" s="34">
        <v>1</v>
      </c>
      <c r="V23" s="115">
        <v>0</v>
      </c>
      <c r="W23" s="103">
        <v>0</v>
      </c>
      <c r="X23" s="102">
        <f t="shared" si="0"/>
        <v>47</v>
      </c>
      <c r="Y23" s="103">
        <f t="shared" si="1"/>
        <v>60</v>
      </c>
      <c r="Z23" s="102">
        <f t="shared" si="2"/>
        <v>38</v>
      </c>
      <c r="AA23" s="103">
        <f t="shared" si="3"/>
        <v>58</v>
      </c>
    </row>
    <row r="24" spans="1:27" x14ac:dyDescent="0.2">
      <c r="A24" s="93">
        <v>18</v>
      </c>
      <c r="B24" s="35">
        <v>9</v>
      </c>
      <c r="C24" s="35">
        <v>19</v>
      </c>
      <c r="D24" s="35">
        <v>3</v>
      </c>
      <c r="E24" s="35">
        <v>0</v>
      </c>
      <c r="F24" s="35">
        <v>20</v>
      </c>
      <c r="G24" s="35">
        <v>20</v>
      </c>
      <c r="H24" s="35">
        <v>3</v>
      </c>
      <c r="I24" s="35">
        <v>0</v>
      </c>
      <c r="J24" s="35">
        <v>4</v>
      </c>
      <c r="K24" s="35">
        <v>0</v>
      </c>
      <c r="L24" s="35">
        <v>5</v>
      </c>
      <c r="M24" s="35">
        <v>13</v>
      </c>
      <c r="N24" s="35">
        <v>0</v>
      </c>
      <c r="O24" s="35">
        <v>0</v>
      </c>
      <c r="P24" s="35">
        <v>0</v>
      </c>
      <c r="Q24" s="35">
        <v>1</v>
      </c>
      <c r="R24" s="35">
        <v>2</v>
      </c>
      <c r="S24" s="35">
        <v>0</v>
      </c>
      <c r="T24" s="35">
        <v>0</v>
      </c>
      <c r="U24" s="35">
        <v>3</v>
      </c>
      <c r="V24" s="116">
        <v>0</v>
      </c>
      <c r="W24" s="105">
        <v>0</v>
      </c>
      <c r="X24" s="104">
        <f t="shared" si="0"/>
        <v>46</v>
      </c>
      <c r="Y24" s="105">
        <f t="shared" si="1"/>
        <v>56</v>
      </c>
      <c r="Z24" s="104">
        <f t="shared" si="2"/>
        <v>34</v>
      </c>
      <c r="AA24" s="105">
        <f t="shared" si="3"/>
        <v>55</v>
      </c>
    </row>
    <row r="25" spans="1:27" x14ac:dyDescent="0.2">
      <c r="A25" s="94">
        <v>19</v>
      </c>
      <c r="B25" s="36">
        <v>8</v>
      </c>
      <c r="C25" s="36">
        <v>10</v>
      </c>
      <c r="D25" s="36">
        <v>1</v>
      </c>
      <c r="E25" s="36">
        <v>0</v>
      </c>
      <c r="F25" s="36">
        <v>19</v>
      </c>
      <c r="G25" s="36">
        <v>10</v>
      </c>
      <c r="H25" s="36">
        <v>2</v>
      </c>
      <c r="I25" s="36">
        <v>0</v>
      </c>
      <c r="J25" s="36">
        <v>2</v>
      </c>
      <c r="K25" s="36">
        <v>1</v>
      </c>
      <c r="L25" s="36">
        <v>3</v>
      </c>
      <c r="M25" s="36">
        <v>6</v>
      </c>
      <c r="N25" s="36">
        <v>0</v>
      </c>
      <c r="O25" s="36">
        <v>0</v>
      </c>
      <c r="P25" s="36">
        <v>0</v>
      </c>
      <c r="Q25" s="36">
        <v>0</v>
      </c>
      <c r="R25" s="36">
        <v>0</v>
      </c>
      <c r="S25" s="36">
        <v>0</v>
      </c>
      <c r="T25" s="36">
        <v>0</v>
      </c>
      <c r="U25" s="36">
        <v>0</v>
      </c>
      <c r="V25" s="117">
        <v>0</v>
      </c>
      <c r="W25" s="107">
        <v>0</v>
      </c>
      <c r="X25" s="106">
        <f t="shared" si="0"/>
        <v>35</v>
      </c>
      <c r="Y25" s="107">
        <f t="shared" si="1"/>
        <v>27</v>
      </c>
      <c r="Z25" s="106">
        <f t="shared" si="2"/>
        <v>30</v>
      </c>
      <c r="AA25" s="107">
        <f t="shared" si="3"/>
        <v>26</v>
      </c>
    </row>
    <row r="26" spans="1:27" x14ac:dyDescent="0.2">
      <c r="A26" s="92">
        <v>20</v>
      </c>
      <c r="B26" s="34">
        <v>4</v>
      </c>
      <c r="C26" s="34">
        <v>15</v>
      </c>
      <c r="D26" s="34">
        <v>0</v>
      </c>
      <c r="E26" s="34">
        <v>0</v>
      </c>
      <c r="F26" s="34">
        <v>22</v>
      </c>
      <c r="G26" s="34">
        <v>16</v>
      </c>
      <c r="H26" s="34">
        <v>1</v>
      </c>
      <c r="I26" s="34">
        <v>0</v>
      </c>
      <c r="J26" s="34">
        <v>4</v>
      </c>
      <c r="K26" s="34">
        <v>0</v>
      </c>
      <c r="L26" s="34">
        <v>1</v>
      </c>
      <c r="M26" s="34">
        <v>13</v>
      </c>
      <c r="N26" s="34">
        <v>0</v>
      </c>
      <c r="O26" s="34">
        <v>0</v>
      </c>
      <c r="P26" s="34">
        <v>1</v>
      </c>
      <c r="Q26" s="34">
        <v>2</v>
      </c>
      <c r="R26" s="34">
        <v>1</v>
      </c>
      <c r="S26" s="34">
        <v>0</v>
      </c>
      <c r="T26" s="34">
        <v>0</v>
      </c>
      <c r="U26" s="34">
        <v>3</v>
      </c>
      <c r="V26" s="115">
        <v>0</v>
      </c>
      <c r="W26" s="103">
        <v>0</v>
      </c>
      <c r="X26" s="102">
        <f t="shared" si="0"/>
        <v>34</v>
      </c>
      <c r="Y26" s="103">
        <f t="shared" si="1"/>
        <v>49</v>
      </c>
      <c r="Z26" s="102">
        <f t="shared" si="2"/>
        <v>27</v>
      </c>
      <c r="AA26" s="103">
        <f t="shared" si="3"/>
        <v>47</v>
      </c>
    </row>
    <row r="27" spans="1:27" x14ac:dyDescent="0.2">
      <c r="A27" s="93">
        <v>21</v>
      </c>
      <c r="B27" s="35">
        <v>8</v>
      </c>
      <c r="C27" s="35">
        <v>6</v>
      </c>
      <c r="D27" s="35">
        <v>0</v>
      </c>
      <c r="E27" s="35">
        <v>0</v>
      </c>
      <c r="F27" s="35">
        <v>13</v>
      </c>
      <c r="G27" s="35">
        <v>6</v>
      </c>
      <c r="H27" s="35">
        <v>1</v>
      </c>
      <c r="I27" s="35">
        <v>0</v>
      </c>
      <c r="J27" s="35">
        <v>4</v>
      </c>
      <c r="K27" s="35">
        <v>0</v>
      </c>
      <c r="L27" s="35">
        <v>5</v>
      </c>
      <c r="M27" s="35">
        <v>3</v>
      </c>
      <c r="N27" s="35">
        <v>0</v>
      </c>
      <c r="O27" s="35">
        <v>0</v>
      </c>
      <c r="P27" s="35">
        <v>1</v>
      </c>
      <c r="Q27" s="35">
        <v>0</v>
      </c>
      <c r="R27" s="35">
        <v>1</v>
      </c>
      <c r="S27" s="35">
        <v>1</v>
      </c>
      <c r="T27" s="35">
        <v>0</v>
      </c>
      <c r="U27" s="35">
        <v>1</v>
      </c>
      <c r="V27" s="116">
        <v>0</v>
      </c>
      <c r="W27" s="105">
        <v>0</v>
      </c>
      <c r="X27" s="104">
        <f t="shared" si="0"/>
        <v>33</v>
      </c>
      <c r="Y27" s="105">
        <f t="shared" si="1"/>
        <v>17</v>
      </c>
      <c r="Z27" s="104">
        <f t="shared" si="2"/>
        <v>26</v>
      </c>
      <c r="AA27" s="105">
        <f t="shared" si="3"/>
        <v>16</v>
      </c>
    </row>
    <row r="28" spans="1:27" ht="10.8" thickBot="1" x14ac:dyDescent="0.25">
      <c r="A28" s="95" t="s">
        <v>17</v>
      </c>
      <c r="B28" s="28">
        <f t="shared" ref="B28:W28" si="4">SUM(B7:B27)</f>
        <v>173</v>
      </c>
      <c r="C28" s="28">
        <f t="shared" si="4"/>
        <v>474</v>
      </c>
      <c r="D28" s="28">
        <f t="shared" si="4"/>
        <v>19</v>
      </c>
      <c r="E28" s="28">
        <f t="shared" si="4"/>
        <v>19</v>
      </c>
      <c r="F28" s="28">
        <f t="shared" si="4"/>
        <v>449</v>
      </c>
      <c r="G28" s="28">
        <f t="shared" si="4"/>
        <v>469</v>
      </c>
      <c r="H28" s="28">
        <f t="shared" si="4"/>
        <v>43</v>
      </c>
      <c r="I28" s="28">
        <f t="shared" si="4"/>
        <v>27</v>
      </c>
      <c r="J28" s="28">
        <f t="shared" si="4"/>
        <v>83</v>
      </c>
      <c r="K28" s="28">
        <f t="shared" si="4"/>
        <v>7</v>
      </c>
      <c r="L28" s="28">
        <f t="shared" si="4"/>
        <v>134</v>
      </c>
      <c r="M28" s="28">
        <f t="shared" si="4"/>
        <v>351</v>
      </c>
      <c r="N28" s="28">
        <f t="shared" si="4"/>
        <v>0</v>
      </c>
      <c r="O28" s="28">
        <f t="shared" si="4"/>
        <v>0</v>
      </c>
      <c r="P28" s="28">
        <f t="shared" si="4"/>
        <v>71</v>
      </c>
      <c r="Q28" s="28">
        <f t="shared" si="4"/>
        <v>25</v>
      </c>
      <c r="R28" s="28">
        <f t="shared" si="4"/>
        <v>9</v>
      </c>
      <c r="S28" s="28">
        <f t="shared" si="4"/>
        <v>2</v>
      </c>
      <c r="T28" s="28">
        <f t="shared" si="4"/>
        <v>46</v>
      </c>
      <c r="U28" s="28">
        <f t="shared" si="4"/>
        <v>108</v>
      </c>
      <c r="V28" s="28">
        <f t="shared" si="4"/>
        <v>0</v>
      </c>
      <c r="W28" s="29">
        <f t="shared" si="4"/>
        <v>5</v>
      </c>
      <c r="X28" s="96">
        <f t="shared" si="0"/>
        <v>1027</v>
      </c>
      <c r="Y28" s="29">
        <f t="shared" si="1"/>
        <v>1487</v>
      </c>
      <c r="Z28" s="96">
        <f t="shared" si="2"/>
        <v>802</v>
      </c>
      <c r="AA28" s="29">
        <f t="shared" si="3"/>
        <v>1402</v>
      </c>
    </row>
    <row r="29" spans="1:27" x14ac:dyDescent="0.2">
      <c r="A29" s="97" t="s">
        <v>18</v>
      </c>
      <c r="B29" s="63">
        <v>1</v>
      </c>
      <c r="C29" s="63">
        <v>0</v>
      </c>
      <c r="D29" s="63">
        <v>1</v>
      </c>
      <c r="E29" s="63">
        <v>0</v>
      </c>
      <c r="F29" s="63">
        <v>1</v>
      </c>
      <c r="G29" s="63">
        <v>0</v>
      </c>
      <c r="H29" s="63">
        <v>2</v>
      </c>
      <c r="I29" s="63">
        <v>1</v>
      </c>
      <c r="J29" s="63">
        <v>3</v>
      </c>
      <c r="K29" s="63">
        <v>0</v>
      </c>
      <c r="L29" s="63">
        <v>4</v>
      </c>
      <c r="M29" s="63">
        <v>1</v>
      </c>
      <c r="N29" s="63">
        <v>0</v>
      </c>
      <c r="O29" s="63">
        <v>0</v>
      </c>
      <c r="P29" s="63">
        <v>0</v>
      </c>
      <c r="Q29" s="63">
        <v>0</v>
      </c>
      <c r="R29" s="63">
        <v>0</v>
      </c>
      <c r="S29" s="63">
        <v>0</v>
      </c>
      <c r="T29" s="63">
        <v>11</v>
      </c>
      <c r="U29" s="63">
        <v>2</v>
      </c>
      <c r="V29" s="63">
        <v>7</v>
      </c>
      <c r="W29" s="64">
        <v>0</v>
      </c>
      <c r="X29" s="37">
        <f t="shared" si="0"/>
        <v>30</v>
      </c>
      <c r="Y29" s="99">
        <f t="shared" si="1"/>
        <v>4</v>
      </c>
      <c r="Z29" s="98">
        <f t="shared" si="2"/>
        <v>17</v>
      </c>
      <c r="AA29" s="99">
        <f t="shared" si="3"/>
        <v>3</v>
      </c>
    </row>
    <row r="30" spans="1:27" ht="10.8" thickBot="1" x14ac:dyDescent="0.25">
      <c r="A30" s="95" t="s">
        <v>19</v>
      </c>
      <c r="B30" s="28">
        <f t="shared" ref="B30:W30" si="5">SUM(B28:B29)</f>
        <v>174</v>
      </c>
      <c r="C30" s="28">
        <f t="shared" si="5"/>
        <v>474</v>
      </c>
      <c r="D30" s="28">
        <f t="shared" si="5"/>
        <v>20</v>
      </c>
      <c r="E30" s="28">
        <f t="shared" si="5"/>
        <v>19</v>
      </c>
      <c r="F30" s="28">
        <f t="shared" si="5"/>
        <v>450</v>
      </c>
      <c r="G30" s="28">
        <f t="shared" si="5"/>
        <v>469</v>
      </c>
      <c r="H30" s="28">
        <f t="shared" si="5"/>
        <v>45</v>
      </c>
      <c r="I30" s="28">
        <f t="shared" si="5"/>
        <v>28</v>
      </c>
      <c r="J30" s="28">
        <f t="shared" si="5"/>
        <v>86</v>
      </c>
      <c r="K30" s="28">
        <f t="shared" si="5"/>
        <v>7</v>
      </c>
      <c r="L30" s="28">
        <f t="shared" si="5"/>
        <v>138</v>
      </c>
      <c r="M30" s="28">
        <f t="shared" si="5"/>
        <v>352</v>
      </c>
      <c r="N30" s="28">
        <f t="shared" si="5"/>
        <v>0</v>
      </c>
      <c r="O30" s="28">
        <f t="shared" si="5"/>
        <v>0</v>
      </c>
      <c r="P30" s="28">
        <f t="shared" si="5"/>
        <v>71</v>
      </c>
      <c r="Q30" s="28">
        <f t="shared" si="5"/>
        <v>25</v>
      </c>
      <c r="R30" s="28">
        <f t="shared" si="5"/>
        <v>9</v>
      </c>
      <c r="S30" s="28">
        <f t="shared" si="5"/>
        <v>2</v>
      </c>
      <c r="T30" s="28">
        <f t="shared" si="5"/>
        <v>57</v>
      </c>
      <c r="U30" s="28">
        <f t="shared" si="5"/>
        <v>110</v>
      </c>
      <c r="V30" s="28">
        <f t="shared" si="5"/>
        <v>7</v>
      </c>
      <c r="W30" s="29">
        <f t="shared" si="5"/>
        <v>5</v>
      </c>
      <c r="X30" s="28">
        <f t="shared" si="0"/>
        <v>1057</v>
      </c>
      <c r="Y30" s="29">
        <f t="shared" si="1"/>
        <v>1491</v>
      </c>
      <c r="Z30" s="96">
        <f t="shared" si="2"/>
        <v>819</v>
      </c>
      <c r="AA30" s="29">
        <f t="shared" si="3"/>
        <v>1405</v>
      </c>
    </row>
    <row r="31" spans="1:27" x14ac:dyDescent="0.2">
      <c r="A31" s="54" t="s">
        <v>36</v>
      </c>
      <c r="D31" s="100"/>
    </row>
    <row r="32" spans="1:27" x14ac:dyDescent="0.2">
      <c r="A32" s="77" t="s">
        <v>275</v>
      </c>
      <c r="B32" s="108"/>
      <c r="C32" s="108"/>
    </row>
  </sheetData>
  <mergeCells count="18">
    <mergeCell ref="B1:AA1"/>
    <mergeCell ref="X5:Y5"/>
    <mergeCell ref="A4:A6"/>
    <mergeCell ref="B5:C5"/>
    <mergeCell ref="D5:E5"/>
    <mergeCell ref="F5:G5"/>
    <mergeCell ref="Z5:AA5"/>
    <mergeCell ref="H5:I5"/>
    <mergeCell ref="J5:K5"/>
    <mergeCell ref="L5:M5"/>
    <mergeCell ref="V5:W5"/>
    <mergeCell ref="Z4:AA4"/>
    <mergeCell ref="R5:S5"/>
    <mergeCell ref="N5:O5"/>
    <mergeCell ref="P5:Q5"/>
    <mergeCell ref="B4:W4"/>
    <mergeCell ref="X4:Y4"/>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AA71"/>
  <sheetViews>
    <sheetView showGridLines="0" zoomScaleNormal="100" workbookViewId="0">
      <pane xSplit="1" ySplit="5" topLeftCell="B48"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11.44140625" defaultRowHeight="12" customHeight="1" x14ac:dyDescent="0.2"/>
  <cols>
    <col min="1" max="1" width="14.6640625" style="54" customWidth="1"/>
    <col min="2" max="17" width="7.6640625" style="54" customWidth="1"/>
    <col min="18" max="19" width="7.6640625" style="54" hidden="1" customWidth="1"/>
    <col min="20" max="21" width="7.6640625" style="54" customWidth="1"/>
    <col min="22" max="23" width="7.6640625" style="54" hidden="1" customWidth="1"/>
    <col min="24" max="27" width="7.6640625" style="54" customWidth="1"/>
    <col min="28" max="16384" width="11.44140625" style="54"/>
  </cols>
  <sheetData>
    <row r="1" spans="1:27" s="52" customFormat="1" ht="59.25" customHeight="1" thickBot="1" x14ac:dyDescent="0.3">
      <c r="A1" s="51"/>
      <c r="B1" s="432" t="s">
        <v>200</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2.5" customHeight="1" thickBot="1" x14ac:dyDescent="0.35">
      <c r="A3" s="53" t="s">
        <v>204</v>
      </c>
    </row>
    <row r="4" spans="1:27" ht="26.25" customHeight="1" x14ac:dyDescent="0.2">
      <c r="A4" s="436"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433"/>
      <c r="X4" s="417" t="s">
        <v>19</v>
      </c>
      <c r="Y4" s="404"/>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6" t="s">
        <v>10</v>
      </c>
      <c r="Z5" s="57" t="s">
        <v>9</v>
      </c>
      <c r="AA5" s="56" t="s">
        <v>10</v>
      </c>
    </row>
    <row r="6" spans="1:27" ht="12" customHeight="1" x14ac:dyDescent="0.2">
      <c r="A6" s="92">
        <v>1</v>
      </c>
      <c r="B6" s="34">
        <v>15</v>
      </c>
      <c r="C6" s="34">
        <v>51</v>
      </c>
      <c r="D6" s="34">
        <v>0</v>
      </c>
      <c r="E6" s="34">
        <v>1</v>
      </c>
      <c r="F6" s="34">
        <v>24</v>
      </c>
      <c r="G6" s="34">
        <v>39</v>
      </c>
      <c r="H6" s="34">
        <v>1</v>
      </c>
      <c r="I6" s="34">
        <v>2.0000000000000004</v>
      </c>
      <c r="J6" s="34">
        <v>6</v>
      </c>
      <c r="K6" s="34">
        <v>0</v>
      </c>
      <c r="L6" s="34">
        <v>12</v>
      </c>
      <c r="M6" s="34">
        <v>35</v>
      </c>
      <c r="N6" s="34">
        <v>0</v>
      </c>
      <c r="O6" s="34">
        <v>0</v>
      </c>
      <c r="P6" s="190">
        <v>17</v>
      </c>
      <c r="Q6" s="34">
        <v>3</v>
      </c>
      <c r="R6" s="34"/>
      <c r="S6" s="34"/>
      <c r="T6" s="33">
        <v>12</v>
      </c>
      <c r="U6" s="33">
        <v>61</v>
      </c>
      <c r="V6" s="34">
        <v>0</v>
      </c>
      <c r="W6" s="115">
        <v>0</v>
      </c>
      <c r="X6" s="102">
        <f t="shared" ref="X6:Y29" si="0">SUM(B6,D6,F6,H6,J6,L6,N6,P6,T6)</f>
        <v>87</v>
      </c>
      <c r="Y6" s="103">
        <f t="shared" si="0"/>
        <v>192</v>
      </c>
      <c r="Z6" s="102">
        <f t="shared" ref="Z6:AA29" si="1">SUM(B6,F6,L6,T6)</f>
        <v>63</v>
      </c>
      <c r="AA6" s="103">
        <f t="shared" si="1"/>
        <v>186</v>
      </c>
    </row>
    <row r="7" spans="1:27" ht="12" customHeight="1" x14ac:dyDescent="0.2">
      <c r="A7" s="92">
        <v>2</v>
      </c>
      <c r="B7" s="34">
        <v>12</v>
      </c>
      <c r="C7" s="34">
        <v>38</v>
      </c>
      <c r="D7" s="34">
        <v>0</v>
      </c>
      <c r="E7" s="34">
        <v>5</v>
      </c>
      <c r="F7" s="34">
        <v>22</v>
      </c>
      <c r="G7" s="34">
        <v>33</v>
      </c>
      <c r="H7" s="34">
        <v>1</v>
      </c>
      <c r="I7" s="34">
        <v>6.0000000000000009</v>
      </c>
      <c r="J7" s="34">
        <v>5</v>
      </c>
      <c r="K7" s="34">
        <v>0</v>
      </c>
      <c r="L7" s="34">
        <v>12</v>
      </c>
      <c r="M7" s="34">
        <v>23</v>
      </c>
      <c r="N7" s="34">
        <v>0</v>
      </c>
      <c r="O7" s="34">
        <v>0</v>
      </c>
      <c r="P7" s="190">
        <v>8</v>
      </c>
      <c r="Q7" s="34">
        <v>2</v>
      </c>
      <c r="R7" s="34"/>
      <c r="S7" s="34"/>
      <c r="T7" s="33">
        <v>6</v>
      </c>
      <c r="U7" s="33">
        <v>14</v>
      </c>
      <c r="V7" s="34">
        <v>0</v>
      </c>
      <c r="W7" s="115">
        <v>0</v>
      </c>
      <c r="X7" s="102">
        <f>SUM(B7,D7,F7,H7,J7,L7,N7,P7,T7)</f>
        <v>66</v>
      </c>
      <c r="Y7" s="103">
        <f t="shared" si="0"/>
        <v>121</v>
      </c>
      <c r="Z7" s="102">
        <f t="shared" si="1"/>
        <v>52</v>
      </c>
      <c r="AA7" s="103">
        <f t="shared" si="1"/>
        <v>108</v>
      </c>
    </row>
    <row r="8" spans="1:27" ht="12" customHeight="1" x14ac:dyDescent="0.2">
      <c r="A8" s="93">
        <v>3</v>
      </c>
      <c r="B8" s="35">
        <v>7</v>
      </c>
      <c r="C8" s="35">
        <v>18</v>
      </c>
      <c r="D8" s="35">
        <v>1</v>
      </c>
      <c r="E8" s="35">
        <v>0</v>
      </c>
      <c r="F8" s="35">
        <v>16</v>
      </c>
      <c r="G8" s="35">
        <v>17</v>
      </c>
      <c r="H8" s="35">
        <v>2</v>
      </c>
      <c r="I8" s="35">
        <v>0</v>
      </c>
      <c r="J8" s="35">
        <v>5</v>
      </c>
      <c r="K8" s="35">
        <v>0</v>
      </c>
      <c r="L8" s="35">
        <v>4</v>
      </c>
      <c r="M8" s="35">
        <v>12</v>
      </c>
      <c r="N8" s="35">
        <v>0</v>
      </c>
      <c r="O8" s="35">
        <v>0</v>
      </c>
      <c r="P8" s="205">
        <v>23</v>
      </c>
      <c r="Q8" s="35">
        <v>1</v>
      </c>
      <c r="R8" s="35"/>
      <c r="S8" s="35"/>
      <c r="T8" s="63">
        <v>6</v>
      </c>
      <c r="U8" s="63">
        <v>18</v>
      </c>
      <c r="V8" s="35">
        <v>0</v>
      </c>
      <c r="W8" s="116">
        <v>0</v>
      </c>
      <c r="X8" s="104">
        <f t="shared" si="0"/>
        <v>64</v>
      </c>
      <c r="Y8" s="105">
        <f t="shared" si="0"/>
        <v>66</v>
      </c>
      <c r="Z8" s="104">
        <f t="shared" si="1"/>
        <v>33</v>
      </c>
      <c r="AA8" s="105">
        <f t="shared" si="1"/>
        <v>65</v>
      </c>
    </row>
    <row r="9" spans="1:27" ht="12" customHeight="1" x14ac:dyDescent="0.2">
      <c r="A9" s="94">
        <v>4</v>
      </c>
      <c r="B9" s="36">
        <v>12</v>
      </c>
      <c r="C9" s="36">
        <v>14</v>
      </c>
      <c r="D9" s="34">
        <v>0</v>
      </c>
      <c r="E9" s="34">
        <v>0</v>
      </c>
      <c r="F9" s="34">
        <v>19</v>
      </c>
      <c r="G9" s="34">
        <v>12</v>
      </c>
      <c r="H9" s="34">
        <v>1.0000000000000002</v>
      </c>
      <c r="I9" s="34">
        <v>0</v>
      </c>
      <c r="J9" s="34">
        <v>3</v>
      </c>
      <c r="K9" s="34">
        <v>0</v>
      </c>
      <c r="L9" s="34">
        <v>11</v>
      </c>
      <c r="M9" s="34">
        <v>8</v>
      </c>
      <c r="N9" s="34">
        <v>0</v>
      </c>
      <c r="O9" s="34">
        <v>0</v>
      </c>
      <c r="P9" s="190">
        <v>9</v>
      </c>
      <c r="Q9" s="34">
        <v>4</v>
      </c>
      <c r="R9" s="34"/>
      <c r="S9" s="34"/>
      <c r="T9" s="33">
        <v>2</v>
      </c>
      <c r="U9" s="33">
        <v>5</v>
      </c>
      <c r="V9" s="34">
        <v>0</v>
      </c>
      <c r="W9" s="115">
        <v>0</v>
      </c>
      <c r="X9" s="106">
        <f t="shared" si="0"/>
        <v>57</v>
      </c>
      <c r="Y9" s="107">
        <f t="shared" si="0"/>
        <v>43</v>
      </c>
      <c r="Z9" s="106">
        <f t="shared" si="1"/>
        <v>44</v>
      </c>
      <c r="AA9" s="107">
        <f t="shared" si="1"/>
        <v>39</v>
      </c>
    </row>
    <row r="10" spans="1:27" ht="12" customHeight="1" x14ac:dyDescent="0.2">
      <c r="A10" s="92">
        <v>5</v>
      </c>
      <c r="B10" s="34">
        <v>16</v>
      </c>
      <c r="C10" s="34">
        <v>15</v>
      </c>
      <c r="D10" s="34">
        <v>1</v>
      </c>
      <c r="E10" s="34">
        <v>1</v>
      </c>
      <c r="F10" s="34">
        <v>26</v>
      </c>
      <c r="G10" s="34">
        <v>13</v>
      </c>
      <c r="H10" s="34">
        <v>2</v>
      </c>
      <c r="I10" s="34">
        <v>2</v>
      </c>
      <c r="J10" s="34">
        <v>5</v>
      </c>
      <c r="K10" s="34">
        <v>1</v>
      </c>
      <c r="L10" s="34">
        <v>9</v>
      </c>
      <c r="M10" s="34">
        <v>10</v>
      </c>
      <c r="N10" s="34">
        <v>0</v>
      </c>
      <c r="O10" s="34">
        <v>1</v>
      </c>
      <c r="P10" s="190">
        <v>8</v>
      </c>
      <c r="Q10" s="34">
        <v>4</v>
      </c>
      <c r="R10" s="34"/>
      <c r="S10" s="34"/>
      <c r="T10" s="33">
        <v>1</v>
      </c>
      <c r="U10" s="33">
        <v>2</v>
      </c>
      <c r="V10" s="34">
        <v>0</v>
      </c>
      <c r="W10" s="115">
        <v>0</v>
      </c>
      <c r="X10" s="102">
        <f t="shared" si="0"/>
        <v>68</v>
      </c>
      <c r="Y10" s="103">
        <f t="shared" si="0"/>
        <v>49</v>
      </c>
      <c r="Z10" s="102">
        <f t="shared" si="1"/>
        <v>52</v>
      </c>
      <c r="AA10" s="103">
        <f t="shared" si="1"/>
        <v>40</v>
      </c>
    </row>
    <row r="11" spans="1:27" ht="12" customHeight="1" x14ac:dyDescent="0.2">
      <c r="A11" s="93">
        <v>6</v>
      </c>
      <c r="B11" s="35">
        <v>16</v>
      </c>
      <c r="C11" s="35">
        <v>17</v>
      </c>
      <c r="D11" s="35">
        <v>1</v>
      </c>
      <c r="E11" s="35">
        <v>1</v>
      </c>
      <c r="F11" s="35">
        <v>27</v>
      </c>
      <c r="G11" s="35">
        <v>14</v>
      </c>
      <c r="H11" s="35">
        <v>2</v>
      </c>
      <c r="I11" s="35">
        <v>2</v>
      </c>
      <c r="J11" s="35">
        <v>5</v>
      </c>
      <c r="K11" s="35">
        <v>0</v>
      </c>
      <c r="L11" s="35">
        <v>9</v>
      </c>
      <c r="M11" s="35">
        <v>16</v>
      </c>
      <c r="N11" s="35">
        <v>0</v>
      </c>
      <c r="O11" s="35">
        <v>0</v>
      </c>
      <c r="P11" s="205">
        <v>8</v>
      </c>
      <c r="Q11" s="35">
        <v>3</v>
      </c>
      <c r="R11" s="35"/>
      <c r="S11" s="35"/>
      <c r="T11" s="63">
        <v>6</v>
      </c>
      <c r="U11" s="63">
        <v>11</v>
      </c>
      <c r="V11" s="35">
        <v>0</v>
      </c>
      <c r="W11" s="116">
        <v>0</v>
      </c>
      <c r="X11" s="104">
        <f t="shared" si="0"/>
        <v>74</v>
      </c>
      <c r="Y11" s="105">
        <f t="shared" si="0"/>
        <v>64</v>
      </c>
      <c r="Z11" s="104">
        <f t="shared" si="1"/>
        <v>58</v>
      </c>
      <c r="AA11" s="105">
        <f t="shared" si="1"/>
        <v>58</v>
      </c>
    </row>
    <row r="12" spans="1:27" ht="12" customHeight="1" x14ac:dyDescent="0.2">
      <c r="A12" s="94">
        <v>7</v>
      </c>
      <c r="B12" s="36">
        <v>10</v>
      </c>
      <c r="C12" s="36">
        <v>21</v>
      </c>
      <c r="D12" s="34">
        <v>0</v>
      </c>
      <c r="E12" s="34">
        <v>0</v>
      </c>
      <c r="F12" s="34">
        <v>24</v>
      </c>
      <c r="G12" s="34">
        <v>21</v>
      </c>
      <c r="H12" s="34">
        <v>0</v>
      </c>
      <c r="I12" s="34">
        <v>2.0000000000000004</v>
      </c>
      <c r="J12" s="34">
        <v>4</v>
      </c>
      <c r="K12" s="34">
        <v>0</v>
      </c>
      <c r="L12" s="34">
        <v>8</v>
      </c>
      <c r="M12" s="34">
        <v>18</v>
      </c>
      <c r="N12" s="34">
        <v>0</v>
      </c>
      <c r="O12" s="34">
        <v>0</v>
      </c>
      <c r="P12" s="190">
        <v>8</v>
      </c>
      <c r="Q12" s="34">
        <v>3</v>
      </c>
      <c r="R12" s="34"/>
      <c r="S12" s="34"/>
      <c r="T12" s="33">
        <v>4</v>
      </c>
      <c r="U12" s="33">
        <v>10</v>
      </c>
      <c r="V12" s="34">
        <v>0</v>
      </c>
      <c r="W12" s="115">
        <v>0</v>
      </c>
      <c r="X12" s="106">
        <f t="shared" si="0"/>
        <v>58</v>
      </c>
      <c r="Y12" s="107">
        <f t="shared" si="0"/>
        <v>75</v>
      </c>
      <c r="Z12" s="106">
        <f t="shared" si="1"/>
        <v>46</v>
      </c>
      <c r="AA12" s="107">
        <f t="shared" si="1"/>
        <v>70</v>
      </c>
    </row>
    <row r="13" spans="1:27" ht="12" customHeight="1" x14ac:dyDescent="0.2">
      <c r="A13" s="92">
        <v>8</v>
      </c>
      <c r="B13" s="34">
        <v>10</v>
      </c>
      <c r="C13" s="34">
        <v>20</v>
      </c>
      <c r="D13" s="34">
        <v>2</v>
      </c>
      <c r="E13" s="34">
        <v>1</v>
      </c>
      <c r="F13" s="34">
        <v>20</v>
      </c>
      <c r="G13" s="34">
        <v>17</v>
      </c>
      <c r="H13" s="34">
        <v>4</v>
      </c>
      <c r="I13" s="34">
        <v>1.0000000000000002</v>
      </c>
      <c r="J13" s="34">
        <v>5</v>
      </c>
      <c r="K13" s="34">
        <v>0</v>
      </c>
      <c r="L13" s="34">
        <v>5</v>
      </c>
      <c r="M13" s="34">
        <v>12</v>
      </c>
      <c r="N13" s="34">
        <v>0</v>
      </c>
      <c r="O13" s="34">
        <v>0</v>
      </c>
      <c r="P13" s="190">
        <v>8</v>
      </c>
      <c r="Q13" s="34">
        <v>1</v>
      </c>
      <c r="R13" s="34"/>
      <c r="S13" s="34"/>
      <c r="T13" s="33">
        <v>6</v>
      </c>
      <c r="U13" s="33">
        <v>5</v>
      </c>
      <c r="V13" s="34">
        <v>0</v>
      </c>
      <c r="W13" s="115">
        <v>0</v>
      </c>
      <c r="X13" s="102">
        <f t="shared" si="0"/>
        <v>60</v>
      </c>
      <c r="Y13" s="103">
        <f t="shared" si="0"/>
        <v>57</v>
      </c>
      <c r="Z13" s="102">
        <f t="shared" si="1"/>
        <v>41</v>
      </c>
      <c r="AA13" s="103">
        <f t="shared" si="1"/>
        <v>54</v>
      </c>
    </row>
    <row r="14" spans="1:27" ht="12" customHeight="1" x14ac:dyDescent="0.2">
      <c r="A14" s="93">
        <v>9</v>
      </c>
      <c r="B14" s="35">
        <v>16</v>
      </c>
      <c r="C14" s="35">
        <v>48</v>
      </c>
      <c r="D14" s="35">
        <v>4</v>
      </c>
      <c r="E14" s="35">
        <v>2</v>
      </c>
      <c r="F14" s="35">
        <v>22</v>
      </c>
      <c r="G14" s="35">
        <v>44</v>
      </c>
      <c r="H14" s="35">
        <v>6</v>
      </c>
      <c r="I14" s="35">
        <v>6.0000000000000018</v>
      </c>
      <c r="J14" s="35">
        <v>5</v>
      </c>
      <c r="K14" s="35">
        <v>2</v>
      </c>
      <c r="L14" s="35">
        <v>7</v>
      </c>
      <c r="M14" s="35">
        <v>32</v>
      </c>
      <c r="N14" s="35">
        <v>0</v>
      </c>
      <c r="O14" s="35">
        <v>1</v>
      </c>
      <c r="P14" s="205">
        <v>2</v>
      </c>
      <c r="Q14" s="35">
        <v>3</v>
      </c>
      <c r="R14" s="35"/>
      <c r="S14" s="35"/>
      <c r="T14" s="63">
        <v>5</v>
      </c>
      <c r="U14" s="63">
        <v>18</v>
      </c>
      <c r="V14" s="35">
        <v>0</v>
      </c>
      <c r="W14" s="116">
        <v>0</v>
      </c>
      <c r="X14" s="104">
        <f t="shared" si="0"/>
        <v>67</v>
      </c>
      <c r="Y14" s="105">
        <f t="shared" si="0"/>
        <v>156</v>
      </c>
      <c r="Z14" s="104">
        <f t="shared" si="1"/>
        <v>50</v>
      </c>
      <c r="AA14" s="105">
        <f t="shared" si="1"/>
        <v>142</v>
      </c>
    </row>
    <row r="15" spans="1:27" ht="12" customHeight="1" x14ac:dyDescent="0.2">
      <c r="A15" s="94">
        <v>10</v>
      </c>
      <c r="B15" s="36">
        <v>14</v>
      </c>
      <c r="C15" s="36">
        <v>53</v>
      </c>
      <c r="D15" s="34">
        <v>0</v>
      </c>
      <c r="E15" s="34">
        <v>0</v>
      </c>
      <c r="F15" s="34">
        <v>24</v>
      </c>
      <c r="G15" s="34">
        <v>50</v>
      </c>
      <c r="H15" s="34">
        <v>1.0000000000000002</v>
      </c>
      <c r="I15" s="34">
        <v>0</v>
      </c>
      <c r="J15" s="34">
        <v>5</v>
      </c>
      <c r="K15" s="34">
        <v>0</v>
      </c>
      <c r="L15" s="34">
        <v>9</v>
      </c>
      <c r="M15" s="34">
        <v>45</v>
      </c>
      <c r="N15" s="34">
        <v>0</v>
      </c>
      <c r="O15" s="34">
        <v>0</v>
      </c>
      <c r="P15" s="190">
        <v>3</v>
      </c>
      <c r="Q15" s="34">
        <v>2</v>
      </c>
      <c r="R15" s="34"/>
      <c r="S15" s="34"/>
      <c r="T15" s="33">
        <v>3</v>
      </c>
      <c r="U15" s="33">
        <v>20</v>
      </c>
      <c r="V15" s="34">
        <v>0</v>
      </c>
      <c r="W15" s="115">
        <v>0</v>
      </c>
      <c r="X15" s="106">
        <f t="shared" si="0"/>
        <v>59</v>
      </c>
      <c r="Y15" s="107">
        <f t="shared" si="0"/>
        <v>170</v>
      </c>
      <c r="Z15" s="106">
        <f t="shared" si="1"/>
        <v>50</v>
      </c>
      <c r="AA15" s="107">
        <f t="shared" si="1"/>
        <v>168</v>
      </c>
    </row>
    <row r="16" spans="1:27" ht="12" customHeight="1" x14ac:dyDescent="0.2">
      <c r="A16" s="92">
        <v>11</v>
      </c>
      <c r="B16" s="34">
        <v>8</v>
      </c>
      <c r="C16" s="34">
        <v>25</v>
      </c>
      <c r="D16" s="34">
        <v>0</v>
      </c>
      <c r="E16" s="34">
        <v>0</v>
      </c>
      <c r="F16" s="34">
        <v>23</v>
      </c>
      <c r="G16" s="34">
        <v>23</v>
      </c>
      <c r="H16" s="34">
        <v>0</v>
      </c>
      <c r="I16" s="34">
        <v>1.0000000000000002</v>
      </c>
      <c r="J16" s="34">
        <v>4</v>
      </c>
      <c r="K16" s="34">
        <v>2</v>
      </c>
      <c r="L16" s="34">
        <v>6</v>
      </c>
      <c r="M16" s="34">
        <v>20</v>
      </c>
      <c r="N16" s="34">
        <v>0</v>
      </c>
      <c r="O16" s="34">
        <v>0</v>
      </c>
      <c r="P16" s="190">
        <v>4</v>
      </c>
      <c r="Q16" s="34">
        <v>2</v>
      </c>
      <c r="R16" s="34"/>
      <c r="S16" s="34"/>
      <c r="T16" s="34">
        <v>0</v>
      </c>
      <c r="U16" s="33">
        <v>6</v>
      </c>
      <c r="V16" s="34">
        <v>0</v>
      </c>
      <c r="W16" s="115">
        <v>0</v>
      </c>
      <c r="X16" s="102">
        <f t="shared" si="0"/>
        <v>45</v>
      </c>
      <c r="Y16" s="103">
        <f t="shared" si="0"/>
        <v>79</v>
      </c>
      <c r="Z16" s="102">
        <f t="shared" si="1"/>
        <v>37</v>
      </c>
      <c r="AA16" s="103">
        <f t="shared" si="1"/>
        <v>74</v>
      </c>
    </row>
    <row r="17" spans="1:27" ht="12" customHeight="1" x14ac:dyDescent="0.2">
      <c r="A17" s="93">
        <v>12</v>
      </c>
      <c r="B17" s="35">
        <v>9</v>
      </c>
      <c r="C17" s="35">
        <v>17</v>
      </c>
      <c r="D17" s="35">
        <v>0</v>
      </c>
      <c r="E17" s="35">
        <v>0</v>
      </c>
      <c r="F17" s="35">
        <v>20</v>
      </c>
      <c r="G17" s="35">
        <v>15</v>
      </c>
      <c r="H17" s="35">
        <v>1</v>
      </c>
      <c r="I17" s="35">
        <v>1</v>
      </c>
      <c r="J17" s="35">
        <v>3</v>
      </c>
      <c r="K17" s="35">
        <v>0</v>
      </c>
      <c r="L17" s="35">
        <v>3</v>
      </c>
      <c r="M17" s="35">
        <v>11</v>
      </c>
      <c r="N17" s="35">
        <v>0</v>
      </c>
      <c r="O17" s="35">
        <v>0</v>
      </c>
      <c r="P17" s="205">
        <v>3</v>
      </c>
      <c r="Q17" s="35">
        <v>2</v>
      </c>
      <c r="R17" s="35"/>
      <c r="S17" s="35"/>
      <c r="T17" s="35">
        <v>0</v>
      </c>
      <c r="U17" s="63">
        <v>3</v>
      </c>
      <c r="V17" s="35">
        <v>0</v>
      </c>
      <c r="W17" s="116">
        <v>0</v>
      </c>
      <c r="X17" s="104">
        <f t="shared" si="0"/>
        <v>39</v>
      </c>
      <c r="Y17" s="105">
        <f t="shared" si="0"/>
        <v>49</v>
      </c>
      <c r="Z17" s="104">
        <f t="shared" si="1"/>
        <v>32</v>
      </c>
      <c r="AA17" s="105">
        <f t="shared" si="1"/>
        <v>46</v>
      </c>
    </row>
    <row r="18" spans="1:27" ht="12" customHeight="1" x14ac:dyDescent="0.2">
      <c r="A18" s="94">
        <v>13</v>
      </c>
      <c r="B18" s="36">
        <v>9</v>
      </c>
      <c r="C18" s="36">
        <v>9</v>
      </c>
      <c r="D18" s="34">
        <v>0</v>
      </c>
      <c r="E18" s="34">
        <v>0</v>
      </c>
      <c r="F18" s="34">
        <v>22</v>
      </c>
      <c r="G18" s="34">
        <v>9</v>
      </c>
      <c r="H18" s="34">
        <v>0</v>
      </c>
      <c r="I18" s="34">
        <v>0</v>
      </c>
      <c r="J18" s="34">
        <v>3</v>
      </c>
      <c r="K18" s="34">
        <v>0</v>
      </c>
      <c r="L18" s="34">
        <v>10</v>
      </c>
      <c r="M18" s="34">
        <v>7</v>
      </c>
      <c r="N18" s="34">
        <v>0</v>
      </c>
      <c r="O18" s="34">
        <v>0</v>
      </c>
      <c r="P18" s="190">
        <v>3</v>
      </c>
      <c r="Q18" s="34">
        <v>2</v>
      </c>
      <c r="R18" s="34"/>
      <c r="S18" s="34"/>
      <c r="T18" s="33">
        <v>1</v>
      </c>
      <c r="U18" s="33">
        <v>1</v>
      </c>
      <c r="V18" s="34">
        <v>0</v>
      </c>
      <c r="W18" s="115">
        <v>0</v>
      </c>
      <c r="X18" s="106">
        <f t="shared" si="0"/>
        <v>48</v>
      </c>
      <c r="Y18" s="107">
        <f t="shared" si="0"/>
        <v>28</v>
      </c>
      <c r="Z18" s="106">
        <f t="shared" si="1"/>
        <v>42</v>
      </c>
      <c r="AA18" s="107">
        <f t="shared" si="1"/>
        <v>26</v>
      </c>
    </row>
    <row r="19" spans="1:27" ht="12" customHeight="1" x14ac:dyDescent="0.2">
      <c r="A19" s="92">
        <v>14</v>
      </c>
      <c r="B19" s="34">
        <v>8</v>
      </c>
      <c r="C19" s="34">
        <v>15</v>
      </c>
      <c r="D19" s="34">
        <v>0</v>
      </c>
      <c r="E19" s="34">
        <v>0</v>
      </c>
      <c r="F19" s="34">
        <v>22</v>
      </c>
      <c r="G19" s="34">
        <v>13</v>
      </c>
      <c r="H19" s="34">
        <v>1</v>
      </c>
      <c r="I19" s="34">
        <v>4</v>
      </c>
      <c r="J19" s="34">
        <v>3</v>
      </c>
      <c r="K19" s="34">
        <v>0</v>
      </c>
      <c r="L19" s="34">
        <v>5</v>
      </c>
      <c r="M19" s="34">
        <v>7</v>
      </c>
      <c r="N19" s="34">
        <v>0</v>
      </c>
      <c r="O19" s="34">
        <v>0</v>
      </c>
      <c r="P19" s="190">
        <v>7</v>
      </c>
      <c r="Q19" s="34">
        <v>2</v>
      </c>
      <c r="R19" s="34"/>
      <c r="S19" s="34"/>
      <c r="T19" s="34">
        <v>0</v>
      </c>
      <c r="U19" s="34">
        <v>0</v>
      </c>
      <c r="V19" s="34">
        <v>0</v>
      </c>
      <c r="W19" s="115">
        <v>0</v>
      </c>
      <c r="X19" s="102">
        <f t="shared" si="0"/>
        <v>46</v>
      </c>
      <c r="Y19" s="103">
        <f t="shared" si="0"/>
        <v>41</v>
      </c>
      <c r="Z19" s="102">
        <f t="shared" si="1"/>
        <v>35</v>
      </c>
      <c r="AA19" s="103">
        <f t="shared" si="1"/>
        <v>35</v>
      </c>
    </row>
    <row r="20" spans="1:27" ht="12" customHeight="1" x14ac:dyDescent="0.2">
      <c r="A20" s="93">
        <v>15</v>
      </c>
      <c r="B20" s="35">
        <v>7</v>
      </c>
      <c r="C20" s="35">
        <v>21</v>
      </c>
      <c r="D20" s="35">
        <v>2</v>
      </c>
      <c r="E20" s="35">
        <v>3</v>
      </c>
      <c r="F20" s="35">
        <v>21</v>
      </c>
      <c r="G20" s="35">
        <v>20</v>
      </c>
      <c r="H20" s="35">
        <v>2.0000000000000004</v>
      </c>
      <c r="I20" s="35">
        <v>3</v>
      </c>
      <c r="J20" s="35">
        <v>2</v>
      </c>
      <c r="K20" s="35">
        <v>0</v>
      </c>
      <c r="L20" s="35">
        <v>8</v>
      </c>
      <c r="M20" s="35">
        <v>16</v>
      </c>
      <c r="N20" s="35">
        <v>0</v>
      </c>
      <c r="O20" s="35">
        <v>0</v>
      </c>
      <c r="P20" s="205">
        <v>3</v>
      </c>
      <c r="Q20" s="35">
        <v>1</v>
      </c>
      <c r="R20" s="35"/>
      <c r="S20" s="35"/>
      <c r="T20" s="35">
        <v>0</v>
      </c>
      <c r="U20" s="63">
        <v>5</v>
      </c>
      <c r="V20" s="35">
        <v>0</v>
      </c>
      <c r="W20" s="116">
        <v>0</v>
      </c>
      <c r="X20" s="104">
        <f t="shared" si="0"/>
        <v>45</v>
      </c>
      <c r="Y20" s="105">
        <f t="shared" si="0"/>
        <v>69</v>
      </c>
      <c r="Z20" s="104">
        <f t="shared" si="1"/>
        <v>36</v>
      </c>
      <c r="AA20" s="105">
        <f t="shared" si="1"/>
        <v>62</v>
      </c>
    </row>
    <row r="21" spans="1:27" ht="12" customHeight="1" x14ac:dyDescent="0.2">
      <c r="A21" s="94">
        <v>16</v>
      </c>
      <c r="B21" s="36">
        <v>9</v>
      </c>
      <c r="C21" s="36">
        <v>15</v>
      </c>
      <c r="D21" s="36">
        <v>1</v>
      </c>
      <c r="E21" s="34">
        <v>0</v>
      </c>
      <c r="F21" s="34">
        <v>21</v>
      </c>
      <c r="G21" s="34">
        <v>12</v>
      </c>
      <c r="H21" s="34">
        <v>2</v>
      </c>
      <c r="I21" s="34">
        <v>2</v>
      </c>
      <c r="J21" s="34">
        <v>2</v>
      </c>
      <c r="K21" s="34">
        <v>0</v>
      </c>
      <c r="L21" s="34">
        <v>2</v>
      </c>
      <c r="M21" s="34">
        <v>10</v>
      </c>
      <c r="N21" s="34">
        <v>0</v>
      </c>
      <c r="O21" s="34">
        <v>0</v>
      </c>
      <c r="P21" s="190">
        <v>2</v>
      </c>
      <c r="Q21" s="34">
        <v>0</v>
      </c>
      <c r="R21" s="34"/>
      <c r="S21" s="34"/>
      <c r="T21" s="34">
        <v>0</v>
      </c>
      <c r="U21" s="33">
        <v>2</v>
      </c>
      <c r="V21" s="34">
        <v>0</v>
      </c>
      <c r="W21" s="115">
        <v>0</v>
      </c>
      <c r="X21" s="106">
        <f t="shared" si="0"/>
        <v>39</v>
      </c>
      <c r="Y21" s="107">
        <f t="shared" si="0"/>
        <v>41</v>
      </c>
      <c r="Z21" s="106">
        <f t="shared" si="1"/>
        <v>32</v>
      </c>
      <c r="AA21" s="107">
        <f t="shared" si="1"/>
        <v>39</v>
      </c>
    </row>
    <row r="22" spans="1:27" ht="12" customHeight="1" x14ac:dyDescent="0.2">
      <c r="A22" s="92">
        <v>17</v>
      </c>
      <c r="B22" s="34">
        <v>9</v>
      </c>
      <c r="C22" s="34">
        <v>24</v>
      </c>
      <c r="D22" s="34">
        <v>1</v>
      </c>
      <c r="E22" s="34">
        <v>0</v>
      </c>
      <c r="F22" s="34">
        <v>23</v>
      </c>
      <c r="G22" s="34">
        <v>21</v>
      </c>
      <c r="H22" s="34">
        <v>3</v>
      </c>
      <c r="I22" s="34">
        <v>0</v>
      </c>
      <c r="J22" s="34">
        <v>3</v>
      </c>
      <c r="K22" s="34">
        <v>1</v>
      </c>
      <c r="L22" s="34">
        <v>7</v>
      </c>
      <c r="M22" s="34">
        <v>16</v>
      </c>
      <c r="N22" s="34">
        <v>0</v>
      </c>
      <c r="O22" s="34">
        <v>0</v>
      </c>
      <c r="P22" s="190">
        <v>3</v>
      </c>
      <c r="Q22" s="34">
        <v>0</v>
      </c>
      <c r="R22" s="34"/>
      <c r="S22" s="34"/>
      <c r="T22" s="33">
        <v>1</v>
      </c>
      <c r="U22" s="33">
        <v>4</v>
      </c>
      <c r="V22" s="34">
        <v>0</v>
      </c>
      <c r="W22" s="115">
        <v>0</v>
      </c>
      <c r="X22" s="102">
        <f t="shared" si="0"/>
        <v>50</v>
      </c>
      <c r="Y22" s="103">
        <f t="shared" si="0"/>
        <v>66</v>
      </c>
      <c r="Z22" s="102">
        <f t="shared" si="1"/>
        <v>40</v>
      </c>
      <c r="AA22" s="103">
        <f t="shared" si="1"/>
        <v>65</v>
      </c>
    </row>
    <row r="23" spans="1:27" ht="12" customHeight="1" x14ac:dyDescent="0.2">
      <c r="A23" s="93">
        <v>18</v>
      </c>
      <c r="B23" s="35">
        <v>11</v>
      </c>
      <c r="C23" s="35">
        <v>21</v>
      </c>
      <c r="D23" s="35">
        <v>4</v>
      </c>
      <c r="E23" s="35">
        <v>0</v>
      </c>
      <c r="F23" s="35">
        <v>20</v>
      </c>
      <c r="G23" s="35">
        <v>19</v>
      </c>
      <c r="H23" s="35">
        <v>3</v>
      </c>
      <c r="I23" s="35">
        <v>0</v>
      </c>
      <c r="J23" s="35">
        <v>4</v>
      </c>
      <c r="K23" s="35">
        <v>0</v>
      </c>
      <c r="L23" s="35">
        <v>8</v>
      </c>
      <c r="M23" s="35">
        <v>14</v>
      </c>
      <c r="N23" s="35">
        <v>0</v>
      </c>
      <c r="O23" s="35">
        <v>0</v>
      </c>
      <c r="P23" s="205">
        <v>4</v>
      </c>
      <c r="Q23" s="35">
        <v>2</v>
      </c>
      <c r="R23" s="35"/>
      <c r="S23" s="35"/>
      <c r="T23" s="63">
        <v>1</v>
      </c>
      <c r="U23" s="63">
        <v>4</v>
      </c>
      <c r="V23" s="35">
        <v>0</v>
      </c>
      <c r="W23" s="116">
        <v>0</v>
      </c>
      <c r="X23" s="104">
        <f t="shared" si="0"/>
        <v>55</v>
      </c>
      <c r="Y23" s="105">
        <f t="shared" si="0"/>
        <v>60</v>
      </c>
      <c r="Z23" s="104">
        <f t="shared" si="1"/>
        <v>40</v>
      </c>
      <c r="AA23" s="105">
        <f t="shared" si="1"/>
        <v>58</v>
      </c>
    </row>
    <row r="24" spans="1:27" ht="12" customHeight="1" x14ac:dyDescent="0.2">
      <c r="A24" s="94">
        <v>19</v>
      </c>
      <c r="B24" s="36">
        <v>16</v>
      </c>
      <c r="C24" s="36">
        <v>10</v>
      </c>
      <c r="D24" s="36">
        <v>2</v>
      </c>
      <c r="E24" s="34">
        <v>0</v>
      </c>
      <c r="F24" s="34">
        <v>24</v>
      </c>
      <c r="G24" s="34">
        <v>8</v>
      </c>
      <c r="H24" s="34">
        <v>2</v>
      </c>
      <c r="I24" s="34">
        <v>0</v>
      </c>
      <c r="J24" s="34">
        <v>3</v>
      </c>
      <c r="K24" s="34">
        <v>1</v>
      </c>
      <c r="L24" s="34">
        <v>5</v>
      </c>
      <c r="M24" s="34">
        <v>9</v>
      </c>
      <c r="N24" s="34">
        <v>0</v>
      </c>
      <c r="O24" s="34">
        <v>0</v>
      </c>
      <c r="P24" s="190">
        <v>5</v>
      </c>
      <c r="Q24" s="34">
        <v>3</v>
      </c>
      <c r="R24" s="34"/>
      <c r="S24" s="34"/>
      <c r="T24" s="34">
        <v>0</v>
      </c>
      <c r="U24" s="33">
        <v>3</v>
      </c>
      <c r="V24" s="34">
        <v>0</v>
      </c>
      <c r="W24" s="115">
        <v>0</v>
      </c>
      <c r="X24" s="106">
        <f t="shared" si="0"/>
        <v>57</v>
      </c>
      <c r="Y24" s="107">
        <f t="shared" si="0"/>
        <v>34</v>
      </c>
      <c r="Z24" s="106">
        <f t="shared" si="1"/>
        <v>45</v>
      </c>
      <c r="AA24" s="107">
        <f t="shared" si="1"/>
        <v>30</v>
      </c>
    </row>
    <row r="25" spans="1:27" ht="12" customHeight="1" x14ac:dyDescent="0.2">
      <c r="A25" s="92">
        <v>20</v>
      </c>
      <c r="B25" s="34">
        <v>14</v>
      </c>
      <c r="C25" s="34">
        <v>16</v>
      </c>
      <c r="D25" s="34">
        <v>0</v>
      </c>
      <c r="E25" s="34">
        <v>0</v>
      </c>
      <c r="F25" s="34">
        <v>22</v>
      </c>
      <c r="G25" s="34">
        <v>16</v>
      </c>
      <c r="H25" s="34">
        <v>1.0000000000000002</v>
      </c>
      <c r="I25" s="34">
        <v>0</v>
      </c>
      <c r="J25" s="34">
        <v>4</v>
      </c>
      <c r="K25" s="34">
        <v>0</v>
      </c>
      <c r="L25" s="34">
        <v>3</v>
      </c>
      <c r="M25" s="34">
        <v>11</v>
      </c>
      <c r="N25" s="34">
        <v>0</v>
      </c>
      <c r="O25" s="34">
        <v>0</v>
      </c>
      <c r="P25" s="190">
        <v>3</v>
      </c>
      <c r="Q25" s="34">
        <v>1</v>
      </c>
      <c r="R25" s="34"/>
      <c r="S25" s="34"/>
      <c r="T25" s="33">
        <v>1</v>
      </c>
      <c r="U25" s="33">
        <v>4</v>
      </c>
      <c r="V25" s="34">
        <v>0</v>
      </c>
      <c r="W25" s="115">
        <v>0</v>
      </c>
      <c r="X25" s="102">
        <f t="shared" si="0"/>
        <v>48</v>
      </c>
      <c r="Y25" s="103">
        <f t="shared" si="0"/>
        <v>48</v>
      </c>
      <c r="Z25" s="102">
        <f t="shared" si="1"/>
        <v>40</v>
      </c>
      <c r="AA25" s="103">
        <f t="shared" si="1"/>
        <v>47</v>
      </c>
    </row>
    <row r="26" spans="1:27" ht="12" customHeight="1" x14ac:dyDescent="0.2">
      <c r="A26" s="93">
        <v>21</v>
      </c>
      <c r="B26" s="35">
        <v>14</v>
      </c>
      <c r="C26" s="35">
        <v>7</v>
      </c>
      <c r="D26" s="35">
        <v>0</v>
      </c>
      <c r="E26" s="34">
        <v>0</v>
      </c>
      <c r="F26" s="35">
        <v>15</v>
      </c>
      <c r="G26" s="35">
        <v>6</v>
      </c>
      <c r="H26" s="35">
        <v>1</v>
      </c>
      <c r="I26" s="34">
        <v>0</v>
      </c>
      <c r="J26" s="35">
        <v>4</v>
      </c>
      <c r="K26" s="34">
        <v>0</v>
      </c>
      <c r="L26" s="35">
        <v>7</v>
      </c>
      <c r="M26" s="35">
        <v>6</v>
      </c>
      <c r="N26" s="34">
        <v>0</v>
      </c>
      <c r="O26" s="34">
        <v>0</v>
      </c>
      <c r="P26" s="205">
        <v>6</v>
      </c>
      <c r="Q26" s="35">
        <v>1</v>
      </c>
      <c r="R26" s="34"/>
      <c r="S26" s="34"/>
      <c r="T26" s="34">
        <v>0</v>
      </c>
      <c r="U26" s="63">
        <v>2</v>
      </c>
      <c r="V26" s="34">
        <v>0</v>
      </c>
      <c r="W26" s="115">
        <v>0</v>
      </c>
      <c r="X26" s="104">
        <f t="shared" si="0"/>
        <v>47</v>
      </c>
      <c r="Y26" s="105">
        <f t="shared" si="0"/>
        <v>22</v>
      </c>
      <c r="Z26" s="104">
        <f t="shared" si="1"/>
        <v>36</v>
      </c>
      <c r="AA26" s="105">
        <f t="shared" si="1"/>
        <v>21</v>
      </c>
    </row>
    <row r="27" spans="1:27" s="2" customFormat="1" ht="12" customHeight="1" thickBot="1" x14ac:dyDescent="0.25">
      <c r="A27" s="229" t="s">
        <v>17</v>
      </c>
      <c r="B27" s="191">
        <f t="shared" ref="B27:Q27" si="2">SUM(B6:B26)</f>
        <v>242</v>
      </c>
      <c r="C27" s="191">
        <f t="shared" si="2"/>
        <v>475</v>
      </c>
      <c r="D27" s="191">
        <f t="shared" si="2"/>
        <v>19</v>
      </c>
      <c r="E27" s="191">
        <f t="shared" si="2"/>
        <v>14</v>
      </c>
      <c r="F27" s="191">
        <f t="shared" si="2"/>
        <v>457</v>
      </c>
      <c r="G27" s="191">
        <f t="shared" si="2"/>
        <v>422</v>
      </c>
      <c r="H27" s="191">
        <f t="shared" si="2"/>
        <v>36</v>
      </c>
      <c r="I27" s="191">
        <f t="shared" si="2"/>
        <v>32</v>
      </c>
      <c r="J27" s="191">
        <f t="shared" si="2"/>
        <v>83</v>
      </c>
      <c r="K27" s="191">
        <f t="shared" si="2"/>
        <v>7</v>
      </c>
      <c r="L27" s="191">
        <f t="shared" si="2"/>
        <v>150</v>
      </c>
      <c r="M27" s="191">
        <f t="shared" si="2"/>
        <v>338</v>
      </c>
      <c r="N27" s="191">
        <f t="shared" si="2"/>
        <v>0</v>
      </c>
      <c r="O27" s="191">
        <f t="shared" si="2"/>
        <v>2</v>
      </c>
      <c r="P27" s="191">
        <v>137</v>
      </c>
      <c r="Q27" s="191">
        <f t="shared" si="2"/>
        <v>42</v>
      </c>
      <c r="R27" s="191">
        <v>0</v>
      </c>
      <c r="S27" s="191">
        <v>0</v>
      </c>
      <c r="T27" s="191">
        <f>SUM(T6:T26)</f>
        <v>55</v>
      </c>
      <c r="U27" s="191">
        <f>SUM(U6:U26)</f>
        <v>198</v>
      </c>
      <c r="V27" s="191">
        <f>SUM(V6:V26)</f>
        <v>0</v>
      </c>
      <c r="W27" s="193">
        <f>SUM(W6:W26)</f>
        <v>0</v>
      </c>
      <c r="X27" s="195">
        <f t="shared" si="0"/>
        <v>1179</v>
      </c>
      <c r="Y27" s="193">
        <f t="shared" si="0"/>
        <v>1530</v>
      </c>
      <c r="Z27" s="195">
        <f t="shared" si="1"/>
        <v>904</v>
      </c>
      <c r="AA27" s="193">
        <f t="shared" si="1"/>
        <v>1433</v>
      </c>
    </row>
    <row r="28" spans="1:27" s="2" customFormat="1" ht="12" customHeight="1" x14ac:dyDescent="0.2">
      <c r="A28" s="231" t="s">
        <v>18</v>
      </c>
      <c r="B28" s="194">
        <v>3</v>
      </c>
      <c r="C28" s="190">
        <v>0</v>
      </c>
      <c r="D28" s="194">
        <v>1</v>
      </c>
      <c r="E28" s="190">
        <v>0</v>
      </c>
      <c r="F28" s="194">
        <v>3</v>
      </c>
      <c r="G28" s="190">
        <v>0</v>
      </c>
      <c r="H28" s="194">
        <v>1</v>
      </c>
      <c r="I28" s="190">
        <v>0</v>
      </c>
      <c r="J28" s="190">
        <v>0</v>
      </c>
      <c r="K28" s="190">
        <v>0</v>
      </c>
      <c r="L28" s="194">
        <v>7</v>
      </c>
      <c r="M28" s="190">
        <v>0</v>
      </c>
      <c r="N28" s="190">
        <v>0</v>
      </c>
      <c r="O28" s="190">
        <v>0</v>
      </c>
      <c r="P28" s="194">
        <v>4</v>
      </c>
      <c r="Q28" s="190">
        <v>0</v>
      </c>
      <c r="R28" s="194"/>
      <c r="S28" s="194"/>
      <c r="T28" s="184">
        <v>14</v>
      </c>
      <c r="U28" s="190">
        <v>0</v>
      </c>
      <c r="V28" s="184"/>
      <c r="W28" s="196"/>
      <c r="X28" s="189">
        <f t="shared" si="0"/>
        <v>33</v>
      </c>
      <c r="Y28" s="188">
        <f t="shared" si="0"/>
        <v>0</v>
      </c>
      <c r="Z28" s="189">
        <f t="shared" si="1"/>
        <v>27</v>
      </c>
      <c r="AA28" s="188">
        <f t="shared" si="1"/>
        <v>0</v>
      </c>
    </row>
    <row r="29" spans="1:27" s="2" customFormat="1" ht="12" customHeight="1" thickBot="1" x14ac:dyDescent="0.25">
      <c r="A29" s="229" t="s">
        <v>19</v>
      </c>
      <c r="B29" s="191">
        <f t="shared" ref="B29:U29" si="3">SUM(B27:B28)</f>
        <v>245</v>
      </c>
      <c r="C29" s="191">
        <f t="shared" si="3"/>
        <v>475</v>
      </c>
      <c r="D29" s="191">
        <f t="shared" si="3"/>
        <v>20</v>
      </c>
      <c r="E29" s="191">
        <f t="shared" si="3"/>
        <v>14</v>
      </c>
      <c r="F29" s="191">
        <f t="shared" si="3"/>
        <v>460</v>
      </c>
      <c r="G29" s="191">
        <f t="shared" si="3"/>
        <v>422</v>
      </c>
      <c r="H29" s="191">
        <f t="shared" si="3"/>
        <v>37</v>
      </c>
      <c r="I29" s="191">
        <f t="shared" si="3"/>
        <v>32</v>
      </c>
      <c r="J29" s="191">
        <f t="shared" si="3"/>
        <v>83</v>
      </c>
      <c r="K29" s="191">
        <f t="shared" si="3"/>
        <v>7</v>
      </c>
      <c r="L29" s="191">
        <f t="shared" si="3"/>
        <v>157</v>
      </c>
      <c r="M29" s="191">
        <f t="shared" si="3"/>
        <v>338</v>
      </c>
      <c r="N29" s="191">
        <f t="shared" si="3"/>
        <v>0</v>
      </c>
      <c r="O29" s="191">
        <f t="shared" si="3"/>
        <v>2</v>
      </c>
      <c r="P29" s="191">
        <f t="shared" si="3"/>
        <v>141</v>
      </c>
      <c r="Q29" s="191">
        <f t="shared" si="3"/>
        <v>42</v>
      </c>
      <c r="R29" s="191">
        <v>0</v>
      </c>
      <c r="S29" s="191">
        <f>SUM(S27:S28)</f>
        <v>0</v>
      </c>
      <c r="T29" s="191">
        <f t="shared" si="3"/>
        <v>69</v>
      </c>
      <c r="U29" s="191">
        <f t="shared" si="3"/>
        <v>198</v>
      </c>
      <c r="V29" s="191">
        <f>SUM(V27:V28)</f>
        <v>0</v>
      </c>
      <c r="W29" s="193">
        <f>SUM(W27:W28)</f>
        <v>0</v>
      </c>
      <c r="X29" s="195">
        <f t="shared" si="0"/>
        <v>1212</v>
      </c>
      <c r="Y29" s="193">
        <f t="shared" si="0"/>
        <v>1530</v>
      </c>
      <c r="Z29" s="195">
        <f t="shared" si="1"/>
        <v>931</v>
      </c>
      <c r="AA29" s="193">
        <f t="shared" si="1"/>
        <v>1433</v>
      </c>
    </row>
    <row r="30" spans="1:27"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210</v>
      </c>
      <c r="D31" s="100"/>
    </row>
    <row r="32" spans="1:27" ht="12" customHeight="1" x14ac:dyDescent="0.2">
      <c r="B32" s="110"/>
      <c r="C32" s="111"/>
      <c r="D32" s="110"/>
      <c r="E32" s="111"/>
    </row>
    <row r="33" spans="1:27" s="2" customFormat="1" ht="16.5" customHeight="1" thickBot="1" x14ac:dyDescent="0.35">
      <c r="A33" s="50" t="s">
        <v>208</v>
      </c>
    </row>
    <row r="34" spans="1:27" s="2" customFormat="1" ht="24.75" customHeight="1" x14ac:dyDescent="0.2">
      <c r="A34" s="452" t="s">
        <v>22</v>
      </c>
      <c r="B34" s="448" t="s">
        <v>0</v>
      </c>
      <c r="C34" s="448"/>
      <c r="D34" s="448" t="s">
        <v>1</v>
      </c>
      <c r="E34" s="448"/>
      <c r="F34" s="448" t="s">
        <v>2</v>
      </c>
      <c r="G34" s="448"/>
      <c r="H34" s="448" t="s">
        <v>3</v>
      </c>
      <c r="I34" s="448"/>
      <c r="J34" s="448" t="s">
        <v>4</v>
      </c>
      <c r="K34" s="448"/>
      <c r="L34" s="448" t="s">
        <v>61</v>
      </c>
      <c r="M34" s="448"/>
      <c r="N34" s="448" t="s">
        <v>62</v>
      </c>
      <c r="O34" s="448"/>
      <c r="P34" s="448" t="s">
        <v>63</v>
      </c>
      <c r="Q34" s="448"/>
      <c r="R34" s="449" t="s">
        <v>64</v>
      </c>
      <c r="S34" s="450"/>
      <c r="T34" s="448" t="s">
        <v>12</v>
      </c>
      <c r="U34" s="448"/>
      <c r="V34" s="449" t="s">
        <v>13</v>
      </c>
      <c r="W34" s="451"/>
      <c r="X34" s="446" t="s">
        <v>19</v>
      </c>
      <c r="Y34" s="447"/>
      <c r="Z34" s="446" t="s">
        <v>21</v>
      </c>
      <c r="AA34" s="447"/>
    </row>
    <row r="35" spans="1:27" s="2" customFormat="1" ht="12" customHeight="1" thickBot="1" x14ac:dyDescent="0.25">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1" t="s">
        <v>10</v>
      </c>
      <c r="V35" s="1" t="s">
        <v>9</v>
      </c>
      <c r="W35" s="3" t="s">
        <v>10</v>
      </c>
      <c r="X35" s="4" t="s">
        <v>9</v>
      </c>
      <c r="Y35" s="3" t="s">
        <v>10</v>
      </c>
      <c r="Z35" s="4" t="s">
        <v>9</v>
      </c>
      <c r="AA35" s="3" t="s">
        <v>10</v>
      </c>
    </row>
    <row r="36" spans="1:27" s="2" customFormat="1" ht="12" customHeight="1" x14ac:dyDescent="0.2">
      <c r="A36" s="214">
        <v>1</v>
      </c>
      <c r="B36" s="190">
        <v>16</v>
      </c>
      <c r="C36" s="190">
        <v>32</v>
      </c>
      <c r="D36" s="190">
        <v>1</v>
      </c>
      <c r="E36" s="190">
        <v>0</v>
      </c>
      <c r="F36" s="190">
        <v>27</v>
      </c>
      <c r="G36" s="190">
        <v>25</v>
      </c>
      <c r="H36" s="190">
        <v>2</v>
      </c>
      <c r="I36" s="190">
        <v>1</v>
      </c>
      <c r="J36" s="190">
        <v>5</v>
      </c>
      <c r="K36" s="190">
        <v>0</v>
      </c>
      <c r="L36" s="190">
        <v>13</v>
      </c>
      <c r="M36" s="190">
        <v>21</v>
      </c>
      <c r="N36" s="190">
        <v>0</v>
      </c>
      <c r="O36" s="190">
        <v>1</v>
      </c>
      <c r="P36" s="190">
        <v>23</v>
      </c>
      <c r="Q36" s="190">
        <v>3</v>
      </c>
      <c r="R36" s="190"/>
      <c r="S36" s="190"/>
      <c r="T36" s="204">
        <v>11</v>
      </c>
      <c r="U36" s="204">
        <v>51</v>
      </c>
      <c r="V36" s="204"/>
      <c r="W36" s="216"/>
      <c r="X36" s="217">
        <f t="shared" ref="X36:Y53" si="4">SUM(B36,D36,F36,H36,J36,L36,N36,P36,T36)</f>
        <v>98</v>
      </c>
      <c r="Y36" s="238">
        <f t="shared" si="4"/>
        <v>134</v>
      </c>
      <c r="Z36" s="217">
        <f t="shared" ref="Z36:AA53" si="5">SUM(B36,F36,L36,T36)</f>
        <v>67</v>
      </c>
      <c r="AA36" s="238">
        <f t="shared" si="5"/>
        <v>129</v>
      </c>
    </row>
    <row r="37" spans="1:27" s="2" customFormat="1" ht="12" customHeight="1" x14ac:dyDescent="0.2">
      <c r="A37" s="214">
        <v>2</v>
      </c>
      <c r="B37" s="190">
        <v>8</v>
      </c>
      <c r="C37" s="190">
        <v>33</v>
      </c>
      <c r="D37" s="190">
        <v>0</v>
      </c>
      <c r="E37" s="190">
        <v>1</v>
      </c>
      <c r="F37" s="190">
        <v>10</v>
      </c>
      <c r="G37" s="190">
        <v>25</v>
      </c>
      <c r="H37" s="190">
        <v>1</v>
      </c>
      <c r="I37" s="190">
        <v>1</v>
      </c>
      <c r="J37" s="190">
        <v>4</v>
      </c>
      <c r="K37" s="190">
        <v>0</v>
      </c>
      <c r="L37" s="190">
        <v>5</v>
      </c>
      <c r="M37" s="190">
        <v>19</v>
      </c>
      <c r="N37" s="190">
        <v>0</v>
      </c>
      <c r="O37" s="190">
        <v>0</v>
      </c>
      <c r="P37" s="190">
        <v>5</v>
      </c>
      <c r="Q37" s="190">
        <v>2</v>
      </c>
      <c r="R37" s="190"/>
      <c r="S37" s="190"/>
      <c r="T37" s="204">
        <v>2</v>
      </c>
      <c r="U37" s="204">
        <v>13</v>
      </c>
      <c r="V37" s="204"/>
      <c r="W37" s="216"/>
      <c r="X37" s="217">
        <f t="shared" si="4"/>
        <v>35</v>
      </c>
      <c r="Y37" s="238">
        <f t="shared" si="4"/>
        <v>94</v>
      </c>
      <c r="Z37" s="217">
        <f t="shared" si="5"/>
        <v>25</v>
      </c>
      <c r="AA37" s="238">
        <f t="shared" si="5"/>
        <v>90</v>
      </c>
    </row>
    <row r="38" spans="1:27" s="2" customFormat="1" ht="12" customHeight="1" x14ac:dyDescent="0.2">
      <c r="A38" s="220">
        <v>3</v>
      </c>
      <c r="B38" s="205">
        <v>14</v>
      </c>
      <c r="C38" s="205">
        <v>25</v>
      </c>
      <c r="D38" s="205">
        <v>1</v>
      </c>
      <c r="E38" s="205">
        <v>1</v>
      </c>
      <c r="F38" s="205">
        <v>28</v>
      </c>
      <c r="G38" s="205">
        <v>25</v>
      </c>
      <c r="H38" s="205">
        <v>1</v>
      </c>
      <c r="I38" s="205">
        <v>3.0000000000000004</v>
      </c>
      <c r="J38" s="205">
        <v>8</v>
      </c>
      <c r="K38" s="190">
        <v>0</v>
      </c>
      <c r="L38" s="205">
        <v>13</v>
      </c>
      <c r="M38" s="205">
        <v>23</v>
      </c>
      <c r="N38" s="205">
        <v>0</v>
      </c>
      <c r="O38" s="205">
        <v>0</v>
      </c>
      <c r="P38" s="205">
        <v>23</v>
      </c>
      <c r="Q38" s="205">
        <v>2</v>
      </c>
      <c r="R38" s="205"/>
      <c r="S38" s="205"/>
      <c r="T38" s="184">
        <v>10</v>
      </c>
      <c r="U38" s="184">
        <v>28</v>
      </c>
      <c r="V38" s="184"/>
      <c r="W38" s="196"/>
      <c r="X38" s="221">
        <f t="shared" si="4"/>
        <v>98</v>
      </c>
      <c r="Y38" s="239">
        <f t="shared" si="4"/>
        <v>107</v>
      </c>
      <c r="Z38" s="221">
        <f t="shared" si="5"/>
        <v>65</v>
      </c>
      <c r="AA38" s="239">
        <f t="shared" si="5"/>
        <v>101</v>
      </c>
    </row>
    <row r="39" spans="1:27" s="2" customFormat="1" ht="12" customHeight="1" x14ac:dyDescent="0.2">
      <c r="A39" s="224">
        <v>4</v>
      </c>
      <c r="B39" s="215">
        <v>28</v>
      </c>
      <c r="C39" s="215">
        <v>29</v>
      </c>
      <c r="D39" s="215">
        <v>2</v>
      </c>
      <c r="E39" s="215">
        <v>1</v>
      </c>
      <c r="F39" s="215">
        <v>54</v>
      </c>
      <c r="G39" s="215">
        <v>26</v>
      </c>
      <c r="H39" s="215">
        <v>5</v>
      </c>
      <c r="I39" s="215">
        <v>1.0000000000000002</v>
      </c>
      <c r="J39" s="215">
        <v>9</v>
      </c>
      <c r="K39" s="215">
        <v>1</v>
      </c>
      <c r="L39" s="215">
        <v>18</v>
      </c>
      <c r="M39" s="215">
        <v>20</v>
      </c>
      <c r="N39" s="190">
        <v>0</v>
      </c>
      <c r="O39" s="190">
        <v>0</v>
      </c>
      <c r="P39" s="215">
        <v>17</v>
      </c>
      <c r="Q39" s="215">
        <v>7</v>
      </c>
      <c r="R39" s="215"/>
      <c r="S39" s="215"/>
      <c r="T39" s="206">
        <v>3</v>
      </c>
      <c r="U39" s="206">
        <v>1</v>
      </c>
      <c r="V39" s="206"/>
      <c r="W39" s="225"/>
      <c r="X39" s="226">
        <f t="shared" si="4"/>
        <v>136</v>
      </c>
      <c r="Y39" s="236">
        <f t="shared" si="4"/>
        <v>86</v>
      </c>
      <c r="Z39" s="226">
        <f t="shared" si="5"/>
        <v>103</v>
      </c>
      <c r="AA39" s="236">
        <f t="shared" si="5"/>
        <v>76</v>
      </c>
    </row>
    <row r="40" spans="1:27" s="2" customFormat="1" ht="12" customHeight="1" x14ac:dyDescent="0.2">
      <c r="A40" s="214">
        <v>5</v>
      </c>
      <c r="B40" s="190">
        <v>11</v>
      </c>
      <c r="C40" s="190">
        <v>28</v>
      </c>
      <c r="D40" s="190">
        <v>0</v>
      </c>
      <c r="E40" s="190">
        <v>3</v>
      </c>
      <c r="F40" s="190">
        <v>19</v>
      </c>
      <c r="G40" s="190">
        <v>23</v>
      </c>
      <c r="H40" s="190">
        <v>0</v>
      </c>
      <c r="I40" s="190">
        <v>4</v>
      </c>
      <c r="J40" s="190">
        <v>5</v>
      </c>
      <c r="K40" s="190">
        <v>0</v>
      </c>
      <c r="L40" s="190">
        <v>9</v>
      </c>
      <c r="M40" s="190">
        <v>18</v>
      </c>
      <c r="N40" s="190">
        <v>0</v>
      </c>
      <c r="O40" s="190">
        <v>0</v>
      </c>
      <c r="P40" s="190">
        <v>10</v>
      </c>
      <c r="Q40" s="190">
        <v>4</v>
      </c>
      <c r="R40" s="190"/>
      <c r="S40" s="190"/>
      <c r="T40" s="204">
        <v>3</v>
      </c>
      <c r="U40" s="204">
        <v>17</v>
      </c>
      <c r="V40" s="204"/>
      <c r="W40" s="216"/>
      <c r="X40" s="217">
        <f t="shared" si="4"/>
        <v>57</v>
      </c>
      <c r="Y40" s="238">
        <f t="shared" si="4"/>
        <v>97</v>
      </c>
      <c r="Z40" s="217">
        <f t="shared" si="5"/>
        <v>42</v>
      </c>
      <c r="AA40" s="238">
        <f t="shared" si="5"/>
        <v>86</v>
      </c>
    </row>
    <row r="41" spans="1:27" s="2" customFormat="1" ht="12" customHeight="1" x14ac:dyDescent="0.2">
      <c r="A41" s="220">
        <v>6</v>
      </c>
      <c r="B41" s="205">
        <v>10</v>
      </c>
      <c r="C41" s="205">
        <v>25</v>
      </c>
      <c r="D41" s="205">
        <v>2</v>
      </c>
      <c r="E41" s="205">
        <v>1</v>
      </c>
      <c r="F41" s="205">
        <v>20</v>
      </c>
      <c r="G41" s="205">
        <v>24</v>
      </c>
      <c r="H41" s="205">
        <v>2</v>
      </c>
      <c r="I41" s="205">
        <v>3.0000000000000004</v>
      </c>
      <c r="J41" s="205">
        <v>4</v>
      </c>
      <c r="K41" s="190">
        <v>0</v>
      </c>
      <c r="L41" s="205">
        <v>9</v>
      </c>
      <c r="M41" s="205">
        <v>21</v>
      </c>
      <c r="N41" s="205">
        <v>0</v>
      </c>
      <c r="O41" s="205">
        <v>0</v>
      </c>
      <c r="P41" s="205">
        <v>6</v>
      </c>
      <c r="Q41" s="205">
        <v>2</v>
      </c>
      <c r="R41" s="205"/>
      <c r="S41" s="205"/>
      <c r="T41" s="184">
        <v>5</v>
      </c>
      <c r="U41" s="184">
        <v>7</v>
      </c>
      <c r="V41" s="184"/>
      <c r="W41" s="196"/>
      <c r="X41" s="221">
        <f t="shared" si="4"/>
        <v>58</v>
      </c>
      <c r="Y41" s="239">
        <f t="shared" si="4"/>
        <v>83</v>
      </c>
      <c r="Z41" s="221">
        <f t="shared" si="5"/>
        <v>44</v>
      </c>
      <c r="AA41" s="239">
        <f t="shared" si="5"/>
        <v>77</v>
      </c>
    </row>
    <row r="42" spans="1:27" s="2" customFormat="1" ht="12" customHeight="1" x14ac:dyDescent="0.2">
      <c r="A42" s="224">
        <v>7</v>
      </c>
      <c r="B42" s="215">
        <v>16</v>
      </c>
      <c r="C42" s="215">
        <v>34</v>
      </c>
      <c r="D42" s="190">
        <v>0</v>
      </c>
      <c r="E42" s="190">
        <v>0</v>
      </c>
      <c r="F42" s="215">
        <v>34</v>
      </c>
      <c r="G42" s="215">
        <v>32</v>
      </c>
      <c r="H42" s="215">
        <v>2</v>
      </c>
      <c r="I42" s="215">
        <v>1.0000000000000002</v>
      </c>
      <c r="J42" s="215">
        <v>6</v>
      </c>
      <c r="K42" s="215">
        <v>2</v>
      </c>
      <c r="L42" s="215">
        <v>9</v>
      </c>
      <c r="M42" s="215">
        <v>23</v>
      </c>
      <c r="N42" s="190">
        <v>0</v>
      </c>
      <c r="O42" s="190">
        <v>0</v>
      </c>
      <c r="P42" s="215">
        <v>8</v>
      </c>
      <c r="Q42" s="215">
        <v>4</v>
      </c>
      <c r="R42" s="215"/>
      <c r="S42" s="215"/>
      <c r="T42" s="206">
        <v>4</v>
      </c>
      <c r="U42" s="206">
        <v>6</v>
      </c>
      <c r="V42" s="206"/>
      <c r="W42" s="225"/>
      <c r="X42" s="226">
        <f t="shared" si="4"/>
        <v>79</v>
      </c>
      <c r="Y42" s="236">
        <f t="shared" si="4"/>
        <v>102</v>
      </c>
      <c r="Z42" s="226">
        <f t="shared" si="5"/>
        <v>63</v>
      </c>
      <c r="AA42" s="236">
        <f t="shared" si="5"/>
        <v>95</v>
      </c>
    </row>
    <row r="43" spans="1:27" s="2" customFormat="1" ht="12" customHeight="1" x14ac:dyDescent="0.2">
      <c r="A43" s="214">
        <v>8</v>
      </c>
      <c r="B43" s="190">
        <v>36</v>
      </c>
      <c r="C43" s="190">
        <v>18</v>
      </c>
      <c r="D43" s="190">
        <v>1</v>
      </c>
      <c r="E43" s="190">
        <v>0</v>
      </c>
      <c r="F43" s="190">
        <v>33</v>
      </c>
      <c r="G43" s="190">
        <v>16</v>
      </c>
      <c r="H43" s="190">
        <v>3</v>
      </c>
      <c r="I43" s="190">
        <v>0</v>
      </c>
      <c r="J43" s="190">
        <v>8</v>
      </c>
      <c r="K43" s="190">
        <v>1</v>
      </c>
      <c r="L43" s="190">
        <v>13</v>
      </c>
      <c r="M43" s="190">
        <v>15</v>
      </c>
      <c r="N43" s="190">
        <v>0</v>
      </c>
      <c r="O43" s="190">
        <v>0</v>
      </c>
      <c r="P43" s="190">
        <v>10</v>
      </c>
      <c r="Q43" s="190">
        <v>3</v>
      </c>
      <c r="R43" s="190"/>
      <c r="S43" s="190"/>
      <c r="T43" s="204">
        <v>1</v>
      </c>
      <c r="U43" s="204">
        <v>6</v>
      </c>
      <c r="V43" s="204"/>
      <c r="W43" s="216"/>
      <c r="X43" s="217">
        <f t="shared" si="4"/>
        <v>105</v>
      </c>
      <c r="Y43" s="238">
        <f t="shared" si="4"/>
        <v>59</v>
      </c>
      <c r="Z43" s="217">
        <f t="shared" si="5"/>
        <v>83</v>
      </c>
      <c r="AA43" s="238">
        <f t="shared" si="5"/>
        <v>55</v>
      </c>
    </row>
    <row r="44" spans="1:27" s="2" customFormat="1" ht="12" customHeight="1" x14ac:dyDescent="0.2">
      <c r="A44" s="220">
        <v>9</v>
      </c>
      <c r="B44" s="205">
        <v>14</v>
      </c>
      <c r="C44" s="205">
        <v>23</v>
      </c>
      <c r="D44" s="190">
        <v>0</v>
      </c>
      <c r="E44" s="205">
        <v>0</v>
      </c>
      <c r="F44" s="205">
        <v>40</v>
      </c>
      <c r="G44" s="205">
        <v>23</v>
      </c>
      <c r="H44" s="190">
        <v>0</v>
      </c>
      <c r="I44" s="205">
        <v>0</v>
      </c>
      <c r="J44" s="205">
        <v>6</v>
      </c>
      <c r="K44" s="205">
        <v>0</v>
      </c>
      <c r="L44" s="205">
        <v>10</v>
      </c>
      <c r="M44" s="205">
        <v>17</v>
      </c>
      <c r="N44" s="205">
        <v>0</v>
      </c>
      <c r="O44" s="205">
        <v>0</v>
      </c>
      <c r="P44" s="205">
        <v>6</v>
      </c>
      <c r="Q44" s="205">
        <v>2</v>
      </c>
      <c r="R44" s="205"/>
      <c r="S44" s="205"/>
      <c r="T44" s="184">
        <v>1</v>
      </c>
      <c r="U44" s="184">
        <v>5</v>
      </c>
      <c r="V44" s="184"/>
      <c r="W44" s="196"/>
      <c r="X44" s="221">
        <f t="shared" si="4"/>
        <v>77</v>
      </c>
      <c r="Y44" s="239">
        <f t="shared" si="4"/>
        <v>70</v>
      </c>
      <c r="Z44" s="221">
        <f t="shared" si="5"/>
        <v>65</v>
      </c>
      <c r="AA44" s="239">
        <f t="shared" si="5"/>
        <v>68</v>
      </c>
    </row>
    <row r="45" spans="1:27" s="2" customFormat="1" ht="12" customHeight="1" x14ac:dyDescent="0.2">
      <c r="A45" s="224">
        <v>10</v>
      </c>
      <c r="B45" s="215">
        <v>18</v>
      </c>
      <c r="C45" s="215">
        <v>27</v>
      </c>
      <c r="D45" s="215">
        <v>4</v>
      </c>
      <c r="E45" s="190">
        <v>0</v>
      </c>
      <c r="F45" s="215">
        <v>37</v>
      </c>
      <c r="G45" s="215">
        <v>23</v>
      </c>
      <c r="H45" s="215">
        <v>4</v>
      </c>
      <c r="I45" s="190">
        <v>0</v>
      </c>
      <c r="J45" s="215">
        <v>5</v>
      </c>
      <c r="K45" s="190">
        <v>0</v>
      </c>
      <c r="L45" s="215">
        <v>9</v>
      </c>
      <c r="M45" s="215">
        <v>20</v>
      </c>
      <c r="N45" s="190">
        <v>0</v>
      </c>
      <c r="O45" s="190">
        <v>0</v>
      </c>
      <c r="P45" s="215">
        <v>6</v>
      </c>
      <c r="Q45" s="215">
        <v>4</v>
      </c>
      <c r="R45" s="215"/>
      <c r="S45" s="215"/>
      <c r="T45" s="206">
        <v>1</v>
      </c>
      <c r="U45" s="206">
        <v>6</v>
      </c>
      <c r="V45" s="206"/>
      <c r="W45" s="225"/>
      <c r="X45" s="226">
        <f t="shared" si="4"/>
        <v>84</v>
      </c>
      <c r="Y45" s="236">
        <f t="shared" si="4"/>
        <v>80</v>
      </c>
      <c r="Z45" s="226">
        <f t="shared" si="5"/>
        <v>65</v>
      </c>
      <c r="AA45" s="236">
        <f t="shared" si="5"/>
        <v>76</v>
      </c>
    </row>
    <row r="46" spans="1:27" s="2" customFormat="1" ht="12" customHeight="1" x14ac:dyDescent="0.2">
      <c r="A46" s="214">
        <v>11</v>
      </c>
      <c r="B46" s="190">
        <v>13</v>
      </c>
      <c r="C46" s="190">
        <v>34</v>
      </c>
      <c r="D46" s="190">
        <v>2</v>
      </c>
      <c r="E46" s="190">
        <v>0</v>
      </c>
      <c r="F46" s="190">
        <v>40</v>
      </c>
      <c r="G46" s="190">
        <v>30</v>
      </c>
      <c r="H46" s="190">
        <v>4</v>
      </c>
      <c r="I46" s="190">
        <v>1</v>
      </c>
      <c r="J46" s="190">
        <v>7</v>
      </c>
      <c r="K46" s="190">
        <v>1</v>
      </c>
      <c r="L46" s="190">
        <v>8</v>
      </c>
      <c r="M46" s="190">
        <v>24</v>
      </c>
      <c r="N46" s="190">
        <v>0</v>
      </c>
      <c r="O46" s="190">
        <v>0</v>
      </c>
      <c r="P46" s="190">
        <v>4</v>
      </c>
      <c r="Q46" s="190">
        <v>1</v>
      </c>
      <c r="R46" s="190"/>
      <c r="S46" s="190"/>
      <c r="T46" s="204">
        <v>1</v>
      </c>
      <c r="U46" s="204">
        <v>5</v>
      </c>
      <c r="V46" s="204"/>
      <c r="W46" s="216"/>
      <c r="X46" s="217">
        <f t="shared" si="4"/>
        <v>79</v>
      </c>
      <c r="Y46" s="238">
        <f t="shared" si="4"/>
        <v>96</v>
      </c>
      <c r="Z46" s="217">
        <f t="shared" si="5"/>
        <v>62</v>
      </c>
      <c r="AA46" s="238">
        <f t="shared" si="5"/>
        <v>93</v>
      </c>
    </row>
    <row r="47" spans="1:27" s="2" customFormat="1" ht="12" customHeight="1" x14ac:dyDescent="0.2">
      <c r="A47" s="220">
        <v>12</v>
      </c>
      <c r="B47" s="205">
        <v>17</v>
      </c>
      <c r="C47" s="205">
        <v>39</v>
      </c>
      <c r="D47" s="205">
        <v>2</v>
      </c>
      <c r="E47" s="205">
        <v>3</v>
      </c>
      <c r="F47" s="205">
        <v>37</v>
      </c>
      <c r="G47" s="205">
        <v>35</v>
      </c>
      <c r="H47" s="205">
        <v>3</v>
      </c>
      <c r="I47" s="205">
        <v>5.0000000000000009</v>
      </c>
      <c r="J47" s="205">
        <v>4</v>
      </c>
      <c r="K47" s="190">
        <v>0</v>
      </c>
      <c r="L47" s="205">
        <v>11</v>
      </c>
      <c r="M47" s="205">
        <v>28</v>
      </c>
      <c r="N47" s="205">
        <v>0</v>
      </c>
      <c r="O47" s="205">
        <v>0</v>
      </c>
      <c r="P47" s="205">
        <v>4</v>
      </c>
      <c r="Q47" s="205">
        <v>1</v>
      </c>
      <c r="R47" s="205"/>
      <c r="S47" s="205"/>
      <c r="T47" s="205">
        <v>0</v>
      </c>
      <c r="U47" s="184">
        <v>8</v>
      </c>
      <c r="V47" s="184"/>
      <c r="W47" s="196"/>
      <c r="X47" s="221">
        <f t="shared" si="4"/>
        <v>78</v>
      </c>
      <c r="Y47" s="239">
        <f t="shared" si="4"/>
        <v>119</v>
      </c>
      <c r="Z47" s="221">
        <f t="shared" si="5"/>
        <v>65</v>
      </c>
      <c r="AA47" s="239">
        <f t="shared" si="5"/>
        <v>110</v>
      </c>
    </row>
    <row r="48" spans="1:27" s="2" customFormat="1" ht="12" customHeight="1" x14ac:dyDescent="0.2">
      <c r="A48" s="224">
        <v>13</v>
      </c>
      <c r="B48" s="215">
        <v>11</v>
      </c>
      <c r="C48" s="215">
        <v>55</v>
      </c>
      <c r="D48" s="190">
        <v>0</v>
      </c>
      <c r="E48" s="190">
        <v>0</v>
      </c>
      <c r="F48" s="215">
        <v>23</v>
      </c>
      <c r="G48" s="215">
        <v>52</v>
      </c>
      <c r="H48" s="215">
        <v>1.9999999999999998</v>
      </c>
      <c r="I48" s="215">
        <v>3</v>
      </c>
      <c r="J48" s="215">
        <v>5</v>
      </c>
      <c r="K48" s="215">
        <v>1</v>
      </c>
      <c r="L48" s="215">
        <v>8</v>
      </c>
      <c r="M48" s="215">
        <v>44</v>
      </c>
      <c r="N48" s="190">
        <v>0</v>
      </c>
      <c r="O48" s="190">
        <v>0</v>
      </c>
      <c r="P48" s="215">
        <v>4</v>
      </c>
      <c r="Q48" s="215">
        <v>2</v>
      </c>
      <c r="R48" s="215"/>
      <c r="S48" s="215"/>
      <c r="T48" s="206">
        <v>3</v>
      </c>
      <c r="U48" s="206">
        <v>21</v>
      </c>
      <c r="V48" s="206"/>
      <c r="W48" s="225"/>
      <c r="X48" s="226">
        <f t="shared" si="4"/>
        <v>56</v>
      </c>
      <c r="Y48" s="236">
        <f t="shared" si="4"/>
        <v>178</v>
      </c>
      <c r="Z48" s="226">
        <f t="shared" si="5"/>
        <v>45</v>
      </c>
      <c r="AA48" s="236">
        <f t="shared" si="5"/>
        <v>172</v>
      </c>
    </row>
    <row r="49" spans="1:27" s="2" customFormat="1" ht="12" customHeight="1" x14ac:dyDescent="0.2">
      <c r="A49" s="214">
        <v>14</v>
      </c>
      <c r="B49" s="190">
        <v>19</v>
      </c>
      <c r="C49" s="190">
        <v>45</v>
      </c>
      <c r="D49" s="190">
        <v>4</v>
      </c>
      <c r="E49" s="190">
        <v>3</v>
      </c>
      <c r="F49" s="190">
        <v>22</v>
      </c>
      <c r="G49" s="190">
        <v>38</v>
      </c>
      <c r="H49" s="190">
        <v>6</v>
      </c>
      <c r="I49" s="190">
        <v>3.0000000000000004</v>
      </c>
      <c r="J49" s="190">
        <v>3</v>
      </c>
      <c r="K49" s="190">
        <v>1</v>
      </c>
      <c r="L49" s="190">
        <v>8</v>
      </c>
      <c r="M49" s="190">
        <v>32</v>
      </c>
      <c r="N49" s="190">
        <v>0</v>
      </c>
      <c r="O49" s="190">
        <v>0</v>
      </c>
      <c r="P49" s="190">
        <v>3</v>
      </c>
      <c r="Q49" s="190">
        <v>2</v>
      </c>
      <c r="R49" s="190"/>
      <c r="S49" s="190"/>
      <c r="T49" s="204">
        <v>9</v>
      </c>
      <c r="U49" s="204">
        <v>17</v>
      </c>
      <c r="V49" s="204"/>
      <c r="W49" s="216"/>
      <c r="X49" s="217">
        <f t="shared" si="4"/>
        <v>74</v>
      </c>
      <c r="Y49" s="238">
        <f t="shared" si="4"/>
        <v>141</v>
      </c>
      <c r="Z49" s="217">
        <f t="shared" si="5"/>
        <v>58</v>
      </c>
      <c r="AA49" s="238">
        <f t="shared" si="5"/>
        <v>132</v>
      </c>
    </row>
    <row r="50" spans="1:27" s="2" customFormat="1" ht="12" customHeight="1" x14ac:dyDescent="0.2">
      <c r="A50" s="220">
        <v>15</v>
      </c>
      <c r="B50" s="205">
        <v>11</v>
      </c>
      <c r="C50" s="205">
        <v>28</v>
      </c>
      <c r="D50" s="190">
        <v>0</v>
      </c>
      <c r="E50" s="205">
        <v>1</v>
      </c>
      <c r="F50" s="205">
        <v>33</v>
      </c>
      <c r="G50" s="205">
        <v>25</v>
      </c>
      <c r="H50" s="205">
        <v>1</v>
      </c>
      <c r="I50" s="205">
        <v>6.0000000000000009</v>
      </c>
      <c r="J50" s="205">
        <v>4</v>
      </c>
      <c r="K50" s="190">
        <v>0</v>
      </c>
      <c r="L50" s="205">
        <v>7</v>
      </c>
      <c r="M50" s="205">
        <v>13</v>
      </c>
      <c r="N50" s="190">
        <v>0</v>
      </c>
      <c r="O50" s="205">
        <v>1</v>
      </c>
      <c r="P50" s="205">
        <v>8</v>
      </c>
      <c r="Q50" s="205">
        <v>3</v>
      </c>
      <c r="R50" s="205"/>
      <c r="S50" s="205"/>
      <c r="T50" s="184">
        <v>1</v>
      </c>
      <c r="U50" s="184">
        <v>7</v>
      </c>
      <c r="V50" s="184"/>
      <c r="W50" s="196"/>
      <c r="X50" s="221">
        <f t="shared" si="4"/>
        <v>65</v>
      </c>
      <c r="Y50" s="239">
        <f t="shared" si="4"/>
        <v>84</v>
      </c>
      <c r="Z50" s="221">
        <f t="shared" si="5"/>
        <v>52</v>
      </c>
      <c r="AA50" s="239">
        <f t="shared" si="5"/>
        <v>73</v>
      </c>
    </row>
    <row r="51" spans="1:27" s="2" customFormat="1" ht="12" customHeight="1" thickBot="1" x14ac:dyDescent="0.25">
      <c r="A51" s="229" t="s">
        <v>17</v>
      </c>
      <c r="B51" s="191">
        <f t="shared" ref="B51:W51" si="6">SUM(B36:B50)</f>
        <v>242</v>
      </c>
      <c r="C51" s="191">
        <f t="shared" si="6"/>
        <v>475</v>
      </c>
      <c r="D51" s="191">
        <f t="shared" si="6"/>
        <v>19</v>
      </c>
      <c r="E51" s="191">
        <f t="shared" si="6"/>
        <v>14</v>
      </c>
      <c r="F51" s="191">
        <f t="shared" si="6"/>
        <v>457</v>
      </c>
      <c r="G51" s="191">
        <f t="shared" si="6"/>
        <v>422</v>
      </c>
      <c r="H51" s="191">
        <f t="shared" si="6"/>
        <v>36</v>
      </c>
      <c r="I51" s="191">
        <f t="shared" si="6"/>
        <v>32</v>
      </c>
      <c r="J51" s="191">
        <f t="shared" si="6"/>
        <v>83</v>
      </c>
      <c r="K51" s="191">
        <f t="shared" si="6"/>
        <v>7</v>
      </c>
      <c r="L51" s="191">
        <f t="shared" si="6"/>
        <v>150</v>
      </c>
      <c r="M51" s="191">
        <f t="shared" si="6"/>
        <v>338</v>
      </c>
      <c r="N51" s="191">
        <f t="shared" si="6"/>
        <v>0</v>
      </c>
      <c r="O51" s="191">
        <f t="shared" si="6"/>
        <v>2</v>
      </c>
      <c r="P51" s="191">
        <f t="shared" si="6"/>
        <v>137</v>
      </c>
      <c r="Q51" s="191">
        <f t="shared" si="6"/>
        <v>42</v>
      </c>
      <c r="R51" s="191">
        <v>0</v>
      </c>
      <c r="S51" s="191">
        <v>0</v>
      </c>
      <c r="T51" s="191">
        <f t="shared" si="6"/>
        <v>55</v>
      </c>
      <c r="U51" s="191">
        <f t="shared" si="6"/>
        <v>198</v>
      </c>
      <c r="V51" s="191">
        <f t="shared" si="6"/>
        <v>0</v>
      </c>
      <c r="W51" s="193">
        <f t="shared" si="6"/>
        <v>0</v>
      </c>
      <c r="X51" s="195">
        <f t="shared" si="4"/>
        <v>1179</v>
      </c>
      <c r="Y51" s="193">
        <f t="shared" si="4"/>
        <v>1530</v>
      </c>
      <c r="Z51" s="195">
        <f t="shared" si="5"/>
        <v>904</v>
      </c>
      <c r="AA51" s="193">
        <f t="shared" si="5"/>
        <v>1433</v>
      </c>
    </row>
    <row r="52" spans="1:27" s="2" customFormat="1" ht="12" customHeight="1" x14ac:dyDescent="0.2">
      <c r="A52" s="231" t="s">
        <v>18</v>
      </c>
      <c r="B52" s="194">
        <v>3</v>
      </c>
      <c r="C52" s="190">
        <v>0</v>
      </c>
      <c r="D52" s="194">
        <v>1</v>
      </c>
      <c r="E52" s="190">
        <v>0</v>
      </c>
      <c r="F52" s="194">
        <v>3</v>
      </c>
      <c r="G52" s="190">
        <v>0</v>
      </c>
      <c r="H52" s="194">
        <v>1</v>
      </c>
      <c r="I52" s="190">
        <v>0</v>
      </c>
      <c r="J52" s="190">
        <v>0</v>
      </c>
      <c r="K52" s="190">
        <v>0</v>
      </c>
      <c r="L52" s="194">
        <v>7</v>
      </c>
      <c r="M52" s="190">
        <v>0</v>
      </c>
      <c r="N52" s="190">
        <v>0</v>
      </c>
      <c r="O52" s="190">
        <v>0</v>
      </c>
      <c r="P52" s="194">
        <v>4</v>
      </c>
      <c r="Q52" s="190">
        <v>0</v>
      </c>
      <c r="R52" s="194"/>
      <c r="S52" s="194"/>
      <c r="T52" s="184">
        <v>14</v>
      </c>
      <c r="U52" s="190">
        <v>0</v>
      </c>
      <c r="V52" s="184"/>
      <c r="W52" s="196"/>
      <c r="X52" s="189">
        <f t="shared" si="4"/>
        <v>33</v>
      </c>
      <c r="Y52" s="188">
        <f t="shared" si="4"/>
        <v>0</v>
      </c>
      <c r="Z52" s="189">
        <f t="shared" si="5"/>
        <v>27</v>
      </c>
      <c r="AA52" s="188">
        <f t="shared" si="5"/>
        <v>0</v>
      </c>
    </row>
    <row r="53" spans="1:27" s="2" customFormat="1" ht="12" customHeight="1" thickBot="1" x14ac:dyDescent="0.25">
      <c r="A53" s="229" t="s">
        <v>19</v>
      </c>
      <c r="B53" s="191">
        <f t="shared" ref="B53:U53" si="7">SUM(B51:B52)</f>
        <v>245</v>
      </c>
      <c r="C53" s="191">
        <f t="shared" si="7"/>
        <v>475</v>
      </c>
      <c r="D53" s="191">
        <f t="shared" si="7"/>
        <v>20</v>
      </c>
      <c r="E53" s="191">
        <f t="shared" si="7"/>
        <v>14</v>
      </c>
      <c r="F53" s="191">
        <f t="shared" si="7"/>
        <v>460</v>
      </c>
      <c r="G53" s="191">
        <f t="shared" si="7"/>
        <v>422</v>
      </c>
      <c r="H53" s="191">
        <f t="shared" si="7"/>
        <v>37</v>
      </c>
      <c r="I53" s="191">
        <f t="shared" si="7"/>
        <v>32</v>
      </c>
      <c r="J53" s="191">
        <f t="shared" si="7"/>
        <v>83</v>
      </c>
      <c r="K53" s="191">
        <f t="shared" si="7"/>
        <v>7</v>
      </c>
      <c r="L53" s="191">
        <f t="shared" si="7"/>
        <v>157</v>
      </c>
      <c r="M53" s="191">
        <f t="shared" si="7"/>
        <v>338</v>
      </c>
      <c r="N53" s="191">
        <f t="shared" si="7"/>
        <v>0</v>
      </c>
      <c r="O53" s="191">
        <f t="shared" si="7"/>
        <v>2</v>
      </c>
      <c r="P53" s="191">
        <f t="shared" si="7"/>
        <v>141</v>
      </c>
      <c r="Q53" s="191">
        <f t="shared" si="7"/>
        <v>42</v>
      </c>
      <c r="R53" s="191">
        <v>0</v>
      </c>
      <c r="S53" s="191">
        <v>0</v>
      </c>
      <c r="T53" s="191">
        <f t="shared" si="7"/>
        <v>69</v>
      </c>
      <c r="U53" s="191">
        <f t="shared" si="7"/>
        <v>198</v>
      </c>
      <c r="V53" s="191">
        <v>0</v>
      </c>
      <c r="W53" s="193">
        <f>SUM(W51:W52)</f>
        <v>0</v>
      </c>
      <c r="X53" s="195">
        <f>SUM(B53,D53,F53,H53,J53,L53,N53,P53,T53)</f>
        <v>1212</v>
      </c>
      <c r="Y53" s="193">
        <f t="shared" si="4"/>
        <v>1530</v>
      </c>
      <c r="Z53" s="195">
        <f t="shared" si="5"/>
        <v>931</v>
      </c>
      <c r="AA53" s="193">
        <f t="shared" si="5"/>
        <v>1433</v>
      </c>
    </row>
    <row r="54" spans="1:27" s="2" customFormat="1"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row>
    <row r="55" spans="1:27" s="2" customFormat="1" ht="12" customHeight="1" x14ac:dyDescent="0.2">
      <c r="A55" s="233" t="s">
        <v>210</v>
      </c>
    </row>
    <row r="56" spans="1:27" s="2" customFormat="1" ht="12" customHeight="1" x14ac:dyDescent="0.2"/>
    <row r="57" spans="1:27" s="2" customFormat="1" ht="17.25" customHeight="1" thickBot="1" x14ac:dyDescent="0.35">
      <c r="A57" s="50" t="s">
        <v>205</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s="2" customFormat="1" ht="12" customHeight="1" x14ac:dyDescent="0.2">
      <c r="A58" s="452" t="s">
        <v>24</v>
      </c>
      <c r="B58" s="448" t="s">
        <v>0</v>
      </c>
      <c r="C58" s="448"/>
      <c r="D58" s="448" t="s">
        <v>1</v>
      </c>
      <c r="E58" s="448"/>
      <c r="F58" s="448" t="s">
        <v>2</v>
      </c>
      <c r="G58" s="448"/>
      <c r="H58" s="448" t="s">
        <v>3</v>
      </c>
      <c r="I58" s="448"/>
      <c r="J58" s="448" t="s">
        <v>4</v>
      </c>
      <c r="K58" s="448"/>
      <c r="L58" s="448" t="s">
        <v>61</v>
      </c>
      <c r="M58" s="448"/>
      <c r="N58" s="448" t="s">
        <v>62</v>
      </c>
      <c r="O58" s="448"/>
      <c r="P58" s="448" t="s">
        <v>63</v>
      </c>
      <c r="Q58" s="448"/>
      <c r="R58" s="449" t="s">
        <v>64</v>
      </c>
      <c r="S58" s="450"/>
      <c r="T58" s="448" t="s">
        <v>12</v>
      </c>
      <c r="U58" s="448"/>
      <c r="V58" s="449" t="s">
        <v>13</v>
      </c>
      <c r="W58" s="451"/>
      <c r="X58" s="446" t="s">
        <v>19</v>
      </c>
      <c r="Y58" s="447"/>
      <c r="Z58" s="446" t="s">
        <v>21</v>
      </c>
      <c r="AA58" s="447"/>
    </row>
    <row r="59" spans="1:27" s="2" customFormat="1"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 t="s">
        <v>10</v>
      </c>
      <c r="V59" s="1" t="s">
        <v>9</v>
      </c>
      <c r="W59" s="3" t="s">
        <v>10</v>
      </c>
      <c r="X59" s="4" t="s">
        <v>9</v>
      </c>
      <c r="Y59" s="3" t="s">
        <v>10</v>
      </c>
      <c r="Z59" s="4" t="s">
        <v>9</v>
      </c>
      <c r="AA59" s="3" t="s">
        <v>10</v>
      </c>
    </row>
    <row r="60" spans="1:27" s="2" customFormat="1" ht="12" customHeight="1" x14ac:dyDescent="0.2">
      <c r="A60" s="214" t="s">
        <v>25</v>
      </c>
      <c r="B60" s="190">
        <f t="shared" ref="B60:U60" si="8">SUM(B14:B15,B19:B22)</f>
        <v>63</v>
      </c>
      <c r="C60" s="190">
        <f t="shared" si="8"/>
        <v>176</v>
      </c>
      <c r="D60" s="190">
        <f t="shared" si="8"/>
        <v>8</v>
      </c>
      <c r="E60" s="190">
        <f t="shared" si="8"/>
        <v>5</v>
      </c>
      <c r="F60" s="190">
        <f t="shared" si="8"/>
        <v>133</v>
      </c>
      <c r="G60" s="190">
        <f t="shared" si="8"/>
        <v>160</v>
      </c>
      <c r="H60" s="190">
        <f>SUM(H14:H15,H19:H22)</f>
        <v>15</v>
      </c>
      <c r="I60" s="190">
        <f t="shared" si="8"/>
        <v>15.000000000000002</v>
      </c>
      <c r="J60" s="190">
        <f t="shared" si="8"/>
        <v>20</v>
      </c>
      <c r="K60" s="190">
        <f t="shared" si="8"/>
        <v>3</v>
      </c>
      <c r="L60" s="190">
        <f t="shared" si="8"/>
        <v>38</v>
      </c>
      <c r="M60" s="190">
        <f t="shared" si="8"/>
        <v>126</v>
      </c>
      <c r="N60" s="190">
        <f t="shared" si="8"/>
        <v>0</v>
      </c>
      <c r="O60" s="190">
        <f t="shared" si="8"/>
        <v>1</v>
      </c>
      <c r="P60" s="190">
        <f>SUM(P14:P15,P19:P22)</f>
        <v>20</v>
      </c>
      <c r="Q60" s="190">
        <f t="shared" si="8"/>
        <v>8</v>
      </c>
      <c r="R60" s="190">
        <f t="shared" si="8"/>
        <v>0</v>
      </c>
      <c r="S60" s="190">
        <f t="shared" si="8"/>
        <v>0</v>
      </c>
      <c r="T60" s="190">
        <f t="shared" si="8"/>
        <v>9</v>
      </c>
      <c r="U60" s="190">
        <f t="shared" si="8"/>
        <v>49</v>
      </c>
      <c r="V60" s="204">
        <f>SUM(V14:V15,V19:V22)</f>
        <v>0</v>
      </c>
      <c r="W60" s="216">
        <f>SUM(W14:W15,W19:W22)</f>
        <v>0</v>
      </c>
      <c r="X60" s="217">
        <f t="shared" ref="X60:Y65" si="9">SUM(B60,D60,F60,H60,J60,L60,N60,P60,T60)</f>
        <v>306</v>
      </c>
      <c r="Y60" s="238">
        <f t="shared" si="9"/>
        <v>543</v>
      </c>
      <c r="Z60" s="217">
        <f>SUM(Z14:Z15,Z19:Z22)</f>
        <v>243</v>
      </c>
      <c r="AA60" s="238">
        <f>SUM(AA14:AA15,AA19:AA22)</f>
        <v>511</v>
      </c>
    </row>
    <row r="61" spans="1:27" s="2" customFormat="1" ht="12" customHeight="1" x14ac:dyDescent="0.2">
      <c r="A61" s="214" t="s">
        <v>26</v>
      </c>
      <c r="B61" s="190">
        <f t="shared" ref="B61:U61" si="10">SUM(B6:B8,B11:B13,B16:B17,B23)</f>
        <v>98</v>
      </c>
      <c r="C61" s="190">
        <f t="shared" si="10"/>
        <v>228</v>
      </c>
      <c r="D61" s="190">
        <f t="shared" si="10"/>
        <v>8</v>
      </c>
      <c r="E61" s="190">
        <f t="shared" si="10"/>
        <v>8</v>
      </c>
      <c r="F61" s="190">
        <f t="shared" si="10"/>
        <v>196</v>
      </c>
      <c r="G61" s="190">
        <f t="shared" si="10"/>
        <v>198</v>
      </c>
      <c r="H61" s="190">
        <f>SUM(H6:H8,H11:H13,H16:H17,H23)</f>
        <v>14</v>
      </c>
      <c r="I61" s="190">
        <f t="shared" si="10"/>
        <v>15.000000000000002</v>
      </c>
      <c r="J61" s="190">
        <f t="shared" si="10"/>
        <v>41</v>
      </c>
      <c r="K61" s="190">
        <f t="shared" si="10"/>
        <v>2</v>
      </c>
      <c r="L61" s="190">
        <f t="shared" si="10"/>
        <v>67</v>
      </c>
      <c r="M61" s="190">
        <f t="shared" si="10"/>
        <v>161</v>
      </c>
      <c r="N61" s="190">
        <f t="shared" si="10"/>
        <v>0</v>
      </c>
      <c r="O61" s="190">
        <f t="shared" si="10"/>
        <v>0</v>
      </c>
      <c r="P61" s="190">
        <f t="shared" si="10"/>
        <v>83</v>
      </c>
      <c r="Q61" s="190">
        <f t="shared" si="10"/>
        <v>19</v>
      </c>
      <c r="R61" s="190">
        <f t="shared" si="10"/>
        <v>0</v>
      </c>
      <c r="S61" s="190">
        <f t="shared" si="10"/>
        <v>0</v>
      </c>
      <c r="T61" s="190">
        <f t="shared" si="10"/>
        <v>41</v>
      </c>
      <c r="U61" s="190">
        <f t="shared" si="10"/>
        <v>132</v>
      </c>
      <c r="V61" s="204">
        <f>SUM(V6:V8,V11:V13,V16:V17,V23)</f>
        <v>0</v>
      </c>
      <c r="W61" s="216">
        <f>SUM(W6:W8,W11:W13,W16:W17,W23)</f>
        <v>0</v>
      </c>
      <c r="X61" s="217">
        <f t="shared" si="9"/>
        <v>548</v>
      </c>
      <c r="Y61" s="238">
        <f t="shared" si="9"/>
        <v>763</v>
      </c>
      <c r="Z61" s="217">
        <f>SUM(Z6:Z8,Z11:Z13,Z16:Z17,Z23)</f>
        <v>402</v>
      </c>
      <c r="AA61" s="238">
        <f>SUM(AA6:AA8,AA11:AA13,AA16:AA17,AA23)</f>
        <v>719</v>
      </c>
    </row>
    <row r="62" spans="1:27" s="2" customFormat="1" ht="12" customHeight="1" x14ac:dyDescent="0.2">
      <c r="A62" s="220" t="s">
        <v>27</v>
      </c>
      <c r="B62" s="205">
        <f t="shared" ref="B62:U62" si="11">SUM(B9:B10,B18,B24:B26)</f>
        <v>81</v>
      </c>
      <c r="C62" s="205">
        <f t="shared" si="11"/>
        <v>71</v>
      </c>
      <c r="D62" s="205">
        <f t="shared" si="11"/>
        <v>3</v>
      </c>
      <c r="E62" s="205">
        <f t="shared" si="11"/>
        <v>1</v>
      </c>
      <c r="F62" s="205">
        <f t="shared" si="11"/>
        <v>128</v>
      </c>
      <c r="G62" s="205">
        <f t="shared" si="11"/>
        <v>64</v>
      </c>
      <c r="H62" s="205">
        <f t="shared" si="11"/>
        <v>7</v>
      </c>
      <c r="I62" s="205">
        <f t="shared" si="11"/>
        <v>2</v>
      </c>
      <c r="J62" s="205">
        <f t="shared" si="11"/>
        <v>22</v>
      </c>
      <c r="K62" s="205">
        <f t="shared" si="11"/>
        <v>2</v>
      </c>
      <c r="L62" s="205">
        <f t="shared" si="11"/>
        <v>45</v>
      </c>
      <c r="M62" s="205">
        <f t="shared" si="11"/>
        <v>51</v>
      </c>
      <c r="N62" s="205">
        <f t="shared" si="11"/>
        <v>0</v>
      </c>
      <c r="O62" s="205">
        <f t="shared" si="11"/>
        <v>1</v>
      </c>
      <c r="P62" s="205">
        <f t="shared" si="11"/>
        <v>34</v>
      </c>
      <c r="Q62" s="205">
        <f t="shared" si="11"/>
        <v>15</v>
      </c>
      <c r="R62" s="205">
        <f t="shared" si="11"/>
        <v>0</v>
      </c>
      <c r="S62" s="205">
        <f t="shared" si="11"/>
        <v>0</v>
      </c>
      <c r="T62" s="205">
        <f t="shared" si="11"/>
        <v>5</v>
      </c>
      <c r="U62" s="205">
        <f t="shared" si="11"/>
        <v>17</v>
      </c>
      <c r="V62" s="184">
        <f>SUM(V9:V10,V18,V24:V26)</f>
        <v>0</v>
      </c>
      <c r="W62" s="196">
        <f>SUM(W9:W10,W18,W24:W26)</f>
        <v>0</v>
      </c>
      <c r="X62" s="221">
        <f t="shared" si="9"/>
        <v>325</v>
      </c>
      <c r="Y62" s="239">
        <f t="shared" si="9"/>
        <v>224</v>
      </c>
      <c r="Z62" s="221">
        <f>SUM(Z9:Z10,Z18,Z24:Z26)</f>
        <v>259</v>
      </c>
      <c r="AA62" s="239">
        <f>SUM(AA9:AA10,AA18,AA24:AA26)</f>
        <v>203</v>
      </c>
    </row>
    <row r="63" spans="1:27" s="2" customFormat="1" ht="12" customHeight="1" thickBot="1" x14ac:dyDescent="0.25">
      <c r="A63" s="229" t="s">
        <v>17</v>
      </c>
      <c r="B63" s="191">
        <f t="shared" ref="B63:AA63" si="12">SUM(B60:B62)</f>
        <v>242</v>
      </c>
      <c r="C63" s="191">
        <f t="shared" si="12"/>
        <v>475</v>
      </c>
      <c r="D63" s="191">
        <f t="shared" si="12"/>
        <v>19</v>
      </c>
      <c r="E63" s="191">
        <f t="shared" si="12"/>
        <v>14</v>
      </c>
      <c r="F63" s="191">
        <f t="shared" si="12"/>
        <v>457</v>
      </c>
      <c r="G63" s="191">
        <f t="shared" si="12"/>
        <v>422</v>
      </c>
      <c r="H63" s="191">
        <f>SUM(H60:H62)</f>
        <v>36</v>
      </c>
      <c r="I63" s="191">
        <f t="shared" si="12"/>
        <v>32</v>
      </c>
      <c r="J63" s="191">
        <f t="shared" si="12"/>
        <v>83</v>
      </c>
      <c r="K63" s="191">
        <f t="shared" si="12"/>
        <v>7</v>
      </c>
      <c r="L63" s="191">
        <f t="shared" si="12"/>
        <v>150</v>
      </c>
      <c r="M63" s="191">
        <f t="shared" si="12"/>
        <v>338</v>
      </c>
      <c r="N63" s="191">
        <f t="shared" si="12"/>
        <v>0</v>
      </c>
      <c r="O63" s="191">
        <f t="shared" si="12"/>
        <v>2</v>
      </c>
      <c r="P63" s="191">
        <f t="shared" si="12"/>
        <v>137</v>
      </c>
      <c r="Q63" s="191">
        <f t="shared" si="12"/>
        <v>42</v>
      </c>
      <c r="R63" s="191">
        <f t="shared" si="12"/>
        <v>0</v>
      </c>
      <c r="S63" s="191">
        <f t="shared" si="12"/>
        <v>0</v>
      </c>
      <c r="T63" s="191">
        <f t="shared" si="12"/>
        <v>55</v>
      </c>
      <c r="U63" s="191">
        <f t="shared" si="12"/>
        <v>198</v>
      </c>
      <c r="V63" s="191">
        <f t="shared" si="12"/>
        <v>0</v>
      </c>
      <c r="W63" s="193">
        <f t="shared" si="12"/>
        <v>0</v>
      </c>
      <c r="X63" s="195">
        <f t="shared" si="9"/>
        <v>1179</v>
      </c>
      <c r="Y63" s="193">
        <f t="shared" si="9"/>
        <v>1530</v>
      </c>
      <c r="Z63" s="195">
        <f t="shared" si="12"/>
        <v>904</v>
      </c>
      <c r="AA63" s="193">
        <f t="shared" si="12"/>
        <v>1433</v>
      </c>
    </row>
    <row r="64" spans="1:27" s="2" customFormat="1" ht="12" customHeight="1" x14ac:dyDescent="0.2">
      <c r="A64" s="231" t="s">
        <v>18</v>
      </c>
      <c r="B64" s="194">
        <f>B28</f>
        <v>3</v>
      </c>
      <c r="C64" s="194">
        <f t="shared" ref="C64:W64" si="13">C28</f>
        <v>0</v>
      </c>
      <c r="D64" s="194">
        <f t="shared" si="13"/>
        <v>1</v>
      </c>
      <c r="E64" s="194">
        <f t="shared" si="13"/>
        <v>0</v>
      </c>
      <c r="F64" s="194">
        <f t="shared" si="13"/>
        <v>3</v>
      </c>
      <c r="G64" s="194">
        <f t="shared" si="13"/>
        <v>0</v>
      </c>
      <c r="H64" s="194">
        <v>1</v>
      </c>
      <c r="I64" s="194">
        <f t="shared" si="13"/>
        <v>0</v>
      </c>
      <c r="J64" s="194">
        <f t="shared" si="13"/>
        <v>0</v>
      </c>
      <c r="K64" s="194">
        <f t="shared" si="13"/>
        <v>0</v>
      </c>
      <c r="L64" s="194">
        <f t="shared" si="13"/>
        <v>7</v>
      </c>
      <c r="M64" s="194">
        <f t="shared" si="13"/>
        <v>0</v>
      </c>
      <c r="N64" s="194">
        <f t="shared" si="13"/>
        <v>0</v>
      </c>
      <c r="O64" s="194">
        <f t="shared" si="13"/>
        <v>0</v>
      </c>
      <c r="P64" s="194">
        <f t="shared" si="13"/>
        <v>4</v>
      </c>
      <c r="Q64" s="194">
        <f t="shared" si="13"/>
        <v>0</v>
      </c>
      <c r="R64" s="194">
        <f t="shared" si="13"/>
        <v>0</v>
      </c>
      <c r="S64" s="194">
        <f t="shared" si="13"/>
        <v>0</v>
      </c>
      <c r="T64" s="184">
        <f t="shared" si="13"/>
        <v>14</v>
      </c>
      <c r="U64" s="184">
        <f t="shared" si="13"/>
        <v>0</v>
      </c>
      <c r="V64" s="184">
        <f t="shared" si="13"/>
        <v>0</v>
      </c>
      <c r="W64" s="196">
        <f t="shared" si="13"/>
        <v>0</v>
      </c>
      <c r="X64" s="189">
        <f t="shared" si="9"/>
        <v>33</v>
      </c>
      <c r="Y64" s="188">
        <f t="shared" si="9"/>
        <v>0</v>
      </c>
      <c r="Z64" s="189">
        <f>SUM(B64,F64,L64,T64)</f>
        <v>27</v>
      </c>
      <c r="AA64" s="188">
        <f>SUM(C64,G64,M64,U64)</f>
        <v>0</v>
      </c>
    </row>
    <row r="65" spans="1:27" s="2" customFormat="1" ht="12" customHeight="1" thickBot="1" x14ac:dyDescent="0.25">
      <c r="A65" s="229" t="s">
        <v>19</v>
      </c>
      <c r="B65" s="191">
        <f t="shared" ref="B65:W65" si="14">SUM(B63:B64)</f>
        <v>245</v>
      </c>
      <c r="C65" s="191">
        <f t="shared" si="14"/>
        <v>475</v>
      </c>
      <c r="D65" s="191">
        <f t="shared" si="14"/>
        <v>20</v>
      </c>
      <c r="E65" s="191">
        <f t="shared" si="14"/>
        <v>14</v>
      </c>
      <c r="F65" s="191">
        <f t="shared" si="14"/>
        <v>460</v>
      </c>
      <c r="G65" s="191">
        <f t="shared" si="14"/>
        <v>422</v>
      </c>
      <c r="H65" s="191">
        <f>SUM(H63:H64)</f>
        <v>37</v>
      </c>
      <c r="I65" s="191">
        <f t="shared" si="14"/>
        <v>32</v>
      </c>
      <c r="J65" s="191">
        <f t="shared" si="14"/>
        <v>83</v>
      </c>
      <c r="K65" s="191">
        <f t="shared" si="14"/>
        <v>7</v>
      </c>
      <c r="L65" s="191">
        <f t="shared" si="14"/>
        <v>157</v>
      </c>
      <c r="M65" s="191">
        <f t="shared" si="14"/>
        <v>338</v>
      </c>
      <c r="N65" s="191">
        <f t="shared" si="14"/>
        <v>0</v>
      </c>
      <c r="O65" s="191">
        <f t="shared" si="14"/>
        <v>2</v>
      </c>
      <c r="P65" s="191">
        <f t="shared" si="14"/>
        <v>141</v>
      </c>
      <c r="Q65" s="191">
        <f t="shared" si="14"/>
        <v>42</v>
      </c>
      <c r="R65" s="191">
        <f t="shared" si="14"/>
        <v>0</v>
      </c>
      <c r="S65" s="191">
        <f t="shared" si="14"/>
        <v>0</v>
      </c>
      <c r="T65" s="191">
        <f t="shared" si="14"/>
        <v>69</v>
      </c>
      <c r="U65" s="191">
        <f t="shared" si="14"/>
        <v>198</v>
      </c>
      <c r="V65" s="191">
        <f t="shared" si="14"/>
        <v>0</v>
      </c>
      <c r="W65" s="193">
        <f t="shared" si="14"/>
        <v>0</v>
      </c>
      <c r="X65" s="195">
        <f t="shared" si="9"/>
        <v>1212</v>
      </c>
      <c r="Y65" s="193">
        <f t="shared" si="9"/>
        <v>1530</v>
      </c>
      <c r="Z65" s="195">
        <f>SUM(B65,F65,L65,T65)</f>
        <v>931</v>
      </c>
      <c r="AA65" s="193">
        <f>SUM(C65,G65,M65,U65)</f>
        <v>1433</v>
      </c>
    </row>
    <row r="66" spans="1:27" s="2" customFormat="1" ht="12" customHeight="1" x14ac:dyDescent="0.2">
      <c r="A66" s="244" t="s">
        <v>28</v>
      </c>
    </row>
    <row r="67" spans="1:27" s="2" customFormat="1" ht="12" customHeight="1" x14ac:dyDescent="0.2">
      <c r="A67" s="233" t="s">
        <v>210</v>
      </c>
    </row>
    <row r="69" spans="1:27" ht="12" customHeight="1" x14ac:dyDescent="0.2">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row>
    <row r="70" spans="1:27" ht="12" customHeight="1" x14ac:dyDescent="0.2">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row>
    <row r="71" spans="1:27"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AA67"/>
  <sheetViews>
    <sheetView showGridLines="0" zoomScaleNormal="100" workbookViewId="0">
      <pane xSplit="1" ySplit="5" topLeftCell="B48" activePane="bottomRight" state="frozen"/>
      <selection activeCell="B36" sqref="B36:S50"/>
      <selection pane="topRight" activeCell="B36" sqref="B36:S50"/>
      <selection pane="bottomLeft" activeCell="B36" sqref="B36:S50"/>
      <selection pane="bottomRight" activeCell="B36" sqref="B36:S50"/>
    </sheetView>
  </sheetViews>
  <sheetFormatPr baseColWidth="10" defaultColWidth="7.6640625" defaultRowHeight="12" customHeight="1" x14ac:dyDescent="0.2"/>
  <cols>
    <col min="1" max="1" width="14.6640625" style="54" customWidth="1"/>
    <col min="2" max="13" width="7.88671875" style="54" bestFit="1" customWidth="1"/>
    <col min="14" max="14" width="9.33203125" style="54" customWidth="1"/>
    <col min="15" max="15" width="7.88671875" style="54" bestFit="1" customWidth="1"/>
    <col min="16" max="16" width="8.6640625" style="54" customWidth="1"/>
    <col min="17" max="17" width="7.88671875" style="54" bestFit="1" customWidth="1"/>
    <col min="18" max="18" width="9" style="54" hidden="1" customWidth="1"/>
    <col min="19" max="19" width="7.6640625" style="54" hidden="1" customWidth="1"/>
    <col min="20" max="21" width="7.6640625" style="54" customWidth="1"/>
    <col min="22" max="23" width="7.6640625" style="54" hidden="1" customWidth="1"/>
    <col min="24" max="27" width="8.6640625" style="54" bestFit="1" customWidth="1"/>
    <col min="28" max="16384" width="7.6640625" style="54"/>
  </cols>
  <sheetData>
    <row r="1" spans="1:27" s="52" customFormat="1" ht="59.25" customHeight="1" thickBot="1" x14ac:dyDescent="0.3">
      <c r="A1" s="51"/>
      <c r="B1" s="395" t="s">
        <v>200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8.75" customHeight="1" thickBot="1" x14ac:dyDescent="0.35">
      <c r="A3" s="53" t="s">
        <v>206</v>
      </c>
    </row>
    <row r="4" spans="1:27" ht="17.25" customHeight="1" x14ac:dyDescent="0.2">
      <c r="A4" s="440" t="s">
        <v>11</v>
      </c>
      <c r="B4" s="401" t="s">
        <v>0</v>
      </c>
      <c r="C4" s="401"/>
      <c r="D4" s="401" t="s">
        <v>1</v>
      </c>
      <c r="E4" s="401"/>
      <c r="F4" s="401" t="s">
        <v>2</v>
      </c>
      <c r="G4" s="401"/>
      <c r="H4" s="401" t="s">
        <v>3</v>
      </c>
      <c r="I4" s="401"/>
      <c r="J4" s="401" t="s">
        <v>4</v>
      </c>
      <c r="K4" s="401"/>
      <c r="L4" s="401" t="s">
        <v>61</v>
      </c>
      <c r="M4" s="401"/>
      <c r="N4" s="401" t="s">
        <v>62</v>
      </c>
      <c r="O4" s="401"/>
      <c r="P4" s="401" t="s">
        <v>63</v>
      </c>
      <c r="Q4" s="401"/>
      <c r="R4" s="391" t="s">
        <v>64</v>
      </c>
      <c r="S4" s="405"/>
      <c r="T4" s="401" t="s">
        <v>12</v>
      </c>
      <c r="U4" s="401"/>
      <c r="V4" s="391" t="s">
        <v>13</v>
      </c>
      <c r="W4" s="392"/>
      <c r="X4" s="417" t="s">
        <v>19</v>
      </c>
      <c r="Y4" s="404"/>
      <c r="Z4" s="417" t="s">
        <v>21</v>
      </c>
      <c r="AA4" s="404"/>
    </row>
    <row r="5" spans="1:27" ht="12" customHeight="1" thickBot="1" x14ac:dyDescent="0.25">
      <c r="A5" s="441"/>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56" t="s">
        <v>10</v>
      </c>
      <c r="X5" s="57" t="s">
        <v>9</v>
      </c>
      <c r="Y5" s="56" t="s">
        <v>10</v>
      </c>
      <c r="Z5" s="57" t="s">
        <v>9</v>
      </c>
      <c r="AA5" s="56" t="s">
        <v>10</v>
      </c>
    </row>
    <row r="6" spans="1:27" ht="12" customHeight="1" x14ac:dyDescent="0.2">
      <c r="A6" s="92">
        <v>1</v>
      </c>
      <c r="B6" s="34">
        <v>164</v>
      </c>
      <c r="C6" s="34">
        <v>338</v>
      </c>
      <c r="D6" s="36">
        <v>0</v>
      </c>
      <c r="E6" s="36">
        <v>0</v>
      </c>
      <c r="F6" s="34">
        <v>396.99999999999989</v>
      </c>
      <c r="G6" s="34">
        <v>479</v>
      </c>
      <c r="H6" s="34">
        <v>0</v>
      </c>
      <c r="I6" s="34">
        <v>0</v>
      </c>
      <c r="J6" s="34">
        <v>35</v>
      </c>
      <c r="K6" s="36">
        <v>0</v>
      </c>
      <c r="L6" s="34">
        <v>346</v>
      </c>
      <c r="M6" s="34">
        <v>339</v>
      </c>
      <c r="N6" s="36">
        <v>0</v>
      </c>
      <c r="O6" s="251" t="s">
        <v>272</v>
      </c>
      <c r="P6" s="34">
        <v>83.999999999999986</v>
      </c>
      <c r="Q6" s="34">
        <v>32</v>
      </c>
      <c r="R6" s="34"/>
      <c r="S6" s="34"/>
      <c r="T6" s="36">
        <v>0</v>
      </c>
      <c r="U6" s="36">
        <v>0</v>
      </c>
      <c r="V6" s="33">
        <v>0</v>
      </c>
      <c r="W6" s="59">
        <v>0</v>
      </c>
      <c r="X6" s="102">
        <f>SUM(B6,D6,F6,H6,J6,L6,N6,P6)</f>
        <v>1025.9999999999998</v>
      </c>
      <c r="Y6" s="103">
        <f>SUM(C6,E6,G6,I6,K6,M6,O6,Q6)</f>
        <v>1188</v>
      </c>
      <c r="Z6" s="60">
        <f>SUM(B6,F6,L6)</f>
        <v>906.99999999999989</v>
      </c>
      <c r="AA6" s="59">
        <f>SUM(C6,G6,M6)</f>
        <v>1156</v>
      </c>
    </row>
    <row r="7" spans="1:27" ht="12" customHeight="1" x14ac:dyDescent="0.2">
      <c r="A7" s="92">
        <v>2</v>
      </c>
      <c r="B7" s="34">
        <v>120</v>
      </c>
      <c r="C7" s="34">
        <v>211.00000000000003</v>
      </c>
      <c r="D7" s="34">
        <v>0</v>
      </c>
      <c r="E7" s="34">
        <v>0</v>
      </c>
      <c r="F7" s="34">
        <v>328</v>
      </c>
      <c r="G7" s="34">
        <v>370</v>
      </c>
      <c r="H7" s="34">
        <v>0</v>
      </c>
      <c r="I7" s="34">
        <v>0</v>
      </c>
      <c r="J7" s="34">
        <v>27.999999999999996</v>
      </c>
      <c r="K7" s="34">
        <v>0</v>
      </c>
      <c r="L7" s="34">
        <v>315</v>
      </c>
      <c r="M7" s="34">
        <v>195</v>
      </c>
      <c r="N7" s="34">
        <v>0</v>
      </c>
      <c r="O7" s="34">
        <v>0</v>
      </c>
      <c r="P7" s="34">
        <v>33</v>
      </c>
      <c r="Q7" s="34">
        <v>13</v>
      </c>
      <c r="R7" s="34"/>
      <c r="S7" s="34"/>
      <c r="T7" s="34">
        <v>0</v>
      </c>
      <c r="U7" s="34">
        <v>0</v>
      </c>
      <c r="V7" s="33">
        <v>0</v>
      </c>
      <c r="W7" s="59">
        <v>0</v>
      </c>
      <c r="X7" s="102">
        <f t="shared" ref="X7:Y26" si="0">SUM(B7,D7,F7,H7,J7,L7,N7,P7)</f>
        <v>824</v>
      </c>
      <c r="Y7" s="103">
        <f t="shared" si="0"/>
        <v>789</v>
      </c>
      <c r="Z7" s="60">
        <f t="shared" ref="Z7:AA26" si="1">SUM(B7,F7,L7)</f>
        <v>763</v>
      </c>
      <c r="AA7" s="59">
        <f t="shared" si="1"/>
        <v>776</v>
      </c>
    </row>
    <row r="8" spans="1:27" ht="12" customHeight="1" x14ac:dyDescent="0.2">
      <c r="A8" s="93">
        <v>3</v>
      </c>
      <c r="B8" s="35">
        <v>66</v>
      </c>
      <c r="C8" s="35">
        <v>117.99999999999999</v>
      </c>
      <c r="D8" s="35">
        <v>0</v>
      </c>
      <c r="E8" s="35">
        <v>0</v>
      </c>
      <c r="F8" s="35">
        <v>254.99999999999994</v>
      </c>
      <c r="G8" s="35">
        <v>212</v>
      </c>
      <c r="H8" s="35">
        <v>0</v>
      </c>
      <c r="I8" s="35">
        <v>0</v>
      </c>
      <c r="J8" s="35">
        <v>28.999999999999993</v>
      </c>
      <c r="K8" s="35">
        <v>0</v>
      </c>
      <c r="L8" s="35">
        <v>123</v>
      </c>
      <c r="M8" s="35">
        <v>149</v>
      </c>
      <c r="N8" s="35">
        <v>0</v>
      </c>
      <c r="O8" s="34">
        <v>0</v>
      </c>
      <c r="P8" s="35">
        <v>85</v>
      </c>
      <c r="Q8" s="35">
        <v>12</v>
      </c>
      <c r="R8" s="35"/>
      <c r="S8" s="35"/>
      <c r="T8" s="35">
        <v>0</v>
      </c>
      <c r="U8" s="35">
        <v>0</v>
      </c>
      <c r="V8" s="63">
        <v>0</v>
      </c>
      <c r="W8" s="64">
        <v>0</v>
      </c>
      <c r="X8" s="104">
        <f t="shared" si="0"/>
        <v>558</v>
      </c>
      <c r="Y8" s="105">
        <f t="shared" si="0"/>
        <v>491</v>
      </c>
      <c r="Z8" s="65">
        <f t="shared" si="1"/>
        <v>443.99999999999994</v>
      </c>
      <c r="AA8" s="64">
        <f t="shared" si="1"/>
        <v>479</v>
      </c>
    </row>
    <row r="9" spans="1:27" ht="12" customHeight="1" x14ac:dyDescent="0.2">
      <c r="A9" s="94">
        <v>4</v>
      </c>
      <c r="B9" s="36">
        <v>153</v>
      </c>
      <c r="C9" s="36">
        <v>70</v>
      </c>
      <c r="D9" s="36">
        <v>0</v>
      </c>
      <c r="E9" s="36">
        <v>0</v>
      </c>
      <c r="F9" s="36">
        <v>284.00000000000006</v>
      </c>
      <c r="G9" s="36">
        <v>112</v>
      </c>
      <c r="H9" s="36">
        <v>0</v>
      </c>
      <c r="I9" s="34">
        <v>0</v>
      </c>
      <c r="J9" s="36">
        <v>29</v>
      </c>
      <c r="K9" s="34">
        <v>0</v>
      </c>
      <c r="L9" s="36">
        <v>271</v>
      </c>
      <c r="M9" s="36">
        <v>77</v>
      </c>
      <c r="N9" s="36">
        <v>0</v>
      </c>
      <c r="O9" s="36">
        <v>0</v>
      </c>
      <c r="P9" s="36">
        <v>30.999999999999989</v>
      </c>
      <c r="Q9" s="36">
        <v>15</v>
      </c>
      <c r="R9" s="36"/>
      <c r="S9" s="36"/>
      <c r="T9" s="36">
        <v>0</v>
      </c>
      <c r="U9" s="36">
        <v>0</v>
      </c>
      <c r="V9" s="74">
        <v>0</v>
      </c>
      <c r="W9" s="75">
        <v>0</v>
      </c>
      <c r="X9" s="106">
        <f t="shared" si="0"/>
        <v>768</v>
      </c>
      <c r="Y9" s="107">
        <f t="shared" si="0"/>
        <v>274</v>
      </c>
      <c r="Z9" s="76">
        <f t="shared" si="1"/>
        <v>708</v>
      </c>
      <c r="AA9" s="75">
        <f t="shared" si="1"/>
        <v>259</v>
      </c>
    </row>
    <row r="10" spans="1:27" ht="12" customHeight="1" x14ac:dyDescent="0.2">
      <c r="A10" s="92">
        <v>5</v>
      </c>
      <c r="B10" s="34">
        <v>196.99999999999997</v>
      </c>
      <c r="C10" s="34">
        <v>74</v>
      </c>
      <c r="D10" s="34">
        <v>0</v>
      </c>
      <c r="E10" s="34">
        <v>0</v>
      </c>
      <c r="F10" s="34">
        <v>379</v>
      </c>
      <c r="G10" s="34">
        <v>139</v>
      </c>
      <c r="H10" s="34">
        <v>0</v>
      </c>
      <c r="I10" s="34">
        <v>0</v>
      </c>
      <c r="J10" s="34">
        <v>37.999999999999986</v>
      </c>
      <c r="K10" s="34">
        <v>2</v>
      </c>
      <c r="L10" s="34">
        <v>249</v>
      </c>
      <c r="M10" s="34">
        <v>73</v>
      </c>
      <c r="N10" s="34">
        <v>0</v>
      </c>
      <c r="O10" s="34">
        <v>0</v>
      </c>
      <c r="P10" s="34">
        <v>14.999999999999998</v>
      </c>
      <c r="Q10" s="34">
        <v>9</v>
      </c>
      <c r="R10" s="34"/>
      <c r="S10" s="34"/>
      <c r="T10" s="34">
        <v>0</v>
      </c>
      <c r="U10" s="34">
        <v>0</v>
      </c>
      <c r="V10" s="33">
        <v>0</v>
      </c>
      <c r="W10" s="59">
        <v>0</v>
      </c>
      <c r="X10" s="102">
        <f t="shared" si="0"/>
        <v>878</v>
      </c>
      <c r="Y10" s="103">
        <f t="shared" si="0"/>
        <v>297</v>
      </c>
      <c r="Z10" s="60">
        <f t="shared" si="1"/>
        <v>825</v>
      </c>
      <c r="AA10" s="59">
        <f t="shared" si="1"/>
        <v>286</v>
      </c>
    </row>
    <row r="11" spans="1:27" ht="12" customHeight="1" x14ac:dyDescent="0.2">
      <c r="A11" s="93">
        <v>6</v>
      </c>
      <c r="B11" s="35">
        <v>151</v>
      </c>
      <c r="C11" s="35">
        <v>92</v>
      </c>
      <c r="D11" s="35">
        <v>0</v>
      </c>
      <c r="E11" s="35">
        <v>0</v>
      </c>
      <c r="F11" s="35">
        <v>449.99999999999966</v>
      </c>
      <c r="G11" s="35">
        <v>161</v>
      </c>
      <c r="H11" s="35">
        <v>0</v>
      </c>
      <c r="I11" s="35">
        <v>0</v>
      </c>
      <c r="J11" s="35">
        <v>25.999999999999993</v>
      </c>
      <c r="K11" s="35">
        <v>0</v>
      </c>
      <c r="L11" s="35">
        <v>283</v>
      </c>
      <c r="M11" s="35">
        <v>179</v>
      </c>
      <c r="N11" s="35">
        <v>0</v>
      </c>
      <c r="O11" s="35">
        <v>0</v>
      </c>
      <c r="P11" s="35">
        <v>34.999999999999993</v>
      </c>
      <c r="Q11" s="35">
        <v>14</v>
      </c>
      <c r="R11" s="35"/>
      <c r="S11" s="35"/>
      <c r="T11" s="35">
        <v>0</v>
      </c>
      <c r="U11" s="35">
        <v>0</v>
      </c>
      <c r="V11" s="63">
        <v>0</v>
      </c>
      <c r="W11" s="64">
        <v>0</v>
      </c>
      <c r="X11" s="104">
        <f t="shared" si="0"/>
        <v>944.99999999999966</v>
      </c>
      <c r="Y11" s="105">
        <f t="shared" si="0"/>
        <v>446</v>
      </c>
      <c r="Z11" s="65">
        <f t="shared" si="1"/>
        <v>883.99999999999966</v>
      </c>
      <c r="AA11" s="64">
        <f t="shared" si="1"/>
        <v>432</v>
      </c>
    </row>
    <row r="12" spans="1:27" ht="12" customHeight="1" x14ac:dyDescent="0.2">
      <c r="A12" s="94">
        <v>7</v>
      </c>
      <c r="B12" s="36">
        <v>117.99999999999997</v>
      </c>
      <c r="C12" s="36">
        <v>162</v>
      </c>
      <c r="D12" s="36">
        <v>0</v>
      </c>
      <c r="E12" s="36">
        <v>0</v>
      </c>
      <c r="F12" s="36">
        <v>344</v>
      </c>
      <c r="G12" s="36">
        <v>274</v>
      </c>
      <c r="H12" s="36"/>
      <c r="I12" s="36">
        <v>0</v>
      </c>
      <c r="J12" s="36">
        <v>22.999999999999989</v>
      </c>
      <c r="K12" s="34">
        <v>0</v>
      </c>
      <c r="L12" s="36">
        <v>249</v>
      </c>
      <c r="M12" s="36">
        <v>236</v>
      </c>
      <c r="N12" s="36">
        <v>0</v>
      </c>
      <c r="O12" s="36">
        <v>0</v>
      </c>
      <c r="P12" s="36">
        <v>54.999999999999986</v>
      </c>
      <c r="Q12" s="36">
        <v>11</v>
      </c>
      <c r="R12" s="36"/>
      <c r="S12" s="36"/>
      <c r="T12" s="36">
        <v>0</v>
      </c>
      <c r="U12" s="36">
        <v>0</v>
      </c>
      <c r="V12" s="74">
        <v>0</v>
      </c>
      <c r="W12" s="75">
        <v>0</v>
      </c>
      <c r="X12" s="106">
        <f t="shared" si="0"/>
        <v>789</v>
      </c>
      <c r="Y12" s="107">
        <f t="shared" si="0"/>
        <v>683</v>
      </c>
      <c r="Z12" s="76">
        <f t="shared" si="1"/>
        <v>711</v>
      </c>
      <c r="AA12" s="75">
        <f t="shared" si="1"/>
        <v>672</v>
      </c>
    </row>
    <row r="13" spans="1:27" ht="12" customHeight="1" x14ac:dyDescent="0.2">
      <c r="A13" s="92">
        <v>8</v>
      </c>
      <c r="B13" s="34">
        <v>123.00000000000001</v>
      </c>
      <c r="C13" s="34">
        <v>154</v>
      </c>
      <c r="D13" s="34">
        <v>0</v>
      </c>
      <c r="E13" s="34">
        <v>0</v>
      </c>
      <c r="F13" s="34">
        <v>312</v>
      </c>
      <c r="G13" s="34">
        <v>226</v>
      </c>
      <c r="H13" s="34">
        <v>0</v>
      </c>
      <c r="I13" s="34">
        <v>0</v>
      </c>
      <c r="J13" s="34">
        <v>18</v>
      </c>
      <c r="K13" s="34">
        <v>0</v>
      </c>
      <c r="L13" s="34">
        <v>174</v>
      </c>
      <c r="M13" s="34">
        <v>136</v>
      </c>
      <c r="N13" s="34">
        <v>0</v>
      </c>
      <c r="O13" s="34">
        <v>0</v>
      </c>
      <c r="P13" s="34">
        <v>55</v>
      </c>
      <c r="Q13" s="34">
        <v>3</v>
      </c>
      <c r="R13" s="34"/>
      <c r="S13" s="34"/>
      <c r="T13" s="34">
        <v>0</v>
      </c>
      <c r="U13" s="34">
        <v>0</v>
      </c>
      <c r="V13" s="33">
        <v>0</v>
      </c>
      <c r="W13" s="59">
        <v>0</v>
      </c>
      <c r="X13" s="102">
        <f t="shared" si="0"/>
        <v>682</v>
      </c>
      <c r="Y13" s="103">
        <f t="shared" si="0"/>
        <v>519</v>
      </c>
      <c r="Z13" s="60">
        <f t="shared" si="1"/>
        <v>609</v>
      </c>
      <c r="AA13" s="59">
        <f t="shared" si="1"/>
        <v>516</v>
      </c>
    </row>
    <row r="14" spans="1:27" ht="12" customHeight="1" x14ac:dyDescent="0.2">
      <c r="A14" s="93">
        <v>9</v>
      </c>
      <c r="B14" s="35">
        <v>141</v>
      </c>
      <c r="C14" s="35">
        <v>379.99999999999983</v>
      </c>
      <c r="D14" s="35">
        <v>0</v>
      </c>
      <c r="E14" s="35">
        <v>0</v>
      </c>
      <c r="F14" s="35">
        <v>315</v>
      </c>
      <c r="G14" s="35">
        <v>504</v>
      </c>
      <c r="H14" s="35">
        <v>0</v>
      </c>
      <c r="I14" s="35">
        <v>0</v>
      </c>
      <c r="J14" s="35">
        <v>24.999999999999993</v>
      </c>
      <c r="K14" s="35">
        <v>4</v>
      </c>
      <c r="L14" s="35">
        <v>201</v>
      </c>
      <c r="M14" s="35">
        <v>289</v>
      </c>
      <c r="N14" s="35">
        <v>0</v>
      </c>
      <c r="O14" s="35">
        <v>0</v>
      </c>
      <c r="P14" s="35">
        <v>9</v>
      </c>
      <c r="Q14" s="35">
        <v>5</v>
      </c>
      <c r="R14" s="35"/>
      <c r="S14" s="35"/>
      <c r="T14" s="35">
        <v>0</v>
      </c>
      <c r="U14" s="35">
        <v>0</v>
      </c>
      <c r="V14" s="63">
        <v>0</v>
      </c>
      <c r="W14" s="64">
        <v>0</v>
      </c>
      <c r="X14" s="104">
        <f t="shared" si="0"/>
        <v>691</v>
      </c>
      <c r="Y14" s="105">
        <f t="shared" si="0"/>
        <v>1181.9999999999998</v>
      </c>
      <c r="Z14" s="65">
        <f t="shared" si="1"/>
        <v>657</v>
      </c>
      <c r="AA14" s="64">
        <f t="shared" si="1"/>
        <v>1172.9999999999998</v>
      </c>
    </row>
    <row r="15" spans="1:27" ht="12" customHeight="1" x14ac:dyDescent="0.2">
      <c r="A15" s="94">
        <v>10</v>
      </c>
      <c r="B15" s="36">
        <v>158</v>
      </c>
      <c r="C15" s="36">
        <v>479</v>
      </c>
      <c r="D15" s="36">
        <v>0</v>
      </c>
      <c r="E15" s="36">
        <v>0</v>
      </c>
      <c r="F15" s="36">
        <v>334</v>
      </c>
      <c r="G15" s="36">
        <v>671</v>
      </c>
      <c r="H15" s="36">
        <v>0</v>
      </c>
      <c r="I15" s="34">
        <v>0</v>
      </c>
      <c r="J15" s="36">
        <v>18</v>
      </c>
      <c r="K15" s="34">
        <v>0</v>
      </c>
      <c r="L15" s="36">
        <v>327</v>
      </c>
      <c r="M15" s="36">
        <v>503</v>
      </c>
      <c r="N15" s="36">
        <v>0</v>
      </c>
      <c r="O15" s="36">
        <v>0</v>
      </c>
      <c r="P15" s="36">
        <v>0</v>
      </c>
      <c r="Q15" s="36">
        <v>9</v>
      </c>
      <c r="R15" s="36"/>
      <c r="S15" s="36"/>
      <c r="T15" s="36">
        <v>0</v>
      </c>
      <c r="U15" s="36">
        <v>0</v>
      </c>
      <c r="V15" s="74">
        <v>0</v>
      </c>
      <c r="W15" s="75">
        <v>0</v>
      </c>
      <c r="X15" s="106">
        <f t="shared" si="0"/>
        <v>837</v>
      </c>
      <c r="Y15" s="107">
        <f t="shared" si="0"/>
        <v>1662</v>
      </c>
      <c r="Z15" s="76">
        <f t="shared" si="1"/>
        <v>819</v>
      </c>
      <c r="AA15" s="75">
        <f t="shared" si="1"/>
        <v>1653</v>
      </c>
    </row>
    <row r="16" spans="1:27" ht="12" customHeight="1" x14ac:dyDescent="0.2">
      <c r="A16" s="92">
        <v>11</v>
      </c>
      <c r="B16" s="34">
        <v>81</v>
      </c>
      <c r="C16" s="34">
        <v>155</v>
      </c>
      <c r="D16" s="34">
        <v>0</v>
      </c>
      <c r="E16" s="34">
        <v>0</v>
      </c>
      <c r="F16" s="34">
        <v>298.00000000000006</v>
      </c>
      <c r="G16" s="34">
        <v>278</v>
      </c>
      <c r="H16" s="34">
        <v>0</v>
      </c>
      <c r="I16" s="34">
        <v>0</v>
      </c>
      <c r="J16" s="34">
        <v>14.999999999999998</v>
      </c>
      <c r="K16" s="34">
        <v>5</v>
      </c>
      <c r="L16" s="34">
        <v>152</v>
      </c>
      <c r="M16" s="34">
        <v>165</v>
      </c>
      <c r="N16" s="34">
        <v>0</v>
      </c>
      <c r="O16" s="34">
        <v>0</v>
      </c>
      <c r="P16" s="34">
        <v>29</v>
      </c>
      <c r="Q16" s="34">
        <v>20</v>
      </c>
      <c r="R16" s="34"/>
      <c r="S16" s="34"/>
      <c r="T16" s="34">
        <v>0</v>
      </c>
      <c r="U16" s="34">
        <v>0</v>
      </c>
      <c r="V16" s="33">
        <v>0</v>
      </c>
      <c r="W16" s="59">
        <v>0</v>
      </c>
      <c r="X16" s="102">
        <f t="shared" si="0"/>
        <v>575</v>
      </c>
      <c r="Y16" s="103">
        <f t="shared" si="0"/>
        <v>623</v>
      </c>
      <c r="Z16" s="60">
        <f t="shared" si="1"/>
        <v>531</v>
      </c>
      <c r="AA16" s="59">
        <f t="shared" si="1"/>
        <v>598</v>
      </c>
    </row>
    <row r="17" spans="1:27" ht="12" customHeight="1" x14ac:dyDescent="0.2">
      <c r="A17" s="93">
        <v>12</v>
      </c>
      <c r="B17" s="35">
        <v>101.00000000000001</v>
      </c>
      <c r="C17" s="35">
        <v>103.99999999999997</v>
      </c>
      <c r="D17" s="35">
        <v>0</v>
      </c>
      <c r="E17" s="35">
        <v>0</v>
      </c>
      <c r="F17" s="35">
        <v>281</v>
      </c>
      <c r="G17" s="35">
        <v>171</v>
      </c>
      <c r="H17" s="35">
        <v>0</v>
      </c>
      <c r="I17" s="35">
        <v>0</v>
      </c>
      <c r="J17" s="35">
        <v>14.999999999999998</v>
      </c>
      <c r="K17" s="34">
        <v>0</v>
      </c>
      <c r="L17" s="35">
        <v>105</v>
      </c>
      <c r="M17" s="35">
        <v>96</v>
      </c>
      <c r="N17" s="35">
        <v>0</v>
      </c>
      <c r="O17" s="35">
        <v>0</v>
      </c>
      <c r="P17" s="35">
        <v>3</v>
      </c>
      <c r="Q17" s="35">
        <v>5</v>
      </c>
      <c r="R17" s="35"/>
      <c r="S17" s="35"/>
      <c r="T17" s="35">
        <v>0</v>
      </c>
      <c r="U17" s="35">
        <v>0</v>
      </c>
      <c r="V17" s="63">
        <v>0</v>
      </c>
      <c r="W17" s="64">
        <v>0</v>
      </c>
      <c r="X17" s="104">
        <f t="shared" si="0"/>
        <v>505</v>
      </c>
      <c r="Y17" s="105">
        <f t="shared" si="0"/>
        <v>376</v>
      </c>
      <c r="Z17" s="65">
        <f t="shared" si="1"/>
        <v>487</v>
      </c>
      <c r="AA17" s="64">
        <f t="shared" si="1"/>
        <v>371</v>
      </c>
    </row>
    <row r="18" spans="1:27" ht="12" customHeight="1" x14ac:dyDescent="0.2">
      <c r="A18" s="94">
        <v>13</v>
      </c>
      <c r="B18" s="36">
        <v>109</v>
      </c>
      <c r="C18" s="36">
        <v>70</v>
      </c>
      <c r="D18" s="36">
        <v>0</v>
      </c>
      <c r="E18" s="36">
        <v>0</v>
      </c>
      <c r="F18" s="36">
        <v>308.00000000000011</v>
      </c>
      <c r="G18" s="36">
        <v>126</v>
      </c>
      <c r="H18" s="34">
        <v>0</v>
      </c>
      <c r="I18" s="34">
        <v>0</v>
      </c>
      <c r="J18" s="36">
        <v>13</v>
      </c>
      <c r="K18" s="36">
        <v>0</v>
      </c>
      <c r="L18" s="36">
        <v>280</v>
      </c>
      <c r="M18" s="36">
        <v>102</v>
      </c>
      <c r="N18" s="36">
        <v>0</v>
      </c>
      <c r="O18" s="36">
        <v>0</v>
      </c>
      <c r="P18" s="36">
        <v>12.999999999999998</v>
      </c>
      <c r="Q18" s="36">
        <v>10</v>
      </c>
      <c r="R18" s="36"/>
      <c r="S18" s="36"/>
      <c r="T18" s="36">
        <v>0</v>
      </c>
      <c r="U18" s="36">
        <v>0</v>
      </c>
      <c r="V18" s="74">
        <v>0</v>
      </c>
      <c r="W18" s="75">
        <v>0</v>
      </c>
      <c r="X18" s="106">
        <f t="shared" si="0"/>
        <v>723.00000000000011</v>
      </c>
      <c r="Y18" s="107">
        <f t="shared" si="0"/>
        <v>308</v>
      </c>
      <c r="Z18" s="76">
        <f t="shared" si="1"/>
        <v>697.00000000000011</v>
      </c>
      <c r="AA18" s="75">
        <f t="shared" si="1"/>
        <v>298</v>
      </c>
    </row>
    <row r="19" spans="1:27" ht="12" customHeight="1" x14ac:dyDescent="0.2">
      <c r="A19" s="92">
        <v>14</v>
      </c>
      <c r="B19" s="34">
        <v>79.999999999999986</v>
      </c>
      <c r="C19" s="34">
        <v>94.000000000000014</v>
      </c>
      <c r="D19" s="34">
        <v>0</v>
      </c>
      <c r="E19" s="34">
        <v>0</v>
      </c>
      <c r="F19" s="34">
        <v>203.99999999999994</v>
      </c>
      <c r="G19" s="34">
        <v>129</v>
      </c>
      <c r="H19" s="34">
        <v>0</v>
      </c>
      <c r="I19" s="34">
        <v>0</v>
      </c>
      <c r="J19" s="34">
        <v>14</v>
      </c>
      <c r="K19" s="34">
        <v>0</v>
      </c>
      <c r="L19" s="34">
        <v>100</v>
      </c>
      <c r="M19" s="34">
        <v>70</v>
      </c>
      <c r="N19" s="34">
        <v>0</v>
      </c>
      <c r="O19" s="34">
        <v>0</v>
      </c>
      <c r="P19" s="34">
        <v>12.999999999999998</v>
      </c>
      <c r="Q19" s="34">
        <v>6</v>
      </c>
      <c r="R19" s="34"/>
      <c r="S19" s="34"/>
      <c r="T19" s="34">
        <v>0</v>
      </c>
      <c r="U19" s="34">
        <v>0</v>
      </c>
      <c r="V19" s="33">
        <v>0</v>
      </c>
      <c r="W19" s="59">
        <v>0</v>
      </c>
      <c r="X19" s="102">
        <f t="shared" si="0"/>
        <v>410.99999999999994</v>
      </c>
      <c r="Y19" s="103">
        <f t="shared" si="0"/>
        <v>299</v>
      </c>
      <c r="Z19" s="60">
        <f t="shared" si="1"/>
        <v>383.99999999999994</v>
      </c>
      <c r="AA19" s="59">
        <f t="shared" si="1"/>
        <v>293</v>
      </c>
    </row>
    <row r="20" spans="1:27" ht="12" customHeight="1" x14ac:dyDescent="0.2">
      <c r="A20" s="93">
        <v>15</v>
      </c>
      <c r="B20" s="35">
        <v>74.999999999999986</v>
      </c>
      <c r="C20" s="35">
        <v>130</v>
      </c>
      <c r="D20" s="35">
        <v>0</v>
      </c>
      <c r="E20" s="35">
        <v>0</v>
      </c>
      <c r="F20" s="35">
        <v>273</v>
      </c>
      <c r="G20" s="35">
        <v>216</v>
      </c>
      <c r="H20" s="35">
        <v>0</v>
      </c>
      <c r="I20" s="35">
        <v>0</v>
      </c>
      <c r="J20" s="35">
        <v>11</v>
      </c>
      <c r="K20" s="35">
        <v>0</v>
      </c>
      <c r="L20" s="35">
        <v>140</v>
      </c>
      <c r="M20" s="35">
        <v>134</v>
      </c>
      <c r="N20" s="35">
        <v>0</v>
      </c>
      <c r="O20" s="35">
        <v>0</v>
      </c>
      <c r="P20" s="35">
        <v>6</v>
      </c>
      <c r="Q20" s="35">
        <v>21</v>
      </c>
      <c r="R20" s="35"/>
      <c r="S20" s="35"/>
      <c r="T20" s="35">
        <v>0</v>
      </c>
      <c r="U20" s="35">
        <v>0</v>
      </c>
      <c r="V20" s="63">
        <v>0</v>
      </c>
      <c r="W20" s="64">
        <v>0</v>
      </c>
      <c r="X20" s="104">
        <f t="shared" si="0"/>
        <v>505</v>
      </c>
      <c r="Y20" s="105">
        <f t="shared" si="0"/>
        <v>501</v>
      </c>
      <c r="Z20" s="65">
        <f t="shared" si="1"/>
        <v>488</v>
      </c>
      <c r="AA20" s="64">
        <f t="shared" si="1"/>
        <v>480</v>
      </c>
    </row>
    <row r="21" spans="1:27" ht="12" customHeight="1" x14ac:dyDescent="0.2">
      <c r="A21" s="94">
        <v>16</v>
      </c>
      <c r="B21" s="36">
        <v>100.99999999999997</v>
      </c>
      <c r="C21" s="36">
        <v>112</v>
      </c>
      <c r="D21" s="36">
        <v>0</v>
      </c>
      <c r="E21" s="36">
        <v>0</v>
      </c>
      <c r="F21" s="36">
        <v>249</v>
      </c>
      <c r="G21" s="36">
        <v>139</v>
      </c>
      <c r="H21" s="36">
        <v>0</v>
      </c>
      <c r="I21" s="36">
        <v>0</v>
      </c>
      <c r="J21" s="36">
        <v>10</v>
      </c>
      <c r="K21" s="34">
        <v>0</v>
      </c>
      <c r="L21" s="36">
        <v>35</v>
      </c>
      <c r="M21" s="36">
        <v>112</v>
      </c>
      <c r="N21" s="36">
        <v>0</v>
      </c>
      <c r="O21" s="36">
        <v>0</v>
      </c>
      <c r="P21" s="36">
        <v>0</v>
      </c>
      <c r="Q21" s="34">
        <v>0</v>
      </c>
      <c r="R21" s="36"/>
      <c r="S21" s="36"/>
      <c r="T21" s="36">
        <v>0</v>
      </c>
      <c r="U21" s="36">
        <v>0</v>
      </c>
      <c r="V21" s="74">
        <v>0</v>
      </c>
      <c r="W21" s="75">
        <v>0</v>
      </c>
      <c r="X21" s="106">
        <f t="shared" si="0"/>
        <v>395</v>
      </c>
      <c r="Y21" s="107">
        <f t="shared" si="0"/>
        <v>363</v>
      </c>
      <c r="Z21" s="76">
        <f t="shared" si="1"/>
        <v>385</v>
      </c>
      <c r="AA21" s="75">
        <f t="shared" si="1"/>
        <v>363</v>
      </c>
    </row>
    <row r="22" spans="1:27" ht="12" customHeight="1" x14ac:dyDescent="0.2">
      <c r="A22" s="92">
        <v>17</v>
      </c>
      <c r="B22" s="34">
        <v>101</v>
      </c>
      <c r="C22" s="34">
        <v>164</v>
      </c>
      <c r="D22" s="34">
        <v>0</v>
      </c>
      <c r="E22" s="34">
        <v>0</v>
      </c>
      <c r="F22" s="34">
        <v>304</v>
      </c>
      <c r="G22" s="34">
        <v>274</v>
      </c>
      <c r="H22" s="34">
        <v>0</v>
      </c>
      <c r="I22" s="34">
        <v>0</v>
      </c>
      <c r="J22" s="34">
        <v>25.999999999999993</v>
      </c>
      <c r="K22" s="34">
        <v>2</v>
      </c>
      <c r="L22" s="34">
        <v>179</v>
      </c>
      <c r="M22" s="34">
        <v>172</v>
      </c>
      <c r="N22" s="34">
        <v>0</v>
      </c>
      <c r="O22" s="34">
        <v>0</v>
      </c>
      <c r="P22" s="34">
        <v>23</v>
      </c>
      <c r="Q22" s="34">
        <v>0</v>
      </c>
      <c r="R22" s="34"/>
      <c r="S22" s="34"/>
      <c r="T22" s="34">
        <v>0</v>
      </c>
      <c r="U22" s="34">
        <v>0</v>
      </c>
      <c r="V22" s="33">
        <v>0</v>
      </c>
      <c r="W22" s="59">
        <v>0</v>
      </c>
      <c r="X22" s="102">
        <f t="shared" si="0"/>
        <v>633</v>
      </c>
      <c r="Y22" s="103">
        <f t="shared" si="0"/>
        <v>612</v>
      </c>
      <c r="Z22" s="60">
        <f t="shared" si="1"/>
        <v>584</v>
      </c>
      <c r="AA22" s="59">
        <f t="shared" si="1"/>
        <v>610</v>
      </c>
    </row>
    <row r="23" spans="1:27" ht="12" customHeight="1" x14ac:dyDescent="0.2">
      <c r="A23" s="93">
        <v>18</v>
      </c>
      <c r="B23" s="35">
        <v>99.999999999999957</v>
      </c>
      <c r="C23" s="35">
        <v>141</v>
      </c>
      <c r="D23" s="35">
        <v>0</v>
      </c>
      <c r="E23" s="35">
        <v>0</v>
      </c>
      <c r="F23" s="35">
        <v>298</v>
      </c>
      <c r="G23" s="35">
        <v>258</v>
      </c>
      <c r="H23" s="35">
        <v>0</v>
      </c>
      <c r="I23" s="35">
        <v>0</v>
      </c>
      <c r="J23" s="35">
        <v>20</v>
      </c>
      <c r="K23" s="34">
        <v>0</v>
      </c>
      <c r="L23" s="35">
        <v>253</v>
      </c>
      <c r="M23" s="35">
        <v>177</v>
      </c>
      <c r="N23" s="35">
        <v>0</v>
      </c>
      <c r="O23" s="35">
        <v>0</v>
      </c>
      <c r="P23" s="35">
        <v>0</v>
      </c>
      <c r="Q23" s="35">
        <v>6</v>
      </c>
      <c r="R23" s="35"/>
      <c r="S23" s="35"/>
      <c r="T23" s="35">
        <v>0</v>
      </c>
      <c r="U23" s="35">
        <v>0</v>
      </c>
      <c r="V23" s="63">
        <v>0</v>
      </c>
      <c r="W23" s="64">
        <v>0</v>
      </c>
      <c r="X23" s="104">
        <f t="shared" si="0"/>
        <v>671</v>
      </c>
      <c r="Y23" s="105">
        <f t="shared" si="0"/>
        <v>582</v>
      </c>
      <c r="Z23" s="65">
        <f t="shared" si="1"/>
        <v>651</v>
      </c>
      <c r="AA23" s="64">
        <f t="shared" si="1"/>
        <v>576</v>
      </c>
    </row>
    <row r="24" spans="1:27" ht="12" customHeight="1" x14ac:dyDescent="0.2">
      <c r="A24" s="94">
        <v>19</v>
      </c>
      <c r="B24" s="36">
        <v>192</v>
      </c>
      <c r="C24" s="36">
        <v>65</v>
      </c>
      <c r="D24" s="36">
        <v>0</v>
      </c>
      <c r="E24" s="36">
        <v>0</v>
      </c>
      <c r="F24" s="36">
        <v>378.00000000000006</v>
      </c>
      <c r="G24" s="36">
        <v>139</v>
      </c>
      <c r="H24" s="36">
        <v>0</v>
      </c>
      <c r="I24" s="36">
        <v>0</v>
      </c>
      <c r="J24" s="36">
        <v>32</v>
      </c>
      <c r="K24" s="36">
        <v>4</v>
      </c>
      <c r="L24" s="36">
        <v>129</v>
      </c>
      <c r="M24" s="36">
        <v>98</v>
      </c>
      <c r="N24" s="36">
        <v>0</v>
      </c>
      <c r="O24" s="36">
        <v>0</v>
      </c>
      <c r="P24" s="36">
        <v>5</v>
      </c>
      <c r="Q24" s="36">
        <v>16</v>
      </c>
      <c r="R24" s="36"/>
      <c r="S24" s="36"/>
      <c r="T24" s="36">
        <v>0</v>
      </c>
      <c r="U24" s="36">
        <v>0</v>
      </c>
      <c r="V24" s="74">
        <v>0</v>
      </c>
      <c r="W24" s="75">
        <v>0</v>
      </c>
      <c r="X24" s="106">
        <f t="shared" si="0"/>
        <v>736</v>
      </c>
      <c r="Y24" s="107">
        <f t="shared" si="0"/>
        <v>322</v>
      </c>
      <c r="Z24" s="76">
        <f t="shared" si="1"/>
        <v>699</v>
      </c>
      <c r="AA24" s="75">
        <f t="shared" si="1"/>
        <v>302</v>
      </c>
    </row>
    <row r="25" spans="1:27" ht="12" customHeight="1" x14ac:dyDescent="0.2">
      <c r="A25" s="92">
        <v>20</v>
      </c>
      <c r="B25" s="34">
        <v>142</v>
      </c>
      <c r="C25" s="34">
        <v>138</v>
      </c>
      <c r="D25" s="34">
        <v>0</v>
      </c>
      <c r="E25" s="34">
        <v>0</v>
      </c>
      <c r="F25" s="34">
        <v>337.00000000000006</v>
      </c>
      <c r="G25" s="34">
        <v>243</v>
      </c>
      <c r="H25" s="34">
        <v>0</v>
      </c>
      <c r="I25" s="34">
        <v>0</v>
      </c>
      <c r="J25" s="34">
        <v>26.999999999999989</v>
      </c>
      <c r="K25" s="34">
        <v>0</v>
      </c>
      <c r="L25" s="34">
        <v>41</v>
      </c>
      <c r="M25" s="34">
        <v>170</v>
      </c>
      <c r="N25" s="34">
        <v>0</v>
      </c>
      <c r="O25" s="34">
        <v>0</v>
      </c>
      <c r="P25" s="34">
        <v>6</v>
      </c>
      <c r="Q25" s="34">
        <v>3</v>
      </c>
      <c r="R25" s="34"/>
      <c r="S25" s="34"/>
      <c r="T25" s="34">
        <v>0</v>
      </c>
      <c r="U25" s="34">
        <v>0</v>
      </c>
      <c r="V25" s="33">
        <v>0</v>
      </c>
      <c r="W25" s="59">
        <v>0</v>
      </c>
      <c r="X25" s="102">
        <f t="shared" si="0"/>
        <v>553</v>
      </c>
      <c r="Y25" s="103">
        <f t="shared" si="0"/>
        <v>554</v>
      </c>
      <c r="Z25" s="60">
        <f t="shared" si="1"/>
        <v>520</v>
      </c>
      <c r="AA25" s="59">
        <f t="shared" si="1"/>
        <v>551</v>
      </c>
    </row>
    <row r="26" spans="1:27" ht="12" customHeight="1" x14ac:dyDescent="0.2">
      <c r="A26" s="93">
        <v>21</v>
      </c>
      <c r="B26" s="35">
        <v>146</v>
      </c>
      <c r="C26" s="35">
        <v>70</v>
      </c>
      <c r="D26" s="35">
        <v>0</v>
      </c>
      <c r="E26" s="35">
        <v>0</v>
      </c>
      <c r="F26" s="35">
        <v>354.00000000000006</v>
      </c>
      <c r="G26" s="35">
        <v>102</v>
      </c>
      <c r="H26" s="35">
        <v>0</v>
      </c>
      <c r="I26" s="35">
        <v>0</v>
      </c>
      <c r="J26" s="35">
        <v>25.999999999999996</v>
      </c>
      <c r="K26" s="34">
        <v>0</v>
      </c>
      <c r="L26" s="35">
        <v>169</v>
      </c>
      <c r="M26" s="35">
        <v>57</v>
      </c>
      <c r="N26" s="35">
        <v>0</v>
      </c>
      <c r="O26" s="35">
        <v>0</v>
      </c>
      <c r="P26" s="35">
        <v>33</v>
      </c>
      <c r="Q26" s="35">
        <v>6</v>
      </c>
      <c r="R26" s="35"/>
      <c r="S26" s="35"/>
      <c r="T26" s="35">
        <v>0</v>
      </c>
      <c r="U26" s="35">
        <v>0</v>
      </c>
      <c r="V26" s="63">
        <v>0</v>
      </c>
      <c r="W26" s="64">
        <v>0</v>
      </c>
      <c r="X26" s="104">
        <f t="shared" si="0"/>
        <v>728</v>
      </c>
      <c r="Y26" s="105">
        <f t="shared" si="0"/>
        <v>235</v>
      </c>
      <c r="Z26" s="65">
        <f t="shared" si="1"/>
        <v>669</v>
      </c>
      <c r="AA26" s="64">
        <f t="shared" si="1"/>
        <v>229</v>
      </c>
    </row>
    <row r="27" spans="1:27" ht="12" customHeight="1" thickBot="1" x14ac:dyDescent="0.25">
      <c r="A27" s="95" t="s">
        <v>17</v>
      </c>
      <c r="B27" s="28">
        <f t="shared" ref="B27:Q27" si="2">SUM(B6:B26)</f>
        <v>2619</v>
      </c>
      <c r="C27" s="28">
        <f t="shared" si="2"/>
        <v>3321</v>
      </c>
      <c r="D27" s="28">
        <f t="shared" si="2"/>
        <v>0</v>
      </c>
      <c r="E27" s="28">
        <f t="shared" si="2"/>
        <v>0</v>
      </c>
      <c r="F27" s="28">
        <f t="shared" si="2"/>
        <v>6682</v>
      </c>
      <c r="G27" s="28">
        <f t="shared" si="2"/>
        <v>5223</v>
      </c>
      <c r="H27" s="28">
        <f t="shared" si="2"/>
        <v>0</v>
      </c>
      <c r="I27" s="28">
        <f t="shared" si="2"/>
        <v>0</v>
      </c>
      <c r="J27" s="28">
        <f t="shared" si="2"/>
        <v>478</v>
      </c>
      <c r="K27" s="28">
        <f t="shared" si="2"/>
        <v>17</v>
      </c>
      <c r="L27" s="28">
        <f t="shared" si="2"/>
        <v>4121</v>
      </c>
      <c r="M27" s="28">
        <f t="shared" si="2"/>
        <v>3529</v>
      </c>
      <c r="N27" s="28">
        <f t="shared" si="2"/>
        <v>0</v>
      </c>
      <c r="O27" s="28">
        <f t="shared" si="2"/>
        <v>0</v>
      </c>
      <c r="P27" s="28">
        <f t="shared" si="2"/>
        <v>533</v>
      </c>
      <c r="Q27" s="28">
        <f t="shared" si="2"/>
        <v>216</v>
      </c>
      <c r="R27" s="28">
        <v>0</v>
      </c>
      <c r="S27" s="28">
        <v>0</v>
      </c>
      <c r="T27" s="28">
        <f>SUM(T6:T26)</f>
        <v>0</v>
      </c>
      <c r="U27" s="28">
        <f>SUM(U6:U26)</f>
        <v>0</v>
      </c>
      <c r="V27" s="28">
        <f>SUM(V6:V26)</f>
        <v>0</v>
      </c>
      <c r="W27" s="29">
        <f>SUM(W6:W26)</f>
        <v>0</v>
      </c>
      <c r="X27" s="96">
        <f t="shared" ref="X27:Y29" si="3">SUM(B27,D27,F27,H27,J27,L27,N27,P27)</f>
        <v>14433</v>
      </c>
      <c r="Y27" s="29">
        <f t="shared" si="3"/>
        <v>12306</v>
      </c>
      <c r="Z27" s="96">
        <f t="shared" ref="Z27:AA29" si="4">SUM(B27,F27,L27)</f>
        <v>13422</v>
      </c>
      <c r="AA27" s="29">
        <f t="shared" si="4"/>
        <v>12073</v>
      </c>
    </row>
    <row r="28" spans="1:27" ht="12" customHeight="1" x14ac:dyDescent="0.2">
      <c r="A28" s="97" t="s">
        <v>18</v>
      </c>
      <c r="B28" s="184">
        <v>26</v>
      </c>
      <c r="C28" s="34">
        <v>0</v>
      </c>
      <c r="D28" s="34">
        <v>0</v>
      </c>
      <c r="E28" s="34">
        <v>0</v>
      </c>
      <c r="F28" s="184">
        <v>35</v>
      </c>
      <c r="G28" s="34">
        <v>0</v>
      </c>
      <c r="H28" s="34">
        <v>0</v>
      </c>
      <c r="I28" s="34">
        <v>0</v>
      </c>
      <c r="J28" s="34">
        <v>0</v>
      </c>
      <c r="K28" s="34">
        <v>0</v>
      </c>
      <c r="L28" s="184">
        <v>202</v>
      </c>
      <c r="M28" s="34">
        <v>0</v>
      </c>
      <c r="N28" s="34">
        <v>0</v>
      </c>
      <c r="O28" s="34">
        <v>0</v>
      </c>
      <c r="P28" s="184">
        <v>3</v>
      </c>
      <c r="Q28" s="34">
        <v>0</v>
      </c>
      <c r="R28" s="194"/>
      <c r="S28" s="194"/>
      <c r="T28" s="34">
        <v>0</v>
      </c>
      <c r="U28" s="34">
        <v>0</v>
      </c>
      <c r="V28" s="184">
        <v>0</v>
      </c>
      <c r="W28" s="196">
        <v>0</v>
      </c>
      <c r="X28" s="189">
        <f t="shared" si="3"/>
        <v>266</v>
      </c>
      <c r="Y28" s="188">
        <f t="shared" si="3"/>
        <v>0</v>
      </c>
      <c r="Z28" s="189">
        <f t="shared" si="4"/>
        <v>263</v>
      </c>
      <c r="AA28" s="99">
        <f t="shared" si="4"/>
        <v>0</v>
      </c>
    </row>
    <row r="29" spans="1:27" ht="12" customHeight="1" thickBot="1" x14ac:dyDescent="0.25">
      <c r="A29" s="95" t="s">
        <v>19</v>
      </c>
      <c r="B29" s="28">
        <f t="shared" ref="B29:Q29" si="5">SUM(B27:B28)</f>
        <v>2645</v>
      </c>
      <c r="C29" s="28">
        <f t="shared" si="5"/>
        <v>3321</v>
      </c>
      <c r="D29" s="28">
        <f t="shared" si="5"/>
        <v>0</v>
      </c>
      <c r="E29" s="28">
        <f t="shared" si="5"/>
        <v>0</v>
      </c>
      <c r="F29" s="28">
        <f t="shared" si="5"/>
        <v>6717</v>
      </c>
      <c r="G29" s="28">
        <f t="shared" si="5"/>
        <v>5223</v>
      </c>
      <c r="H29" s="28">
        <f t="shared" si="5"/>
        <v>0</v>
      </c>
      <c r="I29" s="28">
        <f t="shared" si="5"/>
        <v>0</v>
      </c>
      <c r="J29" s="28">
        <f t="shared" si="5"/>
        <v>478</v>
      </c>
      <c r="K29" s="28">
        <f t="shared" si="5"/>
        <v>17</v>
      </c>
      <c r="L29" s="28">
        <f t="shared" si="5"/>
        <v>4323</v>
      </c>
      <c r="M29" s="28">
        <f t="shared" si="5"/>
        <v>3529</v>
      </c>
      <c r="N29" s="28">
        <f t="shared" si="5"/>
        <v>0</v>
      </c>
      <c r="O29" s="28">
        <f t="shared" si="5"/>
        <v>0</v>
      </c>
      <c r="P29" s="28">
        <f t="shared" si="5"/>
        <v>536</v>
      </c>
      <c r="Q29" s="28">
        <f t="shared" si="5"/>
        <v>216</v>
      </c>
      <c r="R29" s="28">
        <v>0</v>
      </c>
      <c r="S29" s="28">
        <f>SUM(S27:S28)</f>
        <v>0</v>
      </c>
      <c r="T29" s="28">
        <f>SUM(T27:T28)</f>
        <v>0</v>
      </c>
      <c r="U29" s="28">
        <f>SUM(U27:U28)</f>
        <v>0</v>
      </c>
      <c r="V29" s="28">
        <f>SUM(V27:V28)</f>
        <v>0</v>
      </c>
      <c r="W29" s="29">
        <f>SUM(W27:W28)</f>
        <v>0</v>
      </c>
      <c r="X29" s="96">
        <f t="shared" si="3"/>
        <v>14699</v>
      </c>
      <c r="Y29" s="29">
        <f t="shared" si="3"/>
        <v>12306</v>
      </c>
      <c r="Z29" s="96">
        <f t="shared" si="4"/>
        <v>13685</v>
      </c>
      <c r="AA29" s="29">
        <f t="shared" si="4"/>
        <v>12073</v>
      </c>
    </row>
    <row r="30" spans="1:27" ht="12" customHeight="1" x14ac:dyDescent="0.2">
      <c r="A30" s="54" t="s">
        <v>36</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210</v>
      </c>
      <c r="D31" s="100"/>
    </row>
    <row r="33" spans="1:27" ht="18.75" customHeight="1" thickBot="1" x14ac:dyDescent="0.35">
      <c r="A33" s="53" t="s">
        <v>207</v>
      </c>
    </row>
    <row r="34" spans="1:27" ht="12" customHeight="1" x14ac:dyDescent="0.2">
      <c r="A34" s="436" t="s">
        <v>22</v>
      </c>
      <c r="B34" s="401" t="s">
        <v>0</v>
      </c>
      <c r="C34" s="401"/>
      <c r="D34" s="401" t="s">
        <v>1</v>
      </c>
      <c r="E34" s="401"/>
      <c r="F34" s="401" t="s">
        <v>2</v>
      </c>
      <c r="G34" s="401"/>
      <c r="H34" s="401" t="s">
        <v>3</v>
      </c>
      <c r="I34" s="401"/>
      <c r="J34" s="401" t="s">
        <v>4</v>
      </c>
      <c r="K34" s="401"/>
      <c r="L34" s="401" t="s">
        <v>61</v>
      </c>
      <c r="M34" s="401"/>
      <c r="N34" s="401" t="s">
        <v>62</v>
      </c>
      <c r="O34" s="401"/>
      <c r="P34" s="401" t="s">
        <v>63</v>
      </c>
      <c r="Q34" s="401"/>
      <c r="R34" s="391" t="s">
        <v>64</v>
      </c>
      <c r="S34" s="405"/>
      <c r="T34" s="401" t="s">
        <v>12</v>
      </c>
      <c r="U34" s="401"/>
      <c r="V34" s="391" t="s">
        <v>13</v>
      </c>
      <c r="W34" s="392"/>
      <c r="X34" s="417" t="s">
        <v>19</v>
      </c>
      <c r="Y34" s="404"/>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56" t="s">
        <v>10</v>
      </c>
      <c r="Z35" s="57" t="s">
        <v>9</v>
      </c>
      <c r="AA35" s="56" t="s">
        <v>10</v>
      </c>
    </row>
    <row r="36" spans="1:27" ht="12" customHeight="1" x14ac:dyDescent="0.2">
      <c r="A36" s="92">
        <v>1</v>
      </c>
      <c r="B36" s="34">
        <v>183.00000000000003</v>
      </c>
      <c r="C36" s="34">
        <v>201.99999999999994</v>
      </c>
      <c r="D36" s="36">
        <v>0</v>
      </c>
      <c r="E36" s="36">
        <v>0</v>
      </c>
      <c r="F36" s="34">
        <v>426.00000000000006</v>
      </c>
      <c r="G36" s="34">
        <v>293</v>
      </c>
      <c r="H36" s="34">
        <v>0</v>
      </c>
      <c r="I36" s="34">
        <v>0</v>
      </c>
      <c r="J36" s="34">
        <v>43.000000000000007</v>
      </c>
      <c r="K36" s="34">
        <v>0</v>
      </c>
      <c r="L36" s="34">
        <v>411</v>
      </c>
      <c r="M36" s="34">
        <v>255</v>
      </c>
      <c r="N36" s="36">
        <v>0</v>
      </c>
      <c r="O36" s="34">
        <v>0</v>
      </c>
      <c r="P36" s="34">
        <v>73.000000000000014</v>
      </c>
      <c r="Q36" s="34">
        <v>20</v>
      </c>
      <c r="R36" s="34"/>
      <c r="S36" s="34"/>
      <c r="T36" s="36">
        <v>0</v>
      </c>
      <c r="U36" s="36">
        <v>0</v>
      </c>
      <c r="V36" s="33">
        <v>0</v>
      </c>
      <c r="W36" s="59">
        <v>0</v>
      </c>
      <c r="X36" s="102">
        <f>SUM(B36,D36,F36,H36,J36,L36,N36,P36)</f>
        <v>1136</v>
      </c>
      <c r="Y36" s="103">
        <f>SUM(C36,E36,G36,I36,K36,M36,O36,Q36)</f>
        <v>770</v>
      </c>
      <c r="Z36" s="102">
        <f>SUM(B36,F36,L36)</f>
        <v>1020.0000000000001</v>
      </c>
      <c r="AA36" s="103">
        <f>SUM(C36,G36,M36)</f>
        <v>750</v>
      </c>
    </row>
    <row r="37" spans="1:27" ht="12" customHeight="1" x14ac:dyDescent="0.2">
      <c r="A37" s="92">
        <v>2</v>
      </c>
      <c r="B37" s="34">
        <v>74</v>
      </c>
      <c r="C37" s="34">
        <v>187</v>
      </c>
      <c r="D37" s="34">
        <v>0</v>
      </c>
      <c r="E37" s="34">
        <v>0</v>
      </c>
      <c r="F37" s="34">
        <v>150</v>
      </c>
      <c r="G37" s="34">
        <v>271</v>
      </c>
      <c r="H37" s="34">
        <v>0</v>
      </c>
      <c r="I37" s="34">
        <v>0</v>
      </c>
      <c r="J37" s="34">
        <v>15</v>
      </c>
      <c r="K37" s="34">
        <v>0</v>
      </c>
      <c r="L37" s="34">
        <v>144</v>
      </c>
      <c r="M37" s="34">
        <v>159</v>
      </c>
      <c r="N37" s="34">
        <v>0</v>
      </c>
      <c r="O37" s="34"/>
      <c r="P37" s="34">
        <v>38.999999999999993</v>
      </c>
      <c r="Q37" s="34">
        <v>30</v>
      </c>
      <c r="R37" s="34"/>
      <c r="S37" s="34"/>
      <c r="T37" s="34">
        <v>0</v>
      </c>
      <c r="U37" s="34">
        <v>0</v>
      </c>
      <c r="V37" s="33">
        <v>0</v>
      </c>
      <c r="W37" s="59">
        <v>0</v>
      </c>
      <c r="X37" s="102">
        <f t="shared" ref="X37:Y52" si="6">SUM(B37,D37,F37,H37,J37,L37,N37,P37)</f>
        <v>422</v>
      </c>
      <c r="Y37" s="103">
        <f t="shared" si="6"/>
        <v>647</v>
      </c>
      <c r="Z37" s="102">
        <f t="shared" ref="Z37:AA52" si="7">SUM(B37,F37,L37)</f>
        <v>368</v>
      </c>
      <c r="AA37" s="103">
        <f t="shared" si="7"/>
        <v>617</v>
      </c>
    </row>
    <row r="38" spans="1:27" ht="12" customHeight="1" x14ac:dyDescent="0.2">
      <c r="A38" s="93">
        <v>3</v>
      </c>
      <c r="B38" s="35">
        <v>134</v>
      </c>
      <c r="C38" s="35">
        <v>184</v>
      </c>
      <c r="D38" s="35">
        <v>0</v>
      </c>
      <c r="E38" s="35">
        <v>0</v>
      </c>
      <c r="F38" s="35">
        <v>435.99999999999972</v>
      </c>
      <c r="G38" s="35">
        <v>348</v>
      </c>
      <c r="H38" s="35">
        <v>0</v>
      </c>
      <c r="I38" s="35">
        <v>0</v>
      </c>
      <c r="J38" s="35">
        <v>46.999999999999993</v>
      </c>
      <c r="K38" s="34">
        <v>0</v>
      </c>
      <c r="L38" s="35">
        <v>383</v>
      </c>
      <c r="M38" s="35">
        <v>226</v>
      </c>
      <c r="N38" s="35">
        <v>0</v>
      </c>
      <c r="O38" s="252" t="s">
        <v>272</v>
      </c>
      <c r="P38" s="35">
        <v>94.000000000000043</v>
      </c>
      <c r="Q38" s="35">
        <v>8</v>
      </c>
      <c r="R38" s="35"/>
      <c r="S38" s="35"/>
      <c r="T38" s="35">
        <v>0</v>
      </c>
      <c r="U38" s="35">
        <v>0</v>
      </c>
      <c r="V38" s="63">
        <v>0</v>
      </c>
      <c r="W38" s="64">
        <v>0</v>
      </c>
      <c r="X38" s="104">
        <f t="shared" si="6"/>
        <v>1093.9999999999998</v>
      </c>
      <c r="Y38" s="105">
        <f t="shared" si="6"/>
        <v>766</v>
      </c>
      <c r="Z38" s="104">
        <f t="shared" si="7"/>
        <v>952.99999999999977</v>
      </c>
      <c r="AA38" s="105">
        <f t="shared" si="7"/>
        <v>758</v>
      </c>
    </row>
    <row r="39" spans="1:27" ht="12" customHeight="1" x14ac:dyDescent="0.2">
      <c r="A39" s="94">
        <v>4</v>
      </c>
      <c r="B39" s="36">
        <v>340.00000000000017</v>
      </c>
      <c r="C39" s="36">
        <v>147</v>
      </c>
      <c r="D39" s="36">
        <v>0</v>
      </c>
      <c r="E39" s="36">
        <v>0</v>
      </c>
      <c r="F39" s="36">
        <v>793.99999999999989</v>
      </c>
      <c r="G39" s="36">
        <v>290</v>
      </c>
      <c r="H39" s="36">
        <v>0</v>
      </c>
      <c r="I39" s="36">
        <v>0</v>
      </c>
      <c r="J39" s="36">
        <v>67</v>
      </c>
      <c r="K39" s="36">
        <v>2</v>
      </c>
      <c r="L39" s="36">
        <v>452</v>
      </c>
      <c r="M39" s="36">
        <v>166</v>
      </c>
      <c r="N39" s="36">
        <v>0</v>
      </c>
      <c r="O39" s="36">
        <v>0</v>
      </c>
      <c r="P39" s="36">
        <v>40.999999999999986</v>
      </c>
      <c r="Q39" s="36">
        <v>20.999999999999993</v>
      </c>
      <c r="R39" s="36"/>
      <c r="S39" s="36"/>
      <c r="T39" s="36">
        <v>0</v>
      </c>
      <c r="U39" s="36">
        <v>0</v>
      </c>
      <c r="V39" s="74">
        <v>0</v>
      </c>
      <c r="W39" s="75">
        <v>0</v>
      </c>
      <c r="X39" s="106">
        <f t="shared" si="6"/>
        <v>1694</v>
      </c>
      <c r="Y39" s="107">
        <f t="shared" si="6"/>
        <v>626</v>
      </c>
      <c r="Z39" s="106">
        <f t="shared" si="7"/>
        <v>1586</v>
      </c>
      <c r="AA39" s="107">
        <f t="shared" si="7"/>
        <v>603</v>
      </c>
    </row>
    <row r="40" spans="1:27" ht="12" customHeight="1" x14ac:dyDescent="0.2">
      <c r="A40" s="92">
        <v>5</v>
      </c>
      <c r="B40" s="34">
        <v>137</v>
      </c>
      <c r="C40" s="34">
        <v>159</v>
      </c>
      <c r="D40" s="34">
        <v>0</v>
      </c>
      <c r="E40" s="34">
        <v>0</v>
      </c>
      <c r="F40" s="34">
        <v>301</v>
      </c>
      <c r="G40" s="34">
        <v>252</v>
      </c>
      <c r="H40" s="34"/>
      <c r="I40" s="34">
        <v>0</v>
      </c>
      <c r="J40" s="34">
        <v>30.999999999999982</v>
      </c>
      <c r="K40" s="34">
        <v>0</v>
      </c>
      <c r="L40" s="34">
        <v>246</v>
      </c>
      <c r="M40" s="34">
        <v>254</v>
      </c>
      <c r="N40" s="34">
        <v>0</v>
      </c>
      <c r="O40" s="34">
        <v>0</v>
      </c>
      <c r="P40" s="34">
        <v>52.999999999999979</v>
      </c>
      <c r="Q40" s="34">
        <v>19</v>
      </c>
      <c r="R40" s="34"/>
      <c r="S40" s="34"/>
      <c r="T40" s="34">
        <v>0</v>
      </c>
      <c r="U40" s="34">
        <v>0</v>
      </c>
      <c r="V40" s="33">
        <v>0</v>
      </c>
      <c r="W40" s="59">
        <v>0</v>
      </c>
      <c r="X40" s="102">
        <f t="shared" si="6"/>
        <v>768</v>
      </c>
      <c r="Y40" s="103">
        <f t="shared" si="6"/>
        <v>684</v>
      </c>
      <c r="Z40" s="102">
        <f t="shared" si="7"/>
        <v>684</v>
      </c>
      <c r="AA40" s="103">
        <f t="shared" si="7"/>
        <v>665</v>
      </c>
    </row>
    <row r="41" spans="1:27" ht="12" customHeight="1" x14ac:dyDescent="0.2">
      <c r="A41" s="93">
        <v>6</v>
      </c>
      <c r="B41" s="35">
        <v>124.99999999999999</v>
      </c>
      <c r="C41" s="35">
        <v>198</v>
      </c>
      <c r="D41" s="35">
        <v>0</v>
      </c>
      <c r="E41" s="35">
        <v>0</v>
      </c>
      <c r="F41" s="35">
        <v>303</v>
      </c>
      <c r="G41" s="35">
        <v>326</v>
      </c>
      <c r="H41" s="35">
        <v>0</v>
      </c>
      <c r="I41" s="35">
        <v>0</v>
      </c>
      <c r="J41" s="35">
        <v>14</v>
      </c>
      <c r="K41" s="34">
        <v>0</v>
      </c>
      <c r="L41" s="35">
        <v>320</v>
      </c>
      <c r="M41" s="35">
        <v>221</v>
      </c>
      <c r="N41" s="35">
        <v>0</v>
      </c>
      <c r="O41" s="35">
        <v>0</v>
      </c>
      <c r="P41" s="35">
        <v>44</v>
      </c>
      <c r="Q41" s="35">
        <v>9</v>
      </c>
      <c r="R41" s="35"/>
      <c r="S41" s="35"/>
      <c r="T41" s="35">
        <v>0</v>
      </c>
      <c r="U41" s="35">
        <v>0</v>
      </c>
      <c r="V41" s="63">
        <v>0</v>
      </c>
      <c r="W41" s="64">
        <v>0</v>
      </c>
      <c r="X41" s="104">
        <f t="shared" si="6"/>
        <v>806</v>
      </c>
      <c r="Y41" s="105">
        <f t="shared" si="6"/>
        <v>754</v>
      </c>
      <c r="Z41" s="104">
        <f t="shared" si="7"/>
        <v>748</v>
      </c>
      <c r="AA41" s="105">
        <f t="shared" si="7"/>
        <v>745</v>
      </c>
    </row>
    <row r="42" spans="1:27" ht="12" customHeight="1" x14ac:dyDescent="0.2">
      <c r="A42" s="94">
        <v>7</v>
      </c>
      <c r="B42" s="36">
        <v>168</v>
      </c>
      <c r="C42" s="36">
        <v>213.99999999999994</v>
      </c>
      <c r="D42" s="36">
        <v>0</v>
      </c>
      <c r="E42" s="36">
        <v>0</v>
      </c>
      <c r="F42" s="36">
        <v>480.99999999999994</v>
      </c>
      <c r="G42" s="36">
        <v>363.00000000000011</v>
      </c>
      <c r="H42" s="36">
        <v>0</v>
      </c>
      <c r="I42" s="36">
        <v>0</v>
      </c>
      <c r="J42" s="36">
        <v>32.999999999999993</v>
      </c>
      <c r="K42" s="36">
        <v>5</v>
      </c>
      <c r="L42" s="36">
        <v>264</v>
      </c>
      <c r="M42" s="36">
        <v>187</v>
      </c>
      <c r="N42" s="36">
        <v>0</v>
      </c>
      <c r="O42" s="36">
        <v>0</v>
      </c>
      <c r="P42" s="36">
        <v>43.999999999999993</v>
      </c>
      <c r="Q42" s="36">
        <v>25</v>
      </c>
      <c r="R42" s="36"/>
      <c r="S42" s="36"/>
      <c r="T42" s="36">
        <v>0</v>
      </c>
      <c r="U42" s="36">
        <v>0</v>
      </c>
      <c r="V42" s="74">
        <v>0</v>
      </c>
      <c r="W42" s="75">
        <v>0</v>
      </c>
      <c r="X42" s="106">
        <f t="shared" si="6"/>
        <v>990</v>
      </c>
      <c r="Y42" s="107">
        <f t="shared" si="6"/>
        <v>794</v>
      </c>
      <c r="Z42" s="106">
        <f t="shared" si="7"/>
        <v>913</v>
      </c>
      <c r="AA42" s="107">
        <f t="shared" si="7"/>
        <v>764</v>
      </c>
    </row>
    <row r="43" spans="1:27" ht="12" customHeight="1" x14ac:dyDescent="0.2">
      <c r="A43" s="92">
        <v>8</v>
      </c>
      <c r="B43" s="34">
        <v>397.00000000000023</v>
      </c>
      <c r="C43" s="34">
        <v>150</v>
      </c>
      <c r="D43" s="34">
        <v>0</v>
      </c>
      <c r="E43" s="34">
        <v>0</v>
      </c>
      <c r="F43" s="34">
        <v>712.00000000000068</v>
      </c>
      <c r="G43" s="34">
        <v>259</v>
      </c>
      <c r="H43" s="34">
        <v>0</v>
      </c>
      <c r="I43" s="34">
        <v>0</v>
      </c>
      <c r="J43" s="34">
        <v>55.999999999999993</v>
      </c>
      <c r="K43" s="34">
        <v>4</v>
      </c>
      <c r="L43" s="34">
        <v>282</v>
      </c>
      <c r="M43" s="34">
        <v>169</v>
      </c>
      <c r="N43" s="34">
        <v>0</v>
      </c>
      <c r="O43" s="34">
        <v>0</v>
      </c>
      <c r="P43" s="34">
        <v>38</v>
      </c>
      <c r="Q43" s="34">
        <v>19</v>
      </c>
      <c r="R43" s="34"/>
      <c r="S43" s="34"/>
      <c r="T43" s="34">
        <v>0</v>
      </c>
      <c r="U43" s="34">
        <v>0</v>
      </c>
      <c r="V43" s="33">
        <v>0</v>
      </c>
      <c r="W43" s="59">
        <v>0</v>
      </c>
      <c r="X43" s="102">
        <f t="shared" si="6"/>
        <v>1485.0000000000009</v>
      </c>
      <c r="Y43" s="103">
        <f t="shared" si="6"/>
        <v>601</v>
      </c>
      <c r="Z43" s="102">
        <f t="shared" si="7"/>
        <v>1391.0000000000009</v>
      </c>
      <c r="AA43" s="103">
        <f t="shared" si="7"/>
        <v>578</v>
      </c>
    </row>
    <row r="44" spans="1:27" ht="12" customHeight="1" x14ac:dyDescent="0.2">
      <c r="A44" s="93">
        <v>9</v>
      </c>
      <c r="B44" s="35">
        <v>142</v>
      </c>
      <c r="C44" s="35">
        <v>193</v>
      </c>
      <c r="D44" s="35">
        <v>0</v>
      </c>
      <c r="E44" s="35">
        <v>0</v>
      </c>
      <c r="F44" s="35">
        <v>532.99999999999955</v>
      </c>
      <c r="G44" s="35">
        <v>352</v>
      </c>
      <c r="H44" s="34">
        <v>0</v>
      </c>
      <c r="I44" s="35">
        <v>0</v>
      </c>
      <c r="J44" s="35">
        <v>30.999999999999996</v>
      </c>
      <c r="K44" s="35">
        <v>0</v>
      </c>
      <c r="L44" s="35">
        <v>286</v>
      </c>
      <c r="M44" s="35">
        <v>260</v>
      </c>
      <c r="N44" s="35">
        <v>0</v>
      </c>
      <c r="O44" s="35">
        <v>0</v>
      </c>
      <c r="P44" s="35">
        <v>13.999999999999998</v>
      </c>
      <c r="Q44" s="35">
        <v>7</v>
      </c>
      <c r="R44" s="35"/>
      <c r="S44" s="35"/>
      <c r="T44" s="35">
        <v>0</v>
      </c>
      <c r="U44" s="35">
        <v>0</v>
      </c>
      <c r="V44" s="63">
        <v>0</v>
      </c>
      <c r="W44" s="64">
        <v>0</v>
      </c>
      <c r="X44" s="104">
        <f t="shared" si="6"/>
        <v>1005.9999999999995</v>
      </c>
      <c r="Y44" s="105">
        <f t="shared" si="6"/>
        <v>812</v>
      </c>
      <c r="Z44" s="104">
        <f t="shared" si="7"/>
        <v>960.99999999999955</v>
      </c>
      <c r="AA44" s="105">
        <f t="shared" si="7"/>
        <v>805</v>
      </c>
    </row>
    <row r="45" spans="1:27" ht="12" customHeight="1" x14ac:dyDescent="0.2">
      <c r="A45" s="94">
        <v>10</v>
      </c>
      <c r="B45" s="36">
        <v>173</v>
      </c>
      <c r="C45" s="36">
        <v>162</v>
      </c>
      <c r="D45" s="36">
        <v>0</v>
      </c>
      <c r="E45" s="34">
        <v>0</v>
      </c>
      <c r="F45" s="36">
        <v>519.99999999999966</v>
      </c>
      <c r="G45" s="36">
        <v>286</v>
      </c>
      <c r="H45" s="36">
        <v>0</v>
      </c>
      <c r="I45" s="34">
        <v>0</v>
      </c>
      <c r="J45" s="36">
        <v>24</v>
      </c>
      <c r="K45" s="34">
        <v>0</v>
      </c>
      <c r="L45" s="36">
        <v>254</v>
      </c>
      <c r="M45" s="36">
        <v>223</v>
      </c>
      <c r="N45" s="36">
        <v>0</v>
      </c>
      <c r="O45" s="36">
        <v>0</v>
      </c>
      <c r="P45" s="36">
        <v>17.999999999999993</v>
      </c>
      <c r="Q45" s="36">
        <v>15</v>
      </c>
      <c r="R45" s="36"/>
      <c r="S45" s="36"/>
      <c r="T45" s="36">
        <v>0</v>
      </c>
      <c r="U45" s="36">
        <v>0</v>
      </c>
      <c r="V45" s="74">
        <v>0</v>
      </c>
      <c r="W45" s="75">
        <v>0</v>
      </c>
      <c r="X45" s="106">
        <f t="shared" si="6"/>
        <v>988.99999999999966</v>
      </c>
      <c r="Y45" s="107">
        <f t="shared" si="6"/>
        <v>686</v>
      </c>
      <c r="Z45" s="106">
        <f t="shared" si="7"/>
        <v>946.99999999999966</v>
      </c>
      <c r="AA45" s="107">
        <f t="shared" si="7"/>
        <v>671</v>
      </c>
    </row>
    <row r="46" spans="1:27" ht="12" customHeight="1" x14ac:dyDescent="0.2">
      <c r="A46" s="92">
        <v>11</v>
      </c>
      <c r="B46" s="34">
        <v>143.00000000000003</v>
      </c>
      <c r="C46" s="34">
        <v>232.00000000000003</v>
      </c>
      <c r="D46" s="34">
        <v>0</v>
      </c>
      <c r="E46" s="34">
        <v>0</v>
      </c>
      <c r="F46" s="34">
        <v>513</v>
      </c>
      <c r="G46" s="34">
        <v>389</v>
      </c>
      <c r="H46" s="34">
        <v>0</v>
      </c>
      <c r="I46" s="34">
        <v>0</v>
      </c>
      <c r="J46" s="34">
        <v>40</v>
      </c>
      <c r="K46" s="34">
        <v>2</v>
      </c>
      <c r="L46" s="34">
        <v>199</v>
      </c>
      <c r="M46" s="34">
        <v>238</v>
      </c>
      <c r="N46" s="34">
        <v>0</v>
      </c>
      <c r="O46" s="34">
        <v>0</v>
      </c>
      <c r="P46" s="34">
        <v>14</v>
      </c>
      <c r="Q46" s="34">
        <v>3</v>
      </c>
      <c r="R46" s="34"/>
      <c r="S46" s="34"/>
      <c r="T46" s="34">
        <v>0</v>
      </c>
      <c r="U46" s="34">
        <v>0</v>
      </c>
      <c r="V46" s="33">
        <v>0</v>
      </c>
      <c r="W46" s="59">
        <v>0</v>
      </c>
      <c r="X46" s="102">
        <f t="shared" si="6"/>
        <v>909</v>
      </c>
      <c r="Y46" s="103">
        <f t="shared" si="6"/>
        <v>864</v>
      </c>
      <c r="Z46" s="102">
        <f t="shared" si="7"/>
        <v>855</v>
      </c>
      <c r="AA46" s="103">
        <f t="shared" si="7"/>
        <v>859</v>
      </c>
    </row>
    <row r="47" spans="1:27" ht="12" customHeight="1" x14ac:dyDescent="0.2">
      <c r="A47" s="93">
        <v>12</v>
      </c>
      <c r="B47" s="35">
        <v>193.00000000000003</v>
      </c>
      <c r="C47" s="35">
        <v>270</v>
      </c>
      <c r="D47" s="35">
        <v>0</v>
      </c>
      <c r="E47" s="35">
        <v>0</v>
      </c>
      <c r="F47" s="35">
        <v>468</v>
      </c>
      <c r="G47" s="35">
        <v>389</v>
      </c>
      <c r="H47" s="35">
        <v>0</v>
      </c>
      <c r="I47" s="35">
        <v>0</v>
      </c>
      <c r="J47" s="35">
        <v>19.999999999999996</v>
      </c>
      <c r="K47" s="34">
        <v>0</v>
      </c>
      <c r="L47" s="35">
        <v>205</v>
      </c>
      <c r="M47" s="35">
        <v>263</v>
      </c>
      <c r="N47" s="35">
        <v>0</v>
      </c>
      <c r="O47" s="35">
        <v>0</v>
      </c>
      <c r="P47" s="35">
        <v>6</v>
      </c>
      <c r="Q47" s="35">
        <v>21</v>
      </c>
      <c r="R47" s="35"/>
      <c r="S47" s="35"/>
      <c r="T47" s="35">
        <v>0</v>
      </c>
      <c r="U47" s="35">
        <v>0</v>
      </c>
      <c r="V47" s="63">
        <v>0</v>
      </c>
      <c r="W47" s="64">
        <v>0</v>
      </c>
      <c r="X47" s="104">
        <f t="shared" si="6"/>
        <v>892</v>
      </c>
      <c r="Y47" s="105">
        <f t="shared" si="6"/>
        <v>943</v>
      </c>
      <c r="Z47" s="104">
        <f t="shared" si="7"/>
        <v>866</v>
      </c>
      <c r="AA47" s="105">
        <f t="shared" si="7"/>
        <v>922</v>
      </c>
    </row>
    <row r="48" spans="1:27" ht="12" customHeight="1" x14ac:dyDescent="0.2">
      <c r="A48" s="94">
        <v>13</v>
      </c>
      <c r="B48" s="36">
        <v>133</v>
      </c>
      <c r="C48" s="36">
        <v>479</v>
      </c>
      <c r="D48" s="34">
        <v>0</v>
      </c>
      <c r="E48" s="34">
        <v>0</v>
      </c>
      <c r="F48" s="36">
        <v>313</v>
      </c>
      <c r="G48" s="36">
        <v>680</v>
      </c>
      <c r="H48" s="36">
        <v>0</v>
      </c>
      <c r="I48" s="36">
        <v>0</v>
      </c>
      <c r="J48" s="36">
        <v>21</v>
      </c>
      <c r="K48" s="36">
        <v>2</v>
      </c>
      <c r="L48" s="36">
        <v>297</v>
      </c>
      <c r="M48" s="36">
        <v>496</v>
      </c>
      <c r="N48" s="36">
        <v>0</v>
      </c>
      <c r="O48" s="34">
        <v>0</v>
      </c>
      <c r="P48" s="36">
        <v>9</v>
      </c>
      <c r="Q48" s="36">
        <v>9</v>
      </c>
      <c r="R48" s="36"/>
      <c r="S48" s="36"/>
      <c r="T48" s="36">
        <v>0</v>
      </c>
      <c r="U48" s="36">
        <v>0</v>
      </c>
      <c r="V48" s="74">
        <v>0</v>
      </c>
      <c r="W48" s="75">
        <v>0</v>
      </c>
      <c r="X48" s="106">
        <f t="shared" si="6"/>
        <v>773</v>
      </c>
      <c r="Y48" s="107">
        <f t="shared" si="6"/>
        <v>1666</v>
      </c>
      <c r="Z48" s="106">
        <f t="shared" si="7"/>
        <v>743</v>
      </c>
      <c r="AA48" s="107">
        <f t="shared" si="7"/>
        <v>1655</v>
      </c>
    </row>
    <row r="49" spans="1:27" ht="12" customHeight="1" x14ac:dyDescent="0.2">
      <c r="A49" s="92">
        <v>14</v>
      </c>
      <c r="B49" s="34">
        <v>158</v>
      </c>
      <c r="C49" s="34">
        <v>361.99999999999989</v>
      </c>
      <c r="D49" s="34">
        <v>0</v>
      </c>
      <c r="E49" s="34">
        <v>0</v>
      </c>
      <c r="F49" s="34">
        <v>345</v>
      </c>
      <c r="G49" s="34">
        <v>466</v>
      </c>
      <c r="H49" s="34">
        <v>0</v>
      </c>
      <c r="I49" s="34">
        <v>0</v>
      </c>
      <c r="J49" s="34">
        <v>14.999999999999995</v>
      </c>
      <c r="K49" s="34">
        <v>2</v>
      </c>
      <c r="L49" s="34">
        <v>203</v>
      </c>
      <c r="M49" s="34">
        <v>284</v>
      </c>
      <c r="N49" s="34">
        <v>0</v>
      </c>
      <c r="O49" s="34">
        <v>0</v>
      </c>
      <c r="P49" s="34">
        <v>27</v>
      </c>
      <c r="Q49" s="34">
        <v>2</v>
      </c>
      <c r="R49" s="34"/>
      <c r="S49" s="34"/>
      <c r="T49" s="34">
        <v>0</v>
      </c>
      <c r="U49" s="34">
        <v>0</v>
      </c>
      <c r="V49" s="33">
        <v>0</v>
      </c>
      <c r="W49" s="59">
        <v>0</v>
      </c>
      <c r="X49" s="102">
        <f t="shared" si="6"/>
        <v>748</v>
      </c>
      <c r="Y49" s="103">
        <f t="shared" si="6"/>
        <v>1116</v>
      </c>
      <c r="Z49" s="102">
        <f t="shared" si="7"/>
        <v>706</v>
      </c>
      <c r="AA49" s="103">
        <f t="shared" si="7"/>
        <v>1112</v>
      </c>
    </row>
    <row r="50" spans="1:27" ht="12" customHeight="1" x14ac:dyDescent="0.2">
      <c r="A50" s="93">
        <v>15</v>
      </c>
      <c r="B50" s="35">
        <v>119</v>
      </c>
      <c r="C50" s="35">
        <v>182</v>
      </c>
      <c r="D50" s="34">
        <v>0</v>
      </c>
      <c r="E50" s="35">
        <v>0</v>
      </c>
      <c r="F50" s="35">
        <v>386.99999999999989</v>
      </c>
      <c r="G50" s="35">
        <v>259</v>
      </c>
      <c r="H50" s="35">
        <v>0</v>
      </c>
      <c r="I50" s="35">
        <v>0</v>
      </c>
      <c r="J50" s="35">
        <v>20.999999999999989</v>
      </c>
      <c r="K50" s="34">
        <v>0</v>
      </c>
      <c r="L50" s="35">
        <v>175</v>
      </c>
      <c r="M50" s="35">
        <v>128</v>
      </c>
      <c r="N50" s="35">
        <v>0</v>
      </c>
      <c r="O50" s="35">
        <v>0</v>
      </c>
      <c r="P50" s="35">
        <v>18.999999999999996</v>
      </c>
      <c r="Q50" s="35">
        <v>8</v>
      </c>
      <c r="R50" s="35"/>
      <c r="S50" s="35"/>
      <c r="T50" s="35">
        <v>0</v>
      </c>
      <c r="U50" s="35">
        <v>0</v>
      </c>
      <c r="V50" s="63">
        <v>0</v>
      </c>
      <c r="W50" s="64">
        <v>0</v>
      </c>
      <c r="X50" s="104">
        <f t="shared" si="6"/>
        <v>720.99999999999989</v>
      </c>
      <c r="Y50" s="105">
        <f t="shared" si="6"/>
        <v>577</v>
      </c>
      <c r="Z50" s="104">
        <f t="shared" si="7"/>
        <v>680.99999999999989</v>
      </c>
      <c r="AA50" s="105">
        <f t="shared" si="7"/>
        <v>569</v>
      </c>
    </row>
    <row r="51" spans="1:27" ht="12" customHeight="1" thickBot="1" x14ac:dyDescent="0.25">
      <c r="A51" s="95" t="s">
        <v>17</v>
      </c>
      <c r="B51" s="28">
        <f t="shared" ref="B51:Q51" si="8">SUM(B36:B50)</f>
        <v>2619.0000000000005</v>
      </c>
      <c r="C51" s="28">
        <f t="shared" si="8"/>
        <v>3321</v>
      </c>
      <c r="D51" s="28">
        <f t="shared" si="8"/>
        <v>0</v>
      </c>
      <c r="E51" s="28">
        <f t="shared" si="8"/>
        <v>0</v>
      </c>
      <c r="F51" s="28">
        <f t="shared" si="8"/>
        <v>6682</v>
      </c>
      <c r="G51" s="28">
        <f t="shared" si="8"/>
        <v>5223</v>
      </c>
      <c r="H51" s="28">
        <f t="shared" si="8"/>
        <v>0</v>
      </c>
      <c r="I51" s="28">
        <f t="shared" si="8"/>
        <v>0</v>
      </c>
      <c r="J51" s="28">
        <f t="shared" si="8"/>
        <v>477.99999999999994</v>
      </c>
      <c r="K51" s="28">
        <f t="shared" si="8"/>
        <v>17</v>
      </c>
      <c r="L51" s="28">
        <f t="shared" si="8"/>
        <v>4121</v>
      </c>
      <c r="M51" s="28">
        <f t="shared" si="8"/>
        <v>3529</v>
      </c>
      <c r="N51" s="28">
        <f t="shared" si="8"/>
        <v>0</v>
      </c>
      <c r="O51" s="28">
        <f t="shared" si="8"/>
        <v>0</v>
      </c>
      <c r="P51" s="28">
        <f t="shared" si="8"/>
        <v>533</v>
      </c>
      <c r="Q51" s="28">
        <f t="shared" si="8"/>
        <v>216</v>
      </c>
      <c r="R51" s="28">
        <v>0</v>
      </c>
      <c r="S51" s="28">
        <v>0</v>
      </c>
      <c r="T51" s="28">
        <f>SUM(T36:T50)</f>
        <v>0</v>
      </c>
      <c r="U51" s="28">
        <f>SUM(U36:U50)</f>
        <v>0</v>
      </c>
      <c r="V51" s="28">
        <f>SUM(V36:V50)</f>
        <v>0</v>
      </c>
      <c r="W51" s="29">
        <f>SUM(W36:W50)</f>
        <v>0</v>
      </c>
      <c r="X51" s="96">
        <f t="shared" si="6"/>
        <v>14433</v>
      </c>
      <c r="Y51" s="29">
        <f t="shared" si="6"/>
        <v>12306</v>
      </c>
      <c r="Z51" s="96">
        <f t="shared" si="7"/>
        <v>13422</v>
      </c>
      <c r="AA51" s="29">
        <f t="shared" si="7"/>
        <v>12073</v>
      </c>
    </row>
    <row r="52" spans="1:27" ht="12" customHeight="1" x14ac:dyDescent="0.2">
      <c r="A52" s="97" t="s">
        <v>18</v>
      </c>
      <c r="B52" s="63">
        <v>26</v>
      </c>
      <c r="C52" s="34">
        <v>0</v>
      </c>
      <c r="D52" s="34">
        <v>0</v>
      </c>
      <c r="E52" s="34">
        <v>0</v>
      </c>
      <c r="F52" s="63">
        <v>35</v>
      </c>
      <c r="G52" s="34">
        <v>0</v>
      </c>
      <c r="H52" s="34">
        <v>0</v>
      </c>
      <c r="I52" s="34">
        <v>0</v>
      </c>
      <c r="J52" s="34">
        <v>0</v>
      </c>
      <c r="K52" s="34">
        <v>0</v>
      </c>
      <c r="L52" s="63">
        <v>202</v>
      </c>
      <c r="M52" s="34">
        <v>0</v>
      </c>
      <c r="N52" s="34">
        <v>0</v>
      </c>
      <c r="O52" s="34">
        <v>0</v>
      </c>
      <c r="P52" s="63">
        <v>3</v>
      </c>
      <c r="Q52" s="34">
        <v>0</v>
      </c>
      <c r="R52" s="37"/>
      <c r="S52" s="37"/>
      <c r="T52" s="34">
        <v>0</v>
      </c>
      <c r="U52" s="34">
        <v>0</v>
      </c>
      <c r="V52" s="63">
        <v>0</v>
      </c>
      <c r="W52" s="64">
        <v>0</v>
      </c>
      <c r="X52" s="98">
        <f t="shared" si="6"/>
        <v>266</v>
      </c>
      <c r="Y52" s="99">
        <f t="shared" si="6"/>
        <v>0</v>
      </c>
      <c r="Z52" s="98">
        <f t="shared" si="7"/>
        <v>263</v>
      </c>
      <c r="AA52" s="99">
        <f t="shared" si="7"/>
        <v>0</v>
      </c>
    </row>
    <row r="53" spans="1:27" ht="12" customHeight="1" thickBot="1" x14ac:dyDescent="0.25">
      <c r="A53" s="95" t="s">
        <v>19</v>
      </c>
      <c r="B53" s="28">
        <f t="shared" ref="B53:Q53" si="9">SUM(B51:B52)</f>
        <v>2645.0000000000005</v>
      </c>
      <c r="C53" s="28">
        <f t="shared" si="9"/>
        <v>3321</v>
      </c>
      <c r="D53" s="28">
        <f t="shared" si="9"/>
        <v>0</v>
      </c>
      <c r="E53" s="28">
        <f t="shared" si="9"/>
        <v>0</v>
      </c>
      <c r="F53" s="28">
        <f t="shared" si="9"/>
        <v>6717</v>
      </c>
      <c r="G53" s="28">
        <f t="shared" si="9"/>
        <v>5223</v>
      </c>
      <c r="H53" s="28">
        <f t="shared" si="9"/>
        <v>0</v>
      </c>
      <c r="I53" s="28">
        <f t="shared" si="9"/>
        <v>0</v>
      </c>
      <c r="J53" s="28">
        <f t="shared" si="9"/>
        <v>477.99999999999994</v>
      </c>
      <c r="K53" s="28">
        <f t="shared" si="9"/>
        <v>17</v>
      </c>
      <c r="L53" s="28">
        <f t="shared" si="9"/>
        <v>4323</v>
      </c>
      <c r="M53" s="28">
        <f t="shared" si="9"/>
        <v>3529</v>
      </c>
      <c r="N53" s="28">
        <f t="shared" si="9"/>
        <v>0</v>
      </c>
      <c r="O53" s="28">
        <f t="shared" si="9"/>
        <v>0</v>
      </c>
      <c r="P53" s="28">
        <f t="shared" si="9"/>
        <v>536</v>
      </c>
      <c r="Q53" s="28">
        <f t="shared" si="9"/>
        <v>216</v>
      </c>
      <c r="R53" s="28">
        <v>0</v>
      </c>
      <c r="S53" s="28">
        <v>0</v>
      </c>
      <c r="T53" s="28">
        <f>SUM(T51:T52)</f>
        <v>0</v>
      </c>
      <c r="U53" s="28">
        <f>SUM(U51:U52)</f>
        <v>0</v>
      </c>
      <c r="V53" s="28">
        <v>0</v>
      </c>
      <c r="W53" s="29">
        <f>SUM(W51:W52)</f>
        <v>0</v>
      </c>
      <c r="X53" s="96">
        <f>SUM(B53,D53,F53,H53,J53,L53,N53,P53)</f>
        <v>14699</v>
      </c>
      <c r="Y53" s="29">
        <f>SUM(C53,E53,G53,I53,K53,M53,O53,Q53)</f>
        <v>12306</v>
      </c>
      <c r="Z53" s="96">
        <f>SUM(B53,F53,L53)</f>
        <v>13685</v>
      </c>
      <c r="AA53" s="29">
        <f>SUM(C53,G53,M53)</f>
        <v>12073</v>
      </c>
    </row>
    <row r="54" spans="1:27" ht="12" customHeight="1" x14ac:dyDescent="0.2">
      <c r="A54" s="54" t="s">
        <v>36</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210</v>
      </c>
      <c r="D55" s="100"/>
    </row>
    <row r="56" spans="1:27" ht="12" customHeight="1" x14ac:dyDescent="0.2">
      <c r="X56" s="108" t="str">
        <f>IF(X51-X27=0," ",X51-X27)</f>
        <v xml:space="preserve"> </v>
      </c>
      <c r="Y56" s="108" t="str">
        <f>IF(Y51-Y27=0," ",Y51-Y27)</f>
        <v xml:space="preserve"> </v>
      </c>
      <c r="Z56" s="108" t="str">
        <f>IF(Z51-Z27=0," ",Z51-Z27)</f>
        <v xml:space="preserve"> </v>
      </c>
      <c r="AA56" s="108" t="str">
        <f>IF(AA51-AA27=0," ",AA51-AA27)</f>
        <v xml:space="preserve"> </v>
      </c>
    </row>
    <row r="57" spans="1:27" ht="17.25" customHeight="1" thickBot="1" x14ac:dyDescent="0.35">
      <c r="A57" s="53" t="s">
        <v>209</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36" t="s">
        <v>24</v>
      </c>
      <c r="B58" s="401" t="s">
        <v>0</v>
      </c>
      <c r="C58" s="401"/>
      <c r="D58" s="401" t="s">
        <v>1</v>
      </c>
      <c r="E58" s="401"/>
      <c r="F58" s="401" t="s">
        <v>2</v>
      </c>
      <c r="G58" s="401"/>
      <c r="H58" s="401" t="s">
        <v>3</v>
      </c>
      <c r="I58" s="401"/>
      <c r="J58" s="401" t="s">
        <v>4</v>
      </c>
      <c r="K58" s="401"/>
      <c r="L58" s="401" t="s">
        <v>61</v>
      </c>
      <c r="M58" s="401"/>
      <c r="N58" s="401" t="s">
        <v>62</v>
      </c>
      <c r="O58" s="401"/>
      <c r="P58" s="401" t="s">
        <v>63</v>
      </c>
      <c r="Q58" s="401"/>
      <c r="R58" s="391" t="s">
        <v>64</v>
      </c>
      <c r="S58" s="405"/>
      <c r="T58" s="401" t="s">
        <v>12</v>
      </c>
      <c r="U58" s="401"/>
      <c r="V58" s="391" t="s">
        <v>13</v>
      </c>
      <c r="W58" s="392"/>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10">SUM(B14:B15,B19:B22)</f>
        <v>656</v>
      </c>
      <c r="C60" s="34">
        <f t="shared" si="10"/>
        <v>1358.9999999999998</v>
      </c>
      <c r="D60" s="34">
        <f t="shared" si="10"/>
        <v>0</v>
      </c>
      <c r="E60" s="34">
        <f t="shared" si="10"/>
        <v>0</v>
      </c>
      <c r="F60" s="34">
        <f t="shared" si="10"/>
        <v>1679</v>
      </c>
      <c r="G60" s="34">
        <f t="shared" si="10"/>
        <v>1933</v>
      </c>
      <c r="H60" s="34">
        <f t="shared" si="10"/>
        <v>0</v>
      </c>
      <c r="I60" s="34">
        <f t="shared" si="10"/>
        <v>0</v>
      </c>
      <c r="J60" s="34">
        <f t="shared" si="10"/>
        <v>104</v>
      </c>
      <c r="K60" s="34">
        <f t="shared" si="10"/>
        <v>6</v>
      </c>
      <c r="L60" s="34">
        <f t="shared" si="10"/>
        <v>982</v>
      </c>
      <c r="M60" s="34">
        <f t="shared" si="10"/>
        <v>1280</v>
      </c>
      <c r="N60" s="34">
        <f t="shared" si="10"/>
        <v>0</v>
      </c>
      <c r="O60" s="34">
        <f t="shared" si="10"/>
        <v>0</v>
      </c>
      <c r="P60" s="34">
        <f t="shared" si="10"/>
        <v>51</v>
      </c>
      <c r="Q60" s="34">
        <f t="shared" si="10"/>
        <v>41</v>
      </c>
      <c r="R60" s="34">
        <f t="shared" si="10"/>
        <v>0</v>
      </c>
      <c r="S60" s="34">
        <f t="shared" si="10"/>
        <v>0</v>
      </c>
      <c r="T60" s="33">
        <v>0</v>
      </c>
      <c r="U60" s="33">
        <v>0</v>
      </c>
      <c r="V60" s="33">
        <f>SUM(V14:V15,V19:V22)</f>
        <v>0</v>
      </c>
      <c r="W60" s="59">
        <f>SUM(W14:W15,W19:W22)</f>
        <v>0</v>
      </c>
      <c r="X60" s="102">
        <f t="shared" ref="X60:Y65" si="11">SUM(B60,D60,F60,H60,J60,L60,N60,P60)</f>
        <v>3472</v>
      </c>
      <c r="Y60" s="103">
        <f t="shared" si="11"/>
        <v>4619</v>
      </c>
      <c r="Z60" s="102">
        <f t="shared" si="10"/>
        <v>3317</v>
      </c>
      <c r="AA60" s="103">
        <f t="shared" si="10"/>
        <v>4572</v>
      </c>
    </row>
    <row r="61" spans="1:27" ht="12" customHeight="1" x14ac:dyDescent="0.2">
      <c r="A61" s="92" t="s">
        <v>26</v>
      </c>
      <c r="B61" s="34">
        <f t="shared" ref="B61:AA61" si="12">SUM(B6:B8,B11:B13,B16:B17,B23)</f>
        <v>1024</v>
      </c>
      <c r="C61" s="34">
        <f t="shared" si="12"/>
        <v>1475</v>
      </c>
      <c r="D61" s="34">
        <f t="shared" si="12"/>
        <v>0</v>
      </c>
      <c r="E61" s="34">
        <f t="shared" si="12"/>
        <v>0</v>
      </c>
      <c r="F61" s="34">
        <f t="shared" si="12"/>
        <v>2962.9999999999995</v>
      </c>
      <c r="G61" s="34">
        <f t="shared" si="12"/>
        <v>2429</v>
      </c>
      <c r="H61" s="34">
        <f t="shared" si="12"/>
        <v>0</v>
      </c>
      <c r="I61" s="34">
        <f t="shared" si="12"/>
        <v>0</v>
      </c>
      <c r="J61" s="34">
        <f t="shared" si="12"/>
        <v>209</v>
      </c>
      <c r="K61" s="34">
        <f t="shared" si="12"/>
        <v>5</v>
      </c>
      <c r="L61" s="34">
        <f t="shared" si="12"/>
        <v>2000</v>
      </c>
      <c r="M61" s="34">
        <f t="shared" si="12"/>
        <v>1672</v>
      </c>
      <c r="N61" s="34">
        <f t="shared" si="12"/>
        <v>0</v>
      </c>
      <c r="O61" s="34">
        <f t="shared" si="12"/>
        <v>0</v>
      </c>
      <c r="P61" s="34">
        <f t="shared" si="12"/>
        <v>379</v>
      </c>
      <c r="Q61" s="34">
        <f t="shared" si="12"/>
        <v>116</v>
      </c>
      <c r="R61" s="34">
        <f t="shared" si="12"/>
        <v>0</v>
      </c>
      <c r="S61" s="34">
        <f t="shared" si="12"/>
        <v>0</v>
      </c>
      <c r="T61" s="33">
        <v>0</v>
      </c>
      <c r="U61" s="33">
        <v>0</v>
      </c>
      <c r="V61" s="33">
        <f>SUM(V6:V8,V11:V13,V16:V17,V23)</f>
        <v>0</v>
      </c>
      <c r="W61" s="59">
        <f>SUM(W6:W8,W11:W13,W16:W17,W23)</f>
        <v>0</v>
      </c>
      <c r="X61" s="102">
        <f t="shared" si="11"/>
        <v>6575</v>
      </c>
      <c r="Y61" s="103">
        <f t="shared" si="11"/>
        <v>5697</v>
      </c>
      <c r="Z61" s="102">
        <f t="shared" si="12"/>
        <v>5987</v>
      </c>
      <c r="AA61" s="103">
        <f t="shared" si="12"/>
        <v>5576</v>
      </c>
    </row>
    <row r="62" spans="1:27" ht="12" customHeight="1" x14ac:dyDescent="0.2">
      <c r="A62" s="93" t="s">
        <v>27</v>
      </c>
      <c r="B62" s="35">
        <f t="shared" ref="B62:AA62" si="13">SUM(B9:B10,B18,B24:B26)</f>
        <v>939</v>
      </c>
      <c r="C62" s="35">
        <f t="shared" si="13"/>
        <v>487</v>
      </c>
      <c r="D62" s="35">
        <f t="shared" si="13"/>
        <v>0</v>
      </c>
      <c r="E62" s="35">
        <f t="shared" si="13"/>
        <v>0</v>
      </c>
      <c r="F62" s="35">
        <f t="shared" si="13"/>
        <v>2040.0000000000002</v>
      </c>
      <c r="G62" s="35">
        <f t="shared" si="13"/>
        <v>861</v>
      </c>
      <c r="H62" s="35">
        <f t="shared" si="13"/>
        <v>0</v>
      </c>
      <c r="I62" s="35">
        <f t="shared" si="13"/>
        <v>0</v>
      </c>
      <c r="J62" s="35">
        <f t="shared" si="13"/>
        <v>164.99999999999997</v>
      </c>
      <c r="K62" s="35">
        <f t="shared" si="13"/>
        <v>6</v>
      </c>
      <c r="L62" s="35">
        <f t="shared" si="13"/>
        <v>1139</v>
      </c>
      <c r="M62" s="35">
        <f t="shared" si="13"/>
        <v>577</v>
      </c>
      <c r="N62" s="35">
        <f t="shared" si="13"/>
        <v>0</v>
      </c>
      <c r="O62" s="35">
        <f t="shared" si="13"/>
        <v>0</v>
      </c>
      <c r="P62" s="35">
        <f t="shared" si="13"/>
        <v>102.99999999999999</v>
      </c>
      <c r="Q62" s="35">
        <f t="shared" si="13"/>
        <v>59</v>
      </c>
      <c r="R62" s="35">
        <f t="shared" si="13"/>
        <v>0</v>
      </c>
      <c r="S62" s="35">
        <f t="shared" si="13"/>
        <v>0</v>
      </c>
      <c r="T62" s="63">
        <v>0</v>
      </c>
      <c r="U62" s="63">
        <v>0</v>
      </c>
      <c r="V62" s="63">
        <f>SUM(V9:V10,V18,V24:V26)</f>
        <v>0</v>
      </c>
      <c r="W62" s="64">
        <f>SUM(W9:W10,W18,W24:W26)</f>
        <v>0</v>
      </c>
      <c r="X62" s="104">
        <f t="shared" si="11"/>
        <v>4386</v>
      </c>
      <c r="Y62" s="105">
        <f t="shared" si="11"/>
        <v>1990</v>
      </c>
      <c r="Z62" s="104">
        <f t="shared" si="13"/>
        <v>4118</v>
      </c>
      <c r="AA62" s="105">
        <f t="shared" si="13"/>
        <v>1925</v>
      </c>
    </row>
    <row r="63" spans="1:27" ht="12" customHeight="1" thickBot="1" x14ac:dyDescent="0.25">
      <c r="A63" s="95" t="s">
        <v>17</v>
      </c>
      <c r="B63" s="28">
        <f t="shared" ref="B63:W63" si="14">SUM(B60:B62)</f>
        <v>2619</v>
      </c>
      <c r="C63" s="28">
        <f t="shared" si="14"/>
        <v>3321</v>
      </c>
      <c r="D63" s="28">
        <f t="shared" si="14"/>
        <v>0</v>
      </c>
      <c r="E63" s="28">
        <f t="shared" si="14"/>
        <v>0</v>
      </c>
      <c r="F63" s="28">
        <f t="shared" si="14"/>
        <v>6682</v>
      </c>
      <c r="G63" s="28">
        <f t="shared" si="14"/>
        <v>5223</v>
      </c>
      <c r="H63" s="28">
        <f t="shared" si="14"/>
        <v>0</v>
      </c>
      <c r="I63" s="28">
        <f t="shared" si="14"/>
        <v>0</v>
      </c>
      <c r="J63" s="28">
        <f t="shared" si="14"/>
        <v>478</v>
      </c>
      <c r="K63" s="28">
        <f t="shared" si="14"/>
        <v>17</v>
      </c>
      <c r="L63" s="28">
        <f t="shared" si="14"/>
        <v>4121</v>
      </c>
      <c r="M63" s="28">
        <f t="shared" si="14"/>
        <v>3529</v>
      </c>
      <c r="N63" s="28">
        <f t="shared" si="14"/>
        <v>0</v>
      </c>
      <c r="O63" s="28">
        <f t="shared" si="14"/>
        <v>0</v>
      </c>
      <c r="P63" s="28">
        <f t="shared" si="14"/>
        <v>533</v>
      </c>
      <c r="Q63" s="28">
        <f t="shared" si="14"/>
        <v>216</v>
      </c>
      <c r="R63" s="28">
        <f t="shared" si="14"/>
        <v>0</v>
      </c>
      <c r="S63" s="28">
        <f t="shared" si="14"/>
        <v>0</v>
      </c>
      <c r="T63" s="28">
        <f t="shared" si="14"/>
        <v>0</v>
      </c>
      <c r="U63" s="28">
        <f t="shared" si="14"/>
        <v>0</v>
      </c>
      <c r="V63" s="28">
        <f t="shared" si="14"/>
        <v>0</v>
      </c>
      <c r="W63" s="29">
        <f t="shared" si="14"/>
        <v>0</v>
      </c>
      <c r="X63" s="96">
        <f t="shared" si="11"/>
        <v>14433</v>
      </c>
      <c r="Y63" s="29">
        <f t="shared" si="11"/>
        <v>12306</v>
      </c>
      <c r="Z63" s="96">
        <f>SUM(Z60:Z62)</f>
        <v>13422</v>
      </c>
      <c r="AA63" s="29">
        <f>SUM(AA60:AA62)</f>
        <v>12073</v>
      </c>
    </row>
    <row r="64" spans="1:27" ht="12" customHeight="1" x14ac:dyDescent="0.2">
      <c r="A64" s="97" t="s">
        <v>18</v>
      </c>
      <c r="B64" s="37">
        <v>26</v>
      </c>
      <c r="C64" s="34">
        <v>0</v>
      </c>
      <c r="D64" s="34">
        <v>0</v>
      </c>
      <c r="E64" s="34">
        <v>0</v>
      </c>
      <c r="F64" s="37">
        <v>35</v>
      </c>
      <c r="G64" s="34">
        <v>0</v>
      </c>
      <c r="H64" s="34">
        <v>0</v>
      </c>
      <c r="I64" s="34">
        <v>0</v>
      </c>
      <c r="J64" s="34">
        <v>0</v>
      </c>
      <c r="K64" s="34">
        <v>0</v>
      </c>
      <c r="L64" s="37">
        <v>202</v>
      </c>
      <c r="M64" s="34">
        <v>0</v>
      </c>
      <c r="N64" s="34">
        <v>0</v>
      </c>
      <c r="O64" s="34">
        <v>0</v>
      </c>
      <c r="P64" s="37">
        <v>3</v>
      </c>
      <c r="Q64" s="34">
        <v>0</v>
      </c>
      <c r="R64" s="37"/>
      <c r="S64" s="37"/>
      <c r="T64" s="34">
        <v>0</v>
      </c>
      <c r="U64" s="34">
        <v>0</v>
      </c>
      <c r="V64" s="63">
        <f>V28</f>
        <v>0</v>
      </c>
      <c r="W64" s="64">
        <f>W28</f>
        <v>0</v>
      </c>
      <c r="X64" s="98">
        <f t="shared" si="11"/>
        <v>266</v>
      </c>
      <c r="Y64" s="99">
        <f t="shared" si="11"/>
        <v>0</v>
      </c>
      <c r="Z64" s="98">
        <f>SUM(B64,F64,L64)</f>
        <v>263</v>
      </c>
      <c r="AA64" s="99">
        <f>SUM(C64,G64,M64,U64)</f>
        <v>0</v>
      </c>
    </row>
    <row r="65" spans="1:27" ht="12" customHeight="1" thickBot="1" x14ac:dyDescent="0.25">
      <c r="A65" s="95" t="s">
        <v>19</v>
      </c>
      <c r="B65" s="28">
        <f t="shared" ref="B65:W65" si="15">SUM(B63:B64)</f>
        <v>2645</v>
      </c>
      <c r="C65" s="28">
        <f t="shared" si="15"/>
        <v>3321</v>
      </c>
      <c r="D65" s="28">
        <f t="shared" si="15"/>
        <v>0</v>
      </c>
      <c r="E65" s="28">
        <f t="shared" si="15"/>
        <v>0</v>
      </c>
      <c r="F65" s="28">
        <f t="shared" si="15"/>
        <v>6717</v>
      </c>
      <c r="G65" s="28">
        <f t="shared" si="15"/>
        <v>5223</v>
      </c>
      <c r="H65" s="28">
        <f t="shared" si="15"/>
        <v>0</v>
      </c>
      <c r="I65" s="28">
        <f t="shared" si="15"/>
        <v>0</v>
      </c>
      <c r="J65" s="28">
        <f t="shared" si="15"/>
        <v>478</v>
      </c>
      <c r="K65" s="28">
        <f t="shared" si="15"/>
        <v>17</v>
      </c>
      <c r="L65" s="28">
        <f t="shared" si="15"/>
        <v>4323</v>
      </c>
      <c r="M65" s="28">
        <f t="shared" si="15"/>
        <v>3529</v>
      </c>
      <c r="N65" s="28">
        <f t="shared" si="15"/>
        <v>0</v>
      </c>
      <c r="O65" s="28">
        <f t="shared" si="15"/>
        <v>0</v>
      </c>
      <c r="P65" s="28">
        <f t="shared" si="15"/>
        <v>536</v>
      </c>
      <c r="Q65" s="28">
        <f t="shared" si="15"/>
        <v>216</v>
      </c>
      <c r="R65" s="28">
        <f t="shared" si="15"/>
        <v>0</v>
      </c>
      <c r="S65" s="28">
        <f t="shared" si="15"/>
        <v>0</v>
      </c>
      <c r="T65" s="28">
        <f t="shared" si="15"/>
        <v>0</v>
      </c>
      <c r="U65" s="28">
        <f t="shared" si="15"/>
        <v>0</v>
      </c>
      <c r="V65" s="28">
        <f t="shared" si="15"/>
        <v>0</v>
      </c>
      <c r="W65" s="29">
        <f t="shared" si="15"/>
        <v>0</v>
      </c>
      <c r="X65" s="96">
        <f t="shared" si="11"/>
        <v>14699</v>
      </c>
      <c r="Y65" s="29">
        <f t="shared" si="11"/>
        <v>12306</v>
      </c>
      <c r="Z65" s="96">
        <f>SUM(B65,F65,L65)</f>
        <v>13685</v>
      </c>
      <c r="AA65" s="29">
        <f>SUM(C65,G65,M65)</f>
        <v>12073</v>
      </c>
    </row>
    <row r="66" spans="1:27" ht="12" customHeight="1" x14ac:dyDescent="0.2">
      <c r="A66" s="79" t="s">
        <v>28</v>
      </c>
    </row>
    <row r="67" spans="1:27" ht="12" customHeight="1" x14ac:dyDescent="0.2">
      <c r="A67" s="77" t="s">
        <v>210</v>
      </c>
    </row>
  </sheetData>
  <mergeCells count="43">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Z4:AA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AA73"/>
  <sheetViews>
    <sheetView showGridLines="0" topLeftCell="A16" zoomScaleNormal="100" workbookViewId="0">
      <selection activeCell="B36" sqref="B36:S50"/>
    </sheetView>
  </sheetViews>
  <sheetFormatPr baseColWidth="10" defaultColWidth="11.44140625" defaultRowHeight="12" customHeight="1" x14ac:dyDescent="0.2"/>
  <cols>
    <col min="1" max="1" width="14.6640625" style="54" customWidth="1"/>
    <col min="2" max="17" width="7.6640625" style="54" customWidth="1"/>
    <col min="18" max="18" width="1" style="54" hidden="1" customWidth="1"/>
    <col min="19" max="19" width="9.6640625" style="54" hidden="1" customWidth="1"/>
    <col min="20" max="21" width="7.6640625" style="54" customWidth="1"/>
    <col min="22" max="23" width="6.44140625" style="54" hidden="1" customWidth="1"/>
    <col min="24" max="27" width="7.6640625" style="54" customWidth="1"/>
    <col min="28" max="16384" width="11.44140625" style="54"/>
  </cols>
  <sheetData>
    <row r="1" spans="1:27" s="52" customFormat="1" ht="59.25" customHeight="1" thickBot="1" x14ac:dyDescent="0.3">
      <c r="A1" s="51"/>
      <c r="B1" s="432" t="s">
        <v>241</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c r="Q2" s="112"/>
      <c r="T2" s="112"/>
      <c r="U2" s="112"/>
    </row>
    <row r="3" spans="1:27" ht="19.5" customHeight="1" thickBot="1" x14ac:dyDescent="0.35">
      <c r="A3" s="50" t="s">
        <v>242</v>
      </c>
      <c r="B3" s="2"/>
      <c r="C3" s="2"/>
      <c r="D3" s="2"/>
      <c r="E3" s="2"/>
      <c r="F3" s="2"/>
      <c r="G3" s="2"/>
      <c r="H3" s="2"/>
      <c r="I3" s="2"/>
      <c r="J3" s="2"/>
      <c r="K3" s="2"/>
      <c r="L3" s="2"/>
      <c r="M3" s="2"/>
    </row>
    <row r="4" spans="1:27"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3" t="s">
        <v>64</v>
      </c>
      <c r="S4" s="443"/>
      <c r="T4" s="402" t="s">
        <v>12</v>
      </c>
      <c r="U4" s="402"/>
      <c r="V4" s="403" t="s">
        <v>13</v>
      </c>
      <c r="W4" s="445"/>
      <c r="X4" s="417" t="s">
        <v>19</v>
      </c>
      <c r="Y4" s="403"/>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124" t="s">
        <v>10</v>
      </c>
      <c r="Z5" s="57" t="s">
        <v>9</v>
      </c>
      <c r="AA5" s="56" t="s">
        <v>10</v>
      </c>
    </row>
    <row r="6" spans="1:27" ht="12" customHeight="1" x14ac:dyDescent="0.2">
      <c r="A6" s="92">
        <v>1</v>
      </c>
      <c r="B6" s="176">
        <v>3182.0000000000023</v>
      </c>
      <c r="C6" s="176">
        <v>7324.0000000000009</v>
      </c>
      <c r="D6" s="34">
        <v>0</v>
      </c>
      <c r="E6" s="176">
        <v>59</v>
      </c>
      <c r="F6" s="176">
        <v>9427.0000000000036</v>
      </c>
      <c r="G6" s="176">
        <v>12237.000000000007</v>
      </c>
      <c r="H6" s="176">
        <v>64</v>
      </c>
      <c r="I6" s="176">
        <v>191</v>
      </c>
      <c r="J6" s="176">
        <v>467.00000000000011</v>
      </c>
      <c r="K6" s="34">
        <v>0</v>
      </c>
      <c r="L6" s="176">
        <v>7300.0000000000045</v>
      </c>
      <c r="M6" s="176">
        <v>8022.0000000000009</v>
      </c>
      <c r="N6" s="34">
        <v>0</v>
      </c>
      <c r="O6" s="176">
        <v>42</v>
      </c>
      <c r="P6" s="176">
        <v>2544.0000000000005</v>
      </c>
      <c r="Q6" s="34">
        <v>873.00000000000011</v>
      </c>
      <c r="R6" s="34"/>
      <c r="S6" s="34"/>
      <c r="T6" s="33">
        <v>14880.000000000002</v>
      </c>
      <c r="U6" s="33">
        <v>27634.000000000004</v>
      </c>
      <c r="V6" s="33">
        <v>0</v>
      </c>
      <c r="W6" s="125">
        <v>0</v>
      </c>
      <c r="X6" s="135">
        <f t="shared" ref="X6:X26" si="0">+B6+D6+F6+H6+J6+L6+N6+P6+T6</f>
        <v>37864.000000000015</v>
      </c>
      <c r="Y6" s="209">
        <f t="shared" ref="Y6:Y26" si="1">+C6+E6+G6+I6+K6+M6+O6+Q6+U6</f>
        <v>56382.000000000015</v>
      </c>
      <c r="Z6" s="135">
        <f t="shared" ref="Z6:Z26" si="2">+B6+F6+L6+T6</f>
        <v>34789.000000000015</v>
      </c>
      <c r="AA6" s="209">
        <f t="shared" ref="AA6:AA26" si="3">+C6+G6+M6+U6</f>
        <v>55217.000000000015</v>
      </c>
    </row>
    <row r="7" spans="1:27" ht="12" customHeight="1" x14ac:dyDescent="0.2">
      <c r="A7" s="92">
        <v>2</v>
      </c>
      <c r="B7" s="34">
        <v>2523.9999999999991</v>
      </c>
      <c r="C7" s="34">
        <v>4412</v>
      </c>
      <c r="D7" s="34">
        <v>0</v>
      </c>
      <c r="E7" s="34">
        <v>47</v>
      </c>
      <c r="F7" s="34">
        <v>6742.9999999999991</v>
      </c>
      <c r="G7" s="34">
        <v>8864.0000000000036</v>
      </c>
      <c r="H7" s="34">
        <v>62</v>
      </c>
      <c r="I7" s="34">
        <v>476.99999999999989</v>
      </c>
      <c r="J7" s="34">
        <v>310.00000000000011</v>
      </c>
      <c r="K7" s="34">
        <v>0</v>
      </c>
      <c r="L7" s="34">
        <v>6059.0000000000018</v>
      </c>
      <c r="M7" s="34">
        <v>4660.9999999999982</v>
      </c>
      <c r="N7" s="34">
        <v>0</v>
      </c>
      <c r="O7" s="34">
        <v>22</v>
      </c>
      <c r="P7" s="34">
        <v>873.99999999999989</v>
      </c>
      <c r="Q7" s="34">
        <v>125.99999999999999</v>
      </c>
      <c r="R7" s="34"/>
      <c r="S7" s="34"/>
      <c r="T7" s="33">
        <v>2993</v>
      </c>
      <c r="U7" s="33">
        <v>3423.0000000000005</v>
      </c>
      <c r="V7" s="33">
        <v>0</v>
      </c>
      <c r="W7" s="125">
        <v>0</v>
      </c>
      <c r="X7" s="102">
        <f t="shared" si="0"/>
        <v>19565</v>
      </c>
      <c r="Y7" s="103">
        <f t="shared" si="1"/>
        <v>22032</v>
      </c>
      <c r="Z7" s="102">
        <f t="shared" si="2"/>
        <v>18319</v>
      </c>
      <c r="AA7" s="103">
        <f t="shared" si="3"/>
        <v>21360</v>
      </c>
    </row>
    <row r="8" spans="1:27" ht="12" customHeight="1" x14ac:dyDescent="0.2">
      <c r="A8" s="93">
        <v>3</v>
      </c>
      <c r="B8" s="35">
        <v>1539.0000000000005</v>
      </c>
      <c r="C8" s="35">
        <v>2373.9999999999982</v>
      </c>
      <c r="D8" s="35">
        <v>31</v>
      </c>
      <c r="E8" s="35">
        <v>0</v>
      </c>
      <c r="F8" s="35">
        <v>5031.0000000000018</v>
      </c>
      <c r="G8" s="35">
        <v>5315.0000000000009</v>
      </c>
      <c r="H8" s="35">
        <v>148</v>
      </c>
      <c r="I8" s="35">
        <v>0</v>
      </c>
      <c r="J8" s="35">
        <v>280</v>
      </c>
      <c r="K8" s="35">
        <v>0</v>
      </c>
      <c r="L8" s="35">
        <v>3641.0000000000005</v>
      </c>
      <c r="M8" s="35">
        <v>4078.0000000000014</v>
      </c>
      <c r="N8" s="35">
        <v>0</v>
      </c>
      <c r="O8" s="35">
        <v>0</v>
      </c>
      <c r="P8" s="35">
        <v>2822.9999999999995</v>
      </c>
      <c r="Q8" s="35">
        <v>218</v>
      </c>
      <c r="R8" s="35"/>
      <c r="S8" s="35"/>
      <c r="T8" s="63">
        <v>2573</v>
      </c>
      <c r="U8" s="63">
        <v>3145.9999999999986</v>
      </c>
      <c r="V8" s="63">
        <v>0</v>
      </c>
      <c r="W8" s="126">
        <v>0</v>
      </c>
      <c r="X8" s="104">
        <f t="shared" si="0"/>
        <v>16066.000000000002</v>
      </c>
      <c r="Y8" s="105">
        <f t="shared" si="1"/>
        <v>15130.999999999998</v>
      </c>
      <c r="Z8" s="104">
        <f t="shared" si="2"/>
        <v>12784.000000000002</v>
      </c>
      <c r="AA8" s="105">
        <f t="shared" si="3"/>
        <v>14912.999999999998</v>
      </c>
    </row>
    <row r="9" spans="1:27" ht="12" customHeight="1" x14ac:dyDescent="0.2">
      <c r="A9" s="94">
        <v>4</v>
      </c>
      <c r="B9" s="34">
        <v>3159.9999999999995</v>
      </c>
      <c r="C9" s="34">
        <v>1596</v>
      </c>
      <c r="D9" s="34">
        <v>0</v>
      </c>
      <c r="E9" s="34">
        <v>0</v>
      </c>
      <c r="F9" s="34">
        <v>6400</v>
      </c>
      <c r="G9" s="34">
        <v>2944.0000000000005</v>
      </c>
      <c r="H9" s="34">
        <v>57.999999999999993</v>
      </c>
      <c r="I9" s="34">
        <v>0</v>
      </c>
      <c r="J9" s="34">
        <v>297</v>
      </c>
      <c r="K9" s="34">
        <v>0</v>
      </c>
      <c r="L9" s="34">
        <v>5205.9999999999982</v>
      </c>
      <c r="M9" s="34">
        <v>1981.0000000000002</v>
      </c>
      <c r="N9" s="34">
        <v>0</v>
      </c>
      <c r="O9" s="34">
        <v>0</v>
      </c>
      <c r="P9" s="34">
        <v>1753.9999999999998</v>
      </c>
      <c r="Q9" s="36">
        <v>219.00000000000006</v>
      </c>
      <c r="R9" s="36"/>
      <c r="S9" s="36"/>
      <c r="T9" s="74">
        <v>1282</v>
      </c>
      <c r="U9" s="74">
        <v>1617.9999999999998</v>
      </c>
      <c r="V9" s="74">
        <v>0</v>
      </c>
      <c r="W9" s="127">
        <v>0</v>
      </c>
      <c r="X9" s="106">
        <f t="shared" si="0"/>
        <v>18156.999999999996</v>
      </c>
      <c r="Y9" s="107">
        <f t="shared" si="1"/>
        <v>8358</v>
      </c>
      <c r="Z9" s="106">
        <f t="shared" si="2"/>
        <v>16047.999999999998</v>
      </c>
      <c r="AA9" s="107">
        <f t="shared" si="3"/>
        <v>8139</v>
      </c>
    </row>
    <row r="10" spans="1:27" ht="12" customHeight="1" x14ac:dyDescent="0.2">
      <c r="A10" s="92">
        <v>5</v>
      </c>
      <c r="B10" s="34">
        <v>4288</v>
      </c>
      <c r="C10" s="34">
        <v>1761</v>
      </c>
      <c r="D10" s="34">
        <v>2</v>
      </c>
      <c r="E10" s="34">
        <v>3</v>
      </c>
      <c r="F10" s="34">
        <v>9240.9999999999945</v>
      </c>
      <c r="G10" s="34">
        <v>4011.0000000000014</v>
      </c>
      <c r="H10" s="34">
        <v>154</v>
      </c>
      <c r="I10" s="34">
        <v>133</v>
      </c>
      <c r="J10" s="34">
        <v>424.00000000000006</v>
      </c>
      <c r="K10" s="34">
        <v>49</v>
      </c>
      <c r="L10" s="34">
        <v>5405</v>
      </c>
      <c r="M10" s="34">
        <v>2222.0000000000005</v>
      </c>
      <c r="N10" s="34">
        <v>0</v>
      </c>
      <c r="O10" s="34">
        <v>150</v>
      </c>
      <c r="P10" s="34">
        <v>1205.0000000000005</v>
      </c>
      <c r="Q10" s="34">
        <v>317</v>
      </c>
      <c r="R10" s="34"/>
      <c r="S10" s="34"/>
      <c r="T10" s="33">
        <v>573</v>
      </c>
      <c r="U10" s="33">
        <v>230</v>
      </c>
      <c r="V10" s="33">
        <v>0</v>
      </c>
      <c r="W10" s="125">
        <v>0</v>
      </c>
      <c r="X10" s="102">
        <f t="shared" si="0"/>
        <v>21291.999999999993</v>
      </c>
      <c r="Y10" s="103">
        <f t="shared" si="1"/>
        <v>8876.0000000000018</v>
      </c>
      <c r="Z10" s="102">
        <f t="shared" si="2"/>
        <v>19506.999999999993</v>
      </c>
      <c r="AA10" s="103">
        <f t="shared" si="3"/>
        <v>8224.0000000000018</v>
      </c>
    </row>
    <row r="11" spans="1:27" ht="12" customHeight="1" x14ac:dyDescent="0.2">
      <c r="A11" s="93">
        <v>6</v>
      </c>
      <c r="B11" s="35">
        <v>3254.0000000000014</v>
      </c>
      <c r="C11" s="35">
        <v>1993.0000000000005</v>
      </c>
      <c r="D11" s="35">
        <v>41</v>
      </c>
      <c r="E11" s="35">
        <v>6</v>
      </c>
      <c r="F11" s="35">
        <v>9920.9999999999909</v>
      </c>
      <c r="G11" s="35">
        <v>4669.9999999999973</v>
      </c>
      <c r="H11" s="35">
        <v>127</v>
      </c>
      <c r="I11" s="35">
        <v>94</v>
      </c>
      <c r="J11" s="35">
        <v>260.99999999999994</v>
      </c>
      <c r="K11" s="35">
        <v>0</v>
      </c>
      <c r="L11" s="35">
        <v>6577.0000000000027</v>
      </c>
      <c r="M11" s="35">
        <v>5517</v>
      </c>
      <c r="N11" s="35">
        <v>0</v>
      </c>
      <c r="O11" s="35">
        <v>0</v>
      </c>
      <c r="P11" s="35">
        <v>1147.0000000000002</v>
      </c>
      <c r="Q11" s="35">
        <v>282</v>
      </c>
      <c r="R11" s="35"/>
      <c r="S11" s="35"/>
      <c r="T11" s="63">
        <v>3055</v>
      </c>
      <c r="U11" s="63">
        <v>2606.9999999999995</v>
      </c>
      <c r="V11" s="63">
        <v>0</v>
      </c>
      <c r="W11" s="126">
        <v>0</v>
      </c>
      <c r="X11" s="104">
        <f t="shared" si="0"/>
        <v>24382.999999999996</v>
      </c>
      <c r="Y11" s="105">
        <f t="shared" si="1"/>
        <v>15168.999999999998</v>
      </c>
      <c r="Z11" s="104">
        <f t="shared" si="2"/>
        <v>22806.999999999996</v>
      </c>
      <c r="AA11" s="105">
        <f t="shared" si="3"/>
        <v>14786.999999999998</v>
      </c>
    </row>
    <row r="12" spans="1:27" ht="12" customHeight="1" x14ac:dyDescent="0.2">
      <c r="A12" s="94">
        <v>7</v>
      </c>
      <c r="B12" s="34">
        <v>2428</v>
      </c>
      <c r="C12" s="34">
        <v>3181.0000000000023</v>
      </c>
      <c r="D12" s="34">
        <v>0</v>
      </c>
      <c r="E12" s="34">
        <v>0</v>
      </c>
      <c r="F12" s="34">
        <v>6325.9999999999973</v>
      </c>
      <c r="G12" s="34">
        <v>7093.9999999999973</v>
      </c>
      <c r="H12" s="34">
        <v>10</v>
      </c>
      <c r="I12" s="34">
        <v>60</v>
      </c>
      <c r="J12" s="34">
        <v>190.99999999999997</v>
      </c>
      <c r="K12" s="34">
        <v>0</v>
      </c>
      <c r="L12" s="34">
        <v>4927.0000000000009</v>
      </c>
      <c r="M12" s="34">
        <v>6462.0000000000009</v>
      </c>
      <c r="N12" s="34">
        <v>0</v>
      </c>
      <c r="O12" s="34">
        <v>0</v>
      </c>
      <c r="P12" s="36">
        <v>1640.9999999999998</v>
      </c>
      <c r="Q12" s="36">
        <v>217</v>
      </c>
      <c r="R12" s="36"/>
      <c r="S12" s="36"/>
      <c r="T12" s="74">
        <v>2257</v>
      </c>
      <c r="U12" s="74">
        <v>3460.9999999999995</v>
      </c>
      <c r="V12" s="74">
        <v>0</v>
      </c>
      <c r="W12" s="127">
        <v>0</v>
      </c>
      <c r="X12" s="106">
        <f t="shared" si="0"/>
        <v>17779.999999999996</v>
      </c>
      <c r="Y12" s="107">
        <f t="shared" si="1"/>
        <v>20475</v>
      </c>
      <c r="Z12" s="106">
        <f t="shared" si="2"/>
        <v>15937.999999999996</v>
      </c>
      <c r="AA12" s="107">
        <f t="shared" si="3"/>
        <v>20198</v>
      </c>
    </row>
    <row r="13" spans="1:27" ht="12" customHeight="1" x14ac:dyDescent="0.2">
      <c r="A13" s="92">
        <v>8</v>
      </c>
      <c r="B13" s="34">
        <v>2837</v>
      </c>
      <c r="C13" s="34">
        <v>3250.0000000000009</v>
      </c>
      <c r="D13" s="34">
        <v>27</v>
      </c>
      <c r="E13" s="34">
        <v>20</v>
      </c>
      <c r="F13" s="34">
        <v>7215.9999999999945</v>
      </c>
      <c r="G13" s="34">
        <v>6661.9999999999991</v>
      </c>
      <c r="H13" s="34">
        <v>221</v>
      </c>
      <c r="I13" s="34">
        <v>98</v>
      </c>
      <c r="J13" s="34">
        <v>135</v>
      </c>
      <c r="K13" s="34">
        <v>0</v>
      </c>
      <c r="L13" s="34">
        <v>3771.0000000000014</v>
      </c>
      <c r="M13" s="34">
        <v>4120</v>
      </c>
      <c r="N13" s="34">
        <v>0</v>
      </c>
      <c r="O13" s="34">
        <v>0</v>
      </c>
      <c r="P13" s="34">
        <v>1662</v>
      </c>
      <c r="Q13" s="34">
        <v>73</v>
      </c>
      <c r="R13" s="34"/>
      <c r="S13" s="34"/>
      <c r="T13" s="33">
        <v>5021</v>
      </c>
      <c r="U13" s="33">
        <v>2806.9999999999991</v>
      </c>
      <c r="V13" s="33">
        <v>0</v>
      </c>
      <c r="W13" s="125">
        <v>0</v>
      </c>
      <c r="X13" s="102">
        <f t="shared" si="0"/>
        <v>20889.999999999996</v>
      </c>
      <c r="Y13" s="103">
        <f t="shared" si="1"/>
        <v>17030</v>
      </c>
      <c r="Z13" s="102">
        <f t="shared" si="2"/>
        <v>18844.999999999996</v>
      </c>
      <c r="AA13" s="103">
        <f t="shared" si="3"/>
        <v>16839</v>
      </c>
    </row>
    <row r="14" spans="1:27" ht="12" customHeight="1" x14ac:dyDescent="0.2">
      <c r="A14" s="93">
        <v>9</v>
      </c>
      <c r="B14" s="35">
        <v>2735.9999999999991</v>
      </c>
      <c r="C14" s="35">
        <v>6901.00000000001</v>
      </c>
      <c r="D14" s="35">
        <v>24</v>
      </c>
      <c r="E14" s="35">
        <v>7</v>
      </c>
      <c r="F14" s="35">
        <v>6132.0000000000009</v>
      </c>
      <c r="G14" s="35">
        <v>11844.999999999998</v>
      </c>
      <c r="H14" s="35">
        <v>369</v>
      </c>
      <c r="I14" s="35">
        <v>266</v>
      </c>
      <c r="J14" s="35">
        <v>174.99999999999997</v>
      </c>
      <c r="K14" s="35">
        <v>41</v>
      </c>
      <c r="L14" s="35">
        <v>3715.9999999999977</v>
      </c>
      <c r="M14" s="35">
        <v>6938.0000000000027</v>
      </c>
      <c r="N14" s="35">
        <v>0</v>
      </c>
      <c r="O14" s="35">
        <v>58</v>
      </c>
      <c r="P14" s="35">
        <v>282</v>
      </c>
      <c r="Q14" s="35">
        <v>205.00000000000003</v>
      </c>
      <c r="R14" s="35"/>
      <c r="S14" s="35"/>
      <c r="T14" s="63">
        <v>3070</v>
      </c>
      <c r="U14" s="63">
        <v>3705.9999999999995</v>
      </c>
      <c r="V14" s="63">
        <v>0</v>
      </c>
      <c r="W14" s="126">
        <v>0</v>
      </c>
      <c r="X14" s="104">
        <f t="shared" si="0"/>
        <v>16504</v>
      </c>
      <c r="Y14" s="105">
        <f t="shared" si="1"/>
        <v>29967.000000000011</v>
      </c>
      <c r="Z14" s="104">
        <f t="shared" si="2"/>
        <v>15653.999999999998</v>
      </c>
      <c r="AA14" s="105">
        <f t="shared" si="3"/>
        <v>29390.000000000011</v>
      </c>
    </row>
    <row r="15" spans="1:27" ht="12" customHeight="1" x14ac:dyDescent="0.2">
      <c r="A15" s="94">
        <v>10</v>
      </c>
      <c r="B15" s="36">
        <v>2755</v>
      </c>
      <c r="C15" s="36">
        <v>9345.9999999999964</v>
      </c>
      <c r="D15" s="34">
        <v>0</v>
      </c>
      <c r="E15" s="34">
        <v>0</v>
      </c>
      <c r="F15" s="36">
        <v>6323.0000000000009</v>
      </c>
      <c r="G15" s="36">
        <v>17109.999999999996</v>
      </c>
      <c r="H15" s="36">
        <v>48</v>
      </c>
      <c r="I15" s="34">
        <v>0</v>
      </c>
      <c r="J15" s="36">
        <v>138</v>
      </c>
      <c r="K15" s="34">
        <v>0</v>
      </c>
      <c r="L15" s="36">
        <v>6057</v>
      </c>
      <c r="M15" s="36">
        <v>12453.000000000011</v>
      </c>
      <c r="N15" s="34">
        <v>0</v>
      </c>
      <c r="O15" s="34">
        <v>0</v>
      </c>
      <c r="P15" s="36">
        <v>498</v>
      </c>
      <c r="Q15" s="36">
        <v>162</v>
      </c>
      <c r="R15" s="36"/>
      <c r="S15" s="36"/>
      <c r="T15" s="74">
        <v>3374</v>
      </c>
      <c r="U15" s="74">
        <v>3920.9999999999991</v>
      </c>
      <c r="V15" s="74">
        <v>0</v>
      </c>
      <c r="W15" s="127">
        <v>0</v>
      </c>
      <c r="X15" s="106">
        <f t="shared" si="0"/>
        <v>19193</v>
      </c>
      <c r="Y15" s="107">
        <f t="shared" si="1"/>
        <v>42992</v>
      </c>
      <c r="Z15" s="106">
        <f t="shared" si="2"/>
        <v>18509</v>
      </c>
      <c r="AA15" s="107">
        <f t="shared" si="3"/>
        <v>42830</v>
      </c>
    </row>
    <row r="16" spans="1:27" ht="12" customHeight="1" x14ac:dyDescent="0.2">
      <c r="A16" s="92">
        <v>11</v>
      </c>
      <c r="B16" s="34">
        <v>1761</v>
      </c>
      <c r="C16" s="34">
        <v>3185.0000000000014</v>
      </c>
      <c r="D16" s="34">
        <v>0</v>
      </c>
      <c r="E16" s="34">
        <v>0</v>
      </c>
      <c r="F16" s="34">
        <v>6907.9999999999945</v>
      </c>
      <c r="G16" s="34">
        <v>7094.0000000000009</v>
      </c>
      <c r="H16" s="34">
        <v>0</v>
      </c>
      <c r="I16" s="34">
        <v>59</v>
      </c>
      <c r="J16" s="34">
        <v>157.99999999999997</v>
      </c>
      <c r="K16" s="34">
        <v>58</v>
      </c>
      <c r="L16" s="34">
        <v>3595</v>
      </c>
      <c r="M16" s="34">
        <v>4510.9999999999982</v>
      </c>
      <c r="N16" s="34">
        <v>0</v>
      </c>
      <c r="O16" s="34">
        <v>0</v>
      </c>
      <c r="P16" s="34">
        <v>669</v>
      </c>
      <c r="Q16" s="34">
        <v>459.99999999999994</v>
      </c>
      <c r="R16" s="34"/>
      <c r="S16" s="34"/>
      <c r="T16" s="34">
        <v>0</v>
      </c>
      <c r="U16" s="33">
        <v>1116</v>
      </c>
      <c r="V16" s="33">
        <v>0</v>
      </c>
      <c r="W16" s="125">
        <v>0</v>
      </c>
      <c r="X16" s="102">
        <f t="shared" si="0"/>
        <v>13090.999999999995</v>
      </c>
      <c r="Y16" s="103">
        <f t="shared" si="1"/>
        <v>16483</v>
      </c>
      <c r="Z16" s="102">
        <f t="shared" si="2"/>
        <v>12263.999999999995</v>
      </c>
      <c r="AA16" s="103">
        <f t="shared" si="3"/>
        <v>15906</v>
      </c>
    </row>
    <row r="17" spans="1:27" ht="12" customHeight="1" x14ac:dyDescent="0.2">
      <c r="A17" s="93">
        <v>12</v>
      </c>
      <c r="B17" s="35">
        <v>2201.0000000000005</v>
      </c>
      <c r="C17" s="35">
        <v>2254.9999999999995</v>
      </c>
      <c r="D17" s="35">
        <v>0</v>
      </c>
      <c r="E17" s="35">
        <v>0</v>
      </c>
      <c r="F17" s="35">
        <v>5614.0000000000055</v>
      </c>
      <c r="G17" s="35">
        <v>4631.0000000000009</v>
      </c>
      <c r="H17" s="35">
        <v>61</v>
      </c>
      <c r="I17" s="35">
        <v>37</v>
      </c>
      <c r="J17" s="35">
        <v>233.00000000000003</v>
      </c>
      <c r="K17" s="35">
        <v>0</v>
      </c>
      <c r="L17" s="35">
        <v>2560.9999999999995</v>
      </c>
      <c r="M17" s="35">
        <v>2656</v>
      </c>
      <c r="N17" s="35">
        <v>0</v>
      </c>
      <c r="O17" s="35">
        <v>0</v>
      </c>
      <c r="P17" s="35">
        <v>457.00000000000006</v>
      </c>
      <c r="Q17" s="35">
        <v>89</v>
      </c>
      <c r="R17" s="35"/>
      <c r="S17" s="35"/>
      <c r="T17" s="35">
        <v>0</v>
      </c>
      <c r="U17" s="63">
        <v>2215</v>
      </c>
      <c r="V17" s="63">
        <v>0</v>
      </c>
      <c r="W17" s="126">
        <v>0</v>
      </c>
      <c r="X17" s="104">
        <f t="shared" si="0"/>
        <v>11127.000000000005</v>
      </c>
      <c r="Y17" s="105">
        <f t="shared" si="1"/>
        <v>11883</v>
      </c>
      <c r="Z17" s="104">
        <f t="shared" si="2"/>
        <v>10376.000000000005</v>
      </c>
      <c r="AA17" s="105">
        <f t="shared" si="3"/>
        <v>11757</v>
      </c>
    </row>
    <row r="18" spans="1:27" ht="12" customHeight="1" x14ac:dyDescent="0.2">
      <c r="A18" s="94">
        <v>13</v>
      </c>
      <c r="B18" s="36">
        <v>2520.9999999999986</v>
      </c>
      <c r="C18" s="36">
        <v>1672</v>
      </c>
      <c r="D18" s="34">
        <v>0</v>
      </c>
      <c r="E18" s="34">
        <v>0</v>
      </c>
      <c r="F18" s="36">
        <v>7616</v>
      </c>
      <c r="G18" s="36">
        <v>3537</v>
      </c>
      <c r="H18" s="34">
        <v>0</v>
      </c>
      <c r="I18" s="34">
        <v>0</v>
      </c>
      <c r="J18" s="36">
        <v>133.00000000000003</v>
      </c>
      <c r="K18" s="34">
        <v>0</v>
      </c>
      <c r="L18" s="36">
        <v>7292.9999999999964</v>
      </c>
      <c r="M18" s="36">
        <v>2811.9999999999995</v>
      </c>
      <c r="N18" s="34">
        <v>0</v>
      </c>
      <c r="O18" s="34">
        <v>0</v>
      </c>
      <c r="P18" s="36">
        <v>425.99999999999994</v>
      </c>
      <c r="Q18" s="36">
        <v>97</v>
      </c>
      <c r="R18" s="36"/>
      <c r="S18" s="36"/>
      <c r="T18" s="74">
        <v>852</v>
      </c>
      <c r="U18" s="34">
        <v>0</v>
      </c>
      <c r="V18" s="74">
        <v>0</v>
      </c>
      <c r="W18" s="127">
        <v>0</v>
      </c>
      <c r="X18" s="106">
        <f t="shared" si="0"/>
        <v>18840.999999999993</v>
      </c>
      <c r="Y18" s="107">
        <f t="shared" si="1"/>
        <v>8118</v>
      </c>
      <c r="Z18" s="106">
        <f t="shared" si="2"/>
        <v>18281.999999999993</v>
      </c>
      <c r="AA18" s="107">
        <f t="shared" si="3"/>
        <v>8021</v>
      </c>
    </row>
    <row r="19" spans="1:27" ht="12" customHeight="1" x14ac:dyDescent="0.2">
      <c r="A19" s="92">
        <v>14</v>
      </c>
      <c r="B19" s="34">
        <v>1421.9999999999998</v>
      </c>
      <c r="C19" s="34">
        <v>1906.0000000000002</v>
      </c>
      <c r="D19" s="34">
        <v>0</v>
      </c>
      <c r="E19" s="34">
        <v>0</v>
      </c>
      <c r="F19" s="34">
        <v>3707.0000000000005</v>
      </c>
      <c r="G19" s="34">
        <v>3310.0000000000005</v>
      </c>
      <c r="H19" s="34">
        <v>60</v>
      </c>
      <c r="I19" s="34">
        <v>138</v>
      </c>
      <c r="J19" s="34">
        <v>157.99999999999994</v>
      </c>
      <c r="K19" s="34">
        <v>0</v>
      </c>
      <c r="L19" s="34">
        <v>2172.0000000000014</v>
      </c>
      <c r="M19" s="34">
        <v>1852.9999999999998</v>
      </c>
      <c r="N19" s="34">
        <v>0</v>
      </c>
      <c r="O19" s="34">
        <v>0</v>
      </c>
      <c r="P19" s="34">
        <v>615</v>
      </c>
      <c r="Q19" s="34">
        <v>125.00000000000001</v>
      </c>
      <c r="R19" s="34"/>
      <c r="S19" s="34"/>
      <c r="T19" s="33">
        <v>117</v>
      </c>
      <c r="U19" s="34">
        <v>0</v>
      </c>
      <c r="V19" s="33">
        <v>0</v>
      </c>
      <c r="W19" s="125">
        <v>0</v>
      </c>
      <c r="X19" s="102">
        <f t="shared" si="0"/>
        <v>8251.0000000000018</v>
      </c>
      <c r="Y19" s="103">
        <f t="shared" si="1"/>
        <v>7332.0000000000009</v>
      </c>
      <c r="Z19" s="102">
        <f t="shared" si="2"/>
        <v>7418.0000000000018</v>
      </c>
      <c r="AA19" s="103">
        <f t="shared" si="3"/>
        <v>7069.0000000000009</v>
      </c>
    </row>
    <row r="20" spans="1:27" ht="12" customHeight="1" x14ac:dyDescent="0.2">
      <c r="A20" s="93">
        <v>15</v>
      </c>
      <c r="B20" s="35">
        <v>1479.0000000000007</v>
      </c>
      <c r="C20" s="35">
        <v>2732.0000000000014</v>
      </c>
      <c r="D20" s="35">
        <v>19</v>
      </c>
      <c r="E20" s="35">
        <v>24</v>
      </c>
      <c r="F20" s="35">
        <v>5260.0000000000027</v>
      </c>
      <c r="G20" s="35">
        <v>5501</v>
      </c>
      <c r="H20" s="35">
        <v>80</v>
      </c>
      <c r="I20" s="35">
        <v>169</v>
      </c>
      <c r="J20" s="35">
        <v>71.999999999999986</v>
      </c>
      <c r="K20" s="35">
        <v>0</v>
      </c>
      <c r="L20" s="35">
        <v>2772</v>
      </c>
      <c r="M20" s="35">
        <v>3658.0000000000018</v>
      </c>
      <c r="N20" s="35">
        <v>0</v>
      </c>
      <c r="O20" s="35">
        <v>0</v>
      </c>
      <c r="P20" s="205">
        <v>246.00000000000003</v>
      </c>
      <c r="Q20" s="35">
        <v>484.99999999999994</v>
      </c>
      <c r="R20" s="35"/>
      <c r="S20" s="35"/>
      <c r="T20" s="63">
        <v>285.00000000000006</v>
      </c>
      <c r="U20" s="63">
        <v>747.00000000000011</v>
      </c>
      <c r="V20" s="63">
        <v>0</v>
      </c>
      <c r="W20" s="126">
        <v>0</v>
      </c>
      <c r="X20" s="104">
        <f t="shared" si="0"/>
        <v>10213.000000000004</v>
      </c>
      <c r="Y20" s="105">
        <f t="shared" si="1"/>
        <v>13316.000000000004</v>
      </c>
      <c r="Z20" s="104">
        <f t="shared" si="2"/>
        <v>9796.0000000000036</v>
      </c>
      <c r="AA20" s="105">
        <f t="shared" si="3"/>
        <v>12638.000000000004</v>
      </c>
    </row>
    <row r="21" spans="1:27" ht="12" customHeight="1" x14ac:dyDescent="0.2">
      <c r="A21" s="94">
        <v>16</v>
      </c>
      <c r="B21" s="36">
        <v>1728.9999999999998</v>
      </c>
      <c r="C21" s="36">
        <v>2286.0000000000009</v>
      </c>
      <c r="D21" s="36">
        <v>7</v>
      </c>
      <c r="E21" s="34">
        <v>0</v>
      </c>
      <c r="F21" s="36">
        <v>5217</v>
      </c>
      <c r="G21" s="36">
        <v>3936.0000000000018</v>
      </c>
      <c r="H21" s="36">
        <v>143.00000000000003</v>
      </c>
      <c r="I21" s="36">
        <v>56</v>
      </c>
      <c r="J21" s="36">
        <v>52</v>
      </c>
      <c r="K21" s="34">
        <v>0</v>
      </c>
      <c r="L21" s="36">
        <v>861.00000000000023</v>
      </c>
      <c r="M21" s="36">
        <v>3136</v>
      </c>
      <c r="N21" s="34">
        <v>0</v>
      </c>
      <c r="O21" s="34">
        <v>0</v>
      </c>
      <c r="P21" s="36">
        <v>202</v>
      </c>
      <c r="Q21" s="34">
        <v>0</v>
      </c>
      <c r="R21" s="36"/>
      <c r="S21" s="36"/>
      <c r="T21" s="34">
        <v>0</v>
      </c>
      <c r="U21" s="74">
        <v>380</v>
      </c>
      <c r="V21" s="74">
        <v>0</v>
      </c>
      <c r="W21" s="127">
        <v>0</v>
      </c>
      <c r="X21" s="106">
        <f t="shared" si="0"/>
        <v>8211</v>
      </c>
      <c r="Y21" s="107">
        <f t="shared" si="1"/>
        <v>9794.0000000000036</v>
      </c>
      <c r="Z21" s="106">
        <f t="shared" si="2"/>
        <v>7807</v>
      </c>
      <c r="AA21" s="107">
        <f t="shared" si="3"/>
        <v>9738.0000000000036</v>
      </c>
    </row>
    <row r="22" spans="1:27" ht="12" customHeight="1" x14ac:dyDescent="0.2">
      <c r="A22" s="92">
        <v>17</v>
      </c>
      <c r="B22" s="34">
        <v>1883.9999999999991</v>
      </c>
      <c r="C22" s="34">
        <v>3192.9999999999991</v>
      </c>
      <c r="D22" s="34">
        <v>2</v>
      </c>
      <c r="E22" s="34">
        <v>0</v>
      </c>
      <c r="F22" s="34">
        <v>6317.0000000000018</v>
      </c>
      <c r="G22" s="34">
        <v>6704.0000000000027</v>
      </c>
      <c r="H22" s="34">
        <v>165</v>
      </c>
      <c r="I22" s="34">
        <v>0</v>
      </c>
      <c r="J22" s="34">
        <v>317</v>
      </c>
      <c r="K22" s="34">
        <v>20</v>
      </c>
      <c r="L22" s="34">
        <v>3839.9999999999973</v>
      </c>
      <c r="M22" s="34">
        <v>4660.0000000000009</v>
      </c>
      <c r="N22" s="34">
        <v>0</v>
      </c>
      <c r="O22" s="34">
        <v>0</v>
      </c>
      <c r="P22" s="34">
        <v>984.00000000000011</v>
      </c>
      <c r="Q22" s="34">
        <v>0</v>
      </c>
      <c r="R22" s="34"/>
      <c r="S22" s="34"/>
      <c r="T22" s="33">
        <v>592</v>
      </c>
      <c r="U22" s="33">
        <v>602</v>
      </c>
      <c r="V22" s="33">
        <v>0</v>
      </c>
      <c r="W22" s="125">
        <v>0</v>
      </c>
      <c r="X22" s="102">
        <f t="shared" si="0"/>
        <v>14100.999999999996</v>
      </c>
      <c r="Y22" s="103">
        <f t="shared" si="1"/>
        <v>15179.000000000004</v>
      </c>
      <c r="Z22" s="102">
        <f t="shared" si="2"/>
        <v>12632.999999999996</v>
      </c>
      <c r="AA22" s="103">
        <f t="shared" si="3"/>
        <v>15159.000000000004</v>
      </c>
    </row>
    <row r="23" spans="1:27" ht="12" customHeight="1" x14ac:dyDescent="0.2">
      <c r="A23" s="93">
        <v>18</v>
      </c>
      <c r="B23" s="35">
        <v>1883.9999999999986</v>
      </c>
      <c r="C23" s="35">
        <v>3232.9999999999995</v>
      </c>
      <c r="D23" s="35">
        <v>139</v>
      </c>
      <c r="E23" s="35">
        <v>0</v>
      </c>
      <c r="F23" s="35">
        <v>5717.0000000000036</v>
      </c>
      <c r="G23" s="35">
        <v>7098.0000000000045</v>
      </c>
      <c r="H23" s="35">
        <v>258</v>
      </c>
      <c r="I23" s="35">
        <v>0</v>
      </c>
      <c r="J23" s="35">
        <v>147</v>
      </c>
      <c r="K23" s="35">
        <v>0</v>
      </c>
      <c r="L23" s="35">
        <v>5712.9999999999955</v>
      </c>
      <c r="M23" s="35">
        <v>4979</v>
      </c>
      <c r="N23" s="35">
        <v>0</v>
      </c>
      <c r="O23" s="35">
        <v>0</v>
      </c>
      <c r="P23" s="35">
        <v>633</v>
      </c>
      <c r="Q23" s="35">
        <v>101</v>
      </c>
      <c r="R23" s="35"/>
      <c r="S23" s="35"/>
      <c r="T23" s="63">
        <v>332</v>
      </c>
      <c r="U23" s="63">
        <v>587.99999999999989</v>
      </c>
      <c r="V23" s="63">
        <v>0</v>
      </c>
      <c r="W23" s="126">
        <v>0</v>
      </c>
      <c r="X23" s="104">
        <f t="shared" si="0"/>
        <v>14822.999999999996</v>
      </c>
      <c r="Y23" s="105">
        <f t="shared" si="1"/>
        <v>15999.000000000004</v>
      </c>
      <c r="Z23" s="104">
        <f t="shared" si="2"/>
        <v>13645.999999999996</v>
      </c>
      <c r="AA23" s="105">
        <f t="shared" si="3"/>
        <v>15898.000000000004</v>
      </c>
    </row>
    <row r="24" spans="1:27" ht="12" customHeight="1" x14ac:dyDescent="0.2">
      <c r="A24" s="94">
        <v>19</v>
      </c>
      <c r="B24" s="36">
        <v>4238.9999999999991</v>
      </c>
      <c r="C24" s="36">
        <v>1623.9999999999998</v>
      </c>
      <c r="D24" s="36">
        <v>60</v>
      </c>
      <c r="E24" s="34">
        <v>0</v>
      </c>
      <c r="F24" s="36">
        <v>9459.9999999999909</v>
      </c>
      <c r="G24" s="36">
        <v>4342.0000000000018</v>
      </c>
      <c r="H24" s="36">
        <v>227</v>
      </c>
      <c r="I24" s="34">
        <v>0</v>
      </c>
      <c r="J24" s="36">
        <v>373.99999999999989</v>
      </c>
      <c r="K24" s="36">
        <v>63</v>
      </c>
      <c r="L24" s="36">
        <v>2965.0000000000023</v>
      </c>
      <c r="M24" s="36">
        <v>3093.9999999999995</v>
      </c>
      <c r="N24" s="34">
        <v>0</v>
      </c>
      <c r="O24" s="34">
        <v>0</v>
      </c>
      <c r="P24" s="36">
        <v>817</v>
      </c>
      <c r="Q24" s="36">
        <v>252.00000000000006</v>
      </c>
      <c r="R24" s="36"/>
      <c r="S24" s="36"/>
      <c r="T24" s="74">
        <v>36</v>
      </c>
      <c r="U24" s="74">
        <v>284</v>
      </c>
      <c r="V24" s="74">
        <v>0</v>
      </c>
      <c r="W24" s="127">
        <v>0</v>
      </c>
      <c r="X24" s="106">
        <f t="shared" si="0"/>
        <v>18177.999999999993</v>
      </c>
      <c r="Y24" s="107">
        <f t="shared" si="1"/>
        <v>9659.0000000000018</v>
      </c>
      <c r="Z24" s="106">
        <f t="shared" si="2"/>
        <v>16699.999999999993</v>
      </c>
      <c r="AA24" s="107">
        <f t="shared" si="3"/>
        <v>9344.0000000000018</v>
      </c>
    </row>
    <row r="25" spans="1:27" ht="12" customHeight="1" x14ac:dyDescent="0.2">
      <c r="A25" s="92">
        <v>20</v>
      </c>
      <c r="B25" s="34">
        <v>2673.0000000000005</v>
      </c>
      <c r="C25" s="34">
        <v>3364.9999999999995</v>
      </c>
      <c r="D25" s="34">
        <v>0</v>
      </c>
      <c r="E25" s="34">
        <v>0</v>
      </c>
      <c r="F25" s="34">
        <v>7956</v>
      </c>
      <c r="G25" s="34">
        <v>7356</v>
      </c>
      <c r="H25" s="34">
        <v>64</v>
      </c>
      <c r="I25" s="34">
        <v>0</v>
      </c>
      <c r="J25" s="34">
        <v>285</v>
      </c>
      <c r="K25" s="34">
        <v>0</v>
      </c>
      <c r="L25" s="34">
        <v>1167</v>
      </c>
      <c r="M25" s="34">
        <v>4974</v>
      </c>
      <c r="N25" s="34">
        <v>0</v>
      </c>
      <c r="O25" s="34">
        <v>0</v>
      </c>
      <c r="P25" s="34">
        <v>564</v>
      </c>
      <c r="Q25" s="34">
        <v>91</v>
      </c>
      <c r="R25" s="34"/>
      <c r="S25" s="34"/>
      <c r="T25" s="33">
        <v>243</v>
      </c>
      <c r="U25" s="33">
        <v>1028</v>
      </c>
      <c r="V25" s="204">
        <v>0</v>
      </c>
      <c r="W25" s="207">
        <v>0</v>
      </c>
      <c r="X25" s="102">
        <f t="shared" si="0"/>
        <v>12952</v>
      </c>
      <c r="Y25" s="103">
        <f t="shared" si="1"/>
        <v>16814</v>
      </c>
      <c r="Z25" s="102">
        <f t="shared" si="2"/>
        <v>12039</v>
      </c>
      <c r="AA25" s="103">
        <f t="shared" si="3"/>
        <v>16723</v>
      </c>
    </row>
    <row r="26" spans="1:27" ht="12" customHeight="1" x14ac:dyDescent="0.2">
      <c r="A26" s="93">
        <v>21</v>
      </c>
      <c r="B26" s="35">
        <v>3323.9999999999991</v>
      </c>
      <c r="C26" s="35">
        <v>1687.9999999999998</v>
      </c>
      <c r="D26" s="35">
        <v>26</v>
      </c>
      <c r="E26" s="35">
        <v>0</v>
      </c>
      <c r="F26" s="35">
        <v>9519</v>
      </c>
      <c r="G26" s="35">
        <v>3287.0000000000005</v>
      </c>
      <c r="H26" s="35">
        <v>86</v>
      </c>
      <c r="I26" s="35">
        <v>0</v>
      </c>
      <c r="J26" s="35">
        <v>311.99999999999994</v>
      </c>
      <c r="K26" s="35">
        <v>0</v>
      </c>
      <c r="L26" s="35">
        <v>4799.0000000000009</v>
      </c>
      <c r="M26" s="35">
        <v>1963</v>
      </c>
      <c r="N26" s="35">
        <v>0</v>
      </c>
      <c r="O26" s="35">
        <v>0</v>
      </c>
      <c r="P26" s="35">
        <v>1145</v>
      </c>
      <c r="Q26" s="35">
        <v>165</v>
      </c>
      <c r="R26" s="35"/>
      <c r="S26" s="35"/>
      <c r="T26" s="63">
        <v>512</v>
      </c>
      <c r="U26" s="63">
        <v>188</v>
      </c>
      <c r="V26" s="184">
        <v>0</v>
      </c>
      <c r="W26" s="208">
        <v>0</v>
      </c>
      <c r="X26" s="104">
        <f t="shared" si="0"/>
        <v>19723</v>
      </c>
      <c r="Y26" s="105">
        <f t="shared" si="1"/>
        <v>7291</v>
      </c>
      <c r="Z26" s="104">
        <f t="shared" si="2"/>
        <v>18154</v>
      </c>
      <c r="AA26" s="105">
        <f t="shared" si="3"/>
        <v>7126</v>
      </c>
    </row>
    <row r="27" spans="1:27" ht="12" customHeight="1" thickBot="1" x14ac:dyDescent="0.25">
      <c r="A27" s="95" t="s">
        <v>17</v>
      </c>
      <c r="B27" s="28">
        <f>SUM(B6:B26)</f>
        <v>53820</v>
      </c>
      <c r="C27" s="28">
        <f t="shared" ref="C27:AA27" si="4">SUM(C6:C26)</f>
        <v>69277.000000000015</v>
      </c>
      <c r="D27" s="28">
        <f t="shared" si="4"/>
        <v>378</v>
      </c>
      <c r="E27" s="28">
        <f t="shared" si="4"/>
        <v>166</v>
      </c>
      <c r="F27" s="28">
        <f t="shared" si="4"/>
        <v>146050.99999999997</v>
      </c>
      <c r="G27" s="28">
        <f t="shared" si="4"/>
        <v>137548</v>
      </c>
      <c r="H27" s="28">
        <f t="shared" si="4"/>
        <v>2405</v>
      </c>
      <c r="I27" s="28">
        <f t="shared" si="4"/>
        <v>1778</v>
      </c>
      <c r="J27" s="28">
        <f t="shared" si="4"/>
        <v>4919</v>
      </c>
      <c r="K27" s="28">
        <f t="shared" si="4"/>
        <v>231</v>
      </c>
      <c r="L27" s="28">
        <f t="shared" si="4"/>
        <v>90397</v>
      </c>
      <c r="M27" s="28">
        <f t="shared" si="4"/>
        <v>94750.000000000015</v>
      </c>
      <c r="N27" s="28">
        <f t="shared" si="4"/>
        <v>0</v>
      </c>
      <c r="O27" s="28">
        <f t="shared" si="4"/>
        <v>272</v>
      </c>
      <c r="P27" s="28">
        <f t="shared" si="4"/>
        <v>21188</v>
      </c>
      <c r="Q27" s="28">
        <f t="shared" si="4"/>
        <v>4557</v>
      </c>
      <c r="R27" s="28">
        <f t="shared" si="4"/>
        <v>0</v>
      </c>
      <c r="S27" s="28">
        <f t="shared" si="4"/>
        <v>0</v>
      </c>
      <c r="T27" s="28">
        <f t="shared" si="4"/>
        <v>42047</v>
      </c>
      <c r="U27" s="28">
        <f t="shared" si="4"/>
        <v>59701</v>
      </c>
      <c r="V27" s="191">
        <f t="shared" si="4"/>
        <v>0</v>
      </c>
      <c r="W27" s="192">
        <f t="shared" si="4"/>
        <v>0</v>
      </c>
      <c r="X27" s="96">
        <f t="shared" si="4"/>
        <v>361205</v>
      </c>
      <c r="Y27" s="29">
        <f t="shared" si="4"/>
        <v>368280</v>
      </c>
      <c r="Z27" s="96">
        <f t="shared" si="4"/>
        <v>332315</v>
      </c>
      <c r="AA27" s="29">
        <f t="shared" si="4"/>
        <v>361276</v>
      </c>
    </row>
    <row r="28" spans="1:27" ht="12" customHeight="1" x14ac:dyDescent="0.2">
      <c r="A28" s="97" t="s">
        <v>18</v>
      </c>
      <c r="B28" s="37">
        <v>505</v>
      </c>
      <c r="C28" s="34">
        <v>0</v>
      </c>
      <c r="D28" s="37">
        <v>98</v>
      </c>
      <c r="E28" s="34">
        <v>0</v>
      </c>
      <c r="F28" s="37">
        <v>1494</v>
      </c>
      <c r="G28" s="34">
        <v>0</v>
      </c>
      <c r="H28" s="37">
        <v>42</v>
      </c>
      <c r="I28" s="34">
        <v>0</v>
      </c>
      <c r="J28" s="34">
        <v>0</v>
      </c>
      <c r="K28" s="34">
        <v>0</v>
      </c>
      <c r="L28" s="37">
        <v>6273.9999999999982</v>
      </c>
      <c r="M28" s="34">
        <v>0</v>
      </c>
      <c r="N28" s="34">
        <v>0</v>
      </c>
      <c r="O28" s="34">
        <v>0</v>
      </c>
      <c r="P28" s="37">
        <v>2687.0000000000009</v>
      </c>
      <c r="Q28" s="34">
        <v>0</v>
      </c>
      <c r="R28" s="37"/>
      <c r="S28" s="37"/>
      <c r="T28" s="184">
        <v>8001</v>
      </c>
      <c r="U28" s="34">
        <v>0</v>
      </c>
      <c r="V28" s="184">
        <v>0</v>
      </c>
      <c r="W28" s="208">
        <v>0</v>
      </c>
      <c r="X28" s="189">
        <f>SUM(B28,D28,F28,H28,J28,L28,N28,P28,T28)</f>
        <v>19101</v>
      </c>
      <c r="Y28" s="188">
        <f>SUM(C28,E28,G28,I28,K28,M28,O28,Q28,U28)</f>
        <v>0</v>
      </c>
      <c r="Z28" s="189">
        <f>SUM(B28,F28,L28,T28)</f>
        <v>16273.999999999998</v>
      </c>
      <c r="AA28" s="188">
        <f>SUM(C28,G28,M28,U28)</f>
        <v>0</v>
      </c>
    </row>
    <row r="29" spans="1:27" ht="12" customHeight="1" thickBot="1" x14ac:dyDescent="0.25">
      <c r="A29" s="95" t="s">
        <v>19</v>
      </c>
      <c r="B29" s="28">
        <f>SUM(B27:B28)</f>
        <v>54325</v>
      </c>
      <c r="C29" s="28">
        <f t="shared" ref="C29:U29" si="5">SUM(C27:C28)</f>
        <v>69277.000000000015</v>
      </c>
      <c r="D29" s="28">
        <f>SUM(D27:D28)</f>
        <v>476</v>
      </c>
      <c r="E29" s="28">
        <f t="shared" si="5"/>
        <v>166</v>
      </c>
      <c r="F29" s="28">
        <f t="shared" si="5"/>
        <v>147544.99999999997</v>
      </c>
      <c r="G29" s="28">
        <f t="shared" si="5"/>
        <v>137548</v>
      </c>
      <c r="H29" s="28">
        <f t="shared" si="5"/>
        <v>2447</v>
      </c>
      <c r="I29" s="28">
        <f t="shared" si="5"/>
        <v>1778</v>
      </c>
      <c r="J29" s="28">
        <f t="shared" si="5"/>
        <v>4919</v>
      </c>
      <c r="K29" s="28">
        <f t="shared" si="5"/>
        <v>231</v>
      </c>
      <c r="L29" s="28">
        <f t="shared" si="5"/>
        <v>96671</v>
      </c>
      <c r="M29" s="28">
        <f t="shared" si="5"/>
        <v>94750.000000000015</v>
      </c>
      <c r="N29" s="28">
        <f t="shared" si="5"/>
        <v>0</v>
      </c>
      <c r="O29" s="28">
        <f t="shared" si="5"/>
        <v>272</v>
      </c>
      <c r="P29" s="28">
        <f t="shared" si="5"/>
        <v>23875</v>
      </c>
      <c r="Q29" s="28">
        <f t="shared" si="5"/>
        <v>4557</v>
      </c>
      <c r="R29" s="28">
        <v>0</v>
      </c>
      <c r="S29" s="28">
        <f>SUM(S27:S28)</f>
        <v>0</v>
      </c>
      <c r="T29" s="28">
        <f>SUM(T27:T28)</f>
        <v>50048</v>
      </c>
      <c r="U29" s="191">
        <f t="shared" si="5"/>
        <v>59701</v>
      </c>
      <c r="V29" s="191">
        <f>SUM(V27:V28)</f>
        <v>0</v>
      </c>
      <c r="W29" s="192">
        <f>SUM(W27:W28)</f>
        <v>0</v>
      </c>
      <c r="X29" s="96">
        <f>SUM(B29,D29,F29,H29,J29,L29,N29,P29,T29)</f>
        <v>380306</v>
      </c>
      <c r="Y29" s="193">
        <f>SUM(C29,E29,G29,I29,K29,M29,O29,Q29,U29)</f>
        <v>368280</v>
      </c>
      <c r="Z29" s="96">
        <f>SUM(B29,F29,L29,T29)</f>
        <v>348589</v>
      </c>
      <c r="AA29" s="193">
        <f>SUM(C29,G29,M29,U29)</f>
        <v>361276</v>
      </c>
    </row>
    <row r="30" spans="1:27" ht="12" customHeight="1" x14ac:dyDescent="0.2">
      <c r="A30" s="203" t="s">
        <v>243</v>
      </c>
      <c r="B30" s="19"/>
      <c r="C30" s="19"/>
      <c r="D30" s="19"/>
      <c r="E30" s="19"/>
      <c r="F30" s="19"/>
      <c r="G30" s="19"/>
      <c r="H30" s="19"/>
      <c r="I30" s="19"/>
      <c r="J30" s="19"/>
      <c r="K30" s="19"/>
      <c r="L30" s="19"/>
      <c r="M30" s="19"/>
      <c r="N30" s="19"/>
      <c r="O30" s="19"/>
      <c r="P30" s="19"/>
      <c r="Q30" s="19"/>
      <c r="R30" s="19"/>
      <c r="S30" s="19"/>
      <c r="T30" s="19"/>
      <c r="U30" s="19"/>
      <c r="V30" s="19"/>
      <c r="W30" s="19"/>
      <c r="X30" s="179"/>
      <c r="Y30" s="179"/>
      <c r="Z30" s="179"/>
      <c r="AA30" s="19"/>
    </row>
    <row r="31" spans="1:27" ht="12" customHeight="1" x14ac:dyDescent="0.2">
      <c r="A31" s="77" t="s">
        <v>244</v>
      </c>
      <c r="D31" s="100"/>
    </row>
    <row r="32" spans="1:27" ht="12" customHeight="1" x14ac:dyDescent="0.2">
      <c r="B32" s="113"/>
      <c r="C32" s="114"/>
      <c r="D32" s="113"/>
      <c r="E32" s="114"/>
      <c r="F32" s="113"/>
      <c r="G32" s="114"/>
      <c r="H32" s="113"/>
      <c r="I32" s="114"/>
      <c r="J32" s="114"/>
      <c r="K32" s="114"/>
      <c r="L32" s="113"/>
      <c r="M32" s="114"/>
      <c r="N32" s="114"/>
      <c r="O32" s="114"/>
      <c r="P32" s="113"/>
      <c r="Q32" s="114"/>
      <c r="R32" s="114"/>
      <c r="S32" s="114"/>
      <c r="T32" s="113"/>
      <c r="U32" s="113"/>
      <c r="V32" s="113"/>
      <c r="W32" s="113"/>
    </row>
    <row r="33" spans="1:27" ht="25.5" customHeight="1" thickBot="1" x14ac:dyDescent="0.35">
      <c r="A33" s="53" t="s">
        <v>245</v>
      </c>
    </row>
    <row r="34" spans="1:27"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3" t="s">
        <v>64</v>
      </c>
      <c r="S34" s="443"/>
      <c r="T34" s="402" t="s">
        <v>12</v>
      </c>
      <c r="U34" s="402"/>
      <c r="V34" s="403" t="s">
        <v>13</v>
      </c>
      <c r="W34" s="445"/>
      <c r="X34" s="417" t="s">
        <v>19</v>
      </c>
      <c r="Y34" s="403"/>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124" t="s">
        <v>10</v>
      </c>
      <c r="X35" s="57" t="s">
        <v>9</v>
      </c>
      <c r="Y35" s="124" t="s">
        <v>10</v>
      </c>
      <c r="Z35" s="57" t="s">
        <v>9</v>
      </c>
      <c r="AA35" s="56" t="s">
        <v>10</v>
      </c>
    </row>
    <row r="36" spans="1:27" ht="12" customHeight="1" x14ac:dyDescent="0.2">
      <c r="A36" s="92">
        <v>1</v>
      </c>
      <c r="B36" s="34">
        <v>3941.9999999999986</v>
      </c>
      <c r="C36" s="34">
        <v>4305.0000000000027</v>
      </c>
      <c r="D36" s="34">
        <v>31</v>
      </c>
      <c r="E36" s="34">
        <v>0</v>
      </c>
      <c r="F36" s="34">
        <v>9257.0000000000018</v>
      </c>
      <c r="G36" s="34">
        <v>7803.0000000000027</v>
      </c>
      <c r="H36" s="34">
        <v>148</v>
      </c>
      <c r="I36" s="34">
        <v>72</v>
      </c>
      <c r="J36" s="34">
        <v>592.99999999999989</v>
      </c>
      <c r="K36" s="34">
        <v>0</v>
      </c>
      <c r="L36" s="34">
        <v>8631.0000000000036</v>
      </c>
      <c r="M36" s="34">
        <v>7022.0000000000036</v>
      </c>
      <c r="N36" s="34">
        <v>0</v>
      </c>
      <c r="O36" s="34">
        <v>150</v>
      </c>
      <c r="P36" s="34">
        <v>2996.9999999999977</v>
      </c>
      <c r="Q36" s="34">
        <v>325</v>
      </c>
      <c r="R36" s="34">
        <v>0</v>
      </c>
      <c r="S36" s="34">
        <v>0</v>
      </c>
      <c r="T36" s="34">
        <v>4850</v>
      </c>
      <c r="U36" s="34">
        <v>15946.000000000007</v>
      </c>
      <c r="V36" s="204"/>
      <c r="W36" s="207"/>
      <c r="X36" s="102">
        <f t="shared" ref="X36:X50" si="6">+B36+D36+F36+H36+J36+L36+N36+P36+T36</f>
        <v>30449</v>
      </c>
      <c r="Y36" s="115">
        <f t="shared" ref="Y36:Y50" si="7">+C36+E36+G36+I36+K36+M36+O36+Q36+U36</f>
        <v>35623.000000000015</v>
      </c>
      <c r="Z36" s="102">
        <f t="shared" ref="Z36:Z50" si="8">+B36+F36+L36+T36</f>
        <v>26680.000000000004</v>
      </c>
      <c r="AA36" s="103">
        <f t="shared" ref="AA36:AA50" si="9">+C36+G36+M36+U36</f>
        <v>35076.000000000015</v>
      </c>
    </row>
    <row r="37" spans="1:27" ht="12" customHeight="1" x14ac:dyDescent="0.2">
      <c r="A37" s="92">
        <v>2</v>
      </c>
      <c r="B37" s="34">
        <v>1153.0000000000005</v>
      </c>
      <c r="C37" s="34">
        <v>3749</v>
      </c>
      <c r="D37" s="34">
        <v>0</v>
      </c>
      <c r="E37" s="34">
        <v>6</v>
      </c>
      <c r="F37" s="34">
        <v>3402.9999999999986</v>
      </c>
      <c r="G37" s="34">
        <v>6545.9999999999973</v>
      </c>
      <c r="H37" s="34">
        <v>64</v>
      </c>
      <c r="I37" s="34">
        <v>86</v>
      </c>
      <c r="J37" s="34">
        <v>113</v>
      </c>
      <c r="K37" s="34">
        <v>0</v>
      </c>
      <c r="L37" s="34">
        <v>2747.0000000000005</v>
      </c>
      <c r="M37" s="34">
        <v>3688.9999999999991</v>
      </c>
      <c r="N37" s="34">
        <v>0</v>
      </c>
      <c r="O37" s="34">
        <v>0</v>
      </c>
      <c r="P37" s="34">
        <v>956.00000000000045</v>
      </c>
      <c r="Q37" s="34">
        <v>565</v>
      </c>
      <c r="R37" s="34">
        <v>0</v>
      </c>
      <c r="S37" s="34">
        <v>0</v>
      </c>
      <c r="T37" s="34">
        <v>2300</v>
      </c>
      <c r="U37" s="34">
        <v>2359.9999999999995</v>
      </c>
      <c r="V37" s="204"/>
      <c r="W37" s="207"/>
      <c r="X37" s="102">
        <f t="shared" si="6"/>
        <v>10736</v>
      </c>
      <c r="Y37" s="115">
        <f t="shared" si="7"/>
        <v>17000.999999999996</v>
      </c>
      <c r="Z37" s="102">
        <f t="shared" si="8"/>
        <v>9603</v>
      </c>
      <c r="AA37" s="103">
        <f t="shared" si="9"/>
        <v>16343.999999999996</v>
      </c>
    </row>
    <row r="38" spans="1:27" ht="12" customHeight="1" x14ac:dyDescent="0.2">
      <c r="A38" s="93">
        <v>3</v>
      </c>
      <c r="B38" s="35">
        <v>2831</v>
      </c>
      <c r="C38" s="35">
        <v>4062.0000000000027</v>
      </c>
      <c r="D38" s="35">
        <v>41</v>
      </c>
      <c r="E38" s="35">
        <v>59</v>
      </c>
      <c r="F38" s="35">
        <v>9339.0000000000018</v>
      </c>
      <c r="G38" s="35">
        <v>8520.9999999999964</v>
      </c>
      <c r="H38" s="35">
        <v>70</v>
      </c>
      <c r="I38" s="35">
        <v>205</v>
      </c>
      <c r="J38" s="35">
        <v>533.99999999999989</v>
      </c>
      <c r="K38" s="35">
        <v>0</v>
      </c>
      <c r="L38" s="35">
        <v>8594.9999999999964</v>
      </c>
      <c r="M38" s="35">
        <v>5869.0000000000027</v>
      </c>
      <c r="N38" s="35">
        <v>0</v>
      </c>
      <c r="O38" s="35">
        <v>42</v>
      </c>
      <c r="P38" s="35">
        <v>2944.0000000000005</v>
      </c>
      <c r="Q38" s="35">
        <v>395</v>
      </c>
      <c r="R38" s="35">
        <v>0</v>
      </c>
      <c r="S38" s="35">
        <v>0</v>
      </c>
      <c r="T38" s="35">
        <v>12399.999999999998</v>
      </c>
      <c r="U38" s="35">
        <v>15951</v>
      </c>
      <c r="V38" s="184"/>
      <c r="W38" s="208"/>
      <c r="X38" s="104">
        <f t="shared" si="6"/>
        <v>36754</v>
      </c>
      <c r="Y38" s="116">
        <f t="shared" si="7"/>
        <v>35104</v>
      </c>
      <c r="Z38" s="104">
        <f t="shared" si="8"/>
        <v>33165</v>
      </c>
      <c r="AA38" s="105">
        <f t="shared" si="9"/>
        <v>34403</v>
      </c>
    </row>
    <row r="39" spans="1:27" ht="12" customHeight="1" x14ac:dyDescent="0.2">
      <c r="A39" s="94">
        <v>4</v>
      </c>
      <c r="B39" s="36">
        <v>7097.9999999999964</v>
      </c>
      <c r="C39" s="36">
        <v>3470</v>
      </c>
      <c r="D39" s="36">
        <v>42</v>
      </c>
      <c r="E39" s="36">
        <v>3</v>
      </c>
      <c r="F39" s="36">
        <v>18932.999999999996</v>
      </c>
      <c r="G39" s="36">
        <v>8019.0000000000027</v>
      </c>
      <c r="H39" s="36">
        <v>384</v>
      </c>
      <c r="I39" s="36">
        <v>60.999999999999993</v>
      </c>
      <c r="J39" s="36">
        <v>711</v>
      </c>
      <c r="K39" s="36">
        <v>49</v>
      </c>
      <c r="L39" s="36">
        <v>10083.000000000005</v>
      </c>
      <c r="M39" s="36">
        <v>4790.0000000000009</v>
      </c>
      <c r="N39" s="36">
        <v>0</v>
      </c>
      <c r="O39" s="36">
        <v>0</v>
      </c>
      <c r="P39" s="36">
        <v>2864.9999999999986</v>
      </c>
      <c r="Q39" s="36">
        <v>489.00000000000006</v>
      </c>
      <c r="R39" s="36">
        <v>0</v>
      </c>
      <c r="S39" s="36">
        <v>0</v>
      </c>
      <c r="T39" s="36">
        <v>2092</v>
      </c>
      <c r="U39" s="36">
        <v>136</v>
      </c>
      <c r="V39" s="206"/>
      <c r="W39" s="210"/>
      <c r="X39" s="102">
        <f t="shared" si="6"/>
        <v>42208</v>
      </c>
      <c r="Y39" s="115">
        <f t="shared" si="7"/>
        <v>17017.000000000004</v>
      </c>
      <c r="Z39" s="102">
        <f t="shared" si="8"/>
        <v>38206</v>
      </c>
      <c r="AA39" s="103">
        <f t="shared" si="9"/>
        <v>16415.000000000004</v>
      </c>
    </row>
    <row r="40" spans="1:27" ht="12" customHeight="1" x14ac:dyDescent="0.2">
      <c r="A40" s="92">
        <v>5</v>
      </c>
      <c r="B40" s="34">
        <v>2919.9999999999982</v>
      </c>
      <c r="C40" s="34">
        <v>3488.0000000000014</v>
      </c>
      <c r="D40" s="34">
        <v>0</v>
      </c>
      <c r="E40" s="34">
        <v>16</v>
      </c>
      <c r="F40" s="34">
        <v>6359.0000000000018</v>
      </c>
      <c r="G40" s="34">
        <v>7426.9999999999982</v>
      </c>
      <c r="H40" s="34">
        <v>0</v>
      </c>
      <c r="I40" s="34">
        <v>293</v>
      </c>
      <c r="J40" s="34">
        <v>265</v>
      </c>
      <c r="K40" s="34">
        <v>0</v>
      </c>
      <c r="L40" s="34">
        <v>5057.9999999999991</v>
      </c>
      <c r="M40" s="34">
        <v>7738</v>
      </c>
      <c r="N40" s="34">
        <v>0</v>
      </c>
      <c r="O40" s="34">
        <v>22</v>
      </c>
      <c r="P40" s="34">
        <v>1623</v>
      </c>
      <c r="Q40" s="34">
        <v>333.99999999999994</v>
      </c>
      <c r="R40" s="34">
        <v>0</v>
      </c>
      <c r="S40" s="34">
        <v>0</v>
      </c>
      <c r="T40" s="34">
        <v>1591.0000000000002</v>
      </c>
      <c r="U40" s="34">
        <v>4604.9999999999991</v>
      </c>
      <c r="V40" s="204"/>
      <c r="W40" s="207"/>
      <c r="X40" s="102">
        <f t="shared" si="6"/>
        <v>17816</v>
      </c>
      <c r="Y40" s="115">
        <f t="shared" si="7"/>
        <v>23923</v>
      </c>
      <c r="Z40" s="102">
        <f t="shared" si="8"/>
        <v>15928</v>
      </c>
      <c r="AA40" s="103">
        <f t="shared" si="9"/>
        <v>23258</v>
      </c>
    </row>
    <row r="41" spans="1:27" ht="12" customHeight="1" x14ac:dyDescent="0.2">
      <c r="A41" s="93">
        <v>6</v>
      </c>
      <c r="B41" s="35">
        <v>2762.9999999999995</v>
      </c>
      <c r="C41" s="35">
        <v>4092.0000000000009</v>
      </c>
      <c r="D41" s="35">
        <v>23</v>
      </c>
      <c r="E41" s="35">
        <v>20</v>
      </c>
      <c r="F41" s="35">
        <v>6484.9999999999991</v>
      </c>
      <c r="G41" s="35">
        <v>9070.0000000000018</v>
      </c>
      <c r="H41" s="35">
        <v>62</v>
      </c>
      <c r="I41" s="35">
        <v>158</v>
      </c>
      <c r="J41" s="35">
        <v>83</v>
      </c>
      <c r="K41" s="35">
        <v>0</v>
      </c>
      <c r="L41" s="35">
        <v>6455.9999999999973</v>
      </c>
      <c r="M41" s="35">
        <v>6079.0000000000018</v>
      </c>
      <c r="N41" s="35">
        <v>0</v>
      </c>
      <c r="O41" s="35">
        <v>0</v>
      </c>
      <c r="P41" s="35">
        <v>1182.0000000000002</v>
      </c>
      <c r="Q41" s="35">
        <v>193</v>
      </c>
      <c r="R41" s="35">
        <v>0</v>
      </c>
      <c r="S41" s="35">
        <v>0</v>
      </c>
      <c r="T41" s="35">
        <v>5502.0000000000009</v>
      </c>
      <c r="U41" s="35">
        <v>2702</v>
      </c>
      <c r="V41" s="184"/>
      <c r="W41" s="208"/>
      <c r="X41" s="104">
        <f t="shared" si="6"/>
        <v>22555.999999999996</v>
      </c>
      <c r="Y41" s="116">
        <f t="shared" si="7"/>
        <v>22314.000000000007</v>
      </c>
      <c r="Z41" s="104">
        <f t="shared" si="8"/>
        <v>21205.999999999996</v>
      </c>
      <c r="AA41" s="105">
        <f t="shared" si="9"/>
        <v>21943.000000000007</v>
      </c>
    </row>
    <row r="42" spans="1:27" ht="12" customHeight="1" x14ac:dyDescent="0.2">
      <c r="A42" s="94">
        <v>7</v>
      </c>
      <c r="B42" s="36">
        <v>3725</v>
      </c>
      <c r="C42" s="36">
        <v>4382.9999999999982</v>
      </c>
      <c r="D42" s="36">
        <v>4</v>
      </c>
      <c r="E42" s="36">
        <v>0</v>
      </c>
      <c r="F42" s="36">
        <v>10970.999999999998</v>
      </c>
      <c r="G42" s="36">
        <v>9258.9999999999982</v>
      </c>
      <c r="H42" s="36">
        <v>169</v>
      </c>
      <c r="I42" s="36">
        <v>59</v>
      </c>
      <c r="J42" s="36">
        <v>473.99999999999994</v>
      </c>
      <c r="K42" s="36">
        <v>58</v>
      </c>
      <c r="L42" s="36">
        <v>6116.9999999999982</v>
      </c>
      <c r="M42" s="36">
        <v>5095.0000000000009</v>
      </c>
      <c r="N42" s="36">
        <v>0</v>
      </c>
      <c r="O42" s="36">
        <v>0</v>
      </c>
      <c r="P42" s="36">
        <v>1437</v>
      </c>
      <c r="Q42" s="36">
        <v>576.00000000000011</v>
      </c>
      <c r="R42" s="36">
        <v>0</v>
      </c>
      <c r="S42" s="36">
        <v>0</v>
      </c>
      <c r="T42" s="36">
        <v>1366</v>
      </c>
      <c r="U42" s="36">
        <v>3042</v>
      </c>
      <c r="V42" s="206"/>
      <c r="W42" s="210"/>
      <c r="X42" s="102">
        <f t="shared" si="6"/>
        <v>24262.999999999996</v>
      </c>
      <c r="Y42" s="115">
        <f t="shared" si="7"/>
        <v>22471.999999999996</v>
      </c>
      <c r="Z42" s="102">
        <f t="shared" si="8"/>
        <v>22178.999999999996</v>
      </c>
      <c r="AA42" s="103">
        <f t="shared" si="9"/>
        <v>21778.999999999996</v>
      </c>
    </row>
    <row r="43" spans="1:27" ht="12" customHeight="1" x14ac:dyDescent="0.2">
      <c r="A43" s="92">
        <v>8</v>
      </c>
      <c r="B43" s="34">
        <v>8859</v>
      </c>
      <c r="C43" s="34">
        <v>3541.9999999999995</v>
      </c>
      <c r="D43" s="34">
        <v>46</v>
      </c>
      <c r="E43" s="34">
        <v>0</v>
      </c>
      <c r="F43" s="34">
        <v>18774</v>
      </c>
      <c r="G43" s="34">
        <v>8083.0000000000036</v>
      </c>
      <c r="H43" s="34">
        <v>262</v>
      </c>
      <c r="I43" s="34">
        <v>0</v>
      </c>
      <c r="J43" s="34">
        <v>676.00000000000011</v>
      </c>
      <c r="K43" s="34">
        <v>63</v>
      </c>
      <c r="L43" s="34">
        <v>8001.0000000000018</v>
      </c>
      <c r="M43" s="34">
        <v>5141.9999999999991</v>
      </c>
      <c r="N43" s="34">
        <v>0</v>
      </c>
      <c r="O43" s="34">
        <v>0</v>
      </c>
      <c r="P43" s="34">
        <v>1908.9999999999998</v>
      </c>
      <c r="Q43" s="34">
        <v>390.00000000000011</v>
      </c>
      <c r="R43" s="34">
        <v>0</v>
      </c>
      <c r="S43" s="34">
        <v>0</v>
      </c>
      <c r="T43" s="34">
        <v>1255</v>
      </c>
      <c r="U43" s="34">
        <v>845</v>
      </c>
      <c r="V43" s="204"/>
      <c r="W43" s="207"/>
      <c r="X43" s="102">
        <f t="shared" si="6"/>
        <v>39782</v>
      </c>
      <c r="Y43" s="115">
        <f t="shared" si="7"/>
        <v>18065.000000000004</v>
      </c>
      <c r="Z43" s="102">
        <f t="shared" si="8"/>
        <v>36889</v>
      </c>
      <c r="AA43" s="103">
        <f t="shared" si="9"/>
        <v>17612.000000000004</v>
      </c>
    </row>
    <row r="44" spans="1:27" ht="12" customHeight="1" x14ac:dyDescent="0.2">
      <c r="A44" s="93">
        <v>9</v>
      </c>
      <c r="B44" s="35">
        <v>2778.9999999999982</v>
      </c>
      <c r="C44" s="35">
        <v>4821.9999999999982</v>
      </c>
      <c r="D44" s="35">
        <v>0</v>
      </c>
      <c r="E44" s="35">
        <v>0</v>
      </c>
      <c r="F44" s="35">
        <v>12355.000000000004</v>
      </c>
      <c r="G44" s="35">
        <v>10440</v>
      </c>
      <c r="H44" s="35">
        <v>0</v>
      </c>
      <c r="I44" s="35">
        <v>0</v>
      </c>
      <c r="J44" s="35">
        <v>274.99999999999994</v>
      </c>
      <c r="K44" s="35">
        <v>0</v>
      </c>
      <c r="L44" s="35">
        <v>6988.0000000000009</v>
      </c>
      <c r="M44" s="35">
        <v>7729.9999999999991</v>
      </c>
      <c r="N44" s="35">
        <v>0</v>
      </c>
      <c r="O44" s="35">
        <v>0</v>
      </c>
      <c r="P44" s="35">
        <v>1020</v>
      </c>
      <c r="Q44" s="35">
        <v>188</v>
      </c>
      <c r="R44" s="35">
        <v>0</v>
      </c>
      <c r="S44" s="35">
        <v>0</v>
      </c>
      <c r="T44" s="35">
        <v>351.99999999999994</v>
      </c>
      <c r="U44" s="35">
        <v>1083</v>
      </c>
      <c r="V44" s="184"/>
      <c r="W44" s="208"/>
      <c r="X44" s="104">
        <f t="shared" si="6"/>
        <v>23769.000000000004</v>
      </c>
      <c r="Y44" s="116">
        <f t="shared" si="7"/>
        <v>24262.999999999996</v>
      </c>
      <c r="Z44" s="104">
        <f t="shared" si="8"/>
        <v>22474.000000000004</v>
      </c>
      <c r="AA44" s="105">
        <f t="shared" si="9"/>
        <v>24074.999999999996</v>
      </c>
    </row>
    <row r="45" spans="1:27" ht="12" customHeight="1" x14ac:dyDescent="0.2">
      <c r="A45" s="94">
        <v>10</v>
      </c>
      <c r="B45" s="36">
        <v>3450.0000000000005</v>
      </c>
      <c r="C45" s="36">
        <v>3522</v>
      </c>
      <c r="D45" s="36">
        <v>139</v>
      </c>
      <c r="E45" s="36">
        <v>0</v>
      </c>
      <c r="F45" s="36">
        <v>10621</v>
      </c>
      <c r="G45" s="36">
        <v>7795</v>
      </c>
      <c r="H45" s="36">
        <v>316</v>
      </c>
      <c r="I45" s="36">
        <v>0</v>
      </c>
      <c r="J45" s="36">
        <v>165</v>
      </c>
      <c r="K45" s="36">
        <v>0</v>
      </c>
      <c r="L45" s="36">
        <v>6008.0000000000018</v>
      </c>
      <c r="M45" s="36">
        <v>5943.0000000000018</v>
      </c>
      <c r="N45" s="36">
        <v>0</v>
      </c>
      <c r="O45" s="36">
        <v>0</v>
      </c>
      <c r="P45" s="36">
        <v>1164.9999999999998</v>
      </c>
      <c r="Q45" s="36">
        <v>101</v>
      </c>
      <c r="R45" s="36">
        <v>0</v>
      </c>
      <c r="S45" s="36">
        <v>0</v>
      </c>
      <c r="T45" s="36">
        <v>332</v>
      </c>
      <c r="U45" s="36">
        <v>1230</v>
      </c>
      <c r="V45" s="206"/>
      <c r="W45" s="210"/>
      <c r="X45" s="102">
        <f t="shared" si="6"/>
        <v>22196</v>
      </c>
      <c r="Y45" s="115">
        <f t="shared" si="7"/>
        <v>18591</v>
      </c>
      <c r="Z45" s="102">
        <f t="shared" si="8"/>
        <v>20411</v>
      </c>
      <c r="AA45" s="103">
        <f t="shared" si="9"/>
        <v>18490</v>
      </c>
    </row>
    <row r="46" spans="1:27" ht="12" customHeight="1" x14ac:dyDescent="0.2">
      <c r="A46" s="92">
        <v>11</v>
      </c>
      <c r="B46" s="34">
        <v>2946.9999999999986</v>
      </c>
      <c r="C46" s="34">
        <v>4883.0000000000036</v>
      </c>
      <c r="D46" s="34">
        <v>9</v>
      </c>
      <c r="E46" s="34">
        <v>0</v>
      </c>
      <c r="F46" s="34">
        <v>10121</v>
      </c>
      <c r="G46" s="34">
        <v>9956.0000000000055</v>
      </c>
      <c r="H46" s="34">
        <v>257</v>
      </c>
      <c r="I46" s="34">
        <v>37</v>
      </c>
      <c r="J46" s="34">
        <v>411.99999999999994</v>
      </c>
      <c r="K46" s="34">
        <v>20</v>
      </c>
      <c r="L46" s="34">
        <v>4315</v>
      </c>
      <c r="M46" s="34">
        <v>6635.0000000000009</v>
      </c>
      <c r="N46" s="34">
        <v>0</v>
      </c>
      <c r="O46" s="34">
        <v>0</v>
      </c>
      <c r="P46" s="34">
        <v>991.99999999999989</v>
      </c>
      <c r="Q46" s="34">
        <v>67</v>
      </c>
      <c r="R46" s="34">
        <v>0</v>
      </c>
      <c r="S46" s="34">
        <v>0</v>
      </c>
      <c r="T46" s="34">
        <v>592</v>
      </c>
      <c r="U46" s="34">
        <v>773</v>
      </c>
      <c r="V46" s="204"/>
      <c r="W46" s="207"/>
      <c r="X46" s="102">
        <f t="shared" si="6"/>
        <v>19645</v>
      </c>
      <c r="Y46" s="115">
        <f t="shared" si="7"/>
        <v>22371.000000000011</v>
      </c>
      <c r="Z46" s="102">
        <f t="shared" si="8"/>
        <v>17975</v>
      </c>
      <c r="AA46" s="103">
        <f t="shared" si="9"/>
        <v>22247.000000000011</v>
      </c>
    </row>
    <row r="47" spans="1:27" ht="12" customHeight="1" x14ac:dyDescent="0.2">
      <c r="A47" s="93">
        <v>12</v>
      </c>
      <c r="B47" s="35">
        <v>3568.0000000000005</v>
      </c>
      <c r="C47" s="35">
        <v>5691.0000000000036</v>
      </c>
      <c r="D47" s="35">
        <v>19</v>
      </c>
      <c r="E47" s="35">
        <v>24</v>
      </c>
      <c r="F47" s="35">
        <v>9101.9999999999927</v>
      </c>
      <c r="G47" s="35">
        <v>10196.999999999989</v>
      </c>
      <c r="H47" s="35">
        <v>134</v>
      </c>
      <c r="I47" s="35">
        <v>224.99999999999997</v>
      </c>
      <c r="J47" s="35">
        <v>147</v>
      </c>
      <c r="K47" s="35">
        <v>0</v>
      </c>
      <c r="L47" s="35">
        <v>4147.9999999999973</v>
      </c>
      <c r="M47" s="35">
        <v>6972</v>
      </c>
      <c r="N47" s="35">
        <v>0</v>
      </c>
      <c r="O47" s="35">
        <v>0</v>
      </c>
      <c r="P47" s="35">
        <v>565</v>
      </c>
      <c r="Q47" s="35">
        <v>484.99999999999994</v>
      </c>
      <c r="R47" s="35">
        <v>0</v>
      </c>
      <c r="S47" s="35">
        <v>0</v>
      </c>
      <c r="T47" s="35">
        <v>285.00000000000006</v>
      </c>
      <c r="U47" s="35">
        <v>1134.0000000000002</v>
      </c>
      <c r="V47" s="184"/>
      <c r="W47" s="208"/>
      <c r="X47" s="104">
        <f t="shared" si="6"/>
        <v>17967.999999999989</v>
      </c>
      <c r="Y47" s="116">
        <f t="shared" si="7"/>
        <v>24727.999999999993</v>
      </c>
      <c r="Z47" s="104">
        <f t="shared" si="8"/>
        <v>17102.999999999989</v>
      </c>
      <c r="AA47" s="105">
        <f t="shared" si="9"/>
        <v>23993.999999999993</v>
      </c>
    </row>
    <row r="48" spans="1:27" ht="12" customHeight="1" x14ac:dyDescent="0.2">
      <c r="A48" s="94">
        <v>13</v>
      </c>
      <c r="B48" s="36">
        <v>2419.0000000000005</v>
      </c>
      <c r="C48" s="36">
        <v>9231.0000000000073</v>
      </c>
      <c r="D48" s="36">
        <v>0</v>
      </c>
      <c r="E48" s="36">
        <v>0</v>
      </c>
      <c r="F48" s="36">
        <v>6093.0000000000036</v>
      </c>
      <c r="G48" s="36">
        <v>17061.999999999996</v>
      </c>
      <c r="H48" s="36">
        <v>116.00000000000001</v>
      </c>
      <c r="I48" s="36">
        <v>115</v>
      </c>
      <c r="J48" s="36">
        <v>154</v>
      </c>
      <c r="K48" s="36">
        <v>21</v>
      </c>
      <c r="L48" s="36">
        <v>5541.9999999999982</v>
      </c>
      <c r="M48" s="36">
        <v>12311</v>
      </c>
      <c r="N48" s="36">
        <v>0</v>
      </c>
      <c r="O48" s="36">
        <v>0</v>
      </c>
      <c r="P48" s="36">
        <v>546.00000000000011</v>
      </c>
      <c r="Q48" s="36">
        <v>162</v>
      </c>
      <c r="R48" s="36">
        <v>0</v>
      </c>
      <c r="S48" s="36">
        <v>0</v>
      </c>
      <c r="T48" s="36">
        <v>3374</v>
      </c>
      <c r="U48" s="36">
        <v>4569.0000000000009</v>
      </c>
      <c r="V48" s="206"/>
      <c r="W48" s="210"/>
      <c r="X48" s="102">
        <f t="shared" si="6"/>
        <v>18244</v>
      </c>
      <c r="Y48" s="115">
        <f t="shared" si="7"/>
        <v>43471</v>
      </c>
      <c r="Z48" s="102">
        <f t="shared" si="8"/>
        <v>17428</v>
      </c>
      <c r="AA48" s="103">
        <f t="shared" si="9"/>
        <v>43173</v>
      </c>
    </row>
    <row r="49" spans="1:27" ht="12" customHeight="1" x14ac:dyDescent="0.2">
      <c r="A49" s="92">
        <v>14</v>
      </c>
      <c r="B49" s="34">
        <v>3129.9999999999991</v>
      </c>
      <c r="C49" s="34">
        <v>6545.0000000000064</v>
      </c>
      <c r="D49" s="34">
        <v>24</v>
      </c>
      <c r="E49" s="34">
        <v>34</v>
      </c>
      <c r="F49" s="34">
        <v>6989.9999999999982</v>
      </c>
      <c r="G49" s="34">
        <v>11208.999999999991</v>
      </c>
      <c r="H49" s="34">
        <v>363</v>
      </c>
      <c r="I49" s="34">
        <v>205</v>
      </c>
      <c r="J49" s="34">
        <v>114.99999999999999</v>
      </c>
      <c r="K49" s="34">
        <v>20</v>
      </c>
      <c r="L49" s="34">
        <v>4127.0000000000018</v>
      </c>
      <c r="M49" s="34">
        <v>6406.9999999999973</v>
      </c>
      <c r="N49" s="34">
        <v>0</v>
      </c>
      <c r="O49" s="34">
        <v>0</v>
      </c>
      <c r="P49" s="34">
        <v>363</v>
      </c>
      <c r="Q49" s="34">
        <v>166</v>
      </c>
      <c r="R49" s="34">
        <v>0</v>
      </c>
      <c r="S49" s="34">
        <v>0</v>
      </c>
      <c r="T49" s="34">
        <v>5220.9999999999982</v>
      </c>
      <c r="U49" s="34">
        <v>3281.9999999999991</v>
      </c>
      <c r="V49" s="204"/>
      <c r="W49" s="207"/>
      <c r="X49" s="102">
        <f t="shared" si="6"/>
        <v>20332.999999999996</v>
      </c>
      <c r="Y49" s="115">
        <f t="shared" si="7"/>
        <v>27867.999999999993</v>
      </c>
      <c r="Z49" s="102">
        <f t="shared" si="8"/>
        <v>19467.999999999996</v>
      </c>
      <c r="AA49" s="103">
        <f t="shared" si="9"/>
        <v>27442.999999999993</v>
      </c>
    </row>
    <row r="50" spans="1:27" ht="12" customHeight="1" x14ac:dyDescent="0.2">
      <c r="A50" s="93">
        <v>15</v>
      </c>
      <c r="B50" s="35">
        <v>2236.0000000000018</v>
      </c>
      <c r="C50" s="35">
        <v>3492.0000000000014</v>
      </c>
      <c r="D50" s="35">
        <v>0</v>
      </c>
      <c r="E50" s="35">
        <v>4</v>
      </c>
      <c r="F50" s="35">
        <v>7248.0000000000036</v>
      </c>
      <c r="G50" s="35">
        <v>6161.0000000000073</v>
      </c>
      <c r="H50" s="35">
        <v>60</v>
      </c>
      <c r="I50" s="35">
        <v>262</v>
      </c>
      <c r="J50" s="35">
        <v>202</v>
      </c>
      <c r="K50" s="35">
        <v>0</v>
      </c>
      <c r="L50" s="35">
        <v>3580.9999999999982</v>
      </c>
      <c r="M50" s="35">
        <v>3327.9999999999991</v>
      </c>
      <c r="N50" s="35">
        <v>0</v>
      </c>
      <c r="O50" s="35">
        <v>58</v>
      </c>
      <c r="P50" s="35">
        <v>624</v>
      </c>
      <c r="Q50" s="35">
        <v>121</v>
      </c>
      <c r="R50" s="35">
        <v>0</v>
      </c>
      <c r="S50" s="35">
        <v>0</v>
      </c>
      <c r="T50" s="35">
        <v>535</v>
      </c>
      <c r="U50" s="35">
        <v>2043.0000000000002</v>
      </c>
      <c r="V50" s="184"/>
      <c r="W50" s="208"/>
      <c r="X50" s="102">
        <f t="shared" si="6"/>
        <v>14486.000000000004</v>
      </c>
      <c r="Y50" s="115">
        <f t="shared" si="7"/>
        <v>15469.000000000007</v>
      </c>
      <c r="Z50" s="102">
        <f t="shared" si="8"/>
        <v>13600.000000000004</v>
      </c>
      <c r="AA50" s="103">
        <f t="shared" si="9"/>
        <v>15024.000000000007</v>
      </c>
    </row>
    <row r="51" spans="1:27" ht="12" customHeight="1" thickBot="1" x14ac:dyDescent="0.25">
      <c r="A51" s="95" t="s">
        <v>17</v>
      </c>
      <c r="B51" s="28">
        <f t="shared" ref="B51:U51" si="10">SUM(B36:B50)</f>
        <v>53819.999999999993</v>
      </c>
      <c r="C51" s="28">
        <f t="shared" si="10"/>
        <v>69277.000000000029</v>
      </c>
      <c r="D51" s="28">
        <f t="shared" si="10"/>
        <v>378</v>
      </c>
      <c r="E51" s="28">
        <f t="shared" si="10"/>
        <v>166</v>
      </c>
      <c r="F51" s="28">
        <f t="shared" si="10"/>
        <v>146051</v>
      </c>
      <c r="G51" s="28">
        <f t="shared" si="10"/>
        <v>137547.99999999997</v>
      </c>
      <c r="H51" s="28">
        <f t="shared" si="10"/>
        <v>2405</v>
      </c>
      <c r="I51" s="28">
        <f t="shared" si="10"/>
        <v>1778</v>
      </c>
      <c r="J51" s="28">
        <f t="shared" si="10"/>
        <v>4919</v>
      </c>
      <c r="K51" s="28">
        <f t="shared" si="10"/>
        <v>231</v>
      </c>
      <c r="L51" s="28">
        <f t="shared" si="10"/>
        <v>90397.000000000015</v>
      </c>
      <c r="M51" s="28">
        <f t="shared" si="10"/>
        <v>94750.000000000015</v>
      </c>
      <c r="N51" s="28">
        <f>SUM(N36:N50)</f>
        <v>0</v>
      </c>
      <c r="O51" s="28">
        <f t="shared" si="10"/>
        <v>272</v>
      </c>
      <c r="P51" s="28">
        <f t="shared" si="10"/>
        <v>21187.999999999996</v>
      </c>
      <c r="Q51" s="28">
        <f t="shared" si="10"/>
        <v>4557</v>
      </c>
      <c r="R51" s="28">
        <v>0</v>
      </c>
      <c r="S51" s="28">
        <v>0</v>
      </c>
      <c r="T51" s="28">
        <f t="shared" si="10"/>
        <v>42047</v>
      </c>
      <c r="U51" s="28">
        <f t="shared" si="10"/>
        <v>59701.000000000007</v>
      </c>
      <c r="V51" s="191"/>
      <c r="W51" s="192"/>
      <c r="X51" s="96">
        <f>SUM(X31:X50)</f>
        <v>361205</v>
      </c>
      <c r="Y51" s="29">
        <f>SUM(Y31:Y50)</f>
        <v>368280</v>
      </c>
      <c r="Z51" s="96">
        <f>SUM(Z31:Z50)</f>
        <v>332315</v>
      </c>
      <c r="AA51" s="29">
        <f>SUM(AA31:AA50)</f>
        <v>361276</v>
      </c>
    </row>
    <row r="52" spans="1:27" ht="12" customHeight="1" x14ac:dyDescent="0.2">
      <c r="A52" s="97" t="s">
        <v>18</v>
      </c>
      <c r="B52" s="37">
        <v>505</v>
      </c>
      <c r="C52" s="34">
        <v>0</v>
      </c>
      <c r="D52" s="37">
        <v>98</v>
      </c>
      <c r="E52" s="34">
        <v>0</v>
      </c>
      <c r="F52" s="37">
        <v>1494</v>
      </c>
      <c r="G52" s="34">
        <v>0</v>
      </c>
      <c r="H52" s="37">
        <v>42</v>
      </c>
      <c r="I52" s="34">
        <v>0</v>
      </c>
      <c r="J52" s="34">
        <v>0</v>
      </c>
      <c r="K52" s="34">
        <v>0</v>
      </c>
      <c r="L52" s="37">
        <v>6273.9999999999982</v>
      </c>
      <c r="M52" s="34">
        <v>0</v>
      </c>
      <c r="N52" s="34">
        <v>0</v>
      </c>
      <c r="O52" s="34">
        <v>0</v>
      </c>
      <c r="P52" s="37">
        <v>2687.0000000000009</v>
      </c>
      <c r="Q52" s="34">
        <v>0</v>
      </c>
      <c r="R52" s="37"/>
      <c r="S52" s="37"/>
      <c r="T52" s="184">
        <v>8001</v>
      </c>
      <c r="U52" s="34">
        <v>0</v>
      </c>
      <c r="V52" s="184">
        <v>0</v>
      </c>
      <c r="W52" s="208">
        <v>0</v>
      </c>
      <c r="X52" s="189">
        <f>SUM(B52,D52,F52,H52,J52,L52,N52,P52,T52)</f>
        <v>19101</v>
      </c>
      <c r="Y52" s="188">
        <f>SUM(C52,E52,G52,I52,K52,M52,O52,Q52,U52)</f>
        <v>0</v>
      </c>
      <c r="Z52" s="189">
        <f>SUM(B52,F52,L52,T52)</f>
        <v>16273.999999999998</v>
      </c>
      <c r="AA52" s="188">
        <f>SUM(C52,G52,M52,U52)</f>
        <v>0</v>
      </c>
    </row>
    <row r="53" spans="1:27" ht="12" customHeight="1" thickBot="1" x14ac:dyDescent="0.25">
      <c r="A53" s="95" t="s">
        <v>19</v>
      </c>
      <c r="B53" s="28">
        <f t="shared" ref="B53:U53" si="11">SUM(B51:B52)</f>
        <v>54324.999999999993</v>
      </c>
      <c r="C53" s="28">
        <f t="shared" si="11"/>
        <v>69277.000000000029</v>
      </c>
      <c r="D53" s="28">
        <f t="shared" si="11"/>
        <v>476</v>
      </c>
      <c r="E53" s="28">
        <f t="shared" si="11"/>
        <v>166</v>
      </c>
      <c r="F53" s="28">
        <f t="shared" si="11"/>
        <v>147545</v>
      </c>
      <c r="G53" s="28">
        <f t="shared" si="11"/>
        <v>137547.99999999997</v>
      </c>
      <c r="H53" s="28">
        <f t="shared" si="11"/>
        <v>2447</v>
      </c>
      <c r="I53" s="28">
        <f t="shared" si="11"/>
        <v>1778</v>
      </c>
      <c r="J53" s="28">
        <f t="shared" si="11"/>
        <v>4919</v>
      </c>
      <c r="K53" s="28">
        <f t="shared" si="11"/>
        <v>231</v>
      </c>
      <c r="L53" s="28">
        <f t="shared" si="11"/>
        <v>96671.000000000015</v>
      </c>
      <c r="M53" s="28">
        <f t="shared" si="11"/>
        <v>94750.000000000015</v>
      </c>
      <c r="N53" s="28">
        <f t="shared" si="11"/>
        <v>0</v>
      </c>
      <c r="O53" s="28">
        <f t="shared" si="11"/>
        <v>272</v>
      </c>
      <c r="P53" s="28">
        <f t="shared" si="11"/>
        <v>23874.999999999996</v>
      </c>
      <c r="Q53" s="28">
        <f t="shared" si="11"/>
        <v>4557</v>
      </c>
      <c r="R53" s="28">
        <v>0</v>
      </c>
      <c r="S53" s="28">
        <v>0</v>
      </c>
      <c r="T53" s="28">
        <f t="shared" si="11"/>
        <v>50048</v>
      </c>
      <c r="U53" s="191">
        <f t="shared" si="11"/>
        <v>59701.000000000007</v>
      </c>
      <c r="V53" s="191"/>
      <c r="W53" s="192"/>
      <c r="X53" s="96">
        <f>SUM(B53,D53,F53,H53,J53,L53,N53,P53,T53)</f>
        <v>380306</v>
      </c>
      <c r="Y53" s="193">
        <f>SUM(C53,E53,G53,I53,K53,M53,O53,Q53,U53)</f>
        <v>368280</v>
      </c>
      <c r="Z53" s="96">
        <f>SUM(B53,F53,L53,T53)</f>
        <v>348589</v>
      </c>
      <c r="AA53" s="193">
        <f>SUM(C53,G53,M53,U53)</f>
        <v>361276</v>
      </c>
    </row>
    <row r="54" spans="1:27" ht="12" customHeight="1" x14ac:dyDescent="0.2">
      <c r="A54" s="203" t="s">
        <v>243</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244</v>
      </c>
    </row>
    <row r="56" spans="1:27" ht="12" customHeight="1" x14ac:dyDescent="0.2">
      <c r="A56" s="79"/>
    </row>
    <row r="57" spans="1:27" ht="19.5" customHeight="1" thickBot="1" x14ac:dyDescent="0.35">
      <c r="A57" s="53" t="s">
        <v>246</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3" t="s">
        <v>64</v>
      </c>
      <c r="S58" s="443"/>
      <c r="T58" s="402" t="s">
        <v>12</v>
      </c>
      <c r="U58" s="402"/>
      <c r="V58" s="403" t="s">
        <v>13</v>
      </c>
      <c r="W58" s="445"/>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124" t="s">
        <v>10</v>
      </c>
      <c r="X59" s="57" t="s">
        <v>9</v>
      </c>
      <c r="Y59" s="56" t="s">
        <v>10</v>
      </c>
      <c r="Z59" s="57" t="s">
        <v>9</v>
      </c>
      <c r="AA59" s="56" t="s">
        <v>10</v>
      </c>
    </row>
    <row r="60" spans="1:27" ht="12" customHeight="1" x14ac:dyDescent="0.2">
      <c r="A60" s="92" t="s">
        <v>25</v>
      </c>
      <c r="B60" s="34">
        <f t="shared" ref="B60:AA60" si="12">+B14+B15+B19+B20+B21+B22</f>
        <v>12005</v>
      </c>
      <c r="C60" s="34">
        <f t="shared" si="12"/>
        <v>26364.000000000007</v>
      </c>
      <c r="D60" s="34">
        <f t="shared" si="12"/>
        <v>52</v>
      </c>
      <c r="E60" s="34">
        <f t="shared" si="12"/>
        <v>31</v>
      </c>
      <c r="F60" s="34">
        <f t="shared" si="12"/>
        <v>32956.000000000007</v>
      </c>
      <c r="G60" s="34">
        <f t="shared" si="12"/>
        <v>48405.999999999993</v>
      </c>
      <c r="H60" s="34">
        <f t="shared" si="12"/>
        <v>865</v>
      </c>
      <c r="I60" s="34">
        <f t="shared" si="12"/>
        <v>629</v>
      </c>
      <c r="J60" s="34">
        <f t="shared" si="12"/>
        <v>911.99999999999989</v>
      </c>
      <c r="K60" s="34">
        <f t="shared" si="12"/>
        <v>61</v>
      </c>
      <c r="L60" s="34">
        <f t="shared" si="12"/>
        <v>19417.999999999996</v>
      </c>
      <c r="M60" s="34">
        <f t="shared" si="12"/>
        <v>32698.000000000015</v>
      </c>
      <c r="N60" s="34">
        <f>+N14+N15+N19+N20+N21+N22</f>
        <v>0</v>
      </c>
      <c r="O60" s="34">
        <f t="shared" si="12"/>
        <v>58</v>
      </c>
      <c r="P60" s="34">
        <f t="shared" si="12"/>
        <v>2827</v>
      </c>
      <c r="Q60" s="34">
        <f t="shared" si="12"/>
        <v>977</v>
      </c>
      <c r="R60" s="34">
        <f t="shared" si="12"/>
        <v>0</v>
      </c>
      <c r="S60" s="34">
        <f t="shared" si="12"/>
        <v>0</v>
      </c>
      <c r="T60" s="34">
        <f t="shared" si="12"/>
        <v>7438</v>
      </c>
      <c r="U60" s="34">
        <f t="shared" si="12"/>
        <v>9355.9999999999982</v>
      </c>
      <c r="V60" s="34">
        <f t="shared" si="12"/>
        <v>0</v>
      </c>
      <c r="W60" s="115">
        <f t="shared" si="12"/>
        <v>0</v>
      </c>
      <c r="X60" s="102">
        <f t="shared" si="12"/>
        <v>76473</v>
      </c>
      <c r="Y60" s="103">
        <f t="shared" si="12"/>
        <v>118580.00000000001</v>
      </c>
      <c r="Z60" s="102">
        <f t="shared" si="12"/>
        <v>71817</v>
      </c>
      <c r="AA60" s="103">
        <f t="shared" si="12"/>
        <v>116824.00000000001</v>
      </c>
    </row>
    <row r="61" spans="1:27" ht="12" customHeight="1" x14ac:dyDescent="0.2">
      <c r="A61" s="92" t="s">
        <v>26</v>
      </c>
      <c r="B61" s="34">
        <f t="shared" ref="B61:AA61" si="13">+B6+B7+B8+B11+B12+B13+B16+B17+B23</f>
        <v>21610.000000000004</v>
      </c>
      <c r="C61" s="34">
        <f t="shared" si="13"/>
        <v>31207</v>
      </c>
      <c r="D61" s="34">
        <f t="shared" si="13"/>
        <v>238</v>
      </c>
      <c r="E61" s="34">
        <f t="shared" si="13"/>
        <v>132</v>
      </c>
      <c r="F61" s="34">
        <f t="shared" si="13"/>
        <v>62903</v>
      </c>
      <c r="G61" s="34">
        <f t="shared" si="13"/>
        <v>63665.000000000015</v>
      </c>
      <c r="H61" s="34">
        <f t="shared" si="13"/>
        <v>951</v>
      </c>
      <c r="I61" s="34">
        <f t="shared" si="13"/>
        <v>1015.9999999999999</v>
      </c>
      <c r="J61" s="34">
        <f t="shared" si="13"/>
        <v>2182</v>
      </c>
      <c r="K61" s="34">
        <f t="shared" si="13"/>
        <v>58</v>
      </c>
      <c r="L61" s="34">
        <f t="shared" si="13"/>
        <v>44144.000000000007</v>
      </c>
      <c r="M61" s="34">
        <f t="shared" si="13"/>
        <v>45006</v>
      </c>
      <c r="N61" s="34">
        <f t="shared" si="13"/>
        <v>0</v>
      </c>
      <c r="O61" s="34">
        <f t="shared" si="13"/>
        <v>64</v>
      </c>
      <c r="P61" s="34">
        <f t="shared" si="13"/>
        <v>12450</v>
      </c>
      <c r="Q61" s="34">
        <f t="shared" si="13"/>
        <v>2439</v>
      </c>
      <c r="R61" s="34">
        <f t="shared" si="13"/>
        <v>0</v>
      </c>
      <c r="S61" s="34">
        <f t="shared" si="13"/>
        <v>0</v>
      </c>
      <c r="T61" s="34">
        <f t="shared" si="13"/>
        <v>31111</v>
      </c>
      <c r="U61" s="34">
        <f t="shared" si="13"/>
        <v>46997</v>
      </c>
      <c r="V61" s="34">
        <f t="shared" si="13"/>
        <v>0</v>
      </c>
      <c r="W61" s="115">
        <f t="shared" si="13"/>
        <v>0</v>
      </c>
      <c r="X61" s="102">
        <f t="shared" si="13"/>
        <v>175589</v>
      </c>
      <c r="Y61" s="103">
        <f t="shared" si="13"/>
        <v>190584</v>
      </c>
      <c r="Z61" s="102">
        <f t="shared" si="13"/>
        <v>159768</v>
      </c>
      <c r="AA61" s="103">
        <f t="shared" si="13"/>
        <v>186875</v>
      </c>
    </row>
    <row r="62" spans="1:27" ht="12" customHeight="1" x14ac:dyDescent="0.2">
      <c r="A62" s="93" t="s">
        <v>27</v>
      </c>
      <c r="B62" s="35">
        <f t="shared" ref="B62:AA62" si="14">+B9+B10+B18+B24+B25+B26</f>
        <v>20204.999999999996</v>
      </c>
      <c r="C62" s="35">
        <f t="shared" si="14"/>
        <v>11706</v>
      </c>
      <c r="D62" s="35">
        <f t="shared" si="14"/>
        <v>88</v>
      </c>
      <c r="E62" s="35">
        <f t="shared" si="14"/>
        <v>3</v>
      </c>
      <c r="F62" s="35">
        <f t="shared" si="14"/>
        <v>50191.999999999985</v>
      </c>
      <c r="G62" s="35">
        <f t="shared" si="14"/>
        <v>25477.000000000004</v>
      </c>
      <c r="H62" s="35">
        <f t="shared" si="14"/>
        <v>589</v>
      </c>
      <c r="I62" s="35">
        <f t="shared" si="14"/>
        <v>133</v>
      </c>
      <c r="J62" s="35">
        <f t="shared" si="14"/>
        <v>1825</v>
      </c>
      <c r="K62" s="35">
        <f t="shared" si="14"/>
        <v>112</v>
      </c>
      <c r="L62" s="35">
        <f t="shared" si="14"/>
        <v>26834.999999999996</v>
      </c>
      <c r="M62" s="35">
        <f t="shared" si="14"/>
        <v>17046</v>
      </c>
      <c r="N62" s="35">
        <f t="shared" si="14"/>
        <v>0</v>
      </c>
      <c r="O62" s="35">
        <f t="shared" si="14"/>
        <v>150</v>
      </c>
      <c r="P62" s="35">
        <f t="shared" si="14"/>
        <v>5911</v>
      </c>
      <c r="Q62" s="35">
        <f t="shared" si="14"/>
        <v>1141</v>
      </c>
      <c r="R62" s="35">
        <f t="shared" si="14"/>
        <v>0</v>
      </c>
      <c r="S62" s="35">
        <f t="shared" si="14"/>
        <v>0</v>
      </c>
      <c r="T62" s="35">
        <f t="shared" si="14"/>
        <v>3498</v>
      </c>
      <c r="U62" s="35">
        <f t="shared" si="14"/>
        <v>3348</v>
      </c>
      <c r="V62" s="35">
        <f t="shared" si="14"/>
        <v>0</v>
      </c>
      <c r="W62" s="116">
        <f t="shared" si="14"/>
        <v>0</v>
      </c>
      <c r="X62" s="104">
        <f t="shared" si="14"/>
        <v>109142.99999999997</v>
      </c>
      <c r="Y62" s="105">
        <f t="shared" si="14"/>
        <v>59116</v>
      </c>
      <c r="Z62" s="104">
        <f t="shared" si="14"/>
        <v>100729.99999999997</v>
      </c>
      <c r="AA62" s="105">
        <f t="shared" si="14"/>
        <v>57577</v>
      </c>
    </row>
    <row r="63" spans="1:27" ht="12" customHeight="1" thickBot="1" x14ac:dyDescent="0.25">
      <c r="A63" s="95" t="s">
        <v>17</v>
      </c>
      <c r="B63" s="28">
        <f t="shared" ref="B63:AA63" si="15">SUM(B60:B62)</f>
        <v>53820</v>
      </c>
      <c r="C63" s="28">
        <f t="shared" si="15"/>
        <v>69277</v>
      </c>
      <c r="D63" s="28">
        <f t="shared" si="15"/>
        <v>378</v>
      </c>
      <c r="E63" s="28">
        <f t="shared" si="15"/>
        <v>166</v>
      </c>
      <c r="F63" s="28">
        <f t="shared" si="15"/>
        <v>146051</v>
      </c>
      <c r="G63" s="28">
        <f t="shared" si="15"/>
        <v>137548</v>
      </c>
      <c r="H63" s="28">
        <f t="shared" si="15"/>
        <v>2405</v>
      </c>
      <c r="I63" s="28">
        <f t="shared" si="15"/>
        <v>1778</v>
      </c>
      <c r="J63" s="28">
        <f t="shared" si="15"/>
        <v>4919</v>
      </c>
      <c r="K63" s="28">
        <f t="shared" si="15"/>
        <v>231</v>
      </c>
      <c r="L63" s="28">
        <f t="shared" si="15"/>
        <v>90397</v>
      </c>
      <c r="M63" s="28">
        <f t="shared" si="15"/>
        <v>94750.000000000015</v>
      </c>
      <c r="N63" s="28">
        <f t="shared" si="15"/>
        <v>0</v>
      </c>
      <c r="O63" s="28">
        <f t="shared" si="15"/>
        <v>272</v>
      </c>
      <c r="P63" s="28">
        <f t="shared" si="15"/>
        <v>21188</v>
      </c>
      <c r="Q63" s="28">
        <f t="shared" si="15"/>
        <v>4557</v>
      </c>
      <c r="R63" s="28">
        <f t="shared" si="15"/>
        <v>0</v>
      </c>
      <c r="S63" s="28">
        <f t="shared" si="15"/>
        <v>0</v>
      </c>
      <c r="T63" s="28">
        <f t="shared" si="15"/>
        <v>42047</v>
      </c>
      <c r="U63" s="28">
        <f t="shared" si="15"/>
        <v>59701</v>
      </c>
      <c r="V63" s="28">
        <f t="shared" si="15"/>
        <v>0</v>
      </c>
      <c r="W63" s="38">
        <f t="shared" si="15"/>
        <v>0</v>
      </c>
      <c r="X63" s="96">
        <f t="shared" si="15"/>
        <v>361205</v>
      </c>
      <c r="Y63" s="29">
        <f t="shared" si="15"/>
        <v>368280</v>
      </c>
      <c r="Z63" s="96">
        <f t="shared" si="15"/>
        <v>332315</v>
      </c>
      <c r="AA63" s="29">
        <f t="shared" si="15"/>
        <v>361276</v>
      </c>
    </row>
    <row r="64" spans="1:27" ht="12" customHeight="1" x14ac:dyDescent="0.2">
      <c r="A64" s="97" t="s">
        <v>18</v>
      </c>
      <c r="B64" s="37">
        <v>505</v>
      </c>
      <c r="C64" s="34">
        <v>0</v>
      </c>
      <c r="D64" s="37">
        <v>98</v>
      </c>
      <c r="E64" s="34">
        <v>0</v>
      </c>
      <c r="F64" s="37">
        <v>1494</v>
      </c>
      <c r="G64" s="34">
        <v>0</v>
      </c>
      <c r="H64" s="37">
        <v>42</v>
      </c>
      <c r="I64" s="34">
        <v>0</v>
      </c>
      <c r="J64" s="34">
        <v>0</v>
      </c>
      <c r="K64" s="34">
        <v>0</v>
      </c>
      <c r="L64" s="37">
        <v>6273.9999999999982</v>
      </c>
      <c r="M64" s="34">
        <v>0</v>
      </c>
      <c r="N64" s="34">
        <v>0</v>
      </c>
      <c r="O64" s="34">
        <v>0</v>
      </c>
      <c r="P64" s="37">
        <v>2687.0000000000009</v>
      </c>
      <c r="Q64" s="34">
        <v>0</v>
      </c>
      <c r="R64" s="37"/>
      <c r="S64" s="37"/>
      <c r="T64" s="184">
        <v>8001</v>
      </c>
      <c r="U64" s="34">
        <v>0</v>
      </c>
      <c r="V64" s="184">
        <v>0</v>
      </c>
      <c r="W64" s="208">
        <v>0</v>
      </c>
      <c r="X64" s="189">
        <f>SUM(B64,D64,F64,H64,J64,L64,N64,P64,T64)</f>
        <v>19101</v>
      </c>
      <c r="Y64" s="188">
        <f>SUM(C64,E64,G64,I64,K64,M64,O64,Q64,U64)</f>
        <v>0</v>
      </c>
      <c r="Z64" s="189">
        <f>SUM(B64,F64,L64,T64)</f>
        <v>16273.999999999998</v>
      </c>
      <c r="AA64" s="188">
        <f>SUM(C64,G64,M64,U64)</f>
        <v>0</v>
      </c>
    </row>
    <row r="65" spans="1:27" ht="12" customHeight="1" thickBot="1" x14ac:dyDescent="0.25">
      <c r="A65" s="95" t="s">
        <v>19</v>
      </c>
      <c r="B65" s="28">
        <f t="shared" ref="B65:W65" si="16">SUM(B63:B64)</f>
        <v>54325</v>
      </c>
      <c r="C65" s="28">
        <f t="shared" si="16"/>
        <v>69277</v>
      </c>
      <c r="D65" s="28">
        <f t="shared" si="16"/>
        <v>476</v>
      </c>
      <c r="E65" s="28">
        <f t="shared" si="16"/>
        <v>166</v>
      </c>
      <c r="F65" s="28">
        <f t="shared" si="16"/>
        <v>147545</v>
      </c>
      <c r="G65" s="28">
        <f t="shared" si="16"/>
        <v>137548</v>
      </c>
      <c r="H65" s="28">
        <f t="shared" si="16"/>
        <v>2447</v>
      </c>
      <c r="I65" s="28">
        <f t="shared" si="16"/>
        <v>1778</v>
      </c>
      <c r="J65" s="28">
        <f t="shared" si="16"/>
        <v>4919</v>
      </c>
      <c r="K65" s="28">
        <f t="shared" si="16"/>
        <v>231</v>
      </c>
      <c r="L65" s="28">
        <f t="shared" si="16"/>
        <v>96671</v>
      </c>
      <c r="M65" s="28">
        <f t="shared" si="16"/>
        <v>94750.000000000015</v>
      </c>
      <c r="N65" s="28">
        <f>SUM(N63:N64)</f>
        <v>0</v>
      </c>
      <c r="O65" s="28">
        <f t="shared" si="16"/>
        <v>272</v>
      </c>
      <c r="P65" s="28">
        <f t="shared" si="16"/>
        <v>23875</v>
      </c>
      <c r="Q65" s="28">
        <f t="shared" si="16"/>
        <v>4557</v>
      </c>
      <c r="R65" s="28">
        <f t="shared" si="16"/>
        <v>0</v>
      </c>
      <c r="S65" s="28">
        <f t="shared" si="16"/>
        <v>0</v>
      </c>
      <c r="T65" s="28">
        <f t="shared" si="16"/>
        <v>50048</v>
      </c>
      <c r="U65" s="191">
        <f t="shared" si="16"/>
        <v>59701</v>
      </c>
      <c r="V65" s="191">
        <f t="shared" si="16"/>
        <v>0</v>
      </c>
      <c r="W65" s="192">
        <f t="shared" si="16"/>
        <v>0</v>
      </c>
      <c r="X65" s="96">
        <f>SUM(B65,D65,F65,H65,J65,L65,N65,P65,T65)</f>
        <v>380306</v>
      </c>
      <c r="Y65" s="193">
        <f>SUM(C65,E65,G65,I65,K65,M65,O65,Q65,U65)</f>
        <v>368280</v>
      </c>
      <c r="Z65" s="195">
        <f>SUM(B65,F65,L65,T65)</f>
        <v>348589</v>
      </c>
      <c r="AA65" s="193">
        <f>SUM(C65,G65,M65,U65)</f>
        <v>361276</v>
      </c>
    </row>
    <row r="66" spans="1:27" ht="12" customHeight="1" x14ac:dyDescent="0.2">
      <c r="A66" s="77" t="s">
        <v>247</v>
      </c>
    </row>
    <row r="67" spans="1:27" ht="12" customHeight="1" x14ac:dyDescent="0.2">
      <c r="A67" s="77" t="s">
        <v>244</v>
      </c>
    </row>
    <row r="71" spans="1:27"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row>
    <row r="72" spans="1:27"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row>
    <row r="73" spans="1:27"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AA67"/>
  <sheetViews>
    <sheetView showGridLines="0" topLeftCell="A10" zoomScaleNormal="100" workbookViewId="0">
      <selection activeCell="B36" sqref="B36:S50"/>
    </sheetView>
  </sheetViews>
  <sheetFormatPr baseColWidth="10" defaultColWidth="11.44140625" defaultRowHeight="12" customHeight="1" x14ac:dyDescent="0.2"/>
  <cols>
    <col min="1" max="1" width="14.6640625" style="54" customWidth="1"/>
    <col min="2" max="17" width="7.6640625" style="54" customWidth="1"/>
    <col min="18" max="18" width="4.33203125" style="54" hidden="1" customWidth="1"/>
    <col min="19" max="19" width="7.6640625" style="54" hidden="1" customWidth="1"/>
    <col min="20" max="21" width="7.6640625" style="54" customWidth="1"/>
    <col min="22" max="22" width="4.88671875" style="54" hidden="1" customWidth="1"/>
    <col min="23" max="23" width="10.109375" style="54" hidden="1" customWidth="1"/>
    <col min="24" max="27" width="7.6640625" style="54" customWidth="1"/>
    <col min="28" max="16384" width="11.44140625" style="54"/>
  </cols>
  <sheetData>
    <row r="1" spans="1:27" s="52" customFormat="1" ht="59.25" customHeight="1" thickBot="1" x14ac:dyDescent="0.3">
      <c r="A1" s="51"/>
      <c r="B1" s="432" t="s">
        <v>241</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2.5" customHeight="1" thickBot="1" x14ac:dyDescent="0.35">
      <c r="A3" s="53" t="s">
        <v>248</v>
      </c>
    </row>
    <row r="4" spans="1:27" ht="26.2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3" t="s">
        <v>64</v>
      </c>
      <c r="S4" s="443"/>
      <c r="T4" s="402" t="s">
        <v>12</v>
      </c>
      <c r="U4" s="402"/>
      <c r="V4" s="403" t="s">
        <v>13</v>
      </c>
      <c r="W4" s="445"/>
      <c r="X4" s="417" t="s">
        <v>19</v>
      </c>
      <c r="Y4" s="403"/>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124" t="s">
        <v>10</v>
      </c>
      <c r="Z5" s="57" t="s">
        <v>9</v>
      </c>
      <c r="AA5" s="56" t="s">
        <v>10</v>
      </c>
    </row>
    <row r="6" spans="1:27" ht="12" customHeight="1" x14ac:dyDescent="0.2">
      <c r="A6" s="92">
        <v>1</v>
      </c>
      <c r="B6" s="34">
        <v>15</v>
      </c>
      <c r="C6" s="34">
        <v>51</v>
      </c>
      <c r="D6" s="34">
        <v>0</v>
      </c>
      <c r="E6" s="34">
        <v>1</v>
      </c>
      <c r="F6" s="34">
        <v>24</v>
      </c>
      <c r="G6" s="34">
        <v>39</v>
      </c>
      <c r="H6" s="34">
        <v>1</v>
      </c>
      <c r="I6" s="34">
        <v>2</v>
      </c>
      <c r="J6" s="34">
        <v>6</v>
      </c>
      <c r="K6" s="34">
        <v>0</v>
      </c>
      <c r="L6" s="34">
        <v>12</v>
      </c>
      <c r="M6" s="34">
        <v>35</v>
      </c>
      <c r="N6" s="34">
        <v>0</v>
      </c>
      <c r="O6" s="34">
        <v>1</v>
      </c>
      <c r="P6" s="34">
        <v>18</v>
      </c>
      <c r="Q6" s="34">
        <v>3</v>
      </c>
      <c r="R6" s="34">
        <v>0</v>
      </c>
      <c r="S6" s="34">
        <v>0</v>
      </c>
      <c r="T6" s="33">
        <v>13</v>
      </c>
      <c r="U6" s="33">
        <v>64</v>
      </c>
      <c r="V6" s="34">
        <v>0</v>
      </c>
      <c r="W6" s="115">
        <v>0</v>
      </c>
      <c r="X6" s="102">
        <f t="shared" ref="X6:Y29" si="0">SUM(B6,D6,F6,H6,J6,L6,N6,P6,T6)</f>
        <v>89</v>
      </c>
      <c r="Y6" s="115">
        <f t="shared" si="0"/>
        <v>196</v>
      </c>
      <c r="Z6" s="102">
        <f t="shared" ref="Z6:AA29" si="1">SUM(B6,F6,L6,T6)</f>
        <v>64</v>
      </c>
      <c r="AA6" s="103">
        <f t="shared" si="1"/>
        <v>189</v>
      </c>
    </row>
    <row r="7" spans="1:27" ht="12" customHeight="1" x14ac:dyDescent="0.2">
      <c r="A7" s="92">
        <v>2</v>
      </c>
      <c r="B7" s="34">
        <v>12</v>
      </c>
      <c r="C7" s="34">
        <v>39</v>
      </c>
      <c r="D7" s="34">
        <v>0</v>
      </c>
      <c r="E7" s="34">
        <v>4</v>
      </c>
      <c r="F7" s="34">
        <v>22</v>
      </c>
      <c r="G7" s="34">
        <v>33</v>
      </c>
      <c r="H7" s="34">
        <v>1</v>
      </c>
      <c r="I7" s="34">
        <v>6</v>
      </c>
      <c r="J7" s="34">
        <v>5</v>
      </c>
      <c r="K7" s="34">
        <v>0</v>
      </c>
      <c r="L7" s="34">
        <v>12</v>
      </c>
      <c r="M7" s="34">
        <v>24</v>
      </c>
      <c r="N7" s="34">
        <v>0</v>
      </c>
      <c r="O7" s="34">
        <v>1</v>
      </c>
      <c r="P7" s="34">
        <v>8</v>
      </c>
      <c r="Q7" s="34">
        <v>2</v>
      </c>
      <c r="R7" s="34">
        <v>0</v>
      </c>
      <c r="S7" s="34">
        <v>0</v>
      </c>
      <c r="T7" s="33">
        <v>6</v>
      </c>
      <c r="U7" s="33">
        <v>16</v>
      </c>
      <c r="V7" s="34">
        <v>0</v>
      </c>
      <c r="W7" s="115">
        <v>0</v>
      </c>
      <c r="X7" s="102">
        <f>SUM(B7,D7,F7,H7,J7,L7,N7,P7,T7)</f>
        <v>66</v>
      </c>
      <c r="Y7" s="115">
        <f t="shared" si="0"/>
        <v>125</v>
      </c>
      <c r="Z7" s="102">
        <f t="shared" si="1"/>
        <v>52</v>
      </c>
      <c r="AA7" s="103">
        <f t="shared" si="1"/>
        <v>112</v>
      </c>
    </row>
    <row r="8" spans="1:27" ht="12" customHeight="1" x14ac:dyDescent="0.2">
      <c r="A8" s="93">
        <v>3</v>
      </c>
      <c r="B8" s="35">
        <v>7</v>
      </c>
      <c r="C8" s="35">
        <v>19</v>
      </c>
      <c r="D8" s="35">
        <v>1</v>
      </c>
      <c r="E8" s="35"/>
      <c r="F8" s="35">
        <v>16</v>
      </c>
      <c r="G8" s="35">
        <v>17</v>
      </c>
      <c r="H8" s="35">
        <v>2</v>
      </c>
      <c r="I8" s="35">
        <v>0</v>
      </c>
      <c r="J8" s="35">
        <v>5</v>
      </c>
      <c r="K8" s="35">
        <v>0</v>
      </c>
      <c r="L8" s="35">
        <v>6</v>
      </c>
      <c r="M8" s="35">
        <v>12</v>
      </c>
      <c r="N8" s="35">
        <v>0</v>
      </c>
      <c r="O8" s="35">
        <v>0</v>
      </c>
      <c r="P8" s="35">
        <v>22</v>
      </c>
      <c r="Q8" s="35">
        <v>1</v>
      </c>
      <c r="R8" s="35">
        <v>0</v>
      </c>
      <c r="S8" s="35">
        <v>0</v>
      </c>
      <c r="T8" s="63">
        <v>6</v>
      </c>
      <c r="U8" s="63">
        <v>16</v>
      </c>
      <c r="V8" s="35">
        <v>0</v>
      </c>
      <c r="W8" s="116">
        <v>0</v>
      </c>
      <c r="X8" s="104">
        <f t="shared" si="0"/>
        <v>65</v>
      </c>
      <c r="Y8" s="116">
        <f t="shared" si="0"/>
        <v>65</v>
      </c>
      <c r="Z8" s="104">
        <f t="shared" si="1"/>
        <v>35</v>
      </c>
      <c r="AA8" s="105">
        <f t="shared" si="1"/>
        <v>64</v>
      </c>
    </row>
    <row r="9" spans="1:27" ht="12" customHeight="1" x14ac:dyDescent="0.2">
      <c r="A9" s="94">
        <v>4</v>
      </c>
      <c r="B9" s="34">
        <v>13</v>
      </c>
      <c r="C9" s="34">
        <v>14</v>
      </c>
      <c r="D9" s="34">
        <v>0</v>
      </c>
      <c r="E9" s="34">
        <v>0</v>
      </c>
      <c r="F9" s="34">
        <v>19</v>
      </c>
      <c r="G9" s="34">
        <v>12</v>
      </c>
      <c r="H9" s="34">
        <v>1</v>
      </c>
      <c r="I9" s="34">
        <v>0</v>
      </c>
      <c r="J9" s="34">
        <v>4</v>
      </c>
      <c r="K9" s="36">
        <v>0</v>
      </c>
      <c r="L9" s="118">
        <v>9</v>
      </c>
      <c r="M9" s="34">
        <v>8</v>
      </c>
      <c r="N9" s="34">
        <v>0</v>
      </c>
      <c r="O9" s="34">
        <v>0</v>
      </c>
      <c r="P9" s="34">
        <v>11</v>
      </c>
      <c r="Q9" s="34">
        <v>4</v>
      </c>
      <c r="R9" s="34">
        <v>0</v>
      </c>
      <c r="S9" s="34">
        <v>0</v>
      </c>
      <c r="T9" s="33">
        <v>3</v>
      </c>
      <c r="U9" s="33">
        <v>5</v>
      </c>
      <c r="V9" s="34">
        <v>0</v>
      </c>
      <c r="W9" s="115">
        <v>0</v>
      </c>
      <c r="X9" s="102">
        <f t="shared" si="0"/>
        <v>60</v>
      </c>
      <c r="Y9" s="115">
        <f t="shared" si="0"/>
        <v>43</v>
      </c>
      <c r="Z9" s="102">
        <f t="shared" si="1"/>
        <v>44</v>
      </c>
      <c r="AA9" s="103">
        <f t="shared" si="1"/>
        <v>39</v>
      </c>
    </row>
    <row r="10" spans="1:27" ht="12" customHeight="1" x14ac:dyDescent="0.2">
      <c r="A10" s="92">
        <v>5</v>
      </c>
      <c r="B10" s="34">
        <v>16</v>
      </c>
      <c r="C10" s="34">
        <v>15</v>
      </c>
      <c r="D10" s="34">
        <v>1</v>
      </c>
      <c r="E10" s="34">
        <v>1</v>
      </c>
      <c r="F10" s="34">
        <v>26</v>
      </c>
      <c r="G10" s="34">
        <v>13</v>
      </c>
      <c r="H10" s="34">
        <v>2</v>
      </c>
      <c r="I10" s="34">
        <v>2</v>
      </c>
      <c r="J10" s="34">
        <v>5</v>
      </c>
      <c r="K10" s="34">
        <v>1</v>
      </c>
      <c r="L10" s="118">
        <v>9</v>
      </c>
      <c r="M10" s="34">
        <v>10</v>
      </c>
      <c r="N10" s="34">
        <v>0</v>
      </c>
      <c r="O10" s="34">
        <v>1</v>
      </c>
      <c r="P10" s="34">
        <v>8</v>
      </c>
      <c r="Q10" s="34">
        <v>4</v>
      </c>
      <c r="R10" s="34">
        <v>0</v>
      </c>
      <c r="S10" s="34">
        <v>0</v>
      </c>
      <c r="T10" s="33">
        <v>1</v>
      </c>
      <c r="U10" s="33">
        <v>2</v>
      </c>
      <c r="V10" s="34">
        <v>0</v>
      </c>
      <c r="W10" s="115">
        <v>0</v>
      </c>
      <c r="X10" s="102">
        <f t="shared" si="0"/>
        <v>68</v>
      </c>
      <c r="Y10" s="115">
        <f t="shared" si="0"/>
        <v>49</v>
      </c>
      <c r="Z10" s="102">
        <f t="shared" si="1"/>
        <v>52</v>
      </c>
      <c r="AA10" s="103">
        <f t="shared" si="1"/>
        <v>40</v>
      </c>
    </row>
    <row r="11" spans="1:27" ht="12" customHeight="1" x14ac:dyDescent="0.2">
      <c r="A11" s="93">
        <v>6</v>
      </c>
      <c r="B11" s="35">
        <v>16</v>
      </c>
      <c r="C11" s="35">
        <v>18</v>
      </c>
      <c r="D11" s="35">
        <v>1</v>
      </c>
      <c r="E11" s="35">
        <v>1</v>
      </c>
      <c r="F11" s="35">
        <v>27</v>
      </c>
      <c r="G11" s="35">
        <v>14</v>
      </c>
      <c r="H11" s="35">
        <v>2</v>
      </c>
      <c r="I11" s="35">
        <v>2</v>
      </c>
      <c r="J11" s="35">
        <v>5</v>
      </c>
      <c r="K11" s="35">
        <v>0</v>
      </c>
      <c r="L11" s="119">
        <v>9</v>
      </c>
      <c r="M11" s="35">
        <v>16</v>
      </c>
      <c r="N11" s="35">
        <v>0</v>
      </c>
      <c r="O11" s="35">
        <v>0</v>
      </c>
      <c r="P11" s="35">
        <v>8</v>
      </c>
      <c r="Q11" s="35">
        <v>4</v>
      </c>
      <c r="R11" s="35">
        <v>0</v>
      </c>
      <c r="S11" s="35">
        <v>0</v>
      </c>
      <c r="T11" s="63">
        <v>6</v>
      </c>
      <c r="U11" s="63">
        <v>11</v>
      </c>
      <c r="V11" s="35">
        <v>0</v>
      </c>
      <c r="W11" s="116">
        <v>0</v>
      </c>
      <c r="X11" s="104">
        <f t="shared" si="0"/>
        <v>74</v>
      </c>
      <c r="Y11" s="116">
        <f t="shared" si="0"/>
        <v>66</v>
      </c>
      <c r="Z11" s="104">
        <f t="shared" si="1"/>
        <v>58</v>
      </c>
      <c r="AA11" s="105">
        <f t="shared" si="1"/>
        <v>59</v>
      </c>
    </row>
    <row r="12" spans="1:27" ht="12" customHeight="1" x14ac:dyDescent="0.2">
      <c r="A12" s="94">
        <v>7</v>
      </c>
      <c r="B12" s="34">
        <v>10</v>
      </c>
      <c r="C12" s="34">
        <v>21</v>
      </c>
      <c r="D12" s="34">
        <v>0</v>
      </c>
      <c r="E12" s="34">
        <v>0</v>
      </c>
      <c r="F12" s="34">
        <v>24</v>
      </c>
      <c r="G12" s="34">
        <v>21</v>
      </c>
      <c r="H12" s="34">
        <v>1</v>
      </c>
      <c r="I12" s="34">
        <v>2</v>
      </c>
      <c r="J12" s="34">
        <v>4</v>
      </c>
      <c r="K12" s="34">
        <v>0</v>
      </c>
      <c r="L12" s="118">
        <v>8</v>
      </c>
      <c r="M12" s="34">
        <v>18</v>
      </c>
      <c r="N12" s="34">
        <v>0</v>
      </c>
      <c r="O12" s="34">
        <v>0</v>
      </c>
      <c r="P12" s="34">
        <v>8</v>
      </c>
      <c r="Q12" s="34">
        <v>3</v>
      </c>
      <c r="R12" s="34">
        <v>0</v>
      </c>
      <c r="S12" s="34">
        <v>0</v>
      </c>
      <c r="T12" s="33">
        <v>4</v>
      </c>
      <c r="U12" s="33">
        <v>9</v>
      </c>
      <c r="V12" s="34">
        <v>0</v>
      </c>
      <c r="W12" s="115">
        <v>0</v>
      </c>
      <c r="X12" s="102">
        <f t="shared" si="0"/>
        <v>59</v>
      </c>
      <c r="Y12" s="115">
        <f t="shared" si="0"/>
        <v>74</v>
      </c>
      <c r="Z12" s="102">
        <f t="shared" si="1"/>
        <v>46</v>
      </c>
      <c r="AA12" s="103">
        <f t="shared" si="1"/>
        <v>69</v>
      </c>
    </row>
    <row r="13" spans="1:27" ht="12" customHeight="1" x14ac:dyDescent="0.2">
      <c r="A13" s="92">
        <v>8</v>
      </c>
      <c r="B13" s="34">
        <v>10</v>
      </c>
      <c r="C13" s="34">
        <v>20</v>
      </c>
      <c r="D13" s="34">
        <v>3</v>
      </c>
      <c r="E13" s="34">
        <v>1</v>
      </c>
      <c r="F13" s="34">
        <v>20</v>
      </c>
      <c r="G13" s="34">
        <v>17</v>
      </c>
      <c r="H13" s="34">
        <v>4</v>
      </c>
      <c r="I13" s="34">
        <v>1</v>
      </c>
      <c r="J13" s="34">
        <v>4</v>
      </c>
      <c r="K13" s="34">
        <v>0</v>
      </c>
      <c r="L13" s="118">
        <v>5</v>
      </c>
      <c r="M13" s="34">
        <v>12</v>
      </c>
      <c r="N13" s="34">
        <v>0</v>
      </c>
      <c r="O13" s="34">
        <v>0</v>
      </c>
      <c r="P13" s="34">
        <v>9</v>
      </c>
      <c r="Q13" s="34">
        <v>1</v>
      </c>
      <c r="R13" s="34">
        <v>0</v>
      </c>
      <c r="S13" s="34">
        <v>0</v>
      </c>
      <c r="T13" s="33">
        <v>6</v>
      </c>
      <c r="U13" s="33">
        <v>5</v>
      </c>
      <c r="V13" s="34">
        <v>0</v>
      </c>
      <c r="W13" s="115">
        <v>0</v>
      </c>
      <c r="X13" s="102">
        <f t="shared" si="0"/>
        <v>61</v>
      </c>
      <c r="Y13" s="115">
        <f t="shared" si="0"/>
        <v>57</v>
      </c>
      <c r="Z13" s="102">
        <f t="shared" si="1"/>
        <v>41</v>
      </c>
      <c r="AA13" s="103">
        <f t="shared" si="1"/>
        <v>54</v>
      </c>
    </row>
    <row r="14" spans="1:27" ht="12" customHeight="1" x14ac:dyDescent="0.2">
      <c r="A14" s="93">
        <v>9</v>
      </c>
      <c r="B14" s="35">
        <v>16</v>
      </c>
      <c r="C14" s="35">
        <v>48</v>
      </c>
      <c r="D14" s="35">
        <v>4</v>
      </c>
      <c r="E14" s="35">
        <v>2</v>
      </c>
      <c r="F14" s="35">
        <v>22</v>
      </c>
      <c r="G14" s="35">
        <v>44</v>
      </c>
      <c r="H14" s="35">
        <v>6</v>
      </c>
      <c r="I14" s="35">
        <v>6</v>
      </c>
      <c r="J14" s="35">
        <v>5</v>
      </c>
      <c r="K14" s="35">
        <v>2</v>
      </c>
      <c r="L14" s="119">
        <v>7</v>
      </c>
      <c r="M14" s="35">
        <v>32</v>
      </c>
      <c r="N14" s="35">
        <v>0</v>
      </c>
      <c r="O14" s="35">
        <v>1</v>
      </c>
      <c r="P14" s="35">
        <v>2</v>
      </c>
      <c r="Q14" s="35">
        <v>3</v>
      </c>
      <c r="R14" s="35">
        <v>0</v>
      </c>
      <c r="S14" s="35">
        <v>0</v>
      </c>
      <c r="T14" s="63">
        <v>5</v>
      </c>
      <c r="U14" s="63">
        <v>16</v>
      </c>
      <c r="V14" s="35">
        <v>0</v>
      </c>
      <c r="W14" s="116">
        <v>0</v>
      </c>
      <c r="X14" s="104">
        <f t="shared" si="0"/>
        <v>67</v>
      </c>
      <c r="Y14" s="116">
        <f t="shared" si="0"/>
        <v>154</v>
      </c>
      <c r="Z14" s="104">
        <f t="shared" si="1"/>
        <v>50</v>
      </c>
      <c r="AA14" s="105">
        <f t="shared" si="1"/>
        <v>140</v>
      </c>
    </row>
    <row r="15" spans="1:27" ht="12" customHeight="1" x14ac:dyDescent="0.2">
      <c r="A15" s="94">
        <v>10</v>
      </c>
      <c r="B15" s="36">
        <v>14</v>
      </c>
      <c r="C15" s="36">
        <v>54</v>
      </c>
      <c r="D15" s="34">
        <v>0</v>
      </c>
      <c r="E15" s="34">
        <v>0</v>
      </c>
      <c r="F15" s="34">
        <v>24</v>
      </c>
      <c r="G15" s="34">
        <v>50</v>
      </c>
      <c r="H15" s="34">
        <v>1</v>
      </c>
      <c r="I15" s="34">
        <v>0</v>
      </c>
      <c r="J15" s="34">
        <v>5</v>
      </c>
      <c r="K15" s="34">
        <v>0</v>
      </c>
      <c r="L15" s="118">
        <v>9</v>
      </c>
      <c r="M15" s="34">
        <v>46</v>
      </c>
      <c r="N15" s="34">
        <v>0</v>
      </c>
      <c r="O15" s="34">
        <v>0</v>
      </c>
      <c r="P15" s="34">
        <v>4</v>
      </c>
      <c r="Q15" s="34">
        <v>2</v>
      </c>
      <c r="R15" s="34">
        <v>0</v>
      </c>
      <c r="S15" s="34">
        <v>0</v>
      </c>
      <c r="T15" s="33">
        <v>3</v>
      </c>
      <c r="U15" s="33">
        <v>18</v>
      </c>
      <c r="V15" s="34">
        <v>0</v>
      </c>
      <c r="W15" s="115">
        <v>0</v>
      </c>
      <c r="X15" s="106">
        <f t="shared" si="0"/>
        <v>60</v>
      </c>
      <c r="Y15" s="117">
        <f t="shared" si="0"/>
        <v>170</v>
      </c>
      <c r="Z15" s="106">
        <f t="shared" si="1"/>
        <v>50</v>
      </c>
      <c r="AA15" s="107">
        <f t="shared" si="1"/>
        <v>168</v>
      </c>
    </row>
    <row r="16" spans="1:27" ht="12" customHeight="1" x14ac:dyDescent="0.2">
      <c r="A16" s="92">
        <v>11</v>
      </c>
      <c r="B16" s="34">
        <v>8</v>
      </c>
      <c r="C16" s="34">
        <v>24</v>
      </c>
      <c r="D16" s="34">
        <v>0</v>
      </c>
      <c r="E16" s="34">
        <v>0</v>
      </c>
      <c r="F16" s="34">
        <v>23</v>
      </c>
      <c r="G16" s="34">
        <v>22</v>
      </c>
      <c r="H16" s="34">
        <v>0</v>
      </c>
      <c r="I16" s="34">
        <v>1</v>
      </c>
      <c r="J16" s="34">
        <v>3</v>
      </c>
      <c r="K16" s="34">
        <v>2</v>
      </c>
      <c r="L16" s="118">
        <v>6</v>
      </c>
      <c r="M16" s="34">
        <v>20</v>
      </c>
      <c r="N16" s="34">
        <v>0</v>
      </c>
      <c r="O16" s="34">
        <v>0</v>
      </c>
      <c r="P16" s="34">
        <v>4</v>
      </c>
      <c r="Q16" s="34">
        <v>2</v>
      </c>
      <c r="R16" s="34">
        <v>0</v>
      </c>
      <c r="S16" s="34">
        <v>0</v>
      </c>
      <c r="T16" s="212">
        <v>0</v>
      </c>
      <c r="U16" s="212">
        <v>6</v>
      </c>
      <c r="V16" s="34">
        <v>0</v>
      </c>
      <c r="W16" s="115">
        <v>0</v>
      </c>
      <c r="X16" s="102">
        <f t="shared" si="0"/>
        <v>44</v>
      </c>
      <c r="Y16" s="115">
        <f t="shared" si="0"/>
        <v>77</v>
      </c>
      <c r="Z16" s="102">
        <f t="shared" si="1"/>
        <v>37</v>
      </c>
      <c r="AA16" s="103">
        <f t="shared" si="1"/>
        <v>72</v>
      </c>
    </row>
    <row r="17" spans="1:27" ht="12" customHeight="1" x14ac:dyDescent="0.2">
      <c r="A17" s="93">
        <v>12</v>
      </c>
      <c r="B17" s="35">
        <v>9</v>
      </c>
      <c r="C17" s="35">
        <v>18</v>
      </c>
      <c r="D17" s="35">
        <v>0</v>
      </c>
      <c r="E17" s="35">
        <v>0</v>
      </c>
      <c r="F17" s="35">
        <v>20</v>
      </c>
      <c r="G17" s="35">
        <v>16</v>
      </c>
      <c r="H17" s="35">
        <v>1</v>
      </c>
      <c r="I17" s="35">
        <v>1</v>
      </c>
      <c r="J17" s="35">
        <v>3</v>
      </c>
      <c r="K17" s="35">
        <v>0</v>
      </c>
      <c r="L17" s="119">
        <v>3</v>
      </c>
      <c r="M17" s="35">
        <v>11</v>
      </c>
      <c r="N17" s="35">
        <v>0</v>
      </c>
      <c r="O17" s="35">
        <v>0</v>
      </c>
      <c r="P17" s="35">
        <v>4</v>
      </c>
      <c r="Q17" s="35">
        <v>2</v>
      </c>
      <c r="R17" s="35">
        <v>0</v>
      </c>
      <c r="S17" s="35">
        <v>0</v>
      </c>
      <c r="T17" s="211">
        <v>0</v>
      </c>
      <c r="U17" s="211">
        <v>3</v>
      </c>
      <c r="V17" s="35">
        <v>0</v>
      </c>
      <c r="W17" s="116">
        <v>0</v>
      </c>
      <c r="X17" s="104">
        <f t="shared" si="0"/>
        <v>40</v>
      </c>
      <c r="Y17" s="116">
        <f t="shared" si="0"/>
        <v>51</v>
      </c>
      <c r="Z17" s="104">
        <f t="shared" si="1"/>
        <v>32</v>
      </c>
      <c r="AA17" s="105">
        <f t="shared" si="1"/>
        <v>48</v>
      </c>
    </row>
    <row r="18" spans="1:27" ht="12" customHeight="1" x14ac:dyDescent="0.2">
      <c r="A18" s="94">
        <v>13</v>
      </c>
      <c r="B18" s="36">
        <v>9</v>
      </c>
      <c r="C18" s="36">
        <v>9</v>
      </c>
      <c r="D18" s="34">
        <v>0</v>
      </c>
      <c r="E18" s="34">
        <v>0</v>
      </c>
      <c r="F18" s="34">
        <v>22</v>
      </c>
      <c r="G18" s="34">
        <v>9</v>
      </c>
      <c r="H18" s="34">
        <v>0</v>
      </c>
      <c r="I18" s="34">
        <v>0</v>
      </c>
      <c r="J18" s="34">
        <v>3</v>
      </c>
      <c r="K18" s="34">
        <v>0</v>
      </c>
      <c r="L18" s="118">
        <v>10</v>
      </c>
      <c r="M18" s="34">
        <v>7</v>
      </c>
      <c r="N18" s="34">
        <v>0</v>
      </c>
      <c r="O18" s="34">
        <v>0</v>
      </c>
      <c r="P18" s="34">
        <v>3</v>
      </c>
      <c r="Q18" s="34">
        <v>1</v>
      </c>
      <c r="R18" s="34">
        <v>0</v>
      </c>
      <c r="S18" s="34">
        <v>0</v>
      </c>
      <c r="T18" s="33">
        <v>1</v>
      </c>
      <c r="U18" s="212">
        <v>0</v>
      </c>
      <c r="V18" s="34">
        <v>0</v>
      </c>
      <c r="W18" s="115">
        <v>0</v>
      </c>
      <c r="X18" s="106">
        <f t="shared" si="0"/>
        <v>48</v>
      </c>
      <c r="Y18" s="117">
        <f t="shared" si="0"/>
        <v>26</v>
      </c>
      <c r="Z18" s="106">
        <f t="shared" si="1"/>
        <v>42</v>
      </c>
      <c r="AA18" s="107">
        <f t="shared" si="1"/>
        <v>25</v>
      </c>
    </row>
    <row r="19" spans="1:27" ht="12" customHeight="1" x14ac:dyDescent="0.2">
      <c r="A19" s="92">
        <v>14</v>
      </c>
      <c r="B19" s="34">
        <v>8</v>
      </c>
      <c r="C19" s="34">
        <v>15</v>
      </c>
      <c r="D19" s="34">
        <v>0</v>
      </c>
      <c r="E19" s="34">
        <v>0</v>
      </c>
      <c r="F19" s="34">
        <v>22</v>
      </c>
      <c r="G19" s="34">
        <v>13</v>
      </c>
      <c r="H19" s="34">
        <v>1</v>
      </c>
      <c r="I19" s="34">
        <v>5</v>
      </c>
      <c r="J19" s="34">
        <v>3</v>
      </c>
      <c r="K19" s="34">
        <v>0</v>
      </c>
      <c r="L19" s="118">
        <v>5</v>
      </c>
      <c r="M19" s="34">
        <v>7</v>
      </c>
      <c r="N19" s="34">
        <v>0</v>
      </c>
      <c r="O19" s="34">
        <v>0</v>
      </c>
      <c r="P19" s="34">
        <v>7</v>
      </c>
      <c r="Q19" s="34">
        <v>2</v>
      </c>
      <c r="R19" s="34">
        <v>0</v>
      </c>
      <c r="S19" s="34">
        <v>0</v>
      </c>
      <c r="T19" s="34">
        <v>0</v>
      </c>
      <c r="U19" s="118">
        <v>0</v>
      </c>
      <c r="V19" s="34">
        <v>0</v>
      </c>
      <c r="W19" s="115">
        <v>0</v>
      </c>
      <c r="X19" s="102">
        <f t="shared" si="0"/>
        <v>46</v>
      </c>
      <c r="Y19" s="115">
        <f t="shared" si="0"/>
        <v>42</v>
      </c>
      <c r="Z19" s="102">
        <f t="shared" si="1"/>
        <v>35</v>
      </c>
      <c r="AA19" s="103">
        <f t="shared" si="1"/>
        <v>35</v>
      </c>
    </row>
    <row r="20" spans="1:27" ht="12" customHeight="1" x14ac:dyDescent="0.2">
      <c r="A20" s="93">
        <v>15</v>
      </c>
      <c r="B20" s="35">
        <v>7</v>
      </c>
      <c r="C20" s="35">
        <v>21</v>
      </c>
      <c r="D20" s="35">
        <v>2</v>
      </c>
      <c r="E20" s="35">
        <v>3</v>
      </c>
      <c r="F20" s="35">
        <v>21</v>
      </c>
      <c r="G20" s="35">
        <v>20</v>
      </c>
      <c r="H20" s="35">
        <v>2</v>
      </c>
      <c r="I20" s="35">
        <v>3</v>
      </c>
      <c r="J20" s="35">
        <v>2</v>
      </c>
      <c r="K20" s="35">
        <v>0</v>
      </c>
      <c r="L20" s="119">
        <v>8</v>
      </c>
      <c r="M20" s="35">
        <v>16</v>
      </c>
      <c r="N20" s="35">
        <v>0</v>
      </c>
      <c r="O20" s="35">
        <v>0</v>
      </c>
      <c r="P20" s="35">
        <v>3</v>
      </c>
      <c r="Q20" s="35">
        <v>1</v>
      </c>
      <c r="R20" s="35">
        <v>0</v>
      </c>
      <c r="S20" s="35">
        <v>0</v>
      </c>
      <c r="T20" s="35">
        <v>1</v>
      </c>
      <c r="U20" s="211">
        <v>4</v>
      </c>
      <c r="V20" s="35">
        <v>0</v>
      </c>
      <c r="W20" s="116">
        <v>0</v>
      </c>
      <c r="X20" s="104">
        <f t="shared" si="0"/>
        <v>46</v>
      </c>
      <c r="Y20" s="116">
        <f t="shared" si="0"/>
        <v>68</v>
      </c>
      <c r="Z20" s="104">
        <f t="shared" si="1"/>
        <v>37</v>
      </c>
      <c r="AA20" s="105">
        <f t="shared" si="1"/>
        <v>61</v>
      </c>
    </row>
    <row r="21" spans="1:27" ht="12" customHeight="1" x14ac:dyDescent="0.2">
      <c r="A21" s="94">
        <v>16</v>
      </c>
      <c r="B21" s="36">
        <v>9</v>
      </c>
      <c r="C21" s="36">
        <v>15</v>
      </c>
      <c r="D21" s="36">
        <v>1</v>
      </c>
      <c r="E21" s="34">
        <v>0</v>
      </c>
      <c r="F21" s="34">
        <v>21</v>
      </c>
      <c r="G21" s="34">
        <v>12</v>
      </c>
      <c r="H21" s="34">
        <v>2</v>
      </c>
      <c r="I21" s="36">
        <v>2</v>
      </c>
      <c r="J21" s="118">
        <v>2</v>
      </c>
      <c r="K21" s="34">
        <v>0</v>
      </c>
      <c r="L21" s="118">
        <v>2</v>
      </c>
      <c r="M21" s="34">
        <v>10</v>
      </c>
      <c r="N21" s="34">
        <v>0</v>
      </c>
      <c r="O21" s="34">
        <v>0</v>
      </c>
      <c r="P21" s="34">
        <v>2</v>
      </c>
      <c r="Q21" s="34">
        <v>0</v>
      </c>
      <c r="R21" s="34">
        <v>0</v>
      </c>
      <c r="S21" s="34">
        <v>0</v>
      </c>
      <c r="T21" s="34">
        <v>0</v>
      </c>
      <c r="U21" s="212">
        <v>2</v>
      </c>
      <c r="V21" s="34">
        <v>0</v>
      </c>
      <c r="W21" s="115">
        <v>0</v>
      </c>
      <c r="X21" s="106">
        <f t="shared" si="0"/>
        <v>39</v>
      </c>
      <c r="Y21" s="117">
        <f t="shared" si="0"/>
        <v>41</v>
      </c>
      <c r="Z21" s="106">
        <f t="shared" si="1"/>
        <v>32</v>
      </c>
      <c r="AA21" s="107">
        <f t="shared" si="1"/>
        <v>39</v>
      </c>
    </row>
    <row r="22" spans="1:27" ht="12" customHeight="1" x14ac:dyDescent="0.2">
      <c r="A22" s="92">
        <v>17</v>
      </c>
      <c r="B22" s="34">
        <v>10</v>
      </c>
      <c r="C22" s="34">
        <v>24</v>
      </c>
      <c r="D22" s="34">
        <v>1</v>
      </c>
      <c r="E22" s="34">
        <v>0</v>
      </c>
      <c r="F22" s="34">
        <v>23</v>
      </c>
      <c r="G22" s="34">
        <v>21</v>
      </c>
      <c r="H22" s="34">
        <v>3</v>
      </c>
      <c r="I22" s="34">
        <v>0</v>
      </c>
      <c r="J22" s="118">
        <v>3</v>
      </c>
      <c r="K22" s="34">
        <v>1</v>
      </c>
      <c r="L22" s="118">
        <v>7</v>
      </c>
      <c r="M22" s="34">
        <v>16</v>
      </c>
      <c r="N22" s="34">
        <v>0</v>
      </c>
      <c r="O22" s="34">
        <v>0</v>
      </c>
      <c r="P22" s="34">
        <v>3</v>
      </c>
      <c r="Q22" s="34">
        <v>0</v>
      </c>
      <c r="R22" s="34">
        <v>0</v>
      </c>
      <c r="S22" s="34">
        <v>0</v>
      </c>
      <c r="T22" s="33">
        <v>1</v>
      </c>
      <c r="U22" s="33">
        <v>4</v>
      </c>
      <c r="V22" s="34">
        <v>0</v>
      </c>
      <c r="W22" s="115">
        <v>0</v>
      </c>
      <c r="X22" s="102">
        <f t="shared" si="0"/>
        <v>51</v>
      </c>
      <c r="Y22" s="115">
        <f t="shared" si="0"/>
        <v>66</v>
      </c>
      <c r="Z22" s="102">
        <f t="shared" si="1"/>
        <v>41</v>
      </c>
      <c r="AA22" s="103">
        <f t="shared" si="1"/>
        <v>65</v>
      </c>
    </row>
    <row r="23" spans="1:27" ht="12" customHeight="1" x14ac:dyDescent="0.2">
      <c r="A23" s="93">
        <v>18</v>
      </c>
      <c r="B23" s="35">
        <v>10</v>
      </c>
      <c r="C23" s="35">
        <v>21</v>
      </c>
      <c r="D23" s="35">
        <v>4</v>
      </c>
      <c r="E23" s="35">
        <v>0</v>
      </c>
      <c r="F23" s="35">
        <v>20</v>
      </c>
      <c r="G23" s="35">
        <v>19</v>
      </c>
      <c r="H23" s="35">
        <v>4</v>
      </c>
      <c r="I23" s="35">
        <v>0</v>
      </c>
      <c r="J23" s="119">
        <v>4</v>
      </c>
      <c r="K23" s="35">
        <v>0</v>
      </c>
      <c r="L23" s="119">
        <v>8</v>
      </c>
      <c r="M23" s="35">
        <v>14</v>
      </c>
      <c r="N23" s="35">
        <v>0</v>
      </c>
      <c r="O23" s="35">
        <v>0</v>
      </c>
      <c r="P23" s="35">
        <v>4</v>
      </c>
      <c r="Q23" s="35">
        <v>2</v>
      </c>
      <c r="R23" s="35">
        <v>0</v>
      </c>
      <c r="S23" s="35">
        <v>0</v>
      </c>
      <c r="T23" s="63">
        <v>3</v>
      </c>
      <c r="U23" s="63">
        <v>4</v>
      </c>
      <c r="V23" s="35">
        <v>0</v>
      </c>
      <c r="W23" s="116">
        <v>0</v>
      </c>
      <c r="X23" s="104">
        <f t="shared" si="0"/>
        <v>57</v>
      </c>
      <c r="Y23" s="116">
        <f t="shared" si="0"/>
        <v>60</v>
      </c>
      <c r="Z23" s="104">
        <f t="shared" si="1"/>
        <v>41</v>
      </c>
      <c r="AA23" s="105">
        <f t="shared" si="1"/>
        <v>58</v>
      </c>
    </row>
    <row r="24" spans="1:27" ht="12" customHeight="1" x14ac:dyDescent="0.2">
      <c r="A24" s="94">
        <v>19</v>
      </c>
      <c r="B24" s="36">
        <v>16</v>
      </c>
      <c r="C24" s="36">
        <v>10</v>
      </c>
      <c r="D24" s="36">
        <v>2</v>
      </c>
      <c r="E24" s="34">
        <v>0</v>
      </c>
      <c r="F24" s="34">
        <v>24</v>
      </c>
      <c r="G24" s="34">
        <v>8</v>
      </c>
      <c r="H24" s="34">
        <v>2</v>
      </c>
      <c r="I24" s="34">
        <v>0</v>
      </c>
      <c r="J24" s="118">
        <v>3</v>
      </c>
      <c r="K24" s="34">
        <v>1</v>
      </c>
      <c r="L24" s="118">
        <v>5</v>
      </c>
      <c r="M24" s="34">
        <v>9</v>
      </c>
      <c r="N24" s="34">
        <v>0</v>
      </c>
      <c r="O24" s="34">
        <v>0</v>
      </c>
      <c r="P24" s="34">
        <v>5</v>
      </c>
      <c r="Q24" s="34">
        <v>3</v>
      </c>
      <c r="R24" s="34">
        <v>0</v>
      </c>
      <c r="S24" s="34">
        <v>0</v>
      </c>
      <c r="T24" s="34">
        <v>0</v>
      </c>
      <c r="U24" s="33">
        <v>2</v>
      </c>
      <c r="V24" s="34">
        <v>0</v>
      </c>
      <c r="W24" s="115">
        <v>0</v>
      </c>
      <c r="X24" s="106">
        <f t="shared" si="0"/>
        <v>57</v>
      </c>
      <c r="Y24" s="117">
        <f t="shared" si="0"/>
        <v>33</v>
      </c>
      <c r="Z24" s="106">
        <f t="shared" si="1"/>
        <v>45</v>
      </c>
      <c r="AA24" s="107">
        <f t="shared" si="1"/>
        <v>29</v>
      </c>
    </row>
    <row r="25" spans="1:27" ht="12" customHeight="1" x14ac:dyDescent="0.2">
      <c r="A25" s="92">
        <v>20</v>
      </c>
      <c r="B25" s="34">
        <v>14</v>
      </c>
      <c r="C25" s="34">
        <v>17</v>
      </c>
      <c r="D25" s="34">
        <v>0</v>
      </c>
      <c r="E25" s="34">
        <v>0</v>
      </c>
      <c r="F25" s="34">
        <v>22</v>
      </c>
      <c r="G25" s="34">
        <v>16</v>
      </c>
      <c r="H25" s="34">
        <v>1</v>
      </c>
      <c r="I25" s="34">
        <v>0</v>
      </c>
      <c r="J25" s="34">
        <v>4</v>
      </c>
      <c r="K25" s="34">
        <v>0</v>
      </c>
      <c r="L25" s="34">
        <v>3</v>
      </c>
      <c r="M25" s="34">
        <v>11</v>
      </c>
      <c r="N25" s="34">
        <v>0</v>
      </c>
      <c r="O25" s="34">
        <v>0</v>
      </c>
      <c r="P25" s="34">
        <v>4</v>
      </c>
      <c r="Q25" s="34">
        <v>1</v>
      </c>
      <c r="R25" s="34">
        <v>0</v>
      </c>
      <c r="S25" s="34">
        <v>0</v>
      </c>
      <c r="T25" s="33">
        <v>2</v>
      </c>
      <c r="U25" s="33">
        <v>4</v>
      </c>
      <c r="V25" s="34">
        <v>0</v>
      </c>
      <c r="W25" s="115">
        <v>0</v>
      </c>
      <c r="X25" s="102">
        <f t="shared" si="0"/>
        <v>50</v>
      </c>
      <c r="Y25" s="115">
        <f t="shared" si="0"/>
        <v>49</v>
      </c>
      <c r="Z25" s="102">
        <f t="shared" si="1"/>
        <v>41</v>
      </c>
      <c r="AA25" s="103">
        <f t="shared" si="1"/>
        <v>48</v>
      </c>
    </row>
    <row r="26" spans="1:27" ht="12" customHeight="1" x14ac:dyDescent="0.2">
      <c r="A26" s="93">
        <v>21</v>
      </c>
      <c r="B26" s="35">
        <v>14</v>
      </c>
      <c r="C26" s="35">
        <v>7</v>
      </c>
      <c r="D26" s="35">
        <v>1</v>
      </c>
      <c r="E26" s="35">
        <v>0</v>
      </c>
      <c r="F26" s="35">
        <v>15</v>
      </c>
      <c r="G26" s="35">
        <v>6</v>
      </c>
      <c r="H26" s="35">
        <v>1</v>
      </c>
      <c r="I26" s="35">
        <v>0</v>
      </c>
      <c r="J26" s="35">
        <v>4</v>
      </c>
      <c r="K26" s="34">
        <v>0</v>
      </c>
      <c r="L26" s="35">
        <v>7</v>
      </c>
      <c r="M26" s="35">
        <v>6</v>
      </c>
      <c r="N26" s="35">
        <v>0</v>
      </c>
      <c r="O26" s="35">
        <v>0</v>
      </c>
      <c r="P26" s="35">
        <v>6</v>
      </c>
      <c r="Q26" s="35">
        <v>1</v>
      </c>
      <c r="R26" s="34">
        <v>0</v>
      </c>
      <c r="S26" s="34">
        <v>0</v>
      </c>
      <c r="T26" s="34">
        <v>1</v>
      </c>
      <c r="U26" s="63">
        <v>2</v>
      </c>
      <c r="V26" s="34">
        <v>0</v>
      </c>
      <c r="W26" s="115">
        <v>0</v>
      </c>
      <c r="X26" s="104">
        <f t="shared" si="0"/>
        <v>49</v>
      </c>
      <c r="Y26" s="116">
        <f t="shared" si="0"/>
        <v>22</v>
      </c>
      <c r="Z26" s="104">
        <f t="shared" si="1"/>
        <v>37</v>
      </c>
      <c r="AA26" s="105">
        <f t="shared" si="1"/>
        <v>21</v>
      </c>
    </row>
    <row r="27" spans="1:27" ht="12" customHeight="1" thickBot="1" x14ac:dyDescent="0.25">
      <c r="A27" s="95" t="s">
        <v>17</v>
      </c>
      <c r="B27" s="191">
        <f t="shared" ref="B27:U27" si="2">SUM(B6:B26)</f>
        <v>243</v>
      </c>
      <c r="C27" s="191">
        <f t="shared" si="2"/>
        <v>480</v>
      </c>
      <c r="D27" s="191">
        <f t="shared" si="2"/>
        <v>21</v>
      </c>
      <c r="E27" s="191">
        <f t="shared" si="2"/>
        <v>13</v>
      </c>
      <c r="F27" s="191">
        <f t="shared" si="2"/>
        <v>457</v>
      </c>
      <c r="G27" s="191">
        <f t="shared" si="2"/>
        <v>422</v>
      </c>
      <c r="H27" s="191">
        <f t="shared" si="2"/>
        <v>38</v>
      </c>
      <c r="I27" s="191">
        <f t="shared" si="2"/>
        <v>33</v>
      </c>
      <c r="J27" s="191">
        <f t="shared" si="2"/>
        <v>82</v>
      </c>
      <c r="K27" s="191">
        <f t="shared" si="2"/>
        <v>7</v>
      </c>
      <c r="L27" s="191">
        <f t="shared" si="2"/>
        <v>150</v>
      </c>
      <c r="M27" s="191">
        <f t="shared" si="2"/>
        <v>340</v>
      </c>
      <c r="N27" s="191">
        <f t="shared" si="2"/>
        <v>0</v>
      </c>
      <c r="O27" s="191">
        <f t="shared" si="2"/>
        <v>4</v>
      </c>
      <c r="P27" s="191">
        <f t="shared" si="2"/>
        <v>143</v>
      </c>
      <c r="Q27" s="191">
        <f t="shared" si="2"/>
        <v>42</v>
      </c>
      <c r="R27" s="191">
        <f t="shared" si="2"/>
        <v>0</v>
      </c>
      <c r="S27" s="191">
        <f t="shared" si="2"/>
        <v>0</v>
      </c>
      <c r="T27" s="191">
        <f t="shared" si="2"/>
        <v>62</v>
      </c>
      <c r="U27" s="28">
        <f t="shared" si="2"/>
        <v>193</v>
      </c>
      <c r="V27" s="191">
        <f>SUM(V6:V26)</f>
        <v>0</v>
      </c>
      <c r="W27" s="192">
        <f>SUM(W6:W26)</f>
        <v>0</v>
      </c>
      <c r="X27" s="195">
        <f t="shared" si="0"/>
        <v>1196</v>
      </c>
      <c r="Y27" s="192">
        <f t="shared" si="0"/>
        <v>1534</v>
      </c>
      <c r="Z27" s="195">
        <f>SUM(B27,F27,L27,T27)</f>
        <v>912</v>
      </c>
      <c r="AA27" s="193">
        <f t="shared" si="1"/>
        <v>1435</v>
      </c>
    </row>
    <row r="28" spans="1:27" ht="12" customHeight="1" x14ac:dyDescent="0.2">
      <c r="A28" s="97" t="s">
        <v>18</v>
      </c>
      <c r="B28" s="37">
        <v>3</v>
      </c>
      <c r="C28" s="34">
        <v>0</v>
      </c>
      <c r="D28" s="37">
        <v>1</v>
      </c>
      <c r="E28" s="34">
        <v>0</v>
      </c>
      <c r="F28" s="37">
        <v>3</v>
      </c>
      <c r="G28" s="34">
        <v>0</v>
      </c>
      <c r="H28" s="34">
        <v>1</v>
      </c>
      <c r="I28" s="34">
        <v>0</v>
      </c>
      <c r="J28" s="34">
        <v>0</v>
      </c>
      <c r="K28" s="34">
        <v>0</v>
      </c>
      <c r="L28" s="37">
        <v>7</v>
      </c>
      <c r="M28" s="34">
        <v>0</v>
      </c>
      <c r="N28" s="34">
        <v>0</v>
      </c>
      <c r="O28" s="34">
        <v>0</v>
      </c>
      <c r="P28" s="37">
        <v>4</v>
      </c>
      <c r="Q28" s="34">
        <v>0</v>
      </c>
      <c r="R28" s="37">
        <v>0</v>
      </c>
      <c r="S28" s="37">
        <v>0</v>
      </c>
      <c r="T28" s="184">
        <v>14</v>
      </c>
      <c r="U28" s="34">
        <v>0</v>
      </c>
      <c r="V28" s="184">
        <v>0</v>
      </c>
      <c r="W28" s="196">
        <v>0</v>
      </c>
      <c r="X28" s="189">
        <f t="shared" si="0"/>
        <v>33</v>
      </c>
      <c r="Y28" s="187">
        <f t="shared" si="0"/>
        <v>0</v>
      </c>
      <c r="Z28" s="189">
        <f t="shared" si="1"/>
        <v>27</v>
      </c>
      <c r="AA28" s="188">
        <f t="shared" si="1"/>
        <v>0</v>
      </c>
    </row>
    <row r="29" spans="1:27" ht="12" customHeight="1" thickBot="1" x14ac:dyDescent="0.25">
      <c r="A29" s="95" t="s">
        <v>19</v>
      </c>
      <c r="B29" s="28">
        <f t="shared" ref="B29:U29" si="3">SUM(B27:B28)</f>
        <v>246</v>
      </c>
      <c r="C29" s="28">
        <f t="shared" si="3"/>
        <v>480</v>
      </c>
      <c r="D29" s="28">
        <f t="shared" si="3"/>
        <v>22</v>
      </c>
      <c r="E29" s="28">
        <f t="shared" si="3"/>
        <v>13</v>
      </c>
      <c r="F29" s="28">
        <f t="shared" si="3"/>
        <v>460</v>
      </c>
      <c r="G29" s="28">
        <f t="shared" si="3"/>
        <v>422</v>
      </c>
      <c r="H29" s="28">
        <f t="shared" si="3"/>
        <v>39</v>
      </c>
      <c r="I29" s="28">
        <f t="shared" si="3"/>
        <v>33</v>
      </c>
      <c r="J29" s="28">
        <f t="shared" si="3"/>
        <v>82</v>
      </c>
      <c r="K29" s="28">
        <f t="shared" si="3"/>
        <v>7</v>
      </c>
      <c r="L29" s="28">
        <f t="shared" si="3"/>
        <v>157</v>
      </c>
      <c r="M29" s="28">
        <f t="shared" si="3"/>
        <v>340</v>
      </c>
      <c r="N29" s="28">
        <f t="shared" si="3"/>
        <v>0</v>
      </c>
      <c r="O29" s="28">
        <f t="shared" si="3"/>
        <v>4</v>
      </c>
      <c r="P29" s="28">
        <f t="shared" si="3"/>
        <v>147</v>
      </c>
      <c r="Q29" s="28">
        <f t="shared" si="3"/>
        <v>42</v>
      </c>
      <c r="R29" s="28">
        <f t="shared" si="3"/>
        <v>0</v>
      </c>
      <c r="S29" s="28">
        <f t="shared" si="3"/>
        <v>0</v>
      </c>
      <c r="T29" s="28">
        <f t="shared" si="3"/>
        <v>76</v>
      </c>
      <c r="U29" s="28">
        <f t="shared" si="3"/>
        <v>193</v>
      </c>
      <c r="V29" s="191">
        <f>SUM(V27:V28)</f>
        <v>0</v>
      </c>
      <c r="W29" s="192">
        <f>SUM(W27:W28)</f>
        <v>0</v>
      </c>
      <c r="X29" s="195">
        <f t="shared" si="0"/>
        <v>1229</v>
      </c>
      <c r="Y29" s="192">
        <f t="shared" si="0"/>
        <v>1534</v>
      </c>
      <c r="Z29" s="195">
        <f t="shared" si="1"/>
        <v>939</v>
      </c>
      <c r="AA29" s="193">
        <f t="shared" si="1"/>
        <v>1435</v>
      </c>
    </row>
    <row r="30" spans="1:27" ht="12" customHeight="1" x14ac:dyDescent="0.2">
      <c r="A30" s="54" t="s">
        <v>249</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244</v>
      </c>
      <c r="D31" s="100"/>
    </row>
    <row r="32" spans="1:27" ht="12" customHeight="1" x14ac:dyDescent="0.2">
      <c r="B32" s="110"/>
      <c r="C32" s="111"/>
      <c r="D32" s="110"/>
      <c r="E32" s="111"/>
    </row>
    <row r="33" spans="1:27" ht="16.5" customHeight="1" thickBot="1" x14ac:dyDescent="0.35">
      <c r="A33" s="53" t="s">
        <v>250</v>
      </c>
    </row>
    <row r="34" spans="1:27" ht="24.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3" t="s">
        <v>64</v>
      </c>
      <c r="S34" s="443"/>
      <c r="T34" s="402" t="s">
        <v>12</v>
      </c>
      <c r="U34" s="402"/>
      <c r="V34" s="403" t="s">
        <v>13</v>
      </c>
      <c r="W34" s="444"/>
      <c r="X34" s="417" t="s">
        <v>19</v>
      </c>
      <c r="Y34" s="403"/>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124" t="s">
        <v>10</v>
      </c>
      <c r="Z35" s="57" t="s">
        <v>9</v>
      </c>
      <c r="AA35" s="56" t="s">
        <v>10</v>
      </c>
    </row>
    <row r="36" spans="1:27" ht="12" customHeight="1" x14ac:dyDescent="0.2">
      <c r="A36" s="92">
        <v>1</v>
      </c>
      <c r="B36" s="34">
        <v>16</v>
      </c>
      <c r="C36" s="34">
        <v>32</v>
      </c>
      <c r="D36" s="34">
        <v>1</v>
      </c>
      <c r="E36" s="34">
        <v>0</v>
      </c>
      <c r="F36" s="34">
        <v>27</v>
      </c>
      <c r="G36" s="34">
        <v>25</v>
      </c>
      <c r="H36" s="34">
        <v>2</v>
      </c>
      <c r="I36" s="34">
        <v>1</v>
      </c>
      <c r="J36" s="34">
        <v>5</v>
      </c>
      <c r="K36" s="34">
        <v>0</v>
      </c>
      <c r="L36" s="34">
        <v>13</v>
      </c>
      <c r="M36" s="34">
        <v>21</v>
      </c>
      <c r="N36" s="34">
        <v>0</v>
      </c>
      <c r="O36" s="34">
        <v>1</v>
      </c>
      <c r="P36" s="34">
        <v>24</v>
      </c>
      <c r="Q36" s="34">
        <v>3</v>
      </c>
      <c r="R36" s="34">
        <v>0</v>
      </c>
      <c r="S36" s="34">
        <v>0</v>
      </c>
      <c r="T36" s="33">
        <v>12</v>
      </c>
      <c r="U36" s="33">
        <v>47</v>
      </c>
      <c r="V36" s="33">
        <v>0</v>
      </c>
      <c r="W36" s="59">
        <v>0</v>
      </c>
      <c r="X36" s="102">
        <f t="shared" ref="X36:Y53" si="4">SUM(B36,D36,F36,H36,J36,L36,N36,P36,T36)</f>
        <v>100</v>
      </c>
      <c r="Y36" s="115">
        <f t="shared" si="4"/>
        <v>130</v>
      </c>
      <c r="Z36" s="102">
        <f t="shared" ref="Z36:AA53" si="5">SUM(B36,F36,L36,T36)</f>
        <v>68</v>
      </c>
      <c r="AA36" s="103">
        <f t="shared" si="5"/>
        <v>125</v>
      </c>
    </row>
    <row r="37" spans="1:27" ht="12" customHeight="1" x14ac:dyDescent="0.2">
      <c r="A37" s="92">
        <v>2</v>
      </c>
      <c r="B37" s="34">
        <v>8</v>
      </c>
      <c r="C37" s="34">
        <v>32</v>
      </c>
      <c r="D37" s="34">
        <v>0</v>
      </c>
      <c r="E37" s="34">
        <v>1</v>
      </c>
      <c r="F37" s="34">
        <v>10</v>
      </c>
      <c r="G37" s="34">
        <v>25</v>
      </c>
      <c r="H37" s="34">
        <v>1</v>
      </c>
      <c r="I37" s="34">
        <v>1</v>
      </c>
      <c r="J37" s="34">
        <v>4</v>
      </c>
      <c r="K37" s="34">
        <v>0</v>
      </c>
      <c r="L37" s="34">
        <v>5</v>
      </c>
      <c r="M37" s="34">
        <v>19</v>
      </c>
      <c r="N37" s="34">
        <v>0</v>
      </c>
      <c r="O37" s="34">
        <v>0</v>
      </c>
      <c r="P37" s="34">
        <v>6</v>
      </c>
      <c r="Q37" s="34">
        <v>2</v>
      </c>
      <c r="R37" s="34">
        <v>0</v>
      </c>
      <c r="S37" s="34">
        <v>0</v>
      </c>
      <c r="T37" s="33">
        <v>3</v>
      </c>
      <c r="U37" s="33">
        <v>17</v>
      </c>
      <c r="V37" s="33">
        <v>0</v>
      </c>
      <c r="W37" s="59">
        <v>0</v>
      </c>
      <c r="X37" s="102">
        <f t="shared" si="4"/>
        <v>37</v>
      </c>
      <c r="Y37" s="115">
        <f t="shared" si="4"/>
        <v>97</v>
      </c>
      <c r="Z37" s="102">
        <f t="shared" si="5"/>
        <v>26</v>
      </c>
      <c r="AA37" s="103">
        <f t="shared" si="5"/>
        <v>93</v>
      </c>
    </row>
    <row r="38" spans="1:27" ht="12" customHeight="1" x14ac:dyDescent="0.2">
      <c r="A38" s="93">
        <v>3</v>
      </c>
      <c r="B38" s="35">
        <v>14</v>
      </c>
      <c r="C38" s="35">
        <v>28</v>
      </c>
      <c r="D38" s="35">
        <v>1</v>
      </c>
      <c r="E38" s="35">
        <v>1</v>
      </c>
      <c r="F38" s="35">
        <v>28</v>
      </c>
      <c r="G38" s="35">
        <v>25</v>
      </c>
      <c r="H38" s="35">
        <v>1</v>
      </c>
      <c r="I38" s="35">
        <v>3</v>
      </c>
      <c r="J38" s="35">
        <v>8</v>
      </c>
      <c r="K38" s="34">
        <v>0</v>
      </c>
      <c r="L38" s="35">
        <v>13</v>
      </c>
      <c r="M38" s="35">
        <v>23</v>
      </c>
      <c r="N38" s="35">
        <v>0</v>
      </c>
      <c r="O38" s="35">
        <v>1</v>
      </c>
      <c r="P38" s="35">
        <v>22</v>
      </c>
      <c r="Q38" s="35">
        <v>3</v>
      </c>
      <c r="R38" s="35">
        <v>0</v>
      </c>
      <c r="S38" s="35">
        <v>0</v>
      </c>
      <c r="T38" s="63">
        <v>9</v>
      </c>
      <c r="U38" s="63">
        <v>30</v>
      </c>
      <c r="V38" s="63">
        <v>0</v>
      </c>
      <c r="W38" s="64">
        <v>0</v>
      </c>
      <c r="X38" s="104">
        <f t="shared" si="4"/>
        <v>96</v>
      </c>
      <c r="Y38" s="116">
        <f t="shared" si="4"/>
        <v>114</v>
      </c>
      <c r="Z38" s="104">
        <f t="shared" si="5"/>
        <v>64</v>
      </c>
      <c r="AA38" s="105">
        <f t="shared" si="5"/>
        <v>106</v>
      </c>
    </row>
    <row r="39" spans="1:27" ht="12" customHeight="1" x14ac:dyDescent="0.2">
      <c r="A39" s="94">
        <v>4</v>
      </c>
      <c r="B39" s="36">
        <v>28</v>
      </c>
      <c r="C39" s="36">
        <v>29</v>
      </c>
      <c r="D39" s="36">
        <v>2</v>
      </c>
      <c r="E39" s="36">
        <v>1</v>
      </c>
      <c r="F39" s="36">
        <v>54</v>
      </c>
      <c r="G39" s="36">
        <v>26</v>
      </c>
      <c r="H39" s="36">
        <v>5</v>
      </c>
      <c r="I39" s="36">
        <v>1</v>
      </c>
      <c r="J39" s="36">
        <v>10</v>
      </c>
      <c r="K39" s="36">
        <v>1</v>
      </c>
      <c r="L39" s="36">
        <v>18</v>
      </c>
      <c r="M39" s="36">
        <v>20</v>
      </c>
      <c r="N39" s="34">
        <v>0</v>
      </c>
      <c r="O39" s="34">
        <v>0</v>
      </c>
      <c r="P39" s="36">
        <v>19</v>
      </c>
      <c r="Q39" s="36">
        <v>7</v>
      </c>
      <c r="R39" s="36">
        <v>0</v>
      </c>
      <c r="S39" s="36">
        <v>0</v>
      </c>
      <c r="T39" s="74">
        <v>4</v>
      </c>
      <c r="U39" s="74">
        <v>1</v>
      </c>
      <c r="V39" s="74">
        <v>0</v>
      </c>
      <c r="W39" s="75">
        <v>0</v>
      </c>
      <c r="X39" s="106">
        <f t="shared" si="4"/>
        <v>140</v>
      </c>
      <c r="Y39" s="117">
        <f t="shared" si="4"/>
        <v>86</v>
      </c>
      <c r="Z39" s="106">
        <f t="shared" si="5"/>
        <v>104</v>
      </c>
      <c r="AA39" s="107">
        <f t="shared" si="5"/>
        <v>76</v>
      </c>
    </row>
    <row r="40" spans="1:27" ht="12" customHeight="1" x14ac:dyDescent="0.2">
      <c r="A40" s="92">
        <v>5</v>
      </c>
      <c r="B40" s="34">
        <v>11</v>
      </c>
      <c r="C40" s="34">
        <v>29</v>
      </c>
      <c r="D40" s="34">
        <v>0</v>
      </c>
      <c r="E40" s="34">
        <v>2</v>
      </c>
      <c r="F40" s="34">
        <v>19</v>
      </c>
      <c r="G40" s="34">
        <v>23</v>
      </c>
      <c r="H40" s="34">
        <v>0</v>
      </c>
      <c r="I40" s="34">
        <v>4</v>
      </c>
      <c r="J40" s="34">
        <v>5</v>
      </c>
      <c r="K40" s="34">
        <v>0</v>
      </c>
      <c r="L40" s="34">
        <v>9</v>
      </c>
      <c r="M40" s="34">
        <v>18</v>
      </c>
      <c r="N40" s="34">
        <v>0</v>
      </c>
      <c r="O40" s="34">
        <v>1</v>
      </c>
      <c r="P40" s="34">
        <v>10</v>
      </c>
      <c r="Q40" s="34">
        <v>4</v>
      </c>
      <c r="R40" s="34">
        <v>0</v>
      </c>
      <c r="S40" s="34">
        <v>0</v>
      </c>
      <c r="T40" s="33">
        <v>4</v>
      </c>
      <c r="U40" s="33">
        <v>18</v>
      </c>
      <c r="V40" s="33">
        <v>0</v>
      </c>
      <c r="W40" s="59">
        <v>0</v>
      </c>
      <c r="X40" s="102">
        <f t="shared" si="4"/>
        <v>58</v>
      </c>
      <c r="Y40" s="115">
        <f t="shared" si="4"/>
        <v>99</v>
      </c>
      <c r="Z40" s="102">
        <f t="shared" si="5"/>
        <v>43</v>
      </c>
      <c r="AA40" s="103">
        <f t="shared" si="5"/>
        <v>88</v>
      </c>
    </row>
    <row r="41" spans="1:27" ht="12" customHeight="1" x14ac:dyDescent="0.2">
      <c r="A41" s="93">
        <v>6</v>
      </c>
      <c r="B41" s="35">
        <v>10</v>
      </c>
      <c r="C41" s="35">
        <v>25</v>
      </c>
      <c r="D41" s="35">
        <v>2</v>
      </c>
      <c r="E41" s="35">
        <v>1</v>
      </c>
      <c r="F41" s="35">
        <v>20</v>
      </c>
      <c r="G41" s="35">
        <v>24</v>
      </c>
      <c r="H41" s="35">
        <v>3</v>
      </c>
      <c r="I41" s="35">
        <v>3</v>
      </c>
      <c r="J41" s="35">
        <v>4</v>
      </c>
      <c r="K41" s="34">
        <v>0</v>
      </c>
      <c r="L41" s="35">
        <v>9</v>
      </c>
      <c r="M41" s="35">
        <v>21</v>
      </c>
      <c r="N41" s="35">
        <v>0</v>
      </c>
      <c r="O41" s="35">
        <v>0</v>
      </c>
      <c r="P41" s="35">
        <v>6</v>
      </c>
      <c r="Q41" s="35">
        <v>2</v>
      </c>
      <c r="R41" s="35">
        <v>0</v>
      </c>
      <c r="S41" s="35">
        <v>0</v>
      </c>
      <c r="T41" s="63">
        <v>5</v>
      </c>
      <c r="U41" s="63">
        <v>8</v>
      </c>
      <c r="V41" s="63">
        <v>0</v>
      </c>
      <c r="W41" s="64">
        <v>0</v>
      </c>
      <c r="X41" s="104">
        <f t="shared" si="4"/>
        <v>59</v>
      </c>
      <c r="Y41" s="116">
        <f t="shared" si="4"/>
        <v>84</v>
      </c>
      <c r="Z41" s="104">
        <f t="shared" si="5"/>
        <v>44</v>
      </c>
      <c r="AA41" s="105">
        <f t="shared" si="5"/>
        <v>78</v>
      </c>
    </row>
    <row r="42" spans="1:27" ht="12" customHeight="1" x14ac:dyDescent="0.2">
      <c r="A42" s="94">
        <v>7</v>
      </c>
      <c r="B42" s="36">
        <v>16</v>
      </c>
      <c r="C42" s="36">
        <v>34</v>
      </c>
      <c r="D42" s="34">
        <v>1</v>
      </c>
      <c r="E42" s="34">
        <v>0</v>
      </c>
      <c r="F42" s="36">
        <v>34</v>
      </c>
      <c r="G42" s="36">
        <v>32</v>
      </c>
      <c r="H42" s="36">
        <v>2</v>
      </c>
      <c r="I42" s="36">
        <v>1</v>
      </c>
      <c r="J42" s="36">
        <v>4</v>
      </c>
      <c r="K42" s="36">
        <v>2</v>
      </c>
      <c r="L42" s="36">
        <v>9</v>
      </c>
      <c r="M42" s="36">
        <v>24</v>
      </c>
      <c r="N42" s="34">
        <v>0</v>
      </c>
      <c r="O42" s="34">
        <v>0</v>
      </c>
      <c r="P42" s="36">
        <v>9</v>
      </c>
      <c r="Q42" s="36">
        <v>5</v>
      </c>
      <c r="R42" s="36">
        <v>0</v>
      </c>
      <c r="S42" s="36">
        <v>0</v>
      </c>
      <c r="T42" s="74">
        <v>4</v>
      </c>
      <c r="U42" s="74">
        <v>6</v>
      </c>
      <c r="V42" s="74">
        <v>0</v>
      </c>
      <c r="W42" s="75">
        <v>0</v>
      </c>
      <c r="X42" s="106">
        <f t="shared" si="4"/>
        <v>79</v>
      </c>
      <c r="Y42" s="117">
        <f t="shared" si="4"/>
        <v>104</v>
      </c>
      <c r="Z42" s="106">
        <f t="shared" si="5"/>
        <v>63</v>
      </c>
      <c r="AA42" s="107">
        <f t="shared" si="5"/>
        <v>96</v>
      </c>
    </row>
    <row r="43" spans="1:27" ht="12" customHeight="1" x14ac:dyDescent="0.2">
      <c r="A43" s="92">
        <v>8</v>
      </c>
      <c r="B43" s="34">
        <v>37</v>
      </c>
      <c r="C43" s="34">
        <v>18</v>
      </c>
      <c r="D43" s="34">
        <v>2</v>
      </c>
      <c r="E43" s="34">
        <v>0</v>
      </c>
      <c r="F43" s="34">
        <v>33</v>
      </c>
      <c r="G43" s="34">
        <v>15</v>
      </c>
      <c r="H43" s="34">
        <v>3</v>
      </c>
      <c r="I43" s="34">
        <v>0</v>
      </c>
      <c r="J43" s="34">
        <v>8</v>
      </c>
      <c r="K43" s="34">
        <v>1</v>
      </c>
      <c r="L43" s="34">
        <v>13</v>
      </c>
      <c r="M43" s="34">
        <v>15</v>
      </c>
      <c r="N43" s="34">
        <v>0</v>
      </c>
      <c r="O43" s="34">
        <v>0</v>
      </c>
      <c r="P43" s="34">
        <v>10</v>
      </c>
      <c r="Q43" s="34">
        <v>3</v>
      </c>
      <c r="R43" s="34">
        <v>0</v>
      </c>
      <c r="S43" s="34">
        <v>0</v>
      </c>
      <c r="T43" s="33">
        <v>2</v>
      </c>
      <c r="U43" s="33">
        <v>5</v>
      </c>
      <c r="V43" s="33">
        <v>0</v>
      </c>
      <c r="W43" s="59">
        <v>0</v>
      </c>
      <c r="X43" s="102">
        <f t="shared" si="4"/>
        <v>108</v>
      </c>
      <c r="Y43" s="115">
        <f t="shared" si="4"/>
        <v>57</v>
      </c>
      <c r="Z43" s="102">
        <f t="shared" si="5"/>
        <v>85</v>
      </c>
      <c r="AA43" s="103">
        <f t="shared" si="5"/>
        <v>53</v>
      </c>
    </row>
    <row r="44" spans="1:27" ht="12" customHeight="1" x14ac:dyDescent="0.2">
      <c r="A44" s="93">
        <v>9</v>
      </c>
      <c r="B44" s="35">
        <v>13</v>
      </c>
      <c r="C44" s="35">
        <v>24</v>
      </c>
      <c r="D44" s="34">
        <v>0</v>
      </c>
      <c r="E44" s="35">
        <v>0</v>
      </c>
      <c r="F44" s="35">
        <v>40</v>
      </c>
      <c r="G44" s="35">
        <v>24</v>
      </c>
      <c r="H44" s="34">
        <v>0</v>
      </c>
      <c r="I44" s="35">
        <v>0</v>
      </c>
      <c r="J44" s="35">
        <v>6</v>
      </c>
      <c r="K44" s="35">
        <v>0</v>
      </c>
      <c r="L44" s="35">
        <v>10</v>
      </c>
      <c r="M44" s="35">
        <v>17</v>
      </c>
      <c r="N44" s="35">
        <v>0</v>
      </c>
      <c r="O44" s="35">
        <v>0</v>
      </c>
      <c r="P44" s="35">
        <v>7</v>
      </c>
      <c r="Q44" s="35">
        <v>2</v>
      </c>
      <c r="R44" s="35">
        <v>0</v>
      </c>
      <c r="S44" s="35">
        <v>0</v>
      </c>
      <c r="T44" s="63">
        <v>2</v>
      </c>
      <c r="U44" s="63">
        <v>5</v>
      </c>
      <c r="V44" s="63">
        <v>0</v>
      </c>
      <c r="W44" s="64">
        <v>0</v>
      </c>
      <c r="X44" s="104">
        <f t="shared" si="4"/>
        <v>78</v>
      </c>
      <c r="Y44" s="116">
        <f t="shared" si="4"/>
        <v>72</v>
      </c>
      <c r="Z44" s="104">
        <f t="shared" si="5"/>
        <v>65</v>
      </c>
      <c r="AA44" s="105">
        <f t="shared" si="5"/>
        <v>70</v>
      </c>
    </row>
    <row r="45" spans="1:27" ht="12" customHeight="1" x14ac:dyDescent="0.2">
      <c r="A45" s="94">
        <v>10</v>
      </c>
      <c r="B45" s="36">
        <v>17</v>
      </c>
      <c r="C45" s="36">
        <v>27</v>
      </c>
      <c r="D45" s="36">
        <v>4</v>
      </c>
      <c r="E45" s="34">
        <v>0</v>
      </c>
      <c r="F45" s="36">
        <v>37</v>
      </c>
      <c r="G45" s="36">
        <v>23</v>
      </c>
      <c r="H45" s="36">
        <v>5</v>
      </c>
      <c r="I45" s="34">
        <v>0</v>
      </c>
      <c r="J45" s="36">
        <v>5</v>
      </c>
      <c r="K45" s="34">
        <v>0</v>
      </c>
      <c r="L45" s="36">
        <v>9</v>
      </c>
      <c r="M45" s="36">
        <v>19</v>
      </c>
      <c r="N45" s="34">
        <v>0</v>
      </c>
      <c r="O45" s="34">
        <v>0</v>
      </c>
      <c r="P45" s="36">
        <v>7</v>
      </c>
      <c r="Q45" s="36">
        <v>2</v>
      </c>
      <c r="R45" s="36">
        <v>0</v>
      </c>
      <c r="S45" s="36">
        <v>0</v>
      </c>
      <c r="T45" s="74">
        <v>3</v>
      </c>
      <c r="U45" s="74">
        <v>5</v>
      </c>
      <c r="V45" s="74">
        <v>0</v>
      </c>
      <c r="W45" s="75">
        <v>0</v>
      </c>
      <c r="X45" s="106">
        <f t="shared" si="4"/>
        <v>87</v>
      </c>
      <c r="Y45" s="117">
        <f t="shared" si="4"/>
        <v>76</v>
      </c>
      <c r="Z45" s="106">
        <f t="shared" si="5"/>
        <v>66</v>
      </c>
      <c r="AA45" s="107">
        <f t="shared" si="5"/>
        <v>74</v>
      </c>
    </row>
    <row r="46" spans="1:27" ht="12" customHeight="1" x14ac:dyDescent="0.2">
      <c r="A46" s="92">
        <v>11</v>
      </c>
      <c r="B46" s="34">
        <v>15</v>
      </c>
      <c r="C46" s="34">
        <v>34</v>
      </c>
      <c r="D46" s="34">
        <v>2</v>
      </c>
      <c r="E46" s="34">
        <v>0</v>
      </c>
      <c r="F46" s="34">
        <v>40</v>
      </c>
      <c r="G46" s="34">
        <v>30</v>
      </c>
      <c r="H46" s="34">
        <v>4</v>
      </c>
      <c r="I46" s="34">
        <v>1</v>
      </c>
      <c r="J46" s="34">
        <v>7</v>
      </c>
      <c r="K46" s="34">
        <v>1</v>
      </c>
      <c r="L46" s="34">
        <v>8</v>
      </c>
      <c r="M46" s="34">
        <v>24</v>
      </c>
      <c r="N46" s="34">
        <v>0</v>
      </c>
      <c r="O46" s="34">
        <v>0</v>
      </c>
      <c r="P46" s="34">
        <v>4</v>
      </c>
      <c r="Q46" s="34">
        <v>1</v>
      </c>
      <c r="R46" s="34">
        <v>0</v>
      </c>
      <c r="S46" s="34">
        <v>0</v>
      </c>
      <c r="T46" s="33">
        <v>1</v>
      </c>
      <c r="U46" s="33">
        <v>5</v>
      </c>
      <c r="V46" s="33">
        <v>0</v>
      </c>
      <c r="W46" s="59">
        <v>0</v>
      </c>
      <c r="X46" s="102">
        <f t="shared" si="4"/>
        <v>81</v>
      </c>
      <c r="Y46" s="115">
        <f t="shared" si="4"/>
        <v>96</v>
      </c>
      <c r="Z46" s="102">
        <f t="shared" si="5"/>
        <v>64</v>
      </c>
      <c r="AA46" s="103">
        <f t="shared" si="5"/>
        <v>93</v>
      </c>
    </row>
    <row r="47" spans="1:27" ht="12" customHeight="1" x14ac:dyDescent="0.2">
      <c r="A47" s="93">
        <v>12</v>
      </c>
      <c r="B47" s="35">
        <v>17</v>
      </c>
      <c r="C47" s="35">
        <v>39</v>
      </c>
      <c r="D47" s="35">
        <v>2</v>
      </c>
      <c r="E47" s="35">
        <v>3</v>
      </c>
      <c r="F47" s="35">
        <v>37</v>
      </c>
      <c r="G47" s="35">
        <v>35</v>
      </c>
      <c r="H47" s="35">
        <v>3</v>
      </c>
      <c r="I47" s="35">
        <v>5</v>
      </c>
      <c r="J47" s="35">
        <v>4</v>
      </c>
      <c r="K47" s="34">
        <v>0</v>
      </c>
      <c r="L47" s="35">
        <v>11</v>
      </c>
      <c r="M47" s="35">
        <v>28</v>
      </c>
      <c r="N47" s="35">
        <v>0</v>
      </c>
      <c r="O47" s="35">
        <v>0</v>
      </c>
      <c r="P47" s="35">
        <v>4</v>
      </c>
      <c r="Q47" s="35">
        <v>1</v>
      </c>
      <c r="R47" s="35">
        <v>0</v>
      </c>
      <c r="S47" s="35">
        <v>0</v>
      </c>
      <c r="T47" s="35">
        <v>1</v>
      </c>
      <c r="U47" s="63">
        <v>7</v>
      </c>
      <c r="V47" s="63">
        <v>0</v>
      </c>
      <c r="W47" s="64">
        <v>0</v>
      </c>
      <c r="X47" s="104">
        <f t="shared" si="4"/>
        <v>79</v>
      </c>
      <c r="Y47" s="116">
        <f t="shared" si="4"/>
        <v>118</v>
      </c>
      <c r="Z47" s="104">
        <f t="shared" si="5"/>
        <v>66</v>
      </c>
      <c r="AA47" s="105">
        <f t="shared" si="5"/>
        <v>109</v>
      </c>
    </row>
    <row r="48" spans="1:27" ht="12" customHeight="1" x14ac:dyDescent="0.2">
      <c r="A48" s="94">
        <v>13</v>
      </c>
      <c r="B48" s="36">
        <v>11</v>
      </c>
      <c r="C48" s="36">
        <v>57</v>
      </c>
      <c r="D48" s="34">
        <v>0</v>
      </c>
      <c r="E48" s="34">
        <v>0</v>
      </c>
      <c r="F48" s="36">
        <v>23</v>
      </c>
      <c r="G48" s="36">
        <v>52</v>
      </c>
      <c r="H48" s="36">
        <v>2</v>
      </c>
      <c r="I48" s="36">
        <v>3</v>
      </c>
      <c r="J48" s="36">
        <v>5</v>
      </c>
      <c r="K48" s="36">
        <v>1</v>
      </c>
      <c r="L48" s="36">
        <v>8</v>
      </c>
      <c r="M48" s="36">
        <v>45</v>
      </c>
      <c r="N48" s="34">
        <v>0</v>
      </c>
      <c r="O48" s="34">
        <v>0</v>
      </c>
      <c r="P48" s="36">
        <v>5</v>
      </c>
      <c r="Q48" s="36">
        <v>2</v>
      </c>
      <c r="R48" s="36">
        <v>0</v>
      </c>
      <c r="S48" s="36">
        <v>0</v>
      </c>
      <c r="T48" s="74">
        <v>3</v>
      </c>
      <c r="U48" s="74">
        <v>20</v>
      </c>
      <c r="V48" s="74">
        <v>0</v>
      </c>
      <c r="W48" s="75">
        <v>0</v>
      </c>
      <c r="X48" s="106">
        <f t="shared" si="4"/>
        <v>57</v>
      </c>
      <c r="Y48" s="117">
        <f t="shared" si="4"/>
        <v>180</v>
      </c>
      <c r="Z48" s="106">
        <f t="shared" si="5"/>
        <v>45</v>
      </c>
      <c r="AA48" s="107">
        <f t="shared" si="5"/>
        <v>174</v>
      </c>
    </row>
    <row r="49" spans="1:27" ht="12" customHeight="1" x14ac:dyDescent="0.2">
      <c r="A49" s="92">
        <v>14</v>
      </c>
      <c r="B49" s="34">
        <v>19</v>
      </c>
      <c r="C49" s="34">
        <v>44</v>
      </c>
      <c r="D49" s="34">
        <v>4</v>
      </c>
      <c r="E49" s="34">
        <v>3</v>
      </c>
      <c r="F49" s="34">
        <v>22</v>
      </c>
      <c r="G49" s="34">
        <v>38</v>
      </c>
      <c r="H49" s="34">
        <v>6</v>
      </c>
      <c r="I49" s="34">
        <v>3</v>
      </c>
      <c r="J49" s="34">
        <v>3</v>
      </c>
      <c r="K49" s="34">
        <v>1</v>
      </c>
      <c r="L49" s="34">
        <v>8</v>
      </c>
      <c r="M49" s="34">
        <v>32</v>
      </c>
      <c r="N49" s="34">
        <v>0</v>
      </c>
      <c r="O49" s="34">
        <v>0</v>
      </c>
      <c r="P49" s="34">
        <v>2</v>
      </c>
      <c r="Q49" s="34">
        <v>2</v>
      </c>
      <c r="R49" s="34">
        <v>0</v>
      </c>
      <c r="S49" s="34">
        <v>0</v>
      </c>
      <c r="T49" s="33">
        <v>8</v>
      </c>
      <c r="U49" s="33">
        <v>14</v>
      </c>
      <c r="V49" s="33">
        <v>0</v>
      </c>
      <c r="W49" s="59">
        <v>0</v>
      </c>
      <c r="X49" s="102">
        <f t="shared" si="4"/>
        <v>72</v>
      </c>
      <c r="Y49" s="115">
        <f t="shared" si="4"/>
        <v>137</v>
      </c>
      <c r="Z49" s="102">
        <f t="shared" si="5"/>
        <v>57</v>
      </c>
      <c r="AA49" s="103">
        <f t="shared" si="5"/>
        <v>128</v>
      </c>
    </row>
    <row r="50" spans="1:27" ht="12" customHeight="1" x14ac:dyDescent="0.2">
      <c r="A50" s="93">
        <v>15</v>
      </c>
      <c r="B50" s="35">
        <v>11</v>
      </c>
      <c r="C50" s="35">
        <v>28</v>
      </c>
      <c r="D50" s="34">
        <v>0</v>
      </c>
      <c r="E50" s="35">
        <v>1</v>
      </c>
      <c r="F50" s="35">
        <v>33</v>
      </c>
      <c r="G50" s="35">
        <v>25</v>
      </c>
      <c r="H50" s="35">
        <v>1</v>
      </c>
      <c r="I50" s="35">
        <v>7</v>
      </c>
      <c r="J50" s="35">
        <v>4</v>
      </c>
      <c r="K50" s="34">
        <v>0</v>
      </c>
      <c r="L50" s="35">
        <v>7</v>
      </c>
      <c r="M50" s="35">
        <v>14</v>
      </c>
      <c r="N50" s="35">
        <v>0</v>
      </c>
      <c r="O50" s="35">
        <v>1</v>
      </c>
      <c r="P50" s="35">
        <v>8</v>
      </c>
      <c r="Q50" s="35">
        <v>3</v>
      </c>
      <c r="R50" s="35">
        <v>0</v>
      </c>
      <c r="S50" s="35">
        <v>0</v>
      </c>
      <c r="T50" s="63">
        <v>1</v>
      </c>
      <c r="U50" s="63">
        <v>5</v>
      </c>
      <c r="V50" s="63">
        <v>0</v>
      </c>
      <c r="W50" s="64">
        <v>0</v>
      </c>
      <c r="X50" s="104">
        <f t="shared" si="4"/>
        <v>65</v>
      </c>
      <c r="Y50" s="116">
        <f t="shared" si="4"/>
        <v>84</v>
      </c>
      <c r="Z50" s="104">
        <f t="shared" si="5"/>
        <v>52</v>
      </c>
      <c r="AA50" s="105">
        <f t="shared" si="5"/>
        <v>72</v>
      </c>
    </row>
    <row r="51" spans="1:27" ht="12" customHeight="1" thickBot="1" x14ac:dyDescent="0.25">
      <c r="A51" s="95" t="s">
        <v>17</v>
      </c>
      <c r="B51" s="28">
        <f t="shared" ref="B51:W51" si="6">SUM(B36:B50)</f>
        <v>243</v>
      </c>
      <c r="C51" s="28">
        <f t="shared" si="6"/>
        <v>480</v>
      </c>
      <c r="D51" s="28">
        <f t="shared" si="6"/>
        <v>21</v>
      </c>
      <c r="E51" s="28">
        <f t="shared" si="6"/>
        <v>13</v>
      </c>
      <c r="F51" s="28">
        <f t="shared" si="6"/>
        <v>457</v>
      </c>
      <c r="G51" s="28">
        <f t="shared" si="6"/>
        <v>422</v>
      </c>
      <c r="H51" s="28">
        <f t="shared" si="6"/>
        <v>38</v>
      </c>
      <c r="I51" s="28">
        <f t="shared" si="6"/>
        <v>33</v>
      </c>
      <c r="J51" s="28">
        <f t="shared" si="6"/>
        <v>82</v>
      </c>
      <c r="K51" s="28">
        <f t="shared" si="6"/>
        <v>7</v>
      </c>
      <c r="L51" s="28">
        <f t="shared" si="6"/>
        <v>150</v>
      </c>
      <c r="M51" s="28">
        <f t="shared" si="6"/>
        <v>340</v>
      </c>
      <c r="N51" s="28">
        <f t="shared" si="6"/>
        <v>0</v>
      </c>
      <c r="O51" s="28">
        <f t="shared" si="6"/>
        <v>4</v>
      </c>
      <c r="P51" s="28">
        <f t="shared" si="6"/>
        <v>143</v>
      </c>
      <c r="Q51" s="28">
        <f t="shared" si="6"/>
        <v>42</v>
      </c>
      <c r="R51" s="28">
        <v>0</v>
      </c>
      <c r="S51" s="28">
        <v>0</v>
      </c>
      <c r="T51" s="191">
        <f t="shared" si="6"/>
        <v>62</v>
      </c>
      <c r="U51" s="191">
        <f t="shared" si="6"/>
        <v>193</v>
      </c>
      <c r="V51" s="185">
        <f t="shared" si="6"/>
        <v>0</v>
      </c>
      <c r="W51" s="186">
        <f t="shared" si="6"/>
        <v>0</v>
      </c>
      <c r="X51" s="195">
        <f t="shared" si="4"/>
        <v>1196</v>
      </c>
      <c r="Y51" s="192">
        <f t="shared" si="4"/>
        <v>1534</v>
      </c>
      <c r="Z51" s="96">
        <f t="shared" si="5"/>
        <v>912</v>
      </c>
      <c r="AA51" s="29">
        <f t="shared" si="5"/>
        <v>1435</v>
      </c>
    </row>
    <row r="52" spans="1:27" ht="12" customHeight="1" x14ac:dyDescent="0.2">
      <c r="A52" s="97" t="s">
        <v>18</v>
      </c>
      <c r="B52" s="37">
        <v>3</v>
      </c>
      <c r="C52" s="34">
        <v>0</v>
      </c>
      <c r="D52" s="37">
        <v>1</v>
      </c>
      <c r="E52" s="34">
        <v>0</v>
      </c>
      <c r="F52" s="37">
        <v>3</v>
      </c>
      <c r="G52" s="34">
        <v>0</v>
      </c>
      <c r="H52" s="34">
        <v>1</v>
      </c>
      <c r="I52" s="34">
        <v>0</v>
      </c>
      <c r="J52" s="34">
        <v>0</v>
      </c>
      <c r="K52" s="34">
        <v>0</v>
      </c>
      <c r="L52" s="37">
        <v>7</v>
      </c>
      <c r="M52" s="34">
        <v>0</v>
      </c>
      <c r="N52" s="34">
        <v>0</v>
      </c>
      <c r="O52" s="34">
        <v>0</v>
      </c>
      <c r="P52" s="37">
        <v>4</v>
      </c>
      <c r="Q52" s="34">
        <v>0</v>
      </c>
      <c r="R52" s="37">
        <v>0</v>
      </c>
      <c r="S52" s="37">
        <v>0</v>
      </c>
      <c r="T52" s="184">
        <v>14</v>
      </c>
      <c r="U52" s="34">
        <v>0</v>
      </c>
      <c r="V52" s="184">
        <v>0</v>
      </c>
      <c r="W52" s="196">
        <v>0</v>
      </c>
      <c r="X52" s="189">
        <f t="shared" si="4"/>
        <v>33</v>
      </c>
      <c r="Y52" s="187">
        <f t="shared" si="4"/>
        <v>0</v>
      </c>
      <c r="Z52" s="189">
        <f t="shared" si="5"/>
        <v>27</v>
      </c>
      <c r="AA52" s="188">
        <f t="shared" si="5"/>
        <v>0</v>
      </c>
    </row>
    <row r="53" spans="1:27" ht="12" customHeight="1" thickBot="1" x14ac:dyDescent="0.25">
      <c r="A53" s="95" t="s">
        <v>19</v>
      </c>
      <c r="B53" s="28">
        <f t="shared" ref="B53:U53" si="7">SUM(B51:B52)</f>
        <v>246</v>
      </c>
      <c r="C53" s="28">
        <f t="shared" si="7"/>
        <v>480</v>
      </c>
      <c r="D53" s="28">
        <f t="shared" si="7"/>
        <v>22</v>
      </c>
      <c r="E53" s="28">
        <f t="shared" si="7"/>
        <v>13</v>
      </c>
      <c r="F53" s="28">
        <f t="shared" si="7"/>
        <v>460</v>
      </c>
      <c r="G53" s="28">
        <f t="shared" si="7"/>
        <v>422</v>
      </c>
      <c r="H53" s="28">
        <f t="shared" si="7"/>
        <v>39</v>
      </c>
      <c r="I53" s="28">
        <f t="shared" si="7"/>
        <v>33</v>
      </c>
      <c r="J53" s="28">
        <f t="shared" si="7"/>
        <v>82</v>
      </c>
      <c r="K53" s="28">
        <f t="shared" si="7"/>
        <v>7</v>
      </c>
      <c r="L53" s="28">
        <f t="shared" si="7"/>
        <v>157</v>
      </c>
      <c r="M53" s="28">
        <f t="shared" si="7"/>
        <v>340</v>
      </c>
      <c r="N53" s="28">
        <f t="shared" si="7"/>
        <v>0</v>
      </c>
      <c r="O53" s="28">
        <f t="shared" si="7"/>
        <v>4</v>
      </c>
      <c r="P53" s="28">
        <f t="shared" si="7"/>
        <v>147</v>
      </c>
      <c r="Q53" s="28">
        <f t="shared" si="7"/>
        <v>42</v>
      </c>
      <c r="R53" s="28">
        <v>0</v>
      </c>
      <c r="S53" s="28">
        <v>0</v>
      </c>
      <c r="T53" s="191">
        <f t="shared" si="7"/>
        <v>76</v>
      </c>
      <c r="U53" s="191">
        <f t="shared" si="7"/>
        <v>193</v>
      </c>
      <c r="V53" s="185">
        <v>0</v>
      </c>
      <c r="W53" s="186">
        <f>SUM(W51:W52)</f>
        <v>0</v>
      </c>
      <c r="X53" s="195">
        <f>SUM(B53,D53,F53,H53,J53,L53,N53,P53,T53)</f>
        <v>1229</v>
      </c>
      <c r="Y53" s="192">
        <f t="shared" si="4"/>
        <v>1534</v>
      </c>
      <c r="Z53" s="195">
        <f t="shared" si="5"/>
        <v>939</v>
      </c>
      <c r="AA53" s="193">
        <f t="shared" si="5"/>
        <v>1435</v>
      </c>
    </row>
    <row r="54" spans="1:27" ht="12" customHeight="1" x14ac:dyDescent="0.2">
      <c r="A54" s="54" t="s">
        <v>249</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244</v>
      </c>
    </row>
    <row r="57" spans="1:27" ht="17.25" customHeight="1" thickBot="1" x14ac:dyDescent="0.35">
      <c r="A57" s="53" t="s">
        <v>251</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3" t="s">
        <v>64</v>
      </c>
      <c r="S58" s="443"/>
      <c r="T58" s="402" t="s">
        <v>12</v>
      </c>
      <c r="U58" s="402"/>
      <c r="V58" s="403" t="s">
        <v>13</v>
      </c>
      <c r="W58" s="444"/>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8">+B14+B15+B19+B20+B21+B22</f>
        <v>64</v>
      </c>
      <c r="C60" s="34">
        <f t="shared" si="8"/>
        <v>177</v>
      </c>
      <c r="D60" s="34">
        <f t="shared" si="8"/>
        <v>8</v>
      </c>
      <c r="E60" s="34">
        <f t="shared" si="8"/>
        <v>5</v>
      </c>
      <c r="F60" s="34">
        <f t="shared" si="8"/>
        <v>133</v>
      </c>
      <c r="G60" s="34">
        <f t="shared" si="8"/>
        <v>160</v>
      </c>
      <c r="H60" s="34">
        <f t="shared" si="8"/>
        <v>15</v>
      </c>
      <c r="I60" s="34">
        <f t="shared" si="8"/>
        <v>16</v>
      </c>
      <c r="J60" s="34">
        <f t="shared" si="8"/>
        <v>20</v>
      </c>
      <c r="K60" s="34">
        <f t="shared" si="8"/>
        <v>3</v>
      </c>
      <c r="L60" s="34">
        <f t="shared" si="8"/>
        <v>38</v>
      </c>
      <c r="M60" s="34">
        <f t="shared" si="8"/>
        <v>127</v>
      </c>
      <c r="N60" s="34">
        <f>+N14+N15+N19+N20+N21+N22</f>
        <v>0</v>
      </c>
      <c r="O60" s="34">
        <f t="shared" si="8"/>
        <v>1</v>
      </c>
      <c r="P60" s="34">
        <f t="shared" si="8"/>
        <v>21</v>
      </c>
      <c r="Q60" s="34">
        <f t="shared" si="8"/>
        <v>8</v>
      </c>
      <c r="R60" s="34">
        <f t="shared" si="8"/>
        <v>0</v>
      </c>
      <c r="S60" s="34">
        <f t="shared" si="8"/>
        <v>0</v>
      </c>
      <c r="T60" s="34">
        <f t="shared" si="8"/>
        <v>10</v>
      </c>
      <c r="U60" s="34">
        <f t="shared" si="8"/>
        <v>44</v>
      </c>
      <c r="V60" s="34">
        <f t="shared" si="8"/>
        <v>0</v>
      </c>
      <c r="W60" s="115">
        <f t="shared" si="8"/>
        <v>0</v>
      </c>
      <c r="X60" s="102">
        <f t="shared" si="8"/>
        <v>309</v>
      </c>
      <c r="Y60" s="103">
        <f t="shared" si="8"/>
        <v>541</v>
      </c>
      <c r="Z60" s="102">
        <f t="shared" si="8"/>
        <v>245</v>
      </c>
      <c r="AA60" s="103">
        <f t="shared" si="8"/>
        <v>508</v>
      </c>
    </row>
    <row r="61" spans="1:27" ht="12" customHeight="1" x14ac:dyDescent="0.2">
      <c r="A61" s="92" t="s">
        <v>26</v>
      </c>
      <c r="B61" s="34">
        <f t="shared" ref="B61:AA61" si="9">+B6+B7+B8+B11+B12+B13+B16+B17+B23</f>
        <v>97</v>
      </c>
      <c r="C61" s="34">
        <f t="shared" si="9"/>
        <v>231</v>
      </c>
      <c r="D61" s="34">
        <f t="shared" si="9"/>
        <v>9</v>
      </c>
      <c r="E61" s="34">
        <f t="shared" si="9"/>
        <v>7</v>
      </c>
      <c r="F61" s="34">
        <f t="shared" si="9"/>
        <v>196</v>
      </c>
      <c r="G61" s="34">
        <f t="shared" si="9"/>
        <v>198</v>
      </c>
      <c r="H61" s="34">
        <f t="shared" si="9"/>
        <v>16</v>
      </c>
      <c r="I61" s="34">
        <f t="shared" si="9"/>
        <v>15</v>
      </c>
      <c r="J61" s="34">
        <f t="shared" si="9"/>
        <v>39</v>
      </c>
      <c r="K61" s="34">
        <f t="shared" si="9"/>
        <v>2</v>
      </c>
      <c r="L61" s="34">
        <f t="shared" si="9"/>
        <v>69</v>
      </c>
      <c r="M61" s="34">
        <f t="shared" si="9"/>
        <v>162</v>
      </c>
      <c r="N61" s="34">
        <f t="shared" si="9"/>
        <v>0</v>
      </c>
      <c r="O61" s="34">
        <f t="shared" si="9"/>
        <v>2</v>
      </c>
      <c r="P61" s="34">
        <f t="shared" si="9"/>
        <v>85</v>
      </c>
      <c r="Q61" s="34">
        <f t="shared" si="9"/>
        <v>20</v>
      </c>
      <c r="R61" s="34">
        <f t="shared" si="9"/>
        <v>0</v>
      </c>
      <c r="S61" s="34">
        <f t="shared" si="9"/>
        <v>0</v>
      </c>
      <c r="T61" s="34">
        <f t="shared" si="9"/>
        <v>44</v>
      </c>
      <c r="U61" s="34">
        <f t="shared" si="9"/>
        <v>134</v>
      </c>
      <c r="V61" s="34">
        <f t="shared" si="9"/>
        <v>0</v>
      </c>
      <c r="W61" s="115">
        <f t="shared" si="9"/>
        <v>0</v>
      </c>
      <c r="X61" s="102">
        <f t="shared" si="9"/>
        <v>555</v>
      </c>
      <c r="Y61" s="103">
        <f t="shared" si="9"/>
        <v>771</v>
      </c>
      <c r="Z61" s="102">
        <f t="shared" si="9"/>
        <v>406</v>
      </c>
      <c r="AA61" s="103">
        <f t="shared" si="9"/>
        <v>725</v>
      </c>
    </row>
    <row r="62" spans="1:27" ht="12" customHeight="1" x14ac:dyDescent="0.2">
      <c r="A62" s="93" t="s">
        <v>27</v>
      </c>
      <c r="B62" s="35">
        <f t="shared" ref="B62:AA62" si="10">+B9+B10+B18+B24+B25+B26</f>
        <v>82</v>
      </c>
      <c r="C62" s="35">
        <f t="shared" si="10"/>
        <v>72</v>
      </c>
      <c r="D62" s="35">
        <f t="shared" si="10"/>
        <v>4</v>
      </c>
      <c r="E62" s="35">
        <f t="shared" si="10"/>
        <v>1</v>
      </c>
      <c r="F62" s="35">
        <f t="shared" si="10"/>
        <v>128</v>
      </c>
      <c r="G62" s="35">
        <f t="shared" si="10"/>
        <v>64</v>
      </c>
      <c r="H62" s="35">
        <f t="shared" si="10"/>
        <v>7</v>
      </c>
      <c r="I62" s="35">
        <f t="shared" si="10"/>
        <v>2</v>
      </c>
      <c r="J62" s="35">
        <f t="shared" si="10"/>
        <v>23</v>
      </c>
      <c r="K62" s="35">
        <f t="shared" si="10"/>
        <v>2</v>
      </c>
      <c r="L62" s="35">
        <f t="shared" si="10"/>
        <v>43</v>
      </c>
      <c r="M62" s="35">
        <f t="shared" si="10"/>
        <v>51</v>
      </c>
      <c r="N62" s="35">
        <f t="shared" si="10"/>
        <v>0</v>
      </c>
      <c r="O62" s="35">
        <f t="shared" si="10"/>
        <v>1</v>
      </c>
      <c r="P62" s="35">
        <f t="shared" si="10"/>
        <v>37</v>
      </c>
      <c r="Q62" s="35">
        <f t="shared" si="10"/>
        <v>14</v>
      </c>
      <c r="R62" s="35">
        <f t="shared" si="10"/>
        <v>0</v>
      </c>
      <c r="S62" s="35">
        <f t="shared" si="10"/>
        <v>0</v>
      </c>
      <c r="T62" s="35">
        <f t="shared" si="10"/>
        <v>8</v>
      </c>
      <c r="U62" s="35">
        <f t="shared" si="10"/>
        <v>15</v>
      </c>
      <c r="V62" s="35">
        <f t="shared" si="10"/>
        <v>0</v>
      </c>
      <c r="W62" s="116">
        <f t="shared" si="10"/>
        <v>0</v>
      </c>
      <c r="X62" s="104">
        <f t="shared" si="10"/>
        <v>332</v>
      </c>
      <c r="Y62" s="105">
        <f t="shared" si="10"/>
        <v>222</v>
      </c>
      <c r="Z62" s="104">
        <f t="shared" si="10"/>
        <v>261</v>
      </c>
      <c r="AA62" s="105">
        <f t="shared" si="10"/>
        <v>202</v>
      </c>
    </row>
    <row r="63" spans="1:27" ht="12" customHeight="1" thickBot="1" x14ac:dyDescent="0.25">
      <c r="A63" s="95" t="s">
        <v>17</v>
      </c>
      <c r="B63" s="28">
        <f t="shared" ref="B63:AA63" si="11">SUM(B60:B62)</f>
        <v>243</v>
      </c>
      <c r="C63" s="28">
        <f t="shared" si="11"/>
        <v>480</v>
      </c>
      <c r="D63" s="28">
        <f t="shared" si="11"/>
        <v>21</v>
      </c>
      <c r="E63" s="28">
        <f t="shared" si="11"/>
        <v>13</v>
      </c>
      <c r="F63" s="28">
        <f t="shared" si="11"/>
        <v>457</v>
      </c>
      <c r="G63" s="28">
        <f t="shared" si="11"/>
        <v>422</v>
      </c>
      <c r="H63" s="28">
        <f t="shared" si="11"/>
        <v>38</v>
      </c>
      <c r="I63" s="28">
        <f t="shared" si="11"/>
        <v>33</v>
      </c>
      <c r="J63" s="28">
        <f t="shared" si="11"/>
        <v>82</v>
      </c>
      <c r="K63" s="28">
        <f t="shared" si="11"/>
        <v>7</v>
      </c>
      <c r="L63" s="28">
        <f t="shared" si="11"/>
        <v>150</v>
      </c>
      <c r="M63" s="28">
        <f t="shared" si="11"/>
        <v>340</v>
      </c>
      <c r="N63" s="28">
        <f t="shared" si="11"/>
        <v>0</v>
      </c>
      <c r="O63" s="28">
        <f t="shared" si="11"/>
        <v>4</v>
      </c>
      <c r="P63" s="28">
        <f t="shared" si="11"/>
        <v>143</v>
      </c>
      <c r="Q63" s="28">
        <f t="shared" si="11"/>
        <v>42</v>
      </c>
      <c r="R63" s="28">
        <f t="shared" si="11"/>
        <v>0</v>
      </c>
      <c r="S63" s="28">
        <f t="shared" si="11"/>
        <v>0</v>
      </c>
      <c r="T63" s="28">
        <f t="shared" si="11"/>
        <v>62</v>
      </c>
      <c r="U63" s="28">
        <f t="shared" si="11"/>
        <v>193</v>
      </c>
      <c r="V63" s="28">
        <f t="shared" si="11"/>
        <v>0</v>
      </c>
      <c r="W63" s="38">
        <f t="shared" si="11"/>
        <v>0</v>
      </c>
      <c r="X63" s="96">
        <f t="shared" si="11"/>
        <v>1196</v>
      </c>
      <c r="Y63" s="29">
        <f t="shared" si="11"/>
        <v>1534</v>
      </c>
      <c r="Z63" s="96">
        <f t="shared" si="11"/>
        <v>912</v>
      </c>
      <c r="AA63" s="29">
        <f t="shared" si="11"/>
        <v>1435</v>
      </c>
    </row>
    <row r="64" spans="1:27" ht="12" customHeight="1" x14ac:dyDescent="0.2">
      <c r="A64" s="97" t="s">
        <v>18</v>
      </c>
      <c r="B64" s="37">
        <v>3</v>
      </c>
      <c r="C64" s="34">
        <v>0</v>
      </c>
      <c r="D64" s="37">
        <v>1</v>
      </c>
      <c r="E64" s="34">
        <v>0</v>
      </c>
      <c r="F64" s="37">
        <v>3</v>
      </c>
      <c r="G64" s="34">
        <v>0</v>
      </c>
      <c r="H64" s="34">
        <v>1</v>
      </c>
      <c r="I64" s="34">
        <v>0</v>
      </c>
      <c r="J64" s="34">
        <v>0</v>
      </c>
      <c r="K64" s="34">
        <v>0</v>
      </c>
      <c r="L64" s="37">
        <v>7</v>
      </c>
      <c r="M64" s="34">
        <v>0</v>
      </c>
      <c r="N64" s="34">
        <v>0</v>
      </c>
      <c r="O64" s="34">
        <v>0</v>
      </c>
      <c r="P64" s="37">
        <v>4</v>
      </c>
      <c r="Q64" s="34">
        <v>0</v>
      </c>
      <c r="R64" s="37">
        <v>0</v>
      </c>
      <c r="S64" s="37">
        <v>0</v>
      </c>
      <c r="T64" s="184">
        <v>14</v>
      </c>
      <c r="U64" s="34">
        <v>0</v>
      </c>
      <c r="V64" s="184">
        <v>0</v>
      </c>
      <c r="W64" s="196">
        <v>0</v>
      </c>
      <c r="X64" s="189">
        <f>SUM(B64,D64,F64,H64,J64,L64,N64,P64,T64)</f>
        <v>33</v>
      </c>
      <c r="Y64" s="188">
        <f>SUM(C64,E64,G64,I64,K64,M64,O64,Q64,U64)</f>
        <v>0</v>
      </c>
      <c r="Z64" s="189">
        <f>SUM(B64,F64,L64,T64)</f>
        <v>27</v>
      </c>
      <c r="AA64" s="188">
        <f>SUM(C64,G64,M64,U64)</f>
        <v>0</v>
      </c>
    </row>
    <row r="65" spans="1:27" ht="12" customHeight="1" thickBot="1" x14ac:dyDescent="0.25">
      <c r="A65" s="95" t="s">
        <v>19</v>
      </c>
      <c r="B65" s="28">
        <f t="shared" ref="B65:W65" si="12">SUM(B63:B64)</f>
        <v>246</v>
      </c>
      <c r="C65" s="28">
        <f t="shared" si="12"/>
        <v>480</v>
      </c>
      <c r="D65" s="28">
        <f t="shared" si="12"/>
        <v>22</v>
      </c>
      <c r="E65" s="28">
        <f t="shared" si="12"/>
        <v>13</v>
      </c>
      <c r="F65" s="28">
        <f t="shared" si="12"/>
        <v>460</v>
      </c>
      <c r="G65" s="28">
        <f t="shared" si="12"/>
        <v>422</v>
      </c>
      <c r="H65" s="28">
        <f>SUM(H63:H64)</f>
        <v>39</v>
      </c>
      <c r="I65" s="28">
        <f t="shared" si="12"/>
        <v>33</v>
      </c>
      <c r="J65" s="28">
        <f t="shared" si="12"/>
        <v>82</v>
      </c>
      <c r="K65" s="28">
        <f t="shared" si="12"/>
        <v>7</v>
      </c>
      <c r="L65" s="28">
        <f t="shared" si="12"/>
        <v>157</v>
      </c>
      <c r="M65" s="28">
        <f t="shared" si="12"/>
        <v>340</v>
      </c>
      <c r="N65" s="28">
        <f t="shared" si="12"/>
        <v>0</v>
      </c>
      <c r="O65" s="28">
        <f t="shared" si="12"/>
        <v>4</v>
      </c>
      <c r="P65" s="28">
        <f t="shared" si="12"/>
        <v>147</v>
      </c>
      <c r="Q65" s="28">
        <f t="shared" si="12"/>
        <v>42</v>
      </c>
      <c r="R65" s="28">
        <f t="shared" si="12"/>
        <v>0</v>
      </c>
      <c r="S65" s="28">
        <f t="shared" si="12"/>
        <v>0</v>
      </c>
      <c r="T65" s="191">
        <f t="shared" si="12"/>
        <v>76</v>
      </c>
      <c r="U65" s="191">
        <f t="shared" si="12"/>
        <v>193</v>
      </c>
      <c r="V65" s="191">
        <f t="shared" si="12"/>
        <v>0</v>
      </c>
      <c r="W65" s="193">
        <f t="shared" si="12"/>
        <v>0</v>
      </c>
      <c r="X65" s="195">
        <f>SUM(B65,D65,F65,H65,J65,L65,N65,P65,T65)</f>
        <v>1229</v>
      </c>
      <c r="Y65" s="193">
        <f>SUM(C65,E65,G65,I65,K65,M65,O65,Q65,U65)</f>
        <v>1534</v>
      </c>
      <c r="Z65" s="195">
        <f>SUM(B65,F65,L65,T65)</f>
        <v>939</v>
      </c>
      <c r="AA65" s="193">
        <f>SUM(C65,G65,M65,U65)</f>
        <v>1435</v>
      </c>
    </row>
    <row r="66" spans="1:27" ht="12" customHeight="1" x14ac:dyDescent="0.2">
      <c r="A66" s="79" t="s">
        <v>252</v>
      </c>
    </row>
    <row r="67" spans="1:27" ht="12" customHeight="1" x14ac:dyDescent="0.2">
      <c r="A67" s="77" t="s">
        <v>244</v>
      </c>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AB67"/>
  <sheetViews>
    <sheetView showGridLines="0" topLeftCell="A7"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8" width="9" style="2" hidden="1" customWidth="1"/>
    <col min="19" max="19" width="7.6640625" style="2" hidden="1" customWidth="1"/>
    <col min="20" max="21" width="7.6640625" style="2" customWidth="1"/>
    <col min="22" max="23" width="7.6640625" style="2" hidden="1" customWidth="1"/>
    <col min="24" max="27" width="8.6640625" style="2" bestFit="1" customWidth="1"/>
    <col min="28" max="16384" width="7.6640625" style="2"/>
  </cols>
  <sheetData>
    <row r="1" spans="1:27" s="213" customFormat="1" ht="59.25" customHeight="1" thickBot="1" x14ac:dyDescent="0.3">
      <c r="A1" s="22"/>
      <c r="B1" s="460" t="s">
        <v>253</v>
      </c>
      <c r="C1" s="461"/>
      <c r="D1" s="461"/>
      <c r="E1" s="461"/>
      <c r="F1" s="461"/>
      <c r="G1" s="461"/>
      <c r="H1" s="461"/>
      <c r="I1" s="461"/>
      <c r="J1" s="461"/>
      <c r="K1" s="461"/>
      <c r="L1" s="461"/>
      <c r="M1" s="461"/>
      <c r="N1" s="461"/>
      <c r="O1" s="462"/>
      <c r="P1" s="462"/>
      <c r="Q1" s="462"/>
      <c r="R1" s="462"/>
      <c r="S1" s="462"/>
      <c r="T1" s="462"/>
      <c r="U1" s="462"/>
      <c r="V1" s="462"/>
      <c r="W1" s="462"/>
      <c r="X1" s="462"/>
      <c r="Y1" s="462"/>
    </row>
    <row r="2" spans="1:27" ht="12" customHeight="1" x14ac:dyDescent="0.25">
      <c r="A2" s="307" t="s">
        <v>365</v>
      </c>
    </row>
    <row r="3" spans="1:27" ht="18.75" customHeight="1" thickBot="1" x14ac:dyDescent="0.35">
      <c r="A3" s="50" t="s">
        <v>264</v>
      </c>
    </row>
    <row r="4" spans="1:27"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5" t="s">
        <v>64</v>
      </c>
      <c r="S4" s="456"/>
      <c r="T4" s="454" t="s">
        <v>12</v>
      </c>
      <c r="U4" s="454"/>
      <c r="V4" s="455" t="s">
        <v>13</v>
      </c>
      <c r="W4" s="457"/>
      <c r="X4" s="446" t="s">
        <v>19</v>
      </c>
      <c r="Y4" s="455"/>
      <c r="Z4" s="446" t="s">
        <v>21</v>
      </c>
      <c r="AA4" s="447"/>
    </row>
    <row r="5" spans="1:27"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 t="s">
        <v>10</v>
      </c>
      <c r="V5" s="1" t="s">
        <v>9</v>
      </c>
      <c r="W5" s="3" t="s">
        <v>10</v>
      </c>
      <c r="X5" s="4" t="s">
        <v>9</v>
      </c>
      <c r="Y5" s="167" t="s">
        <v>10</v>
      </c>
      <c r="Z5" s="4" t="s">
        <v>9</v>
      </c>
      <c r="AA5" s="3" t="s">
        <v>10</v>
      </c>
    </row>
    <row r="6" spans="1:27" ht="12" customHeight="1" x14ac:dyDescent="0.2">
      <c r="A6" s="214">
        <v>1</v>
      </c>
      <c r="B6" s="190">
        <v>161</v>
      </c>
      <c r="C6" s="190">
        <v>357</v>
      </c>
      <c r="D6" s="215">
        <v>0</v>
      </c>
      <c r="E6" s="215">
        <v>0</v>
      </c>
      <c r="F6" s="190">
        <v>397</v>
      </c>
      <c r="G6" s="190">
        <v>477</v>
      </c>
      <c r="H6" s="190">
        <v>0</v>
      </c>
      <c r="I6" s="190">
        <v>0</v>
      </c>
      <c r="J6" s="190">
        <v>35.999999999999993</v>
      </c>
      <c r="K6" s="190">
        <v>0</v>
      </c>
      <c r="L6" s="190">
        <v>345</v>
      </c>
      <c r="M6" s="190">
        <v>335</v>
      </c>
      <c r="N6" s="215">
        <v>0</v>
      </c>
      <c r="O6" s="190">
        <v>0</v>
      </c>
      <c r="P6" s="190">
        <v>82.999999999999986</v>
      </c>
      <c r="Q6" s="190">
        <v>16.999999999999996</v>
      </c>
      <c r="R6" s="190">
        <v>0</v>
      </c>
      <c r="S6" s="190">
        <v>0</v>
      </c>
      <c r="T6" s="215">
        <v>0</v>
      </c>
      <c r="U6" s="215">
        <v>0</v>
      </c>
      <c r="V6" s="204">
        <v>0</v>
      </c>
      <c r="W6" s="216">
        <v>0</v>
      </c>
      <c r="X6" s="217">
        <f>SUM(B6,D6,F6,H6,J6,L6,N6,P6)</f>
        <v>1022</v>
      </c>
      <c r="Y6" s="218">
        <f>SUM(C6,E6,G6,I6,K6,M6,O6,Q6)</f>
        <v>1186</v>
      </c>
      <c r="Z6" s="219">
        <f>SUM(B6,F6,L6)</f>
        <v>903</v>
      </c>
      <c r="AA6" s="216">
        <f>SUM(C6,G6,M6)</f>
        <v>1169</v>
      </c>
    </row>
    <row r="7" spans="1:27" ht="12" customHeight="1" x14ac:dyDescent="0.2">
      <c r="A7" s="214">
        <v>2</v>
      </c>
      <c r="B7" s="190">
        <v>136</v>
      </c>
      <c r="C7" s="190">
        <v>231</v>
      </c>
      <c r="D7" s="190">
        <v>0</v>
      </c>
      <c r="E7" s="190">
        <v>0</v>
      </c>
      <c r="F7" s="190">
        <v>328</v>
      </c>
      <c r="G7" s="190">
        <v>370</v>
      </c>
      <c r="H7" s="190">
        <v>0</v>
      </c>
      <c r="I7" s="190">
        <v>0</v>
      </c>
      <c r="J7" s="190">
        <v>27.999999999999993</v>
      </c>
      <c r="K7" s="190">
        <v>0</v>
      </c>
      <c r="L7" s="190">
        <v>306</v>
      </c>
      <c r="M7" s="190">
        <v>196</v>
      </c>
      <c r="N7" s="190">
        <v>0</v>
      </c>
      <c r="O7" s="190">
        <v>0</v>
      </c>
      <c r="P7" s="190">
        <v>33</v>
      </c>
      <c r="Q7" s="190">
        <v>8</v>
      </c>
      <c r="R7" s="190">
        <v>0</v>
      </c>
      <c r="S7" s="190">
        <v>0</v>
      </c>
      <c r="T7" s="190">
        <v>0</v>
      </c>
      <c r="U7" s="190">
        <v>0</v>
      </c>
      <c r="V7" s="204">
        <v>0</v>
      </c>
      <c r="W7" s="216">
        <v>0</v>
      </c>
      <c r="X7" s="217">
        <f t="shared" ref="X7:Y26" si="0">SUM(B7,D7,F7,H7,J7,L7,N7,P7)</f>
        <v>831</v>
      </c>
      <c r="Y7" s="218">
        <f t="shared" si="0"/>
        <v>805</v>
      </c>
      <c r="Z7" s="219">
        <f t="shared" ref="Z7:AA26" si="1">SUM(B7,F7,L7)</f>
        <v>770</v>
      </c>
      <c r="AA7" s="216">
        <f t="shared" si="1"/>
        <v>797</v>
      </c>
    </row>
    <row r="8" spans="1:27" ht="12" customHeight="1" x14ac:dyDescent="0.2">
      <c r="A8" s="220">
        <v>3</v>
      </c>
      <c r="B8" s="205">
        <v>66</v>
      </c>
      <c r="C8" s="205">
        <v>123</v>
      </c>
      <c r="D8" s="205">
        <v>0</v>
      </c>
      <c r="E8" s="205">
        <v>0</v>
      </c>
      <c r="F8" s="205">
        <v>241</v>
      </c>
      <c r="G8" s="205">
        <v>214</v>
      </c>
      <c r="H8" s="205">
        <v>0</v>
      </c>
      <c r="I8" s="205">
        <v>0</v>
      </c>
      <c r="J8" s="205">
        <v>28</v>
      </c>
      <c r="K8" s="205">
        <v>0</v>
      </c>
      <c r="L8" s="205">
        <v>165</v>
      </c>
      <c r="M8" s="205">
        <v>150</v>
      </c>
      <c r="N8" s="205">
        <v>0</v>
      </c>
      <c r="O8" s="190">
        <v>0</v>
      </c>
      <c r="P8" s="205">
        <v>78.999999999999986</v>
      </c>
      <c r="Q8" s="205">
        <v>12</v>
      </c>
      <c r="R8" s="205">
        <v>0</v>
      </c>
      <c r="S8" s="205">
        <v>0</v>
      </c>
      <c r="T8" s="205">
        <v>0</v>
      </c>
      <c r="U8" s="205">
        <v>0</v>
      </c>
      <c r="V8" s="184">
        <v>0</v>
      </c>
      <c r="W8" s="196">
        <v>0</v>
      </c>
      <c r="X8" s="221">
        <f t="shared" si="0"/>
        <v>579</v>
      </c>
      <c r="Y8" s="222">
        <f t="shared" si="0"/>
        <v>499</v>
      </c>
      <c r="Z8" s="223">
        <f t="shared" si="1"/>
        <v>472</v>
      </c>
      <c r="AA8" s="196">
        <f t="shared" si="1"/>
        <v>487</v>
      </c>
    </row>
    <row r="9" spans="1:27" ht="12" customHeight="1" x14ac:dyDescent="0.2">
      <c r="A9" s="224">
        <v>4</v>
      </c>
      <c r="B9" s="215">
        <v>184</v>
      </c>
      <c r="C9" s="215">
        <v>71</v>
      </c>
      <c r="D9" s="215">
        <v>0</v>
      </c>
      <c r="E9" s="215">
        <v>0</v>
      </c>
      <c r="F9" s="215">
        <v>283</v>
      </c>
      <c r="G9" s="215">
        <v>112</v>
      </c>
      <c r="H9" s="215">
        <v>0</v>
      </c>
      <c r="I9" s="190">
        <v>0</v>
      </c>
      <c r="J9" s="215">
        <v>30</v>
      </c>
      <c r="K9" s="190">
        <v>0</v>
      </c>
      <c r="L9" s="215">
        <v>234</v>
      </c>
      <c r="M9" s="215">
        <v>75</v>
      </c>
      <c r="N9" s="215">
        <v>0</v>
      </c>
      <c r="O9" s="215">
        <v>0</v>
      </c>
      <c r="P9" s="215">
        <v>30.999999999999993</v>
      </c>
      <c r="Q9" s="215">
        <v>14</v>
      </c>
      <c r="R9" s="215">
        <v>0</v>
      </c>
      <c r="S9" s="215">
        <v>0</v>
      </c>
      <c r="T9" s="215">
        <v>0</v>
      </c>
      <c r="U9" s="215">
        <v>0</v>
      </c>
      <c r="V9" s="206">
        <v>0</v>
      </c>
      <c r="W9" s="225">
        <v>0</v>
      </c>
      <c r="X9" s="226">
        <f t="shared" si="0"/>
        <v>762</v>
      </c>
      <c r="Y9" s="227">
        <f t="shared" si="0"/>
        <v>272</v>
      </c>
      <c r="Z9" s="228">
        <f t="shared" si="1"/>
        <v>701</v>
      </c>
      <c r="AA9" s="225">
        <f t="shared" si="1"/>
        <v>258</v>
      </c>
    </row>
    <row r="10" spans="1:27" ht="12" customHeight="1" x14ac:dyDescent="0.2">
      <c r="A10" s="214">
        <v>5</v>
      </c>
      <c r="B10" s="190">
        <v>200</v>
      </c>
      <c r="C10" s="190">
        <v>75</v>
      </c>
      <c r="D10" s="190">
        <v>0</v>
      </c>
      <c r="E10" s="190">
        <v>0</v>
      </c>
      <c r="F10" s="190">
        <v>381</v>
      </c>
      <c r="G10" s="190">
        <v>140</v>
      </c>
      <c r="H10" s="190">
        <v>0</v>
      </c>
      <c r="I10" s="190">
        <v>0</v>
      </c>
      <c r="J10" s="190">
        <v>36</v>
      </c>
      <c r="K10" s="190">
        <v>2</v>
      </c>
      <c r="L10" s="190">
        <v>249</v>
      </c>
      <c r="M10" s="190">
        <v>76</v>
      </c>
      <c r="N10" s="190">
        <v>0</v>
      </c>
      <c r="O10" s="190">
        <v>0</v>
      </c>
      <c r="P10" s="190">
        <v>12</v>
      </c>
      <c r="Q10" s="190">
        <v>9</v>
      </c>
      <c r="R10" s="190">
        <v>0</v>
      </c>
      <c r="S10" s="190">
        <v>0</v>
      </c>
      <c r="T10" s="190">
        <v>0</v>
      </c>
      <c r="U10" s="190">
        <v>0</v>
      </c>
      <c r="V10" s="204">
        <v>0</v>
      </c>
      <c r="W10" s="216">
        <v>0</v>
      </c>
      <c r="X10" s="217">
        <f t="shared" si="0"/>
        <v>878</v>
      </c>
      <c r="Y10" s="218">
        <f t="shared" si="0"/>
        <v>302</v>
      </c>
      <c r="Z10" s="219">
        <f t="shared" si="1"/>
        <v>830</v>
      </c>
      <c r="AA10" s="216">
        <f t="shared" si="1"/>
        <v>291</v>
      </c>
    </row>
    <row r="11" spans="1:27" ht="12" customHeight="1" x14ac:dyDescent="0.2">
      <c r="A11" s="220">
        <v>6</v>
      </c>
      <c r="B11" s="205">
        <v>162</v>
      </c>
      <c r="C11" s="205">
        <v>91</v>
      </c>
      <c r="D11" s="205">
        <v>0</v>
      </c>
      <c r="E11" s="205">
        <v>0</v>
      </c>
      <c r="F11" s="205">
        <v>443</v>
      </c>
      <c r="G11" s="205">
        <v>161</v>
      </c>
      <c r="H11" s="205">
        <v>0</v>
      </c>
      <c r="I11" s="205">
        <v>0</v>
      </c>
      <c r="J11" s="205">
        <v>25.999999999999996</v>
      </c>
      <c r="K11" s="205">
        <v>0</v>
      </c>
      <c r="L11" s="205">
        <v>287</v>
      </c>
      <c r="M11" s="205">
        <v>179</v>
      </c>
      <c r="N11" s="205">
        <v>0</v>
      </c>
      <c r="O11" s="205">
        <v>0</v>
      </c>
      <c r="P11" s="205">
        <v>34.999999999999993</v>
      </c>
      <c r="Q11" s="205">
        <v>19</v>
      </c>
      <c r="R11" s="205">
        <v>0</v>
      </c>
      <c r="S11" s="205">
        <v>0</v>
      </c>
      <c r="T11" s="205">
        <v>0</v>
      </c>
      <c r="U11" s="205">
        <v>0</v>
      </c>
      <c r="V11" s="184">
        <v>0</v>
      </c>
      <c r="W11" s="196">
        <v>0</v>
      </c>
      <c r="X11" s="221">
        <f t="shared" si="0"/>
        <v>953</v>
      </c>
      <c r="Y11" s="222">
        <f t="shared" si="0"/>
        <v>450</v>
      </c>
      <c r="Z11" s="223">
        <f t="shared" si="1"/>
        <v>892</v>
      </c>
      <c r="AA11" s="196">
        <f t="shared" si="1"/>
        <v>431</v>
      </c>
    </row>
    <row r="12" spans="1:27" ht="12" customHeight="1" x14ac:dyDescent="0.2">
      <c r="A12" s="224">
        <v>7</v>
      </c>
      <c r="B12" s="215">
        <v>123</v>
      </c>
      <c r="C12" s="215">
        <v>163</v>
      </c>
      <c r="D12" s="215">
        <v>0</v>
      </c>
      <c r="E12" s="215">
        <v>0</v>
      </c>
      <c r="F12" s="215">
        <v>344</v>
      </c>
      <c r="G12" s="215">
        <v>284</v>
      </c>
      <c r="H12" s="215">
        <v>0</v>
      </c>
      <c r="I12" s="215">
        <v>0</v>
      </c>
      <c r="J12" s="215">
        <v>24</v>
      </c>
      <c r="K12" s="190">
        <v>0</v>
      </c>
      <c r="L12" s="215">
        <v>244</v>
      </c>
      <c r="M12" s="215">
        <v>238</v>
      </c>
      <c r="N12" s="215">
        <v>0</v>
      </c>
      <c r="O12" s="215">
        <v>0</v>
      </c>
      <c r="P12" s="215">
        <v>48.999999999999993</v>
      </c>
      <c r="Q12" s="215">
        <v>11</v>
      </c>
      <c r="R12" s="215">
        <v>0</v>
      </c>
      <c r="S12" s="215">
        <v>0</v>
      </c>
      <c r="T12" s="215">
        <v>0</v>
      </c>
      <c r="U12" s="215">
        <v>0</v>
      </c>
      <c r="V12" s="206">
        <v>0</v>
      </c>
      <c r="W12" s="225">
        <v>0</v>
      </c>
      <c r="X12" s="226">
        <f t="shared" si="0"/>
        <v>784</v>
      </c>
      <c r="Y12" s="227">
        <f t="shared" si="0"/>
        <v>696</v>
      </c>
      <c r="Z12" s="228">
        <f t="shared" si="1"/>
        <v>711</v>
      </c>
      <c r="AA12" s="225">
        <f t="shared" si="1"/>
        <v>685</v>
      </c>
    </row>
    <row r="13" spans="1:27" ht="12" customHeight="1" x14ac:dyDescent="0.2">
      <c r="A13" s="214">
        <v>8</v>
      </c>
      <c r="B13" s="190">
        <v>126</v>
      </c>
      <c r="C13" s="190">
        <v>150</v>
      </c>
      <c r="D13" s="190">
        <v>0</v>
      </c>
      <c r="E13" s="190">
        <v>0</v>
      </c>
      <c r="F13" s="190">
        <v>313</v>
      </c>
      <c r="G13" s="190">
        <v>227</v>
      </c>
      <c r="H13" s="190">
        <v>0</v>
      </c>
      <c r="I13" s="190">
        <v>0</v>
      </c>
      <c r="J13" s="190">
        <v>16.000000000000004</v>
      </c>
      <c r="K13" s="190">
        <v>0</v>
      </c>
      <c r="L13" s="190">
        <v>174</v>
      </c>
      <c r="M13" s="190">
        <v>136</v>
      </c>
      <c r="N13" s="190">
        <v>0</v>
      </c>
      <c r="O13" s="190">
        <v>0</v>
      </c>
      <c r="P13" s="190">
        <v>55.000000000000007</v>
      </c>
      <c r="Q13" s="190">
        <v>3</v>
      </c>
      <c r="R13" s="190">
        <v>0</v>
      </c>
      <c r="S13" s="190">
        <v>0</v>
      </c>
      <c r="T13" s="190">
        <v>0</v>
      </c>
      <c r="U13" s="190">
        <v>0</v>
      </c>
      <c r="V13" s="204">
        <v>0</v>
      </c>
      <c r="W13" s="216">
        <v>0</v>
      </c>
      <c r="X13" s="217">
        <f t="shared" si="0"/>
        <v>684</v>
      </c>
      <c r="Y13" s="218">
        <f t="shared" si="0"/>
        <v>516</v>
      </c>
      <c r="Z13" s="219">
        <f t="shared" si="1"/>
        <v>613</v>
      </c>
      <c r="AA13" s="216">
        <f t="shared" si="1"/>
        <v>513</v>
      </c>
    </row>
    <row r="14" spans="1:27" ht="12" customHeight="1" x14ac:dyDescent="0.2">
      <c r="A14" s="220">
        <v>9</v>
      </c>
      <c r="B14" s="205">
        <v>144</v>
      </c>
      <c r="C14" s="205">
        <v>384</v>
      </c>
      <c r="D14" s="205">
        <v>0</v>
      </c>
      <c r="E14" s="205">
        <v>0</v>
      </c>
      <c r="F14" s="205">
        <v>315</v>
      </c>
      <c r="G14" s="205">
        <v>510</v>
      </c>
      <c r="H14" s="205">
        <v>0</v>
      </c>
      <c r="I14" s="205">
        <v>0</v>
      </c>
      <c r="J14" s="205">
        <v>27.999999999999996</v>
      </c>
      <c r="K14" s="205">
        <v>4</v>
      </c>
      <c r="L14" s="205">
        <v>202</v>
      </c>
      <c r="M14" s="205">
        <v>285</v>
      </c>
      <c r="N14" s="205">
        <v>0</v>
      </c>
      <c r="O14" s="205">
        <v>0</v>
      </c>
      <c r="P14" s="205">
        <v>9</v>
      </c>
      <c r="Q14" s="205">
        <v>6</v>
      </c>
      <c r="R14" s="205">
        <v>0</v>
      </c>
      <c r="S14" s="205">
        <v>0</v>
      </c>
      <c r="T14" s="205">
        <v>0</v>
      </c>
      <c r="U14" s="205">
        <v>0</v>
      </c>
      <c r="V14" s="184">
        <v>0</v>
      </c>
      <c r="W14" s="196">
        <v>0</v>
      </c>
      <c r="X14" s="221">
        <f t="shared" si="0"/>
        <v>698</v>
      </c>
      <c r="Y14" s="222">
        <f t="shared" si="0"/>
        <v>1189</v>
      </c>
      <c r="Z14" s="223">
        <f t="shared" si="1"/>
        <v>661</v>
      </c>
      <c r="AA14" s="196">
        <f t="shared" si="1"/>
        <v>1179</v>
      </c>
    </row>
    <row r="15" spans="1:27" ht="12" customHeight="1" x14ac:dyDescent="0.2">
      <c r="A15" s="224">
        <v>10</v>
      </c>
      <c r="B15" s="215">
        <v>160</v>
      </c>
      <c r="C15" s="215">
        <v>485</v>
      </c>
      <c r="D15" s="215">
        <v>0</v>
      </c>
      <c r="E15" s="215">
        <v>0</v>
      </c>
      <c r="F15" s="215">
        <v>335</v>
      </c>
      <c r="G15" s="215">
        <v>684</v>
      </c>
      <c r="H15" s="215">
        <v>0</v>
      </c>
      <c r="I15" s="190">
        <v>0</v>
      </c>
      <c r="J15" s="215">
        <v>16</v>
      </c>
      <c r="K15" s="190">
        <v>0</v>
      </c>
      <c r="L15" s="215">
        <v>326</v>
      </c>
      <c r="M15" s="215">
        <v>504</v>
      </c>
      <c r="N15" s="215">
        <v>0</v>
      </c>
      <c r="O15" s="215">
        <v>0</v>
      </c>
      <c r="P15" s="215">
        <v>0</v>
      </c>
      <c r="Q15" s="215">
        <v>9</v>
      </c>
      <c r="R15" s="215">
        <v>0</v>
      </c>
      <c r="S15" s="215">
        <v>0</v>
      </c>
      <c r="T15" s="215">
        <v>0</v>
      </c>
      <c r="U15" s="215">
        <v>0</v>
      </c>
      <c r="V15" s="206">
        <v>0</v>
      </c>
      <c r="W15" s="225">
        <v>0</v>
      </c>
      <c r="X15" s="226">
        <f t="shared" si="0"/>
        <v>837</v>
      </c>
      <c r="Y15" s="227">
        <f t="shared" si="0"/>
        <v>1682</v>
      </c>
      <c r="Z15" s="228">
        <f t="shared" si="1"/>
        <v>821</v>
      </c>
      <c r="AA15" s="225">
        <f t="shared" si="1"/>
        <v>1673</v>
      </c>
    </row>
    <row r="16" spans="1:27" ht="12" customHeight="1" x14ac:dyDescent="0.2">
      <c r="A16" s="214">
        <v>11</v>
      </c>
      <c r="B16" s="190">
        <v>79</v>
      </c>
      <c r="C16" s="190">
        <v>145</v>
      </c>
      <c r="D16" s="190">
        <v>0</v>
      </c>
      <c r="E16" s="190">
        <v>0</v>
      </c>
      <c r="F16" s="190">
        <v>297</v>
      </c>
      <c r="G16" s="190">
        <v>266</v>
      </c>
      <c r="H16" s="190">
        <v>0</v>
      </c>
      <c r="I16" s="190">
        <v>0</v>
      </c>
      <c r="J16" s="190">
        <v>14.999999999999996</v>
      </c>
      <c r="K16" s="190">
        <v>5</v>
      </c>
      <c r="L16" s="190">
        <v>152</v>
      </c>
      <c r="M16" s="190">
        <v>166</v>
      </c>
      <c r="N16" s="190">
        <v>0</v>
      </c>
      <c r="O16" s="190">
        <v>0</v>
      </c>
      <c r="P16" s="190">
        <v>29</v>
      </c>
      <c r="Q16" s="190">
        <v>17</v>
      </c>
      <c r="R16" s="190">
        <v>0</v>
      </c>
      <c r="S16" s="190">
        <v>0</v>
      </c>
      <c r="T16" s="190">
        <v>0</v>
      </c>
      <c r="U16" s="190">
        <v>0</v>
      </c>
      <c r="V16" s="204">
        <v>0</v>
      </c>
      <c r="W16" s="216">
        <v>0</v>
      </c>
      <c r="X16" s="217">
        <f t="shared" si="0"/>
        <v>572</v>
      </c>
      <c r="Y16" s="218">
        <f t="shared" si="0"/>
        <v>599</v>
      </c>
      <c r="Z16" s="219">
        <f t="shared" si="1"/>
        <v>528</v>
      </c>
      <c r="AA16" s="216">
        <f t="shared" si="1"/>
        <v>577</v>
      </c>
    </row>
    <row r="17" spans="1:28" ht="12" customHeight="1" x14ac:dyDescent="0.2">
      <c r="A17" s="220">
        <v>12</v>
      </c>
      <c r="B17" s="205">
        <v>103</v>
      </c>
      <c r="C17" s="205">
        <v>120</v>
      </c>
      <c r="D17" s="205">
        <v>0</v>
      </c>
      <c r="E17" s="205">
        <v>0</v>
      </c>
      <c r="F17" s="205">
        <v>281</v>
      </c>
      <c r="G17" s="205">
        <v>185</v>
      </c>
      <c r="H17" s="205">
        <v>0</v>
      </c>
      <c r="I17" s="205">
        <v>0</v>
      </c>
      <c r="J17" s="205">
        <v>13.999999999999998</v>
      </c>
      <c r="K17" s="205">
        <v>0</v>
      </c>
      <c r="L17" s="205">
        <v>105</v>
      </c>
      <c r="M17" s="205">
        <v>97</v>
      </c>
      <c r="N17" s="205">
        <v>0</v>
      </c>
      <c r="O17" s="205">
        <v>0</v>
      </c>
      <c r="P17" s="205">
        <v>6</v>
      </c>
      <c r="Q17" s="205">
        <v>5</v>
      </c>
      <c r="R17" s="205">
        <v>0</v>
      </c>
      <c r="S17" s="205">
        <v>0</v>
      </c>
      <c r="T17" s="205">
        <v>0</v>
      </c>
      <c r="U17" s="205">
        <v>0</v>
      </c>
      <c r="V17" s="184">
        <v>0</v>
      </c>
      <c r="W17" s="196">
        <v>0</v>
      </c>
      <c r="X17" s="221">
        <f t="shared" si="0"/>
        <v>509</v>
      </c>
      <c r="Y17" s="222">
        <f t="shared" si="0"/>
        <v>407</v>
      </c>
      <c r="Z17" s="223">
        <f t="shared" si="1"/>
        <v>489</v>
      </c>
      <c r="AA17" s="196">
        <f t="shared" si="1"/>
        <v>402</v>
      </c>
    </row>
    <row r="18" spans="1:28" ht="12" customHeight="1" x14ac:dyDescent="0.2">
      <c r="A18" s="224">
        <v>13</v>
      </c>
      <c r="B18" s="215">
        <v>111</v>
      </c>
      <c r="C18" s="215">
        <v>71</v>
      </c>
      <c r="D18" s="215">
        <v>0</v>
      </c>
      <c r="E18" s="215">
        <v>0</v>
      </c>
      <c r="F18" s="215">
        <v>308</v>
      </c>
      <c r="G18" s="215">
        <v>125</v>
      </c>
      <c r="H18" s="215">
        <v>0</v>
      </c>
      <c r="I18" s="190">
        <v>0</v>
      </c>
      <c r="J18" s="215">
        <v>14.000000000000002</v>
      </c>
      <c r="K18" s="190">
        <v>0</v>
      </c>
      <c r="L18" s="215">
        <v>279</v>
      </c>
      <c r="M18" s="215">
        <v>101</v>
      </c>
      <c r="N18" s="215">
        <v>0</v>
      </c>
      <c r="O18" s="215">
        <v>0</v>
      </c>
      <c r="P18" s="215">
        <v>7.9999999999999991</v>
      </c>
      <c r="Q18" s="215">
        <v>4</v>
      </c>
      <c r="R18" s="215">
        <v>0</v>
      </c>
      <c r="S18" s="215">
        <v>0</v>
      </c>
      <c r="T18" s="215">
        <v>0</v>
      </c>
      <c r="U18" s="215">
        <v>0</v>
      </c>
      <c r="V18" s="206">
        <v>0</v>
      </c>
      <c r="W18" s="225">
        <v>0</v>
      </c>
      <c r="X18" s="226">
        <f t="shared" si="0"/>
        <v>720</v>
      </c>
      <c r="Y18" s="227">
        <f t="shared" si="0"/>
        <v>301</v>
      </c>
      <c r="Z18" s="228">
        <f t="shared" si="1"/>
        <v>698</v>
      </c>
      <c r="AA18" s="225">
        <f t="shared" si="1"/>
        <v>297</v>
      </c>
    </row>
    <row r="19" spans="1:28" ht="12" customHeight="1" x14ac:dyDescent="0.2">
      <c r="A19" s="214">
        <v>14</v>
      </c>
      <c r="B19" s="190">
        <v>82</v>
      </c>
      <c r="C19" s="190">
        <v>93</v>
      </c>
      <c r="D19" s="190">
        <v>0</v>
      </c>
      <c r="E19" s="190">
        <v>0</v>
      </c>
      <c r="F19" s="190">
        <v>204</v>
      </c>
      <c r="G19" s="190">
        <v>131</v>
      </c>
      <c r="H19" s="190">
        <v>0</v>
      </c>
      <c r="I19" s="190">
        <v>0</v>
      </c>
      <c r="J19" s="190">
        <v>15</v>
      </c>
      <c r="K19" s="190">
        <v>0</v>
      </c>
      <c r="L19" s="190">
        <v>100</v>
      </c>
      <c r="M19" s="190">
        <v>70</v>
      </c>
      <c r="N19" s="190">
        <v>0</v>
      </c>
      <c r="O19" s="190">
        <v>0</v>
      </c>
      <c r="P19" s="190">
        <v>12.999999999999998</v>
      </c>
      <c r="Q19" s="190">
        <v>6</v>
      </c>
      <c r="R19" s="190">
        <v>0</v>
      </c>
      <c r="S19" s="190">
        <v>0</v>
      </c>
      <c r="T19" s="190">
        <v>0</v>
      </c>
      <c r="U19" s="190">
        <v>0</v>
      </c>
      <c r="V19" s="204">
        <v>0</v>
      </c>
      <c r="W19" s="216">
        <v>0</v>
      </c>
      <c r="X19" s="217">
        <f t="shared" si="0"/>
        <v>414</v>
      </c>
      <c r="Y19" s="218">
        <f t="shared" si="0"/>
        <v>300</v>
      </c>
      <c r="Z19" s="219">
        <f t="shared" si="1"/>
        <v>386</v>
      </c>
      <c r="AA19" s="216">
        <f t="shared" si="1"/>
        <v>294</v>
      </c>
    </row>
    <row r="20" spans="1:28" ht="12" customHeight="1" x14ac:dyDescent="0.2">
      <c r="A20" s="220">
        <v>15</v>
      </c>
      <c r="B20" s="205">
        <v>79</v>
      </c>
      <c r="C20" s="205">
        <v>126</v>
      </c>
      <c r="D20" s="205">
        <v>0</v>
      </c>
      <c r="E20" s="205">
        <v>0</v>
      </c>
      <c r="F20" s="205">
        <v>273</v>
      </c>
      <c r="G20" s="205">
        <v>221</v>
      </c>
      <c r="H20" s="205">
        <v>0</v>
      </c>
      <c r="I20" s="205">
        <v>0</v>
      </c>
      <c r="J20" s="205">
        <v>11</v>
      </c>
      <c r="K20" s="205">
        <v>0</v>
      </c>
      <c r="L20" s="205">
        <v>144</v>
      </c>
      <c r="M20" s="205">
        <v>136</v>
      </c>
      <c r="N20" s="205">
        <v>0</v>
      </c>
      <c r="O20" s="205">
        <v>0</v>
      </c>
      <c r="P20" s="205">
        <v>6</v>
      </c>
      <c r="Q20" s="205">
        <v>21</v>
      </c>
      <c r="R20" s="205">
        <v>0</v>
      </c>
      <c r="S20" s="205">
        <v>0</v>
      </c>
      <c r="T20" s="205">
        <v>0</v>
      </c>
      <c r="U20" s="205">
        <v>0</v>
      </c>
      <c r="V20" s="184">
        <v>0</v>
      </c>
      <c r="W20" s="196">
        <v>0</v>
      </c>
      <c r="X20" s="221">
        <f t="shared" si="0"/>
        <v>513</v>
      </c>
      <c r="Y20" s="222">
        <f t="shared" si="0"/>
        <v>504</v>
      </c>
      <c r="Z20" s="223">
        <f t="shared" si="1"/>
        <v>496</v>
      </c>
      <c r="AA20" s="196">
        <f t="shared" si="1"/>
        <v>483</v>
      </c>
    </row>
    <row r="21" spans="1:28" ht="12" customHeight="1" x14ac:dyDescent="0.2">
      <c r="A21" s="224">
        <v>16</v>
      </c>
      <c r="B21" s="215">
        <v>109</v>
      </c>
      <c r="C21" s="215">
        <v>112</v>
      </c>
      <c r="D21" s="215">
        <v>0</v>
      </c>
      <c r="E21" s="215">
        <v>0</v>
      </c>
      <c r="F21" s="215">
        <v>242</v>
      </c>
      <c r="G21" s="215">
        <v>140</v>
      </c>
      <c r="H21" s="215">
        <v>0</v>
      </c>
      <c r="I21" s="215">
        <v>0</v>
      </c>
      <c r="J21" s="215">
        <v>10</v>
      </c>
      <c r="K21" s="190">
        <v>0</v>
      </c>
      <c r="L21" s="215">
        <v>35</v>
      </c>
      <c r="M21" s="215">
        <v>112</v>
      </c>
      <c r="N21" s="215">
        <v>0</v>
      </c>
      <c r="O21" s="215">
        <v>0</v>
      </c>
      <c r="P21" s="215">
        <v>0</v>
      </c>
      <c r="Q21" s="190" t="s">
        <v>23</v>
      </c>
      <c r="R21" s="215">
        <v>0</v>
      </c>
      <c r="S21" s="215">
        <v>0</v>
      </c>
      <c r="T21" s="215">
        <v>0</v>
      </c>
      <c r="U21" s="215">
        <v>0</v>
      </c>
      <c r="V21" s="206">
        <v>0</v>
      </c>
      <c r="W21" s="225">
        <v>0</v>
      </c>
      <c r="X21" s="226">
        <f t="shared" si="0"/>
        <v>396</v>
      </c>
      <c r="Y21" s="227">
        <f t="shared" si="0"/>
        <v>364</v>
      </c>
      <c r="Z21" s="228">
        <f t="shared" si="1"/>
        <v>386</v>
      </c>
      <c r="AA21" s="225">
        <f t="shared" si="1"/>
        <v>364</v>
      </c>
    </row>
    <row r="22" spans="1:28" ht="12" customHeight="1" x14ac:dyDescent="0.2">
      <c r="A22" s="214">
        <v>17</v>
      </c>
      <c r="B22" s="190">
        <v>110</v>
      </c>
      <c r="C22" s="190">
        <v>164</v>
      </c>
      <c r="D22" s="190">
        <v>0</v>
      </c>
      <c r="E22" s="190">
        <v>0</v>
      </c>
      <c r="F22" s="190">
        <v>304</v>
      </c>
      <c r="G22" s="190">
        <v>274</v>
      </c>
      <c r="H22" s="190">
        <v>0</v>
      </c>
      <c r="I22" s="190">
        <v>0</v>
      </c>
      <c r="J22" s="190">
        <v>25.999999999999993</v>
      </c>
      <c r="K22" s="190">
        <v>2</v>
      </c>
      <c r="L22" s="190">
        <v>181</v>
      </c>
      <c r="M22" s="190">
        <v>173</v>
      </c>
      <c r="N22" s="190">
        <v>0</v>
      </c>
      <c r="O22" s="190">
        <v>0</v>
      </c>
      <c r="P22" s="190">
        <v>23</v>
      </c>
      <c r="Q22" s="190" t="s">
        <v>23</v>
      </c>
      <c r="R22" s="190">
        <v>0</v>
      </c>
      <c r="S22" s="190">
        <v>0</v>
      </c>
      <c r="T22" s="190">
        <v>0</v>
      </c>
      <c r="U22" s="190">
        <v>0</v>
      </c>
      <c r="V22" s="204">
        <v>0</v>
      </c>
      <c r="W22" s="216">
        <v>0</v>
      </c>
      <c r="X22" s="217">
        <f t="shared" si="0"/>
        <v>644</v>
      </c>
      <c r="Y22" s="218">
        <f t="shared" si="0"/>
        <v>613</v>
      </c>
      <c r="Z22" s="219">
        <f t="shared" si="1"/>
        <v>595</v>
      </c>
      <c r="AA22" s="216">
        <f t="shared" si="1"/>
        <v>611</v>
      </c>
    </row>
    <row r="23" spans="1:28" ht="12" customHeight="1" x14ac:dyDescent="0.2">
      <c r="A23" s="220">
        <v>18</v>
      </c>
      <c r="B23" s="205">
        <v>110</v>
      </c>
      <c r="C23" s="205">
        <v>145</v>
      </c>
      <c r="D23" s="205">
        <v>0</v>
      </c>
      <c r="E23" s="205">
        <v>0</v>
      </c>
      <c r="F23" s="205">
        <v>298</v>
      </c>
      <c r="G23" s="205">
        <v>262</v>
      </c>
      <c r="H23" s="205">
        <v>0</v>
      </c>
      <c r="I23" s="205">
        <v>0</v>
      </c>
      <c r="J23" s="205">
        <v>14</v>
      </c>
      <c r="K23" s="190">
        <v>0</v>
      </c>
      <c r="L23" s="205">
        <v>250</v>
      </c>
      <c r="M23" s="205">
        <v>180</v>
      </c>
      <c r="N23" s="205">
        <v>0</v>
      </c>
      <c r="O23" s="205">
        <v>0</v>
      </c>
      <c r="P23" s="205">
        <v>0</v>
      </c>
      <c r="Q23" s="205">
        <v>6</v>
      </c>
      <c r="R23" s="205">
        <v>0</v>
      </c>
      <c r="S23" s="205">
        <v>0</v>
      </c>
      <c r="T23" s="205">
        <v>0</v>
      </c>
      <c r="U23" s="205">
        <v>0</v>
      </c>
      <c r="V23" s="184">
        <v>0</v>
      </c>
      <c r="W23" s="196">
        <v>0</v>
      </c>
      <c r="X23" s="221">
        <f t="shared" si="0"/>
        <v>672</v>
      </c>
      <c r="Y23" s="222">
        <f t="shared" si="0"/>
        <v>593</v>
      </c>
      <c r="Z23" s="223">
        <f t="shared" si="1"/>
        <v>658</v>
      </c>
      <c r="AA23" s="196">
        <f t="shared" si="1"/>
        <v>587</v>
      </c>
    </row>
    <row r="24" spans="1:28" ht="12" customHeight="1" x14ac:dyDescent="0.2">
      <c r="A24" s="224">
        <v>19</v>
      </c>
      <c r="B24" s="215">
        <v>198</v>
      </c>
      <c r="C24" s="215">
        <v>67</v>
      </c>
      <c r="D24" s="215">
        <v>0</v>
      </c>
      <c r="E24" s="215">
        <v>0</v>
      </c>
      <c r="F24" s="215">
        <v>378</v>
      </c>
      <c r="G24" s="215">
        <v>141</v>
      </c>
      <c r="H24" s="215">
        <v>0</v>
      </c>
      <c r="I24" s="215">
        <v>0</v>
      </c>
      <c r="J24" s="215">
        <v>31.000000000000007</v>
      </c>
      <c r="K24" s="215">
        <v>4</v>
      </c>
      <c r="L24" s="215">
        <v>130</v>
      </c>
      <c r="M24" s="215">
        <v>100</v>
      </c>
      <c r="N24" s="215">
        <v>0</v>
      </c>
      <c r="O24" s="215">
        <v>0</v>
      </c>
      <c r="P24" s="215">
        <v>5</v>
      </c>
      <c r="Q24" s="215">
        <v>16</v>
      </c>
      <c r="R24" s="215">
        <v>0</v>
      </c>
      <c r="S24" s="215">
        <v>0</v>
      </c>
      <c r="T24" s="215">
        <v>0</v>
      </c>
      <c r="U24" s="215">
        <v>0</v>
      </c>
      <c r="V24" s="206">
        <v>0</v>
      </c>
      <c r="W24" s="225">
        <v>0</v>
      </c>
      <c r="X24" s="226">
        <f t="shared" si="0"/>
        <v>742</v>
      </c>
      <c r="Y24" s="227">
        <f t="shared" si="0"/>
        <v>328</v>
      </c>
      <c r="Z24" s="228">
        <f t="shared" si="1"/>
        <v>706</v>
      </c>
      <c r="AA24" s="225">
        <f t="shared" si="1"/>
        <v>308</v>
      </c>
    </row>
    <row r="25" spans="1:28" ht="12" customHeight="1" x14ac:dyDescent="0.2">
      <c r="A25" s="214">
        <v>20</v>
      </c>
      <c r="B25" s="190">
        <v>143</v>
      </c>
      <c r="C25" s="190">
        <v>140.00000000000003</v>
      </c>
      <c r="D25" s="190">
        <v>0</v>
      </c>
      <c r="E25" s="190">
        <v>0</v>
      </c>
      <c r="F25" s="190">
        <v>337</v>
      </c>
      <c r="G25" s="190">
        <v>248</v>
      </c>
      <c r="H25" s="190">
        <v>0</v>
      </c>
      <c r="I25" s="190">
        <v>0</v>
      </c>
      <c r="J25" s="190">
        <v>25</v>
      </c>
      <c r="K25" s="190">
        <v>0</v>
      </c>
      <c r="L25" s="190">
        <v>44</v>
      </c>
      <c r="M25" s="190">
        <v>171</v>
      </c>
      <c r="N25" s="190">
        <v>0</v>
      </c>
      <c r="O25" s="190">
        <v>0</v>
      </c>
      <c r="P25" s="190">
        <v>6</v>
      </c>
      <c r="Q25" s="190">
        <v>3</v>
      </c>
      <c r="R25" s="190">
        <v>0</v>
      </c>
      <c r="S25" s="190">
        <v>0</v>
      </c>
      <c r="T25" s="190">
        <v>0</v>
      </c>
      <c r="U25" s="190">
        <v>0</v>
      </c>
      <c r="V25" s="204">
        <v>0</v>
      </c>
      <c r="W25" s="216">
        <v>0</v>
      </c>
      <c r="X25" s="217">
        <f t="shared" si="0"/>
        <v>555</v>
      </c>
      <c r="Y25" s="218">
        <f t="shared" si="0"/>
        <v>562</v>
      </c>
      <c r="Z25" s="219">
        <f t="shared" si="1"/>
        <v>524</v>
      </c>
      <c r="AA25" s="216">
        <f t="shared" si="1"/>
        <v>559</v>
      </c>
    </row>
    <row r="26" spans="1:28" ht="12" customHeight="1" x14ac:dyDescent="0.2">
      <c r="A26" s="220">
        <v>21</v>
      </c>
      <c r="B26" s="205">
        <v>140</v>
      </c>
      <c r="C26" s="205">
        <v>70</v>
      </c>
      <c r="D26" s="205">
        <v>0</v>
      </c>
      <c r="E26" s="205">
        <v>0</v>
      </c>
      <c r="F26" s="205">
        <v>353</v>
      </c>
      <c r="G26" s="205">
        <v>105</v>
      </c>
      <c r="H26" s="205">
        <v>0</v>
      </c>
      <c r="I26" s="205">
        <v>0</v>
      </c>
      <c r="J26" s="205">
        <v>23.999999999999989</v>
      </c>
      <c r="K26" s="190">
        <v>0</v>
      </c>
      <c r="L26" s="205">
        <v>173</v>
      </c>
      <c r="M26" s="205">
        <v>57</v>
      </c>
      <c r="N26" s="205">
        <v>0</v>
      </c>
      <c r="O26" s="205">
        <v>0</v>
      </c>
      <c r="P26" s="205">
        <v>33</v>
      </c>
      <c r="Q26" s="205">
        <v>5</v>
      </c>
      <c r="R26" s="205">
        <v>0</v>
      </c>
      <c r="S26" s="205">
        <v>0</v>
      </c>
      <c r="T26" s="205">
        <v>0</v>
      </c>
      <c r="U26" s="205">
        <v>0</v>
      </c>
      <c r="V26" s="184">
        <v>0</v>
      </c>
      <c r="W26" s="196">
        <v>0</v>
      </c>
      <c r="X26" s="221">
        <f t="shared" si="0"/>
        <v>723</v>
      </c>
      <c r="Y26" s="222">
        <f t="shared" si="0"/>
        <v>237</v>
      </c>
      <c r="Z26" s="223">
        <f t="shared" si="1"/>
        <v>666</v>
      </c>
      <c r="AA26" s="196">
        <f t="shared" si="1"/>
        <v>232</v>
      </c>
    </row>
    <row r="27" spans="1:28" ht="12" customHeight="1" thickBot="1" x14ac:dyDescent="0.25">
      <c r="A27" s="229" t="s">
        <v>17</v>
      </c>
      <c r="B27" s="191">
        <f t="shared" ref="B27:Q27" si="2">SUM(B6:B26)</f>
        <v>2726</v>
      </c>
      <c r="C27" s="191">
        <f t="shared" si="2"/>
        <v>3383</v>
      </c>
      <c r="D27" s="191">
        <f t="shared" si="2"/>
        <v>0</v>
      </c>
      <c r="E27" s="191">
        <f t="shared" si="2"/>
        <v>0</v>
      </c>
      <c r="F27" s="191">
        <f t="shared" si="2"/>
        <v>6655</v>
      </c>
      <c r="G27" s="191">
        <f t="shared" si="2"/>
        <v>5277</v>
      </c>
      <c r="H27" s="191">
        <f t="shared" si="2"/>
        <v>0</v>
      </c>
      <c r="I27" s="191">
        <f t="shared" si="2"/>
        <v>0</v>
      </c>
      <c r="J27" s="191">
        <f t="shared" si="2"/>
        <v>467</v>
      </c>
      <c r="K27" s="191">
        <f t="shared" si="2"/>
        <v>17</v>
      </c>
      <c r="L27" s="191">
        <f t="shared" si="2"/>
        <v>4125</v>
      </c>
      <c r="M27" s="191">
        <f t="shared" si="2"/>
        <v>3537</v>
      </c>
      <c r="N27" s="191">
        <f t="shared" si="2"/>
        <v>0</v>
      </c>
      <c r="O27" s="191">
        <f t="shared" si="2"/>
        <v>0</v>
      </c>
      <c r="P27" s="191">
        <f t="shared" si="2"/>
        <v>515</v>
      </c>
      <c r="Q27" s="191">
        <f t="shared" si="2"/>
        <v>191</v>
      </c>
      <c r="R27" s="191">
        <v>0</v>
      </c>
      <c r="S27" s="191">
        <v>0</v>
      </c>
      <c r="T27" s="191">
        <f>SUM(T6:T26)</f>
        <v>0</v>
      </c>
      <c r="U27" s="191">
        <f>SUM(U6:U26)</f>
        <v>0</v>
      </c>
      <c r="V27" s="191">
        <f>SUM(V6:V26)</f>
        <v>0</v>
      </c>
      <c r="W27" s="193">
        <f>SUM(W6:W26)</f>
        <v>0</v>
      </c>
      <c r="X27" s="195">
        <f t="shared" ref="X27:Y29" si="3">SUM(B27,D27,F27,H27,J27,L27,N27,P27)</f>
        <v>14488</v>
      </c>
      <c r="Y27" s="230">
        <f t="shared" si="3"/>
        <v>12405</v>
      </c>
      <c r="Z27" s="195">
        <f t="shared" ref="Z27:AA29" si="4">SUM(B27,F27,L27)</f>
        <v>13506</v>
      </c>
      <c r="AA27" s="193">
        <f t="shared" si="4"/>
        <v>12197</v>
      </c>
    </row>
    <row r="28" spans="1:28" ht="12" customHeight="1" x14ac:dyDescent="0.2">
      <c r="A28" s="231" t="s">
        <v>18</v>
      </c>
      <c r="B28" s="184">
        <v>25</v>
      </c>
      <c r="C28" s="190">
        <v>0</v>
      </c>
      <c r="D28" s="190">
        <v>0</v>
      </c>
      <c r="E28" s="190">
        <v>0</v>
      </c>
      <c r="F28" s="184">
        <v>35</v>
      </c>
      <c r="G28" s="190">
        <v>0</v>
      </c>
      <c r="H28" s="190">
        <v>0</v>
      </c>
      <c r="I28" s="190">
        <v>0</v>
      </c>
      <c r="J28" s="190">
        <v>0</v>
      </c>
      <c r="K28" s="190">
        <v>0</v>
      </c>
      <c r="L28" s="184">
        <v>205</v>
      </c>
      <c r="M28" s="190">
        <v>0</v>
      </c>
      <c r="N28" s="190">
        <v>0</v>
      </c>
      <c r="O28" s="190">
        <v>0</v>
      </c>
      <c r="P28" s="184">
        <v>28</v>
      </c>
      <c r="Q28" s="190">
        <v>0</v>
      </c>
      <c r="R28" s="194">
        <v>0</v>
      </c>
      <c r="S28" s="194">
        <v>0</v>
      </c>
      <c r="T28" s="190">
        <v>0</v>
      </c>
      <c r="U28" s="238">
        <v>0</v>
      </c>
      <c r="V28" s="240">
        <v>0</v>
      </c>
      <c r="W28" s="196">
        <v>0</v>
      </c>
      <c r="X28" s="189">
        <f t="shared" si="3"/>
        <v>293</v>
      </c>
      <c r="Y28" s="187">
        <f t="shared" si="3"/>
        <v>0</v>
      </c>
      <c r="Z28" s="189">
        <f t="shared" si="4"/>
        <v>265</v>
      </c>
      <c r="AA28" s="188">
        <f t="shared" si="4"/>
        <v>0</v>
      </c>
    </row>
    <row r="29" spans="1:28" ht="12" customHeight="1" thickBot="1" x14ac:dyDescent="0.25">
      <c r="A29" s="229" t="s">
        <v>19</v>
      </c>
      <c r="B29" s="191">
        <f t="shared" ref="B29:Q29" si="5">SUM(B27:B28)</f>
        <v>2751</v>
      </c>
      <c r="C29" s="191">
        <f t="shared" si="5"/>
        <v>3383</v>
      </c>
      <c r="D29" s="191">
        <f t="shared" si="5"/>
        <v>0</v>
      </c>
      <c r="E29" s="191">
        <f t="shared" si="5"/>
        <v>0</v>
      </c>
      <c r="F29" s="191">
        <f t="shared" si="5"/>
        <v>6690</v>
      </c>
      <c r="G29" s="191">
        <f t="shared" si="5"/>
        <v>5277</v>
      </c>
      <c r="H29" s="191">
        <f t="shared" si="5"/>
        <v>0</v>
      </c>
      <c r="I29" s="191">
        <f t="shared" si="5"/>
        <v>0</v>
      </c>
      <c r="J29" s="191">
        <f t="shared" si="5"/>
        <v>467</v>
      </c>
      <c r="K29" s="191">
        <f t="shared" si="5"/>
        <v>17</v>
      </c>
      <c r="L29" s="191">
        <f t="shared" si="5"/>
        <v>4330</v>
      </c>
      <c r="M29" s="191">
        <f t="shared" si="5"/>
        <v>3537</v>
      </c>
      <c r="N29" s="191">
        <f t="shared" si="5"/>
        <v>0</v>
      </c>
      <c r="O29" s="191">
        <f t="shared" si="5"/>
        <v>0</v>
      </c>
      <c r="P29" s="191">
        <f t="shared" si="5"/>
        <v>543</v>
      </c>
      <c r="Q29" s="191">
        <f t="shared" si="5"/>
        <v>191</v>
      </c>
      <c r="R29" s="191">
        <v>0</v>
      </c>
      <c r="S29" s="191">
        <f>SUM(S27:S28)</f>
        <v>0</v>
      </c>
      <c r="T29" s="191">
        <f>SUM(T27:T28)</f>
        <v>0</v>
      </c>
      <c r="U29" s="191">
        <f>SUM(U27:U28)</f>
        <v>0</v>
      </c>
      <c r="V29" s="191">
        <f>SUM(V27:V28)</f>
        <v>0</v>
      </c>
      <c r="W29" s="193">
        <f>SUM(W27:W28)</f>
        <v>0</v>
      </c>
      <c r="X29" s="195">
        <f t="shared" si="3"/>
        <v>14781</v>
      </c>
      <c r="Y29" s="192">
        <f t="shared" si="3"/>
        <v>12405</v>
      </c>
      <c r="Z29" s="195">
        <f t="shared" si="4"/>
        <v>13771</v>
      </c>
      <c r="AA29" s="193">
        <f t="shared" si="4"/>
        <v>12197</v>
      </c>
    </row>
    <row r="30" spans="1:28"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row>
    <row r="31" spans="1:28" ht="12" customHeight="1" x14ac:dyDescent="0.25">
      <c r="A31" s="233" t="s">
        <v>267</v>
      </c>
      <c r="D31" s="234"/>
      <c r="AB31"/>
    </row>
    <row r="32" spans="1:28" ht="12" customHeight="1" x14ac:dyDescent="0.25">
      <c r="AB32"/>
    </row>
    <row r="33" spans="1:28" ht="18.75" customHeight="1" thickBot="1" x14ac:dyDescent="0.35">
      <c r="A33" s="50" t="s">
        <v>254</v>
      </c>
      <c r="AB33"/>
    </row>
    <row r="34" spans="1:28"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5" t="s">
        <v>64</v>
      </c>
      <c r="S34" s="456"/>
      <c r="T34" s="454" t="s">
        <v>12</v>
      </c>
      <c r="U34" s="447"/>
      <c r="V34" s="458" t="s">
        <v>13</v>
      </c>
      <c r="W34" s="451"/>
      <c r="X34" s="446" t="s">
        <v>19</v>
      </c>
      <c r="Y34" s="455"/>
      <c r="Z34" s="446" t="s">
        <v>21</v>
      </c>
      <c r="AA34" s="447"/>
      <c r="AB34"/>
    </row>
    <row r="35" spans="1:28"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3" t="s">
        <v>10</v>
      </c>
      <c r="V35" s="235" t="s">
        <v>9</v>
      </c>
      <c r="W35" s="3" t="s">
        <v>10</v>
      </c>
      <c r="X35" s="4" t="s">
        <v>9</v>
      </c>
      <c r="Y35" s="167" t="s">
        <v>10</v>
      </c>
      <c r="Z35" s="4" t="s">
        <v>9</v>
      </c>
      <c r="AA35" s="3" t="s">
        <v>10</v>
      </c>
      <c r="AB35"/>
    </row>
    <row r="36" spans="1:28" ht="12" customHeight="1" x14ac:dyDescent="0.25">
      <c r="A36" s="214">
        <v>1</v>
      </c>
      <c r="B36" s="190">
        <v>197</v>
      </c>
      <c r="C36" s="190">
        <v>207</v>
      </c>
      <c r="D36" s="215">
        <v>0</v>
      </c>
      <c r="E36" s="215">
        <v>0</v>
      </c>
      <c r="F36" s="190">
        <v>411</v>
      </c>
      <c r="G36" s="190">
        <v>290</v>
      </c>
      <c r="H36" s="190">
        <v>0</v>
      </c>
      <c r="I36" s="190">
        <v>0</v>
      </c>
      <c r="J36" s="190">
        <v>43</v>
      </c>
      <c r="K36" s="190">
        <v>0</v>
      </c>
      <c r="L36" s="190">
        <v>411</v>
      </c>
      <c r="M36" s="190">
        <v>258</v>
      </c>
      <c r="N36" s="215">
        <v>0</v>
      </c>
      <c r="O36" s="190">
        <v>0</v>
      </c>
      <c r="P36" s="190">
        <v>73</v>
      </c>
      <c r="Q36" s="190">
        <v>20</v>
      </c>
      <c r="R36" s="190">
        <v>0</v>
      </c>
      <c r="S36" s="190">
        <v>0</v>
      </c>
      <c r="T36" s="215">
        <v>0</v>
      </c>
      <c r="U36" s="236">
        <v>0</v>
      </c>
      <c r="V36" s="237">
        <v>0</v>
      </c>
      <c r="W36" s="216">
        <v>0</v>
      </c>
      <c r="X36" s="217">
        <f>SUM(B36,D36,F36,H36,J36,L36,N36,P36)</f>
        <v>1135</v>
      </c>
      <c r="Y36" s="218">
        <f>SUM(C36,E36,G36,I36,K36,M36,O36,Q36)</f>
        <v>775</v>
      </c>
      <c r="Z36" s="217">
        <f>SUM(B36,F36,L36)</f>
        <v>1019</v>
      </c>
      <c r="AA36" s="238">
        <f>SUM(C36,G36,M36)</f>
        <v>755</v>
      </c>
      <c r="AB36"/>
    </row>
    <row r="37" spans="1:28" ht="12" customHeight="1" x14ac:dyDescent="0.25">
      <c r="A37" s="214">
        <v>2</v>
      </c>
      <c r="B37" s="190">
        <v>77</v>
      </c>
      <c r="C37" s="190">
        <v>194</v>
      </c>
      <c r="D37" s="190">
        <v>0</v>
      </c>
      <c r="E37" s="190">
        <v>0</v>
      </c>
      <c r="F37" s="190">
        <v>150</v>
      </c>
      <c r="G37" s="190">
        <v>271</v>
      </c>
      <c r="H37" s="190">
        <v>0</v>
      </c>
      <c r="I37" s="190">
        <v>0</v>
      </c>
      <c r="J37" s="190">
        <v>14.999999999999998</v>
      </c>
      <c r="K37" s="190">
        <v>0</v>
      </c>
      <c r="L37" s="190">
        <v>135</v>
      </c>
      <c r="M37" s="190">
        <v>157</v>
      </c>
      <c r="N37" s="190">
        <v>0</v>
      </c>
      <c r="O37" s="190">
        <v>0</v>
      </c>
      <c r="P37" s="190">
        <v>43.999999999999993</v>
      </c>
      <c r="Q37" s="190">
        <v>12.999999999999998</v>
      </c>
      <c r="R37" s="190">
        <v>0</v>
      </c>
      <c r="S37" s="190">
        <v>0</v>
      </c>
      <c r="T37" s="190">
        <v>0</v>
      </c>
      <c r="U37" s="238">
        <v>0</v>
      </c>
      <c r="V37" s="237">
        <v>0</v>
      </c>
      <c r="W37" s="216">
        <v>0</v>
      </c>
      <c r="X37" s="217">
        <f t="shared" ref="X37:Y52" si="6">SUM(B37,D37,F37,H37,J37,L37,N37,P37)</f>
        <v>421</v>
      </c>
      <c r="Y37" s="218">
        <f t="shared" si="6"/>
        <v>635</v>
      </c>
      <c r="Z37" s="217">
        <f t="shared" ref="Z37:AA52" si="7">SUM(B37,F37,L37)</f>
        <v>362</v>
      </c>
      <c r="AA37" s="238">
        <f t="shared" si="7"/>
        <v>622</v>
      </c>
      <c r="AB37"/>
    </row>
    <row r="38" spans="1:28" ht="12" customHeight="1" x14ac:dyDescent="0.25">
      <c r="A38" s="220">
        <v>3</v>
      </c>
      <c r="B38" s="205">
        <v>144</v>
      </c>
      <c r="C38" s="205">
        <v>196</v>
      </c>
      <c r="D38" s="205">
        <v>0</v>
      </c>
      <c r="E38" s="205">
        <v>0</v>
      </c>
      <c r="F38" s="205">
        <v>429</v>
      </c>
      <c r="G38" s="205">
        <v>349</v>
      </c>
      <c r="H38" s="205">
        <v>0</v>
      </c>
      <c r="I38" s="205">
        <v>0</v>
      </c>
      <c r="J38" s="205">
        <v>46.999999999999986</v>
      </c>
      <c r="K38" s="205">
        <v>0</v>
      </c>
      <c r="L38" s="205">
        <v>384</v>
      </c>
      <c r="M38" s="205">
        <v>226</v>
      </c>
      <c r="N38" s="205">
        <v>0</v>
      </c>
      <c r="O38" s="205">
        <v>0</v>
      </c>
      <c r="P38" s="205">
        <v>88.000000000000028</v>
      </c>
      <c r="Q38" s="205">
        <v>11</v>
      </c>
      <c r="R38" s="205">
        <v>0</v>
      </c>
      <c r="S38" s="205">
        <v>0</v>
      </c>
      <c r="T38" s="205">
        <v>0</v>
      </c>
      <c r="U38" s="239">
        <v>0</v>
      </c>
      <c r="V38" s="240">
        <v>0</v>
      </c>
      <c r="W38" s="196">
        <v>0</v>
      </c>
      <c r="X38" s="221">
        <f t="shared" si="6"/>
        <v>1092</v>
      </c>
      <c r="Y38" s="222">
        <f t="shared" si="6"/>
        <v>782</v>
      </c>
      <c r="Z38" s="221">
        <f t="shared" si="7"/>
        <v>957</v>
      </c>
      <c r="AA38" s="239">
        <f t="shared" si="7"/>
        <v>771</v>
      </c>
      <c r="AB38"/>
    </row>
    <row r="39" spans="1:28" ht="12" customHeight="1" x14ac:dyDescent="0.25">
      <c r="A39" s="224">
        <v>4</v>
      </c>
      <c r="B39" s="215">
        <v>352</v>
      </c>
      <c r="C39" s="215">
        <v>148</v>
      </c>
      <c r="D39" s="215">
        <v>0</v>
      </c>
      <c r="E39" s="215">
        <v>0</v>
      </c>
      <c r="F39" s="215">
        <v>796</v>
      </c>
      <c r="G39" s="215">
        <v>292</v>
      </c>
      <c r="H39" s="215">
        <v>0</v>
      </c>
      <c r="I39" s="215">
        <v>0</v>
      </c>
      <c r="J39" s="215">
        <v>66.999999999999986</v>
      </c>
      <c r="K39" s="215">
        <v>2</v>
      </c>
      <c r="L39" s="215">
        <v>456</v>
      </c>
      <c r="M39" s="215">
        <v>167</v>
      </c>
      <c r="N39" s="215">
        <v>0</v>
      </c>
      <c r="O39" s="215">
        <v>0</v>
      </c>
      <c r="P39" s="215">
        <v>37.999999999999986</v>
      </c>
      <c r="Q39" s="215">
        <v>19.999999999999996</v>
      </c>
      <c r="R39" s="215">
        <v>0</v>
      </c>
      <c r="S39" s="215">
        <v>0</v>
      </c>
      <c r="T39" s="215">
        <v>0</v>
      </c>
      <c r="U39" s="236">
        <v>0</v>
      </c>
      <c r="V39" s="241">
        <v>0</v>
      </c>
      <c r="W39" s="225">
        <v>0</v>
      </c>
      <c r="X39" s="226">
        <f t="shared" si="6"/>
        <v>1709</v>
      </c>
      <c r="Y39" s="227">
        <f t="shared" si="6"/>
        <v>629</v>
      </c>
      <c r="Z39" s="226">
        <f t="shared" si="7"/>
        <v>1604</v>
      </c>
      <c r="AA39" s="236">
        <f t="shared" si="7"/>
        <v>607</v>
      </c>
      <c r="AB39"/>
    </row>
    <row r="40" spans="1:28" ht="12" customHeight="1" x14ac:dyDescent="0.25">
      <c r="A40" s="214">
        <v>5</v>
      </c>
      <c r="B40" s="190">
        <v>138</v>
      </c>
      <c r="C40" s="190">
        <v>165</v>
      </c>
      <c r="D40" s="190">
        <v>0</v>
      </c>
      <c r="E40" s="190">
        <v>0</v>
      </c>
      <c r="F40" s="190">
        <v>301</v>
      </c>
      <c r="G40" s="190">
        <v>258</v>
      </c>
      <c r="H40" s="190">
        <v>0</v>
      </c>
      <c r="I40" s="190">
        <v>0</v>
      </c>
      <c r="J40" s="190">
        <v>30.999999999999989</v>
      </c>
      <c r="K40" s="190">
        <v>0</v>
      </c>
      <c r="L40" s="190">
        <v>249</v>
      </c>
      <c r="M40" s="190">
        <v>257</v>
      </c>
      <c r="N40" s="190">
        <v>0</v>
      </c>
      <c r="O40" s="190">
        <v>0</v>
      </c>
      <c r="P40" s="190">
        <v>46.999999999999986</v>
      </c>
      <c r="Q40" s="190">
        <v>18</v>
      </c>
      <c r="R40" s="190">
        <v>0</v>
      </c>
      <c r="S40" s="190">
        <v>0</v>
      </c>
      <c r="T40" s="190">
        <v>0</v>
      </c>
      <c r="U40" s="238">
        <v>0</v>
      </c>
      <c r="V40" s="237">
        <v>0</v>
      </c>
      <c r="W40" s="216">
        <v>0</v>
      </c>
      <c r="X40" s="217">
        <f t="shared" si="6"/>
        <v>766</v>
      </c>
      <c r="Y40" s="218">
        <f t="shared" si="6"/>
        <v>698</v>
      </c>
      <c r="Z40" s="217">
        <f t="shared" si="7"/>
        <v>688</v>
      </c>
      <c r="AA40" s="238">
        <f t="shared" si="7"/>
        <v>680</v>
      </c>
      <c r="AB40"/>
    </row>
    <row r="41" spans="1:28" ht="12" customHeight="1" x14ac:dyDescent="0.25">
      <c r="A41" s="220">
        <v>6</v>
      </c>
      <c r="B41" s="205">
        <v>133</v>
      </c>
      <c r="C41" s="205">
        <v>195</v>
      </c>
      <c r="D41" s="205">
        <v>0</v>
      </c>
      <c r="E41" s="205">
        <v>0</v>
      </c>
      <c r="F41" s="205">
        <v>303</v>
      </c>
      <c r="G41" s="205">
        <v>329</v>
      </c>
      <c r="H41" s="205">
        <v>0</v>
      </c>
      <c r="I41" s="205">
        <v>0</v>
      </c>
      <c r="J41" s="205">
        <v>13</v>
      </c>
      <c r="K41" s="205">
        <v>0</v>
      </c>
      <c r="L41" s="205">
        <v>315</v>
      </c>
      <c r="M41" s="205">
        <v>219</v>
      </c>
      <c r="N41" s="205">
        <v>0</v>
      </c>
      <c r="O41" s="205">
        <v>0</v>
      </c>
      <c r="P41" s="205">
        <v>44</v>
      </c>
      <c r="Q41" s="205">
        <v>9</v>
      </c>
      <c r="R41" s="205">
        <v>0</v>
      </c>
      <c r="S41" s="205">
        <v>0</v>
      </c>
      <c r="T41" s="205">
        <v>0</v>
      </c>
      <c r="U41" s="239">
        <v>0</v>
      </c>
      <c r="V41" s="240">
        <v>0</v>
      </c>
      <c r="W41" s="196">
        <v>0</v>
      </c>
      <c r="X41" s="221">
        <f t="shared" si="6"/>
        <v>808</v>
      </c>
      <c r="Y41" s="222">
        <f t="shared" si="6"/>
        <v>752</v>
      </c>
      <c r="Z41" s="221">
        <f t="shared" si="7"/>
        <v>751</v>
      </c>
      <c r="AA41" s="239">
        <f t="shared" si="7"/>
        <v>743</v>
      </c>
      <c r="AB41"/>
    </row>
    <row r="42" spans="1:28" ht="12" customHeight="1" x14ac:dyDescent="0.25">
      <c r="A42" s="224">
        <v>7</v>
      </c>
      <c r="B42" s="215">
        <v>176</v>
      </c>
      <c r="C42" s="215">
        <v>221</v>
      </c>
      <c r="D42" s="215">
        <v>0</v>
      </c>
      <c r="E42" s="215">
        <v>0</v>
      </c>
      <c r="F42" s="215">
        <v>482</v>
      </c>
      <c r="G42" s="215">
        <v>365</v>
      </c>
      <c r="H42" s="215">
        <v>0</v>
      </c>
      <c r="I42" s="215">
        <v>0</v>
      </c>
      <c r="J42" s="215">
        <v>32.999999999999993</v>
      </c>
      <c r="K42" s="215">
        <v>5</v>
      </c>
      <c r="L42" s="215">
        <v>264</v>
      </c>
      <c r="M42" s="215">
        <v>195</v>
      </c>
      <c r="N42" s="215">
        <v>0</v>
      </c>
      <c r="O42" s="215">
        <v>0</v>
      </c>
      <c r="P42" s="215">
        <v>43.999999999999993</v>
      </c>
      <c r="Q42" s="215">
        <v>25</v>
      </c>
      <c r="R42" s="215">
        <v>0</v>
      </c>
      <c r="S42" s="215">
        <v>0</v>
      </c>
      <c r="T42" s="215">
        <v>0</v>
      </c>
      <c r="U42" s="236">
        <v>0</v>
      </c>
      <c r="V42" s="241">
        <v>0</v>
      </c>
      <c r="W42" s="225">
        <v>0</v>
      </c>
      <c r="X42" s="226">
        <f t="shared" si="6"/>
        <v>999</v>
      </c>
      <c r="Y42" s="227">
        <f t="shared" si="6"/>
        <v>811</v>
      </c>
      <c r="Z42" s="226">
        <f t="shared" si="7"/>
        <v>922</v>
      </c>
      <c r="AA42" s="236">
        <f t="shared" si="7"/>
        <v>781</v>
      </c>
      <c r="AB42"/>
    </row>
    <row r="43" spans="1:28" ht="12" customHeight="1" x14ac:dyDescent="0.25">
      <c r="A43" s="214">
        <v>8</v>
      </c>
      <c r="B43" s="190">
        <v>404</v>
      </c>
      <c r="C43" s="190">
        <v>142</v>
      </c>
      <c r="D43" s="190">
        <v>0</v>
      </c>
      <c r="E43" s="190">
        <v>0</v>
      </c>
      <c r="F43" s="190">
        <v>711</v>
      </c>
      <c r="G43" s="190">
        <v>253</v>
      </c>
      <c r="H43" s="190">
        <v>0</v>
      </c>
      <c r="I43" s="190">
        <v>0</v>
      </c>
      <c r="J43" s="190">
        <v>51.999999999999993</v>
      </c>
      <c r="K43" s="190">
        <v>4</v>
      </c>
      <c r="L43" s="190">
        <v>290</v>
      </c>
      <c r="M43" s="190">
        <v>169</v>
      </c>
      <c r="N43" s="190">
        <v>0</v>
      </c>
      <c r="O43" s="190">
        <v>0</v>
      </c>
      <c r="P43" s="190">
        <v>33</v>
      </c>
      <c r="Q43" s="190">
        <v>18</v>
      </c>
      <c r="R43" s="190">
        <v>0</v>
      </c>
      <c r="S43" s="190">
        <v>0</v>
      </c>
      <c r="T43" s="190">
        <v>0</v>
      </c>
      <c r="U43" s="238">
        <v>0</v>
      </c>
      <c r="V43" s="237">
        <v>0</v>
      </c>
      <c r="W43" s="216">
        <v>0</v>
      </c>
      <c r="X43" s="217">
        <f t="shared" si="6"/>
        <v>1490</v>
      </c>
      <c r="Y43" s="218">
        <f t="shared" si="6"/>
        <v>586</v>
      </c>
      <c r="Z43" s="217">
        <f t="shared" si="7"/>
        <v>1405</v>
      </c>
      <c r="AA43" s="238">
        <f t="shared" si="7"/>
        <v>564</v>
      </c>
      <c r="AB43"/>
    </row>
    <row r="44" spans="1:28" ht="12" customHeight="1" x14ac:dyDescent="0.25">
      <c r="A44" s="220">
        <v>9</v>
      </c>
      <c r="B44" s="205">
        <v>139</v>
      </c>
      <c r="C44" s="205">
        <v>206</v>
      </c>
      <c r="D44" s="205">
        <v>0</v>
      </c>
      <c r="E44" s="205">
        <v>0</v>
      </c>
      <c r="F44" s="205">
        <v>532</v>
      </c>
      <c r="G44" s="205">
        <v>368</v>
      </c>
      <c r="H44" s="190">
        <v>0</v>
      </c>
      <c r="I44" s="205">
        <v>0</v>
      </c>
      <c r="J44" s="205">
        <v>29.999999999999993</v>
      </c>
      <c r="K44" s="205">
        <v>0</v>
      </c>
      <c r="L44" s="205">
        <v>285</v>
      </c>
      <c r="M44" s="205">
        <v>261</v>
      </c>
      <c r="N44" s="205">
        <v>0</v>
      </c>
      <c r="O44" s="205">
        <v>0</v>
      </c>
      <c r="P44" s="205">
        <v>14</v>
      </c>
      <c r="Q44" s="205">
        <v>7</v>
      </c>
      <c r="R44" s="205">
        <v>0</v>
      </c>
      <c r="S44" s="205">
        <v>0</v>
      </c>
      <c r="T44" s="205">
        <v>0</v>
      </c>
      <c r="U44" s="239">
        <v>0</v>
      </c>
      <c r="V44" s="240">
        <v>0</v>
      </c>
      <c r="W44" s="196">
        <v>0</v>
      </c>
      <c r="X44" s="221">
        <f t="shared" si="6"/>
        <v>1000</v>
      </c>
      <c r="Y44" s="222">
        <f t="shared" si="6"/>
        <v>842</v>
      </c>
      <c r="Z44" s="221">
        <f t="shared" si="7"/>
        <v>956</v>
      </c>
      <c r="AA44" s="239">
        <f t="shared" si="7"/>
        <v>835</v>
      </c>
      <c r="AB44"/>
    </row>
    <row r="45" spans="1:28" ht="12" customHeight="1" x14ac:dyDescent="0.25">
      <c r="A45" s="224">
        <v>10</v>
      </c>
      <c r="B45" s="215">
        <v>182</v>
      </c>
      <c r="C45" s="215">
        <v>164</v>
      </c>
      <c r="D45" s="215">
        <v>0</v>
      </c>
      <c r="E45" s="190">
        <v>0</v>
      </c>
      <c r="F45" s="215">
        <v>520</v>
      </c>
      <c r="G45" s="215">
        <v>290</v>
      </c>
      <c r="H45" s="215">
        <v>0</v>
      </c>
      <c r="I45" s="190">
        <v>0</v>
      </c>
      <c r="J45" s="215">
        <v>17</v>
      </c>
      <c r="K45" s="190">
        <v>0</v>
      </c>
      <c r="L45" s="215">
        <v>253</v>
      </c>
      <c r="M45" s="215">
        <v>221</v>
      </c>
      <c r="N45" s="215">
        <v>0</v>
      </c>
      <c r="O45" s="215">
        <v>0</v>
      </c>
      <c r="P45" s="215">
        <v>20.999999999999996</v>
      </c>
      <c r="Q45" s="215">
        <v>6</v>
      </c>
      <c r="R45" s="215">
        <v>0</v>
      </c>
      <c r="S45" s="215">
        <v>0</v>
      </c>
      <c r="T45" s="215">
        <v>0</v>
      </c>
      <c r="U45" s="236">
        <v>0</v>
      </c>
      <c r="V45" s="241">
        <v>0</v>
      </c>
      <c r="W45" s="225">
        <v>0</v>
      </c>
      <c r="X45" s="226">
        <f t="shared" si="6"/>
        <v>993</v>
      </c>
      <c r="Y45" s="227">
        <f t="shared" si="6"/>
        <v>681</v>
      </c>
      <c r="Z45" s="226">
        <f t="shared" si="7"/>
        <v>955</v>
      </c>
      <c r="AA45" s="236">
        <f t="shared" si="7"/>
        <v>675</v>
      </c>
      <c r="AB45"/>
    </row>
    <row r="46" spans="1:28" ht="12" customHeight="1" x14ac:dyDescent="0.25">
      <c r="A46" s="214">
        <v>11</v>
      </c>
      <c r="B46" s="190">
        <v>164</v>
      </c>
      <c r="C46" s="190">
        <v>234</v>
      </c>
      <c r="D46" s="190">
        <v>0</v>
      </c>
      <c r="E46" s="190">
        <v>0</v>
      </c>
      <c r="F46" s="190">
        <v>513</v>
      </c>
      <c r="G46" s="190">
        <v>388</v>
      </c>
      <c r="H46" s="190">
        <v>0</v>
      </c>
      <c r="I46" s="190">
        <v>0</v>
      </c>
      <c r="J46" s="190">
        <v>40</v>
      </c>
      <c r="K46" s="190">
        <v>2</v>
      </c>
      <c r="L46" s="190">
        <v>199</v>
      </c>
      <c r="M46" s="190">
        <v>241</v>
      </c>
      <c r="N46" s="190">
        <v>0</v>
      </c>
      <c r="O46" s="190">
        <v>0</v>
      </c>
      <c r="P46" s="190">
        <v>14</v>
      </c>
      <c r="Q46" s="190">
        <v>3</v>
      </c>
      <c r="R46" s="190">
        <v>0</v>
      </c>
      <c r="S46" s="190">
        <v>0</v>
      </c>
      <c r="T46" s="190">
        <v>0</v>
      </c>
      <c r="U46" s="238">
        <v>0</v>
      </c>
      <c r="V46" s="237">
        <v>0</v>
      </c>
      <c r="W46" s="216">
        <v>0</v>
      </c>
      <c r="X46" s="217">
        <f t="shared" si="6"/>
        <v>930</v>
      </c>
      <c r="Y46" s="218">
        <f t="shared" si="6"/>
        <v>868</v>
      </c>
      <c r="Z46" s="217">
        <f t="shared" si="7"/>
        <v>876</v>
      </c>
      <c r="AA46" s="238">
        <f t="shared" si="7"/>
        <v>863</v>
      </c>
      <c r="AB46"/>
    </row>
    <row r="47" spans="1:28" ht="12" customHeight="1" x14ac:dyDescent="0.25">
      <c r="A47" s="220">
        <v>12</v>
      </c>
      <c r="B47" s="205">
        <v>205</v>
      </c>
      <c r="C47" s="205">
        <v>270</v>
      </c>
      <c r="D47" s="205">
        <v>0</v>
      </c>
      <c r="E47" s="205">
        <v>0</v>
      </c>
      <c r="F47" s="205">
        <v>461</v>
      </c>
      <c r="G47" s="205">
        <v>395</v>
      </c>
      <c r="H47" s="205">
        <v>0</v>
      </c>
      <c r="I47" s="205">
        <v>0</v>
      </c>
      <c r="J47" s="205">
        <v>16.999999999999996</v>
      </c>
      <c r="K47" s="205">
        <v>0</v>
      </c>
      <c r="L47" s="205">
        <v>209</v>
      </c>
      <c r="M47" s="205">
        <v>265</v>
      </c>
      <c r="N47" s="205">
        <v>0</v>
      </c>
      <c r="O47" s="205">
        <v>0</v>
      </c>
      <c r="P47" s="205">
        <v>6</v>
      </c>
      <c r="Q47" s="205">
        <v>21</v>
      </c>
      <c r="R47" s="205">
        <v>0</v>
      </c>
      <c r="S47" s="205">
        <v>0</v>
      </c>
      <c r="T47" s="205">
        <v>0</v>
      </c>
      <c r="U47" s="239">
        <v>0</v>
      </c>
      <c r="V47" s="240">
        <v>0</v>
      </c>
      <c r="W47" s="196">
        <v>0</v>
      </c>
      <c r="X47" s="221">
        <f t="shared" si="6"/>
        <v>898</v>
      </c>
      <c r="Y47" s="222">
        <f t="shared" si="6"/>
        <v>951</v>
      </c>
      <c r="Z47" s="221">
        <f t="shared" si="7"/>
        <v>875</v>
      </c>
      <c r="AA47" s="239">
        <f t="shared" si="7"/>
        <v>930</v>
      </c>
      <c r="AB47"/>
    </row>
    <row r="48" spans="1:28" ht="12" customHeight="1" x14ac:dyDescent="0.25">
      <c r="A48" s="224">
        <v>13</v>
      </c>
      <c r="B48" s="215">
        <v>134</v>
      </c>
      <c r="C48" s="215">
        <v>491</v>
      </c>
      <c r="D48" s="190">
        <v>0</v>
      </c>
      <c r="E48" s="190">
        <v>0</v>
      </c>
      <c r="F48" s="215">
        <v>314</v>
      </c>
      <c r="G48" s="215">
        <v>697</v>
      </c>
      <c r="H48" s="215">
        <v>0</v>
      </c>
      <c r="I48" s="215">
        <v>0</v>
      </c>
      <c r="J48" s="215">
        <v>22</v>
      </c>
      <c r="K48" s="215">
        <v>2</v>
      </c>
      <c r="L48" s="215">
        <v>296</v>
      </c>
      <c r="M48" s="215">
        <v>494</v>
      </c>
      <c r="N48" s="215">
        <v>0</v>
      </c>
      <c r="O48" s="190">
        <v>0</v>
      </c>
      <c r="P48" s="215">
        <v>9</v>
      </c>
      <c r="Q48" s="215">
        <v>9</v>
      </c>
      <c r="R48" s="215">
        <v>0</v>
      </c>
      <c r="S48" s="215">
        <v>0</v>
      </c>
      <c r="T48" s="215">
        <v>0</v>
      </c>
      <c r="U48" s="236">
        <v>0</v>
      </c>
      <c r="V48" s="241">
        <v>0</v>
      </c>
      <c r="W48" s="225">
        <v>0</v>
      </c>
      <c r="X48" s="226">
        <f t="shared" si="6"/>
        <v>775</v>
      </c>
      <c r="Y48" s="227">
        <f t="shared" si="6"/>
        <v>1693</v>
      </c>
      <c r="Z48" s="226">
        <f t="shared" si="7"/>
        <v>744</v>
      </c>
      <c r="AA48" s="236">
        <f t="shared" si="7"/>
        <v>1682</v>
      </c>
      <c r="AB48"/>
    </row>
    <row r="49" spans="1:28" ht="12" customHeight="1" x14ac:dyDescent="0.25">
      <c r="A49" s="214">
        <v>14</v>
      </c>
      <c r="B49" s="190">
        <v>161</v>
      </c>
      <c r="C49" s="190">
        <v>359</v>
      </c>
      <c r="D49" s="190">
        <v>0</v>
      </c>
      <c r="E49" s="190">
        <v>0</v>
      </c>
      <c r="F49" s="190">
        <v>345</v>
      </c>
      <c r="G49" s="190">
        <v>470</v>
      </c>
      <c r="H49" s="190">
        <v>0</v>
      </c>
      <c r="I49" s="190">
        <v>0</v>
      </c>
      <c r="J49" s="190">
        <v>18</v>
      </c>
      <c r="K49" s="190">
        <v>2</v>
      </c>
      <c r="L49" s="190">
        <v>203</v>
      </c>
      <c r="M49" s="190">
        <v>274</v>
      </c>
      <c r="N49" s="190">
        <v>0</v>
      </c>
      <c r="O49" s="190">
        <v>0</v>
      </c>
      <c r="P49" s="190">
        <v>21</v>
      </c>
      <c r="Q49" s="190">
        <v>3</v>
      </c>
      <c r="R49" s="190">
        <v>0</v>
      </c>
      <c r="S49" s="190">
        <v>0</v>
      </c>
      <c r="T49" s="190">
        <v>0</v>
      </c>
      <c r="U49" s="238">
        <v>0</v>
      </c>
      <c r="V49" s="237">
        <v>0</v>
      </c>
      <c r="W49" s="216">
        <v>0</v>
      </c>
      <c r="X49" s="217">
        <f t="shared" si="6"/>
        <v>748</v>
      </c>
      <c r="Y49" s="218">
        <f t="shared" si="6"/>
        <v>1108</v>
      </c>
      <c r="Z49" s="217">
        <f t="shared" si="7"/>
        <v>709</v>
      </c>
      <c r="AA49" s="238">
        <f t="shared" si="7"/>
        <v>1103</v>
      </c>
      <c r="AB49"/>
    </row>
    <row r="50" spans="1:28" ht="12" customHeight="1" x14ac:dyDescent="0.25">
      <c r="A50" s="220">
        <v>15</v>
      </c>
      <c r="B50" s="205">
        <v>120</v>
      </c>
      <c r="C50" s="205">
        <v>191</v>
      </c>
      <c r="D50" s="190">
        <v>0</v>
      </c>
      <c r="E50" s="205">
        <v>0</v>
      </c>
      <c r="F50" s="205">
        <v>387</v>
      </c>
      <c r="G50" s="205">
        <v>262</v>
      </c>
      <c r="H50" s="205">
        <v>0</v>
      </c>
      <c r="I50" s="205">
        <v>0</v>
      </c>
      <c r="J50" s="205">
        <v>21.999999999999996</v>
      </c>
      <c r="K50" s="205">
        <v>0</v>
      </c>
      <c r="L50" s="205">
        <v>176</v>
      </c>
      <c r="M50" s="205">
        <v>133</v>
      </c>
      <c r="N50" s="205">
        <v>0</v>
      </c>
      <c r="O50" s="205">
        <v>0</v>
      </c>
      <c r="P50" s="205">
        <v>18.999999999999996</v>
      </c>
      <c r="Q50" s="205">
        <v>8</v>
      </c>
      <c r="R50" s="205">
        <v>0</v>
      </c>
      <c r="S50" s="205">
        <v>0</v>
      </c>
      <c r="T50" s="205">
        <v>0</v>
      </c>
      <c r="U50" s="239">
        <v>0</v>
      </c>
      <c r="V50" s="240">
        <v>0</v>
      </c>
      <c r="W50" s="196">
        <v>0</v>
      </c>
      <c r="X50" s="221">
        <f t="shared" si="6"/>
        <v>724</v>
      </c>
      <c r="Y50" s="222">
        <f t="shared" si="6"/>
        <v>594</v>
      </c>
      <c r="Z50" s="221">
        <f t="shared" si="7"/>
        <v>683</v>
      </c>
      <c r="AA50" s="239">
        <f t="shared" si="7"/>
        <v>586</v>
      </c>
      <c r="AB50"/>
    </row>
    <row r="51" spans="1:28" ht="12" customHeight="1" thickBot="1" x14ac:dyDescent="0.3">
      <c r="A51" s="229" t="s">
        <v>17</v>
      </c>
      <c r="B51" s="191">
        <f t="shared" ref="B51:Q51" si="8">SUM(B36:B50)</f>
        <v>2726</v>
      </c>
      <c r="C51" s="191">
        <f t="shared" si="8"/>
        <v>3383</v>
      </c>
      <c r="D51" s="191">
        <f t="shared" si="8"/>
        <v>0</v>
      </c>
      <c r="E51" s="191">
        <f t="shared" si="8"/>
        <v>0</v>
      </c>
      <c r="F51" s="191">
        <f t="shared" si="8"/>
        <v>6655</v>
      </c>
      <c r="G51" s="191">
        <f t="shared" si="8"/>
        <v>5277</v>
      </c>
      <c r="H51" s="191">
        <f t="shared" si="8"/>
        <v>0</v>
      </c>
      <c r="I51" s="191">
        <f t="shared" si="8"/>
        <v>0</v>
      </c>
      <c r="J51" s="191">
        <f t="shared" si="8"/>
        <v>466.99999999999994</v>
      </c>
      <c r="K51" s="191">
        <f t="shared" si="8"/>
        <v>17</v>
      </c>
      <c r="L51" s="191">
        <f t="shared" si="8"/>
        <v>4125</v>
      </c>
      <c r="M51" s="191">
        <f t="shared" si="8"/>
        <v>3537</v>
      </c>
      <c r="N51" s="191">
        <f t="shared" si="8"/>
        <v>0</v>
      </c>
      <c r="O51" s="191">
        <f t="shared" si="8"/>
        <v>0</v>
      </c>
      <c r="P51" s="191">
        <f t="shared" si="8"/>
        <v>515</v>
      </c>
      <c r="Q51" s="191">
        <f t="shared" si="8"/>
        <v>191</v>
      </c>
      <c r="R51" s="191">
        <v>0</v>
      </c>
      <c r="S51" s="191">
        <v>0</v>
      </c>
      <c r="T51" s="191">
        <f>SUM(T36:T50)</f>
        <v>0</v>
      </c>
      <c r="U51" s="193">
        <f>SUM(U36:U50)</f>
        <v>0</v>
      </c>
      <c r="V51" s="242">
        <f>SUM(V36:V50)</f>
        <v>0</v>
      </c>
      <c r="W51" s="193">
        <f>SUM(W36:W50)</f>
        <v>0</v>
      </c>
      <c r="X51" s="195">
        <f t="shared" si="6"/>
        <v>14488</v>
      </c>
      <c r="Y51" s="192">
        <f t="shared" si="6"/>
        <v>12405</v>
      </c>
      <c r="Z51" s="195">
        <f t="shared" si="7"/>
        <v>13506</v>
      </c>
      <c r="AA51" s="193">
        <f t="shared" si="7"/>
        <v>12197</v>
      </c>
      <c r="AB51"/>
    </row>
    <row r="52" spans="1:28" ht="12" customHeight="1" x14ac:dyDescent="0.2">
      <c r="A52" s="231" t="s">
        <v>18</v>
      </c>
      <c r="B52" s="184">
        <v>25</v>
      </c>
      <c r="C52" s="190">
        <v>0</v>
      </c>
      <c r="D52" s="190">
        <v>0</v>
      </c>
      <c r="E52" s="190">
        <v>0</v>
      </c>
      <c r="F52" s="184">
        <v>35</v>
      </c>
      <c r="G52" s="190">
        <v>0</v>
      </c>
      <c r="H52" s="190">
        <v>0</v>
      </c>
      <c r="I52" s="190">
        <v>0</v>
      </c>
      <c r="J52" s="190">
        <v>0</v>
      </c>
      <c r="K52" s="190">
        <v>0</v>
      </c>
      <c r="L52" s="184">
        <v>205</v>
      </c>
      <c r="M52" s="190">
        <v>0</v>
      </c>
      <c r="N52" s="190">
        <v>0</v>
      </c>
      <c r="O52" s="190">
        <v>0</v>
      </c>
      <c r="P52" s="184">
        <v>28</v>
      </c>
      <c r="Q52" s="190">
        <v>0</v>
      </c>
      <c r="R52" s="194">
        <v>0</v>
      </c>
      <c r="S52" s="194">
        <v>0</v>
      </c>
      <c r="T52" s="190">
        <v>0</v>
      </c>
      <c r="U52" s="238">
        <v>0</v>
      </c>
      <c r="V52" s="240">
        <v>0</v>
      </c>
      <c r="W52" s="196">
        <v>0</v>
      </c>
      <c r="X52" s="189">
        <f t="shared" si="6"/>
        <v>293</v>
      </c>
      <c r="Y52" s="187">
        <f t="shared" si="6"/>
        <v>0</v>
      </c>
      <c r="Z52" s="189">
        <f t="shared" si="7"/>
        <v>265</v>
      </c>
      <c r="AA52" s="188">
        <f t="shared" si="7"/>
        <v>0</v>
      </c>
    </row>
    <row r="53" spans="1:28" ht="12" customHeight="1" thickBot="1" x14ac:dyDescent="0.25">
      <c r="A53" s="229" t="s">
        <v>19</v>
      </c>
      <c r="B53" s="191">
        <f t="shared" ref="B53:Q53" si="9">SUM(B51:B52)</f>
        <v>2751</v>
      </c>
      <c r="C53" s="191">
        <f t="shared" si="9"/>
        <v>3383</v>
      </c>
      <c r="D53" s="191">
        <f t="shared" si="9"/>
        <v>0</v>
      </c>
      <c r="E53" s="191">
        <f t="shared" si="9"/>
        <v>0</v>
      </c>
      <c r="F53" s="191">
        <f t="shared" si="9"/>
        <v>6690</v>
      </c>
      <c r="G53" s="191">
        <f t="shared" si="9"/>
        <v>5277</v>
      </c>
      <c r="H53" s="191">
        <f t="shared" si="9"/>
        <v>0</v>
      </c>
      <c r="I53" s="191">
        <f t="shared" si="9"/>
        <v>0</v>
      </c>
      <c r="J53" s="191">
        <f t="shared" si="9"/>
        <v>466.99999999999994</v>
      </c>
      <c r="K53" s="191">
        <f t="shared" si="9"/>
        <v>17</v>
      </c>
      <c r="L53" s="191">
        <f t="shared" si="9"/>
        <v>4330</v>
      </c>
      <c r="M53" s="191">
        <f t="shared" si="9"/>
        <v>3537</v>
      </c>
      <c r="N53" s="191">
        <f t="shared" si="9"/>
        <v>0</v>
      </c>
      <c r="O53" s="191">
        <f t="shared" si="9"/>
        <v>0</v>
      </c>
      <c r="P53" s="191">
        <f t="shared" si="9"/>
        <v>543</v>
      </c>
      <c r="Q53" s="191">
        <f t="shared" si="9"/>
        <v>191</v>
      </c>
      <c r="R53" s="191">
        <v>0</v>
      </c>
      <c r="S53" s="191">
        <v>0</v>
      </c>
      <c r="T53" s="191">
        <f>SUM(T51:T52)</f>
        <v>0</v>
      </c>
      <c r="U53" s="193">
        <f>SUM(U51:U52)</f>
        <v>0</v>
      </c>
      <c r="V53" s="242">
        <v>0</v>
      </c>
      <c r="W53" s="193">
        <f>SUM(W51:W52)</f>
        <v>0</v>
      </c>
      <c r="X53" s="195">
        <f>SUM(B53,D53,F53,H53,J53,L53,N53,P53)</f>
        <v>14781</v>
      </c>
      <c r="Y53" s="192">
        <f>SUM(C53,E53,G53,I53,K53,M53,O53,Q53)</f>
        <v>12405</v>
      </c>
      <c r="Z53" s="195">
        <f>SUM(B53,F53,L53)</f>
        <v>13771</v>
      </c>
      <c r="AA53" s="193">
        <f>SUM(C53,G53,M53)</f>
        <v>12197</v>
      </c>
    </row>
    <row r="54" spans="1:28"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row>
    <row r="55" spans="1:28" ht="12" customHeight="1" x14ac:dyDescent="0.2">
      <c r="A55" s="233" t="s">
        <v>267</v>
      </c>
      <c r="D55" s="234"/>
    </row>
    <row r="56" spans="1:28" ht="12" customHeight="1" x14ac:dyDescent="0.2">
      <c r="X56" s="12"/>
      <c r="Y56" s="12"/>
      <c r="Z56" s="12"/>
      <c r="AA56" s="12" t="str">
        <f>IF(AA51-AA27=0," ",AA51-AA27)</f>
        <v xml:space="preserve"> </v>
      </c>
    </row>
    <row r="57" spans="1:28" ht="17.25" customHeight="1" thickBot="1" x14ac:dyDescent="0.35">
      <c r="A57" s="50" t="s">
        <v>255</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8"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5" t="s">
        <v>64</v>
      </c>
      <c r="S58" s="456"/>
      <c r="T58" s="454" t="s">
        <v>12</v>
      </c>
      <c r="U58" s="454"/>
      <c r="V58" s="455" t="s">
        <v>13</v>
      </c>
      <c r="W58" s="457"/>
      <c r="X58" s="446" t="s">
        <v>19</v>
      </c>
      <c r="Y58" s="455"/>
      <c r="Z58" s="446" t="s">
        <v>21</v>
      </c>
      <c r="AA58" s="447"/>
    </row>
    <row r="59" spans="1:28"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 t="s">
        <v>10</v>
      </c>
      <c r="V59" s="1" t="s">
        <v>9</v>
      </c>
      <c r="W59" s="3" t="s">
        <v>10</v>
      </c>
      <c r="X59" s="4" t="s">
        <v>9</v>
      </c>
      <c r="Y59" s="167" t="s">
        <v>10</v>
      </c>
      <c r="Z59" s="4" t="s">
        <v>9</v>
      </c>
      <c r="AA59" s="3" t="s">
        <v>10</v>
      </c>
    </row>
    <row r="60" spans="1:28" ht="12" customHeight="1" x14ac:dyDescent="0.2">
      <c r="A60" s="214" t="s">
        <v>25</v>
      </c>
      <c r="B60" s="190">
        <f t="shared" ref="B60:AA60" si="10">SUM(B14:B15,B19:B22)</f>
        <v>684</v>
      </c>
      <c r="C60" s="190">
        <f t="shared" si="10"/>
        <v>1364</v>
      </c>
      <c r="D60" s="190">
        <f t="shared" si="10"/>
        <v>0</v>
      </c>
      <c r="E60" s="190">
        <f t="shared" si="10"/>
        <v>0</v>
      </c>
      <c r="F60" s="190">
        <f t="shared" si="10"/>
        <v>1673</v>
      </c>
      <c r="G60" s="190">
        <f t="shared" si="10"/>
        <v>1960</v>
      </c>
      <c r="H60" s="190">
        <f t="shared" si="10"/>
        <v>0</v>
      </c>
      <c r="I60" s="190">
        <f t="shared" si="10"/>
        <v>0</v>
      </c>
      <c r="J60" s="190">
        <f t="shared" si="10"/>
        <v>106</v>
      </c>
      <c r="K60" s="190">
        <f t="shared" si="10"/>
        <v>6</v>
      </c>
      <c r="L60" s="190">
        <f t="shared" si="10"/>
        <v>988</v>
      </c>
      <c r="M60" s="190">
        <f t="shared" si="10"/>
        <v>1280</v>
      </c>
      <c r="N60" s="190">
        <f t="shared" si="10"/>
        <v>0</v>
      </c>
      <c r="O60" s="190">
        <f t="shared" si="10"/>
        <v>0</v>
      </c>
      <c r="P60" s="190">
        <f t="shared" si="10"/>
        <v>51</v>
      </c>
      <c r="Q60" s="190">
        <f t="shared" si="10"/>
        <v>42</v>
      </c>
      <c r="R60" s="190">
        <f t="shared" si="10"/>
        <v>0</v>
      </c>
      <c r="S60" s="190">
        <f t="shared" si="10"/>
        <v>0</v>
      </c>
      <c r="T60" s="204">
        <v>0</v>
      </c>
      <c r="U60" s="204">
        <v>0</v>
      </c>
      <c r="V60" s="204">
        <f>SUM(V14:V15,V19:V22)</f>
        <v>0</v>
      </c>
      <c r="W60" s="216">
        <f>SUM(W14:W15,W19:W22)</f>
        <v>0</v>
      </c>
      <c r="X60" s="217">
        <f t="shared" ref="X60:Y65" si="11">SUM(B60,D60,F60,H60,J60,L60,N60,P60)</f>
        <v>3502</v>
      </c>
      <c r="Y60" s="238">
        <f t="shared" si="11"/>
        <v>4652</v>
      </c>
      <c r="Z60" s="217">
        <f t="shared" si="10"/>
        <v>3345</v>
      </c>
      <c r="AA60" s="238">
        <f t="shared" si="10"/>
        <v>4604</v>
      </c>
    </row>
    <row r="61" spans="1:28" ht="12" customHeight="1" x14ac:dyDescent="0.2">
      <c r="A61" s="214" t="s">
        <v>26</v>
      </c>
      <c r="B61" s="190">
        <f t="shared" ref="B61:AA61" si="12">SUM(B6:B8,B11:B13,B16:B17,B23)</f>
        <v>1066</v>
      </c>
      <c r="C61" s="190">
        <f t="shared" si="12"/>
        <v>1525</v>
      </c>
      <c r="D61" s="190">
        <f t="shared" si="12"/>
        <v>0</v>
      </c>
      <c r="E61" s="190">
        <f t="shared" si="12"/>
        <v>0</v>
      </c>
      <c r="F61" s="190">
        <f t="shared" si="12"/>
        <v>2942</v>
      </c>
      <c r="G61" s="190">
        <f t="shared" si="12"/>
        <v>2446</v>
      </c>
      <c r="H61" s="190">
        <f t="shared" si="12"/>
        <v>0</v>
      </c>
      <c r="I61" s="190">
        <f t="shared" si="12"/>
        <v>0</v>
      </c>
      <c r="J61" s="190">
        <f t="shared" si="12"/>
        <v>201</v>
      </c>
      <c r="K61" s="190">
        <f t="shared" si="12"/>
        <v>5</v>
      </c>
      <c r="L61" s="190">
        <f t="shared" si="12"/>
        <v>2028</v>
      </c>
      <c r="M61" s="190">
        <f t="shared" si="12"/>
        <v>1677</v>
      </c>
      <c r="N61" s="190">
        <f t="shared" si="12"/>
        <v>0</v>
      </c>
      <c r="O61" s="190">
        <f t="shared" si="12"/>
        <v>0</v>
      </c>
      <c r="P61" s="190">
        <f t="shared" si="12"/>
        <v>368.99999999999994</v>
      </c>
      <c r="Q61" s="190">
        <f t="shared" si="12"/>
        <v>98</v>
      </c>
      <c r="R61" s="190">
        <f t="shared" si="12"/>
        <v>0</v>
      </c>
      <c r="S61" s="190">
        <f t="shared" si="12"/>
        <v>0</v>
      </c>
      <c r="T61" s="204">
        <v>0</v>
      </c>
      <c r="U61" s="204">
        <v>0</v>
      </c>
      <c r="V61" s="204">
        <f>SUM(V6:V8,V11:V13,V16:V17,V23)</f>
        <v>0</v>
      </c>
      <c r="W61" s="216">
        <f>SUM(W6:W8,W11:W13,W16:W17,W23)</f>
        <v>0</v>
      </c>
      <c r="X61" s="217">
        <f t="shared" si="11"/>
        <v>6606</v>
      </c>
      <c r="Y61" s="238">
        <f t="shared" si="11"/>
        <v>5751</v>
      </c>
      <c r="Z61" s="217">
        <f t="shared" si="12"/>
        <v>6036</v>
      </c>
      <c r="AA61" s="238">
        <f t="shared" si="12"/>
        <v>5648</v>
      </c>
    </row>
    <row r="62" spans="1:28" ht="12" customHeight="1" x14ac:dyDescent="0.2">
      <c r="A62" s="220" t="s">
        <v>27</v>
      </c>
      <c r="B62" s="205">
        <f t="shared" ref="B62:AA62" si="13">SUM(B9:B10,B18,B24:B26)</f>
        <v>976</v>
      </c>
      <c r="C62" s="205">
        <f t="shared" si="13"/>
        <v>494</v>
      </c>
      <c r="D62" s="205">
        <f t="shared" si="13"/>
        <v>0</v>
      </c>
      <c r="E62" s="205">
        <f t="shared" si="13"/>
        <v>0</v>
      </c>
      <c r="F62" s="205">
        <f t="shared" si="13"/>
        <v>2040</v>
      </c>
      <c r="G62" s="205">
        <f t="shared" si="13"/>
        <v>871</v>
      </c>
      <c r="H62" s="205">
        <f t="shared" si="13"/>
        <v>0</v>
      </c>
      <c r="I62" s="205">
        <f t="shared" si="13"/>
        <v>0</v>
      </c>
      <c r="J62" s="205">
        <f t="shared" si="13"/>
        <v>160</v>
      </c>
      <c r="K62" s="205">
        <f t="shared" si="13"/>
        <v>6</v>
      </c>
      <c r="L62" s="205">
        <f t="shared" si="13"/>
        <v>1109</v>
      </c>
      <c r="M62" s="205">
        <f t="shared" si="13"/>
        <v>580</v>
      </c>
      <c r="N62" s="205">
        <f t="shared" si="13"/>
        <v>0</v>
      </c>
      <c r="O62" s="205">
        <f t="shared" si="13"/>
        <v>0</v>
      </c>
      <c r="P62" s="205">
        <f t="shared" si="13"/>
        <v>95</v>
      </c>
      <c r="Q62" s="205">
        <f t="shared" si="13"/>
        <v>51</v>
      </c>
      <c r="R62" s="205">
        <f t="shared" si="13"/>
        <v>0</v>
      </c>
      <c r="S62" s="205">
        <f t="shared" si="13"/>
        <v>0</v>
      </c>
      <c r="T62" s="184">
        <v>0</v>
      </c>
      <c r="U62" s="184">
        <v>0</v>
      </c>
      <c r="V62" s="184">
        <f>SUM(V9:V10,V18,V24:V26)</f>
        <v>0</v>
      </c>
      <c r="W62" s="196">
        <f>SUM(W9:W10,W18,W24:W26)</f>
        <v>0</v>
      </c>
      <c r="X62" s="221">
        <f t="shared" si="11"/>
        <v>4380</v>
      </c>
      <c r="Y62" s="239">
        <f t="shared" si="11"/>
        <v>2002</v>
      </c>
      <c r="Z62" s="221">
        <f t="shared" si="13"/>
        <v>4125</v>
      </c>
      <c r="AA62" s="239">
        <f t="shared" si="13"/>
        <v>1945</v>
      </c>
    </row>
    <row r="63" spans="1:28" ht="12" customHeight="1" thickBot="1" x14ac:dyDescent="0.25">
      <c r="A63" s="229" t="s">
        <v>17</v>
      </c>
      <c r="B63" s="191">
        <f t="shared" ref="B63:W63" si="14">SUM(B60:B62)</f>
        <v>2726</v>
      </c>
      <c r="C63" s="191">
        <f t="shared" si="14"/>
        <v>3383</v>
      </c>
      <c r="D63" s="191">
        <f t="shared" si="14"/>
        <v>0</v>
      </c>
      <c r="E63" s="191">
        <f t="shared" si="14"/>
        <v>0</v>
      </c>
      <c r="F63" s="191">
        <f t="shared" si="14"/>
        <v>6655</v>
      </c>
      <c r="G63" s="191">
        <f t="shared" si="14"/>
        <v>5277</v>
      </c>
      <c r="H63" s="191">
        <f t="shared" si="14"/>
        <v>0</v>
      </c>
      <c r="I63" s="191">
        <f t="shared" si="14"/>
        <v>0</v>
      </c>
      <c r="J63" s="191">
        <f t="shared" si="14"/>
        <v>467</v>
      </c>
      <c r="K63" s="191">
        <f t="shared" si="14"/>
        <v>17</v>
      </c>
      <c r="L63" s="191">
        <f t="shared" si="14"/>
        <v>4125</v>
      </c>
      <c r="M63" s="191">
        <f t="shared" si="14"/>
        <v>3537</v>
      </c>
      <c r="N63" s="191">
        <f t="shared" si="14"/>
        <v>0</v>
      </c>
      <c r="O63" s="191">
        <f t="shared" si="14"/>
        <v>0</v>
      </c>
      <c r="P63" s="191">
        <f t="shared" si="14"/>
        <v>515</v>
      </c>
      <c r="Q63" s="191">
        <f t="shared" si="14"/>
        <v>191</v>
      </c>
      <c r="R63" s="191">
        <f t="shared" si="14"/>
        <v>0</v>
      </c>
      <c r="S63" s="191">
        <f t="shared" si="14"/>
        <v>0</v>
      </c>
      <c r="T63" s="191">
        <f t="shared" si="14"/>
        <v>0</v>
      </c>
      <c r="U63" s="191">
        <f t="shared" si="14"/>
        <v>0</v>
      </c>
      <c r="V63" s="191">
        <f t="shared" si="14"/>
        <v>0</v>
      </c>
      <c r="W63" s="193">
        <f t="shared" si="14"/>
        <v>0</v>
      </c>
      <c r="X63" s="195">
        <f t="shared" si="11"/>
        <v>14488</v>
      </c>
      <c r="Y63" s="193">
        <f t="shared" si="11"/>
        <v>12405</v>
      </c>
      <c r="Z63" s="195">
        <f>SUM(Z60:Z62)</f>
        <v>13506</v>
      </c>
      <c r="AA63" s="243">
        <f>SUM(AA60:AA62)</f>
        <v>12197</v>
      </c>
    </row>
    <row r="64" spans="1:28" ht="12" customHeight="1" x14ac:dyDescent="0.2">
      <c r="A64" s="231" t="s">
        <v>18</v>
      </c>
      <c r="B64" s="194">
        <f>B28</f>
        <v>25</v>
      </c>
      <c r="C64" s="190">
        <f t="shared" ref="C64:U64" si="15">C28</f>
        <v>0</v>
      </c>
      <c r="D64" s="190">
        <f t="shared" si="15"/>
        <v>0</v>
      </c>
      <c r="E64" s="190">
        <f t="shared" si="15"/>
        <v>0</v>
      </c>
      <c r="F64" s="194">
        <f t="shared" si="15"/>
        <v>35</v>
      </c>
      <c r="G64" s="190">
        <f t="shared" si="15"/>
        <v>0</v>
      </c>
      <c r="H64" s="190">
        <f t="shared" si="15"/>
        <v>0</v>
      </c>
      <c r="I64" s="190">
        <f t="shared" si="15"/>
        <v>0</v>
      </c>
      <c r="J64" s="190">
        <f t="shared" si="15"/>
        <v>0</v>
      </c>
      <c r="K64" s="190">
        <f t="shared" si="15"/>
        <v>0</v>
      </c>
      <c r="L64" s="194">
        <f t="shared" si="15"/>
        <v>205</v>
      </c>
      <c r="M64" s="190">
        <f t="shared" si="15"/>
        <v>0</v>
      </c>
      <c r="N64" s="190">
        <f t="shared" si="15"/>
        <v>0</v>
      </c>
      <c r="O64" s="190">
        <f t="shared" si="15"/>
        <v>0</v>
      </c>
      <c r="P64" s="194">
        <f t="shared" si="15"/>
        <v>28</v>
      </c>
      <c r="Q64" s="190">
        <f t="shared" si="15"/>
        <v>0</v>
      </c>
      <c r="R64" s="194">
        <f t="shared" si="15"/>
        <v>0</v>
      </c>
      <c r="S64" s="194">
        <f t="shared" si="15"/>
        <v>0</v>
      </c>
      <c r="T64" s="190">
        <f t="shared" si="15"/>
        <v>0</v>
      </c>
      <c r="U64" s="190">
        <f t="shared" si="15"/>
        <v>0</v>
      </c>
      <c r="V64" s="184">
        <f>V28</f>
        <v>0</v>
      </c>
      <c r="W64" s="196">
        <f>W28</f>
        <v>0</v>
      </c>
      <c r="X64" s="189">
        <f t="shared" si="11"/>
        <v>293</v>
      </c>
      <c r="Y64" s="188">
        <f t="shared" si="11"/>
        <v>0</v>
      </c>
      <c r="Z64" s="189">
        <f>SUM(B64,F64,L64)</f>
        <v>265</v>
      </c>
      <c r="AA64" s="188">
        <f>SUM(C64,G64,M64,U64)</f>
        <v>0</v>
      </c>
    </row>
    <row r="65" spans="1:27" ht="12" customHeight="1" thickBot="1" x14ac:dyDescent="0.25">
      <c r="A65" s="229" t="s">
        <v>19</v>
      </c>
      <c r="B65" s="191">
        <f t="shared" ref="B65:W65" si="16">SUM(B63:B64)</f>
        <v>2751</v>
      </c>
      <c r="C65" s="191">
        <f t="shared" si="16"/>
        <v>3383</v>
      </c>
      <c r="D65" s="191">
        <f t="shared" si="16"/>
        <v>0</v>
      </c>
      <c r="E65" s="191">
        <f t="shared" si="16"/>
        <v>0</v>
      </c>
      <c r="F65" s="191">
        <f t="shared" si="16"/>
        <v>6690</v>
      </c>
      <c r="G65" s="191">
        <f t="shared" si="16"/>
        <v>5277</v>
      </c>
      <c r="H65" s="191">
        <f t="shared" si="16"/>
        <v>0</v>
      </c>
      <c r="I65" s="191">
        <f t="shared" si="16"/>
        <v>0</v>
      </c>
      <c r="J65" s="191">
        <f t="shared" si="16"/>
        <v>467</v>
      </c>
      <c r="K65" s="191">
        <f t="shared" si="16"/>
        <v>17</v>
      </c>
      <c r="L65" s="191">
        <f t="shared" si="16"/>
        <v>4330</v>
      </c>
      <c r="M65" s="191">
        <f t="shared" si="16"/>
        <v>3537</v>
      </c>
      <c r="N65" s="191">
        <f t="shared" si="16"/>
        <v>0</v>
      </c>
      <c r="O65" s="191">
        <f t="shared" si="16"/>
        <v>0</v>
      </c>
      <c r="P65" s="191">
        <f t="shared" si="16"/>
        <v>543</v>
      </c>
      <c r="Q65" s="191">
        <f t="shared" si="16"/>
        <v>191</v>
      </c>
      <c r="R65" s="191">
        <f t="shared" si="16"/>
        <v>0</v>
      </c>
      <c r="S65" s="191">
        <f t="shared" si="16"/>
        <v>0</v>
      </c>
      <c r="T65" s="191">
        <f t="shared" si="16"/>
        <v>0</v>
      </c>
      <c r="U65" s="191">
        <f t="shared" si="16"/>
        <v>0</v>
      </c>
      <c r="V65" s="191">
        <f t="shared" si="16"/>
        <v>0</v>
      </c>
      <c r="W65" s="193">
        <f t="shared" si="16"/>
        <v>0</v>
      </c>
      <c r="X65" s="195">
        <f t="shared" si="11"/>
        <v>14781</v>
      </c>
      <c r="Y65" s="193">
        <f t="shared" si="11"/>
        <v>12405</v>
      </c>
      <c r="Z65" s="195">
        <f>SUM(B65,F65,L65)</f>
        <v>13771</v>
      </c>
      <c r="AA65" s="193">
        <f>SUM(C65,G65,M65)</f>
        <v>12197</v>
      </c>
    </row>
    <row r="66" spans="1:27" ht="12" customHeight="1" x14ac:dyDescent="0.2">
      <c r="A66" s="244" t="s">
        <v>28</v>
      </c>
    </row>
    <row r="67" spans="1:27" ht="12" customHeight="1" x14ac:dyDescent="0.2">
      <c r="A67" s="233" t="s">
        <v>267</v>
      </c>
    </row>
  </sheetData>
  <mergeCells count="43">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Z4:AA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AA73"/>
  <sheetViews>
    <sheetView showGridLines="0" topLeftCell="B2" zoomScaleNormal="100" workbookViewId="0">
      <selection activeCell="B36" sqref="B36:S50"/>
    </sheetView>
  </sheetViews>
  <sheetFormatPr baseColWidth="10" defaultColWidth="11.44140625" defaultRowHeight="12" customHeight="1" x14ac:dyDescent="0.2"/>
  <cols>
    <col min="1" max="1" width="14.6640625" style="54" customWidth="1"/>
    <col min="2" max="5" width="7.6640625" style="54" customWidth="1"/>
    <col min="6" max="7" width="9.109375" style="54" customWidth="1"/>
    <col min="8" max="17" width="7.6640625" style="54" customWidth="1"/>
    <col min="18" max="18" width="1" style="54" hidden="1" customWidth="1"/>
    <col min="19" max="19" width="9.6640625" style="54" hidden="1" customWidth="1"/>
    <col min="20" max="21" width="7.6640625" style="54" customWidth="1"/>
    <col min="22" max="23" width="6.44140625" style="54" hidden="1" customWidth="1"/>
    <col min="24" max="27" width="7.6640625" style="54" customWidth="1"/>
    <col min="28" max="28" width="9.109375" style="54" customWidth="1"/>
    <col min="29" max="16384" width="11.44140625" style="54"/>
  </cols>
  <sheetData>
    <row r="1" spans="1:27" s="52" customFormat="1" ht="59.25" customHeight="1" thickBot="1" x14ac:dyDescent="0.3">
      <c r="A1" s="51"/>
      <c r="B1" s="432" t="s">
        <v>256</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c r="Q2" s="112"/>
      <c r="T2" s="112"/>
      <c r="U2" s="112"/>
    </row>
    <row r="3" spans="1:27" ht="19.5" customHeight="1" thickBot="1" x14ac:dyDescent="0.35">
      <c r="A3" s="50" t="s">
        <v>257</v>
      </c>
      <c r="B3" s="2"/>
      <c r="C3" s="2"/>
      <c r="D3" s="2"/>
      <c r="E3" s="2"/>
      <c r="F3" s="2"/>
      <c r="G3" s="2"/>
      <c r="H3" s="2"/>
      <c r="I3" s="2"/>
      <c r="J3" s="2"/>
      <c r="K3" s="2"/>
      <c r="L3" s="2"/>
      <c r="M3" s="2"/>
    </row>
    <row r="4" spans="1:27"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3" t="s">
        <v>64</v>
      </c>
      <c r="S4" s="443"/>
      <c r="T4" s="402" t="s">
        <v>12</v>
      </c>
      <c r="U4" s="402"/>
      <c r="V4" s="403" t="s">
        <v>13</v>
      </c>
      <c r="W4" s="445"/>
      <c r="X4" s="417" t="s">
        <v>19</v>
      </c>
      <c r="Y4" s="403"/>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124" t="s">
        <v>10</v>
      </c>
      <c r="Z5" s="57" t="s">
        <v>9</v>
      </c>
      <c r="AA5" s="56" t="s">
        <v>10</v>
      </c>
    </row>
    <row r="6" spans="1:27" ht="12" customHeight="1" x14ac:dyDescent="0.2">
      <c r="A6" s="92">
        <v>1</v>
      </c>
      <c r="B6" s="176">
        <v>3255.9999999999995</v>
      </c>
      <c r="C6" s="176">
        <v>7341.0000000000036</v>
      </c>
      <c r="D6" s="34">
        <v>0</v>
      </c>
      <c r="E6" s="176">
        <v>67</v>
      </c>
      <c r="F6" s="176">
        <v>9499.0000000000018</v>
      </c>
      <c r="G6" s="176">
        <v>12396.000000000007</v>
      </c>
      <c r="H6" s="176">
        <v>59</v>
      </c>
      <c r="I6" s="176">
        <v>177.00000000000003</v>
      </c>
      <c r="J6" s="176">
        <v>444</v>
      </c>
      <c r="K6" s="34">
        <v>0</v>
      </c>
      <c r="L6" s="176">
        <v>7337.0000000000018</v>
      </c>
      <c r="M6" s="176">
        <v>8114.0000000000073</v>
      </c>
      <c r="N6" s="34">
        <v>0</v>
      </c>
      <c r="O6" s="176">
        <v>53</v>
      </c>
      <c r="P6" s="176">
        <v>2603.9999999999995</v>
      </c>
      <c r="Q6" s="34">
        <v>874</v>
      </c>
      <c r="R6" s="34"/>
      <c r="S6" s="34"/>
      <c r="T6" s="33">
        <v>16284.000000000007</v>
      </c>
      <c r="U6" s="33">
        <v>24348.000000000004</v>
      </c>
      <c r="V6" s="33">
        <v>0</v>
      </c>
      <c r="W6" s="125">
        <v>0</v>
      </c>
      <c r="X6" s="135">
        <f t="shared" ref="X6:Y26" si="0">+B6+D6+F6+H6+J6+L6+N6+P6+T6</f>
        <v>39483.000000000015</v>
      </c>
      <c r="Y6" s="209">
        <f t="shared" si="0"/>
        <v>53370.000000000022</v>
      </c>
      <c r="Z6" s="135">
        <f t="shared" ref="Z6:AA26" si="1">+B6+F6+L6+T6</f>
        <v>36376.000000000015</v>
      </c>
      <c r="AA6" s="209">
        <f t="shared" si="1"/>
        <v>52199.000000000022</v>
      </c>
    </row>
    <row r="7" spans="1:27" ht="12" customHeight="1" x14ac:dyDescent="0.2">
      <c r="A7" s="92">
        <v>2</v>
      </c>
      <c r="B7" s="34">
        <v>2601.9999999999991</v>
      </c>
      <c r="C7" s="34">
        <v>4434.9999999999945</v>
      </c>
      <c r="D7" s="34">
        <v>0</v>
      </c>
      <c r="E7" s="34">
        <v>59</v>
      </c>
      <c r="F7" s="34">
        <v>6819</v>
      </c>
      <c r="G7" s="34">
        <v>8920.0000000000073</v>
      </c>
      <c r="H7" s="34">
        <v>58</v>
      </c>
      <c r="I7" s="34">
        <v>469.99999999999994</v>
      </c>
      <c r="J7" s="34">
        <v>329.99999999999994</v>
      </c>
      <c r="K7" s="34">
        <v>0</v>
      </c>
      <c r="L7" s="34">
        <v>5885.0000000000036</v>
      </c>
      <c r="M7" s="34">
        <v>4831</v>
      </c>
      <c r="N7" s="34">
        <v>0</v>
      </c>
      <c r="O7" s="34">
        <v>95</v>
      </c>
      <c r="P7" s="34">
        <v>906</v>
      </c>
      <c r="Q7" s="34">
        <v>87</v>
      </c>
      <c r="R7" s="34"/>
      <c r="S7" s="34"/>
      <c r="T7" s="33">
        <v>2616</v>
      </c>
      <c r="U7" s="33">
        <v>3473.0000000000005</v>
      </c>
      <c r="V7" s="33">
        <v>0</v>
      </c>
      <c r="W7" s="125">
        <v>0</v>
      </c>
      <c r="X7" s="102">
        <f t="shared" si="0"/>
        <v>19216.000000000004</v>
      </c>
      <c r="Y7" s="103">
        <f t="shared" si="0"/>
        <v>22370</v>
      </c>
      <c r="Z7" s="102">
        <f t="shared" si="1"/>
        <v>17922.000000000004</v>
      </c>
      <c r="AA7" s="103">
        <f t="shared" si="1"/>
        <v>21659</v>
      </c>
    </row>
    <row r="8" spans="1:27" ht="12" customHeight="1" x14ac:dyDescent="0.2">
      <c r="A8" s="93">
        <v>3</v>
      </c>
      <c r="B8" s="35">
        <v>1632.0000000000002</v>
      </c>
      <c r="C8" s="35">
        <v>2289.9999999999991</v>
      </c>
      <c r="D8" s="35">
        <v>30</v>
      </c>
      <c r="E8" s="35">
        <v>0</v>
      </c>
      <c r="F8" s="35">
        <v>5043</v>
      </c>
      <c r="G8" s="35">
        <v>5379</v>
      </c>
      <c r="H8" s="35">
        <v>124.99999999999999</v>
      </c>
      <c r="I8" s="35">
        <v>0</v>
      </c>
      <c r="J8" s="35">
        <v>233.00000000000006</v>
      </c>
      <c r="K8" s="35">
        <v>0</v>
      </c>
      <c r="L8" s="35">
        <v>3420</v>
      </c>
      <c r="M8" s="35">
        <v>4036</v>
      </c>
      <c r="N8" s="35">
        <v>0</v>
      </c>
      <c r="O8" s="35">
        <v>0</v>
      </c>
      <c r="P8" s="35">
        <v>2575</v>
      </c>
      <c r="Q8" s="35">
        <v>193</v>
      </c>
      <c r="R8" s="35"/>
      <c r="S8" s="35"/>
      <c r="T8" s="63">
        <v>2247</v>
      </c>
      <c r="U8" s="63">
        <v>4749.0000000000009</v>
      </c>
      <c r="V8" s="63">
        <v>0</v>
      </c>
      <c r="W8" s="126">
        <v>0</v>
      </c>
      <c r="X8" s="104">
        <f t="shared" si="0"/>
        <v>15305</v>
      </c>
      <c r="Y8" s="105">
        <f t="shared" si="0"/>
        <v>16647</v>
      </c>
      <c r="Z8" s="104">
        <f t="shared" si="1"/>
        <v>12342</v>
      </c>
      <c r="AA8" s="105">
        <f t="shared" si="1"/>
        <v>16454</v>
      </c>
    </row>
    <row r="9" spans="1:27" ht="12" customHeight="1" x14ac:dyDescent="0.2">
      <c r="A9" s="94">
        <v>4</v>
      </c>
      <c r="B9" s="34">
        <v>3228.9999999999986</v>
      </c>
      <c r="C9" s="34">
        <v>1579.9999999999998</v>
      </c>
      <c r="D9" s="34">
        <v>0</v>
      </c>
      <c r="E9" s="34">
        <v>0</v>
      </c>
      <c r="F9" s="34">
        <v>6242.9999999999982</v>
      </c>
      <c r="G9" s="34">
        <v>2963.0000000000005</v>
      </c>
      <c r="H9" s="34">
        <v>52</v>
      </c>
      <c r="I9" s="34">
        <v>0</v>
      </c>
      <c r="J9" s="34">
        <v>328.00000000000006</v>
      </c>
      <c r="K9" s="34">
        <v>0</v>
      </c>
      <c r="L9" s="34">
        <v>5143.9999999999964</v>
      </c>
      <c r="M9" s="34">
        <v>1969</v>
      </c>
      <c r="N9" s="34">
        <v>0</v>
      </c>
      <c r="O9" s="34">
        <v>0</v>
      </c>
      <c r="P9" s="34">
        <v>1449.9999999999995</v>
      </c>
      <c r="Q9" s="36">
        <v>233</v>
      </c>
      <c r="R9" s="36"/>
      <c r="S9" s="36"/>
      <c r="T9" s="74">
        <v>960</v>
      </c>
      <c r="U9" s="74">
        <v>1377</v>
      </c>
      <c r="V9" s="74">
        <v>0</v>
      </c>
      <c r="W9" s="127">
        <v>0</v>
      </c>
      <c r="X9" s="106">
        <f t="shared" si="0"/>
        <v>17405.999999999993</v>
      </c>
      <c r="Y9" s="107">
        <f t="shared" si="0"/>
        <v>8122</v>
      </c>
      <c r="Z9" s="106">
        <f t="shared" si="1"/>
        <v>15575.999999999993</v>
      </c>
      <c r="AA9" s="107">
        <f t="shared" si="1"/>
        <v>7889</v>
      </c>
    </row>
    <row r="10" spans="1:27" ht="12" customHeight="1" x14ac:dyDescent="0.2">
      <c r="A10" s="92">
        <v>5</v>
      </c>
      <c r="B10" s="34">
        <v>4446</v>
      </c>
      <c r="C10" s="34">
        <v>1785.9999999999998</v>
      </c>
      <c r="D10" s="34">
        <v>2</v>
      </c>
      <c r="E10" s="34">
        <v>2</v>
      </c>
      <c r="F10" s="34">
        <v>9461.0000000000036</v>
      </c>
      <c r="G10" s="34">
        <v>4080.9999999999995</v>
      </c>
      <c r="H10" s="34">
        <v>146</v>
      </c>
      <c r="I10" s="34">
        <v>128</v>
      </c>
      <c r="J10" s="34">
        <v>397.00000000000006</v>
      </c>
      <c r="K10" s="34">
        <v>0</v>
      </c>
      <c r="L10" s="34">
        <v>5465.9999999999991</v>
      </c>
      <c r="M10" s="34">
        <v>2315</v>
      </c>
      <c r="N10" s="34">
        <v>0</v>
      </c>
      <c r="O10" s="34">
        <v>132</v>
      </c>
      <c r="P10" s="34">
        <v>940.00000000000023</v>
      </c>
      <c r="Q10" s="34">
        <v>286</v>
      </c>
      <c r="R10" s="34"/>
      <c r="S10" s="34"/>
      <c r="T10" s="33">
        <v>517</v>
      </c>
      <c r="U10" s="33">
        <v>260</v>
      </c>
      <c r="V10" s="33">
        <v>0</v>
      </c>
      <c r="W10" s="125">
        <v>0</v>
      </c>
      <c r="X10" s="102">
        <f t="shared" si="0"/>
        <v>21375.000000000004</v>
      </c>
      <c r="Y10" s="103">
        <f t="shared" si="0"/>
        <v>8990</v>
      </c>
      <c r="Z10" s="102">
        <f t="shared" si="1"/>
        <v>19890.000000000004</v>
      </c>
      <c r="AA10" s="103">
        <f t="shared" si="1"/>
        <v>8442</v>
      </c>
    </row>
    <row r="11" spans="1:27" ht="12" customHeight="1" x14ac:dyDescent="0.2">
      <c r="A11" s="93">
        <v>6</v>
      </c>
      <c r="B11" s="35">
        <v>3295.9999999999991</v>
      </c>
      <c r="C11" s="35">
        <v>2013</v>
      </c>
      <c r="D11" s="35">
        <v>35</v>
      </c>
      <c r="E11" s="35">
        <v>7</v>
      </c>
      <c r="F11" s="35">
        <v>9961.9999999999909</v>
      </c>
      <c r="G11" s="35">
        <v>4655.0000000000018</v>
      </c>
      <c r="H11" s="35">
        <v>121</v>
      </c>
      <c r="I11" s="35">
        <v>110</v>
      </c>
      <c r="J11" s="35">
        <v>252.99999999999994</v>
      </c>
      <c r="K11" s="35">
        <v>0</v>
      </c>
      <c r="L11" s="35">
        <v>6700.0000000000018</v>
      </c>
      <c r="M11" s="35">
        <v>5636.9999999999982</v>
      </c>
      <c r="N11" s="35">
        <v>0</v>
      </c>
      <c r="O11" s="35">
        <v>0</v>
      </c>
      <c r="P11" s="35">
        <v>1121.9999999999998</v>
      </c>
      <c r="Q11" s="35">
        <v>260.99999999999994</v>
      </c>
      <c r="R11" s="35"/>
      <c r="S11" s="35"/>
      <c r="T11" s="63">
        <v>3567.9999999999991</v>
      </c>
      <c r="U11" s="63">
        <v>2774.0000000000005</v>
      </c>
      <c r="V11" s="63">
        <v>0</v>
      </c>
      <c r="W11" s="126">
        <v>0</v>
      </c>
      <c r="X11" s="104">
        <f t="shared" si="0"/>
        <v>25056.999999999993</v>
      </c>
      <c r="Y11" s="105">
        <f t="shared" si="0"/>
        <v>15457</v>
      </c>
      <c r="Z11" s="104">
        <f t="shared" si="1"/>
        <v>23525.999999999993</v>
      </c>
      <c r="AA11" s="105">
        <f t="shared" si="1"/>
        <v>15079</v>
      </c>
    </row>
    <row r="12" spans="1:27" ht="12" customHeight="1" x14ac:dyDescent="0.2">
      <c r="A12" s="94">
        <v>7</v>
      </c>
      <c r="B12" s="34">
        <v>2412.9999999999991</v>
      </c>
      <c r="C12" s="34">
        <v>3355.0000000000005</v>
      </c>
      <c r="D12" s="34">
        <v>0</v>
      </c>
      <c r="E12" s="34">
        <v>0</v>
      </c>
      <c r="F12" s="34">
        <v>6372.0000000000045</v>
      </c>
      <c r="G12" s="34">
        <v>7235.9999999999964</v>
      </c>
      <c r="H12" s="34">
        <v>13</v>
      </c>
      <c r="I12" s="34">
        <v>62</v>
      </c>
      <c r="J12" s="34">
        <v>192</v>
      </c>
      <c r="K12" s="34">
        <v>0</v>
      </c>
      <c r="L12" s="34">
        <v>4931.9999999999991</v>
      </c>
      <c r="M12" s="34">
        <v>6640.9999999999973</v>
      </c>
      <c r="N12" s="34">
        <v>0</v>
      </c>
      <c r="O12" s="34">
        <v>0</v>
      </c>
      <c r="P12" s="36">
        <v>1726.9999999999998</v>
      </c>
      <c r="Q12" s="36">
        <v>178</v>
      </c>
      <c r="R12" s="36"/>
      <c r="S12" s="36"/>
      <c r="T12" s="74">
        <v>2360</v>
      </c>
      <c r="U12" s="74">
        <v>3527.0000000000005</v>
      </c>
      <c r="V12" s="74">
        <v>0</v>
      </c>
      <c r="W12" s="127">
        <v>0</v>
      </c>
      <c r="X12" s="106">
        <f t="shared" si="0"/>
        <v>18009.000000000004</v>
      </c>
      <c r="Y12" s="107">
        <f t="shared" si="0"/>
        <v>20998.999999999993</v>
      </c>
      <c r="Z12" s="106">
        <f t="shared" si="1"/>
        <v>16077.000000000004</v>
      </c>
      <c r="AA12" s="107">
        <f t="shared" si="1"/>
        <v>20758.999999999993</v>
      </c>
    </row>
    <row r="13" spans="1:27" ht="12" customHeight="1" x14ac:dyDescent="0.2">
      <c r="A13" s="92">
        <v>8</v>
      </c>
      <c r="B13" s="34">
        <v>2814.9999999999995</v>
      </c>
      <c r="C13" s="34">
        <v>3305</v>
      </c>
      <c r="D13" s="34">
        <v>35</v>
      </c>
      <c r="E13" s="34">
        <v>26</v>
      </c>
      <c r="F13" s="34">
        <v>7234</v>
      </c>
      <c r="G13" s="34">
        <v>6672.9999999999991</v>
      </c>
      <c r="H13" s="34">
        <v>221</v>
      </c>
      <c r="I13" s="34">
        <v>98</v>
      </c>
      <c r="J13" s="34">
        <v>119.00000000000001</v>
      </c>
      <c r="K13" s="34">
        <v>0</v>
      </c>
      <c r="L13" s="34">
        <v>3688.0000000000009</v>
      </c>
      <c r="M13" s="34">
        <v>4281.9999999999973</v>
      </c>
      <c r="N13" s="34">
        <v>0</v>
      </c>
      <c r="O13" s="34">
        <v>0</v>
      </c>
      <c r="P13" s="34">
        <v>1494.0000000000002</v>
      </c>
      <c r="Q13" s="34">
        <v>73</v>
      </c>
      <c r="R13" s="34"/>
      <c r="S13" s="34"/>
      <c r="T13" s="33">
        <v>4861</v>
      </c>
      <c r="U13" s="33">
        <v>2747</v>
      </c>
      <c r="V13" s="33">
        <v>0</v>
      </c>
      <c r="W13" s="125">
        <v>0</v>
      </c>
      <c r="X13" s="102">
        <f t="shared" si="0"/>
        <v>20467</v>
      </c>
      <c r="Y13" s="103">
        <f t="shared" si="0"/>
        <v>17203.999999999996</v>
      </c>
      <c r="Z13" s="102">
        <f t="shared" si="1"/>
        <v>18598</v>
      </c>
      <c r="AA13" s="103">
        <f t="shared" si="1"/>
        <v>17006.999999999996</v>
      </c>
    </row>
    <row r="14" spans="1:27" ht="12" customHeight="1" x14ac:dyDescent="0.2">
      <c r="A14" s="93">
        <v>9</v>
      </c>
      <c r="B14" s="35">
        <v>2755</v>
      </c>
      <c r="C14" s="35">
        <v>6899</v>
      </c>
      <c r="D14" s="35">
        <v>30</v>
      </c>
      <c r="E14" s="35">
        <v>7</v>
      </c>
      <c r="F14" s="35">
        <v>6138.9999999999936</v>
      </c>
      <c r="G14" s="35">
        <v>11854.999999999991</v>
      </c>
      <c r="H14" s="35">
        <v>341</v>
      </c>
      <c r="I14" s="35">
        <v>258.00000000000011</v>
      </c>
      <c r="J14" s="35">
        <v>176.99999999999997</v>
      </c>
      <c r="K14" s="35">
        <v>47</v>
      </c>
      <c r="L14" s="35">
        <v>3700.9999999999995</v>
      </c>
      <c r="M14" s="35">
        <v>7107.9999999999964</v>
      </c>
      <c r="N14" s="35">
        <v>0</v>
      </c>
      <c r="O14" s="35">
        <v>52</v>
      </c>
      <c r="P14" s="35">
        <v>286</v>
      </c>
      <c r="Q14" s="35">
        <v>102</v>
      </c>
      <c r="R14" s="35"/>
      <c r="S14" s="35"/>
      <c r="T14" s="63">
        <v>2654</v>
      </c>
      <c r="U14" s="63">
        <v>3577.0000000000005</v>
      </c>
      <c r="V14" s="63">
        <v>0</v>
      </c>
      <c r="W14" s="126">
        <v>0</v>
      </c>
      <c r="X14" s="104">
        <f t="shared" si="0"/>
        <v>16082.999999999993</v>
      </c>
      <c r="Y14" s="105">
        <f t="shared" si="0"/>
        <v>29904.999999999989</v>
      </c>
      <c r="Z14" s="104">
        <f t="shared" si="1"/>
        <v>15248.999999999993</v>
      </c>
      <c r="AA14" s="105">
        <f t="shared" si="1"/>
        <v>29438.999999999989</v>
      </c>
    </row>
    <row r="15" spans="1:27" ht="12" customHeight="1" x14ac:dyDescent="0.2">
      <c r="A15" s="94">
        <v>10</v>
      </c>
      <c r="B15" s="36">
        <v>2811</v>
      </c>
      <c r="C15" s="36">
        <v>9300.9999999999909</v>
      </c>
      <c r="D15" s="34">
        <v>0</v>
      </c>
      <c r="E15" s="34">
        <v>0</v>
      </c>
      <c r="F15" s="36">
        <v>6526.0000000000018</v>
      </c>
      <c r="G15" s="36">
        <v>17340</v>
      </c>
      <c r="H15" s="36">
        <v>39</v>
      </c>
      <c r="I15" s="34">
        <v>0</v>
      </c>
      <c r="J15" s="36">
        <v>103.00000000000001</v>
      </c>
      <c r="K15" s="34">
        <v>0</v>
      </c>
      <c r="L15" s="36">
        <v>6169.0000000000045</v>
      </c>
      <c r="M15" s="36">
        <v>13038.000000000009</v>
      </c>
      <c r="N15" s="34">
        <v>0</v>
      </c>
      <c r="O15" s="34">
        <v>0</v>
      </c>
      <c r="P15" s="36">
        <v>530</v>
      </c>
      <c r="Q15" s="36">
        <v>184</v>
      </c>
      <c r="R15" s="36"/>
      <c r="S15" s="36"/>
      <c r="T15" s="74">
        <v>4201</v>
      </c>
      <c r="U15" s="74">
        <v>4137</v>
      </c>
      <c r="V15" s="74">
        <v>0</v>
      </c>
      <c r="W15" s="127">
        <v>0</v>
      </c>
      <c r="X15" s="106">
        <f t="shared" si="0"/>
        <v>20379.000000000007</v>
      </c>
      <c r="Y15" s="107">
        <f t="shared" si="0"/>
        <v>44000</v>
      </c>
      <c r="Z15" s="106">
        <f t="shared" si="1"/>
        <v>19707.000000000007</v>
      </c>
      <c r="AA15" s="107">
        <f t="shared" si="1"/>
        <v>43816</v>
      </c>
    </row>
    <row r="16" spans="1:27" ht="12" customHeight="1" x14ac:dyDescent="0.2">
      <c r="A16" s="92">
        <v>11</v>
      </c>
      <c r="B16" s="34">
        <v>1721.0000000000009</v>
      </c>
      <c r="C16" s="34">
        <v>3114</v>
      </c>
      <c r="D16" s="34">
        <v>0</v>
      </c>
      <c r="E16" s="34">
        <v>0</v>
      </c>
      <c r="F16" s="34">
        <v>6818.0000000000027</v>
      </c>
      <c r="G16" s="34">
        <v>6961.9999999999982</v>
      </c>
      <c r="H16" s="34">
        <v>0</v>
      </c>
      <c r="I16" s="34">
        <v>53</v>
      </c>
      <c r="J16" s="34">
        <v>114.99999999999999</v>
      </c>
      <c r="K16" s="34">
        <v>58</v>
      </c>
      <c r="L16" s="34">
        <v>3533</v>
      </c>
      <c r="M16" s="34">
        <v>4507.9999999999982</v>
      </c>
      <c r="N16" s="34">
        <v>0</v>
      </c>
      <c r="O16" s="34">
        <v>0</v>
      </c>
      <c r="P16" s="34">
        <v>788.00000000000011</v>
      </c>
      <c r="Q16" s="34">
        <v>462</v>
      </c>
      <c r="R16" s="34"/>
      <c r="S16" s="34"/>
      <c r="T16" s="34">
        <v>0</v>
      </c>
      <c r="U16" s="33">
        <v>902.99999999999977</v>
      </c>
      <c r="V16" s="33">
        <v>0</v>
      </c>
      <c r="W16" s="125">
        <v>0</v>
      </c>
      <c r="X16" s="102">
        <f t="shared" si="0"/>
        <v>12975.000000000004</v>
      </c>
      <c r="Y16" s="103">
        <f t="shared" si="0"/>
        <v>16059.999999999996</v>
      </c>
      <c r="Z16" s="102">
        <f t="shared" si="1"/>
        <v>12072.000000000004</v>
      </c>
      <c r="AA16" s="103">
        <f t="shared" si="1"/>
        <v>15486.999999999996</v>
      </c>
    </row>
    <row r="17" spans="1:27" ht="12" customHeight="1" x14ac:dyDescent="0.2">
      <c r="A17" s="93">
        <v>12</v>
      </c>
      <c r="B17" s="35">
        <v>2242.0000000000005</v>
      </c>
      <c r="C17" s="35">
        <v>2363</v>
      </c>
      <c r="D17" s="35">
        <v>0</v>
      </c>
      <c r="E17" s="35">
        <v>0</v>
      </c>
      <c r="F17" s="35">
        <v>5655.0000000000045</v>
      </c>
      <c r="G17" s="35">
        <v>4627.0000000000027</v>
      </c>
      <c r="H17" s="35">
        <v>51</v>
      </c>
      <c r="I17" s="35">
        <v>39</v>
      </c>
      <c r="J17" s="35">
        <v>214.99999999999997</v>
      </c>
      <c r="K17" s="35">
        <v>0</v>
      </c>
      <c r="L17" s="35">
        <v>2593.0000000000005</v>
      </c>
      <c r="M17" s="35">
        <v>2662.9999999999995</v>
      </c>
      <c r="N17" s="35">
        <v>0</v>
      </c>
      <c r="O17" s="35">
        <v>0</v>
      </c>
      <c r="P17" s="35">
        <v>481</v>
      </c>
      <c r="Q17" s="35">
        <v>95</v>
      </c>
      <c r="R17" s="35"/>
      <c r="S17" s="35"/>
      <c r="T17" s="34">
        <v>0</v>
      </c>
      <c r="U17" s="63">
        <v>2246.9999999999995</v>
      </c>
      <c r="V17" s="63">
        <v>0</v>
      </c>
      <c r="W17" s="126">
        <v>0</v>
      </c>
      <c r="X17" s="104">
        <f t="shared" si="0"/>
        <v>11237.000000000005</v>
      </c>
      <c r="Y17" s="105">
        <f t="shared" si="0"/>
        <v>12034.000000000002</v>
      </c>
      <c r="Z17" s="104">
        <f t="shared" si="1"/>
        <v>10490.000000000005</v>
      </c>
      <c r="AA17" s="105">
        <f t="shared" si="1"/>
        <v>11900.000000000002</v>
      </c>
    </row>
    <row r="18" spans="1:27" ht="12" customHeight="1" x14ac:dyDescent="0.2">
      <c r="A18" s="94">
        <v>13</v>
      </c>
      <c r="B18" s="36">
        <v>2429.9999999999995</v>
      </c>
      <c r="C18" s="36">
        <v>1679.9999999999993</v>
      </c>
      <c r="D18" s="34">
        <v>0</v>
      </c>
      <c r="E18" s="34">
        <v>0</v>
      </c>
      <c r="F18" s="36">
        <v>7640.9999999999982</v>
      </c>
      <c r="G18" s="36">
        <v>3644.9999999999982</v>
      </c>
      <c r="H18" s="34">
        <v>0</v>
      </c>
      <c r="I18" s="34">
        <v>0</v>
      </c>
      <c r="J18" s="36">
        <v>166.99999999999997</v>
      </c>
      <c r="K18" s="34">
        <v>0</v>
      </c>
      <c r="L18" s="36">
        <v>7395</v>
      </c>
      <c r="M18" s="36">
        <v>2860</v>
      </c>
      <c r="N18" s="34">
        <v>0</v>
      </c>
      <c r="O18" s="34">
        <v>0</v>
      </c>
      <c r="P18" s="36">
        <v>416</v>
      </c>
      <c r="Q18" s="36">
        <v>89</v>
      </c>
      <c r="R18" s="36"/>
      <c r="S18" s="36"/>
      <c r="T18" s="74">
        <v>1223.9999999999998</v>
      </c>
      <c r="U18" s="34">
        <v>0</v>
      </c>
      <c r="V18" s="74">
        <v>0</v>
      </c>
      <c r="W18" s="127">
        <v>0</v>
      </c>
      <c r="X18" s="106">
        <f t="shared" si="0"/>
        <v>19273</v>
      </c>
      <c r="Y18" s="107">
        <f t="shared" si="0"/>
        <v>8273.9999999999964</v>
      </c>
      <c r="Z18" s="106">
        <f t="shared" si="1"/>
        <v>18690</v>
      </c>
      <c r="AA18" s="107">
        <f t="shared" si="1"/>
        <v>8184.9999999999973</v>
      </c>
    </row>
    <row r="19" spans="1:27" ht="12" customHeight="1" x14ac:dyDescent="0.2">
      <c r="A19" s="92">
        <v>14</v>
      </c>
      <c r="B19" s="34">
        <v>1425.9999999999995</v>
      </c>
      <c r="C19" s="34">
        <v>1819</v>
      </c>
      <c r="D19" s="34">
        <v>0</v>
      </c>
      <c r="E19" s="34">
        <v>0</v>
      </c>
      <c r="F19" s="34">
        <v>3721.9999999999977</v>
      </c>
      <c r="G19" s="34">
        <v>3357.0000000000005</v>
      </c>
      <c r="H19" s="34">
        <v>53</v>
      </c>
      <c r="I19" s="34">
        <v>142</v>
      </c>
      <c r="J19" s="34">
        <v>141</v>
      </c>
      <c r="K19" s="34">
        <v>0</v>
      </c>
      <c r="L19" s="34">
        <v>2217</v>
      </c>
      <c r="M19" s="34">
        <v>1854.0000000000002</v>
      </c>
      <c r="N19" s="34">
        <v>0</v>
      </c>
      <c r="O19" s="34">
        <v>0</v>
      </c>
      <c r="P19" s="34">
        <v>667</v>
      </c>
      <c r="Q19" s="34">
        <v>116.00000000000001</v>
      </c>
      <c r="R19" s="34"/>
      <c r="S19" s="34"/>
      <c r="T19" s="34">
        <v>0</v>
      </c>
      <c r="U19" s="34">
        <v>0</v>
      </c>
      <c r="V19" s="33">
        <v>0</v>
      </c>
      <c r="W19" s="125">
        <v>0</v>
      </c>
      <c r="X19" s="102">
        <f t="shared" si="0"/>
        <v>8225.9999999999964</v>
      </c>
      <c r="Y19" s="103">
        <f t="shared" si="0"/>
        <v>7288</v>
      </c>
      <c r="Z19" s="102">
        <f t="shared" si="1"/>
        <v>7364.9999999999973</v>
      </c>
      <c r="AA19" s="103">
        <f t="shared" si="1"/>
        <v>7030</v>
      </c>
    </row>
    <row r="20" spans="1:27" ht="12" customHeight="1" x14ac:dyDescent="0.2">
      <c r="A20" s="93">
        <v>15</v>
      </c>
      <c r="B20" s="35">
        <v>1545</v>
      </c>
      <c r="C20" s="35">
        <v>2786.0000000000005</v>
      </c>
      <c r="D20" s="35">
        <v>19</v>
      </c>
      <c r="E20" s="35">
        <v>24</v>
      </c>
      <c r="F20" s="35">
        <v>5234</v>
      </c>
      <c r="G20" s="35">
        <v>5608</v>
      </c>
      <c r="H20" s="35">
        <v>84</v>
      </c>
      <c r="I20" s="35">
        <v>189</v>
      </c>
      <c r="J20" s="35">
        <v>73</v>
      </c>
      <c r="K20" s="35">
        <v>0</v>
      </c>
      <c r="L20" s="35">
        <v>2866.9999999999986</v>
      </c>
      <c r="M20" s="35">
        <v>3666.9999999999986</v>
      </c>
      <c r="N20" s="35">
        <v>0</v>
      </c>
      <c r="O20" s="35">
        <v>38</v>
      </c>
      <c r="P20" s="205">
        <v>244.00000000000003</v>
      </c>
      <c r="Q20" s="35">
        <v>418</v>
      </c>
      <c r="R20" s="35"/>
      <c r="S20" s="35"/>
      <c r="T20" s="63">
        <v>882.99999999999977</v>
      </c>
      <c r="U20" s="63">
        <v>684</v>
      </c>
      <c r="V20" s="63">
        <v>0</v>
      </c>
      <c r="W20" s="126">
        <v>0</v>
      </c>
      <c r="X20" s="104">
        <f t="shared" si="0"/>
        <v>10948.999999999998</v>
      </c>
      <c r="Y20" s="105">
        <f t="shared" si="0"/>
        <v>13413.999999999998</v>
      </c>
      <c r="Z20" s="104">
        <f t="shared" si="1"/>
        <v>10528.999999999998</v>
      </c>
      <c r="AA20" s="105">
        <f t="shared" si="1"/>
        <v>12744.999999999998</v>
      </c>
    </row>
    <row r="21" spans="1:27" ht="12" customHeight="1" x14ac:dyDescent="0.2">
      <c r="A21" s="94">
        <v>16</v>
      </c>
      <c r="B21" s="36">
        <v>1799.0000000000009</v>
      </c>
      <c r="C21" s="36">
        <v>2332</v>
      </c>
      <c r="D21" s="36">
        <v>7</v>
      </c>
      <c r="E21" s="34">
        <v>0</v>
      </c>
      <c r="F21" s="36">
        <v>5275</v>
      </c>
      <c r="G21" s="36">
        <v>3934.9999999999991</v>
      </c>
      <c r="H21" s="36">
        <v>110</v>
      </c>
      <c r="I21" s="36">
        <v>61.000000000000007</v>
      </c>
      <c r="J21" s="36">
        <v>37</v>
      </c>
      <c r="K21" s="34">
        <v>0</v>
      </c>
      <c r="L21" s="36">
        <v>849.99999999999977</v>
      </c>
      <c r="M21" s="36">
        <v>3251.0000000000005</v>
      </c>
      <c r="N21" s="34">
        <v>0</v>
      </c>
      <c r="O21" s="34">
        <v>0</v>
      </c>
      <c r="P21" s="36">
        <v>158</v>
      </c>
      <c r="Q21" s="34">
        <v>0</v>
      </c>
      <c r="R21" s="36"/>
      <c r="S21" s="36"/>
      <c r="T21" s="34">
        <v>0</v>
      </c>
      <c r="U21" s="74">
        <v>573</v>
      </c>
      <c r="V21" s="74">
        <v>0</v>
      </c>
      <c r="W21" s="127">
        <v>0</v>
      </c>
      <c r="X21" s="106">
        <f t="shared" si="0"/>
        <v>8236</v>
      </c>
      <c r="Y21" s="107">
        <f t="shared" si="0"/>
        <v>10152</v>
      </c>
      <c r="Z21" s="106">
        <f t="shared" si="1"/>
        <v>7924.0000000000009</v>
      </c>
      <c r="AA21" s="107">
        <f t="shared" si="1"/>
        <v>10091</v>
      </c>
    </row>
    <row r="22" spans="1:27" ht="12" customHeight="1" x14ac:dyDescent="0.2">
      <c r="A22" s="92">
        <v>17</v>
      </c>
      <c r="B22" s="34">
        <v>1903.0000000000005</v>
      </c>
      <c r="C22" s="34">
        <v>3178.0000000000014</v>
      </c>
      <c r="D22" s="34">
        <v>18</v>
      </c>
      <c r="E22" s="34">
        <v>0</v>
      </c>
      <c r="F22" s="34">
        <v>6230.9999999999936</v>
      </c>
      <c r="G22" s="34">
        <v>6677</v>
      </c>
      <c r="H22" s="34">
        <v>174</v>
      </c>
      <c r="I22" s="34">
        <v>0</v>
      </c>
      <c r="J22" s="34">
        <v>300</v>
      </c>
      <c r="K22" s="34">
        <v>20</v>
      </c>
      <c r="L22" s="34">
        <v>3781.9999999999964</v>
      </c>
      <c r="M22" s="34">
        <v>4891.9999999999991</v>
      </c>
      <c r="N22" s="34">
        <v>0</v>
      </c>
      <c r="O22" s="34">
        <v>0</v>
      </c>
      <c r="P22" s="34">
        <v>842</v>
      </c>
      <c r="Q22" s="34">
        <v>0</v>
      </c>
      <c r="R22" s="34"/>
      <c r="S22" s="34"/>
      <c r="T22" s="33">
        <v>617</v>
      </c>
      <c r="U22" s="33">
        <v>572</v>
      </c>
      <c r="V22" s="33">
        <v>0</v>
      </c>
      <c r="W22" s="125">
        <v>0</v>
      </c>
      <c r="X22" s="102">
        <f t="shared" si="0"/>
        <v>13866.999999999991</v>
      </c>
      <c r="Y22" s="103">
        <f t="shared" si="0"/>
        <v>15339</v>
      </c>
      <c r="Z22" s="102">
        <f t="shared" si="1"/>
        <v>12532.999999999991</v>
      </c>
      <c r="AA22" s="103">
        <f t="shared" si="1"/>
        <v>15319</v>
      </c>
    </row>
    <row r="23" spans="1:27" ht="12" customHeight="1" x14ac:dyDescent="0.2">
      <c r="A23" s="93">
        <v>18</v>
      </c>
      <c r="B23" s="35">
        <v>1903.9999999999991</v>
      </c>
      <c r="C23" s="35">
        <v>3234.9999999999991</v>
      </c>
      <c r="D23" s="35">
        <v>189</v>
      </c>
      <c r="E23" s="35">
        <v>0</v>
      </c>
      <c r="F23" s="35">
        <v>5679.0000000000009</v>
      </c>
      <c r="G23" s="35">
        <v>7106.9999999999964</v>
      </c>
      <c r="H23" s="35">
        <v>317.00000000000006</v>
      </c>
      <c r="I23" s="35">
        <v>0</v>
      </c>
      <c r="J23" s="35">
        <v>117.00000000000001</v>
      </c>
      <c r="K23" s="34">
        <v>0</v>
      </c>
      <c r="L23" s="35">
        <v>5634.0000000000009</v>
      </c>
      <c r="M23" s="35">
        <v>5089.0000000000018</v>
      </c>
      <c r="N23" s="35">
        <v>0</v>
      </c>
      <c r="O23" s="35">
        <v>0</v>
      </c>
      <c r="P23" s="35">
        <v>701</v>
      </c>
      <c r="Q23" s="35">
        <v>116.00000000000001</v>
      </c>
      <c r="R23" s="35"/>
      <c r="S23" s="35"/>
      <c r="T23" s="63">
        <v>334</v>
      </c>
      <c r="U23" s="63">
        <v>634</v>
      </c>
      <c r="V23" s="63">
        <v>0</v>
      </c>
      <c r="W23" s="126">
        <v>0</v>
      </c>
      <c r="X23" s="104">
        <f t="shared" si="0"/>
        <v>14875</v>
      </c>
      <c r="Y23" s="105">
        <f t="shared" si="0"/>
        <v>16180.999999999998</v>
      </c>
      <c r="Z23" s="104">
        <f t="shared" si="1"/>
        <v>13551</v>
      </c>
      <c r="AA23" s="105">
        <f t="shared" si="1"/>
        <v>16064.999999999998</v>
      </c>
    </row>
    <row r="24" spans="1:27" ht="12" customHeight="1" x14ac:dyDescent="0.2">
      <c r="A24" s="94">
        <v>19</v>
      </c>
      <c r="B24" s="36">
        <v>4227.9999999999982</v>
      </c>
      <c r="C24" s="36">
        <v>1617</v>
      </c>
      <c r="D24" s="36">
        <v>48</v>
      </c>
      <c r="E24" s="34">
        <v>0</v>
      </c>
      <c r="F24" s="36">
        <v>9521.9999999999982</v>
      </c>
      <c r="G24" s="36">
        <v>4314</v>
      </c>
      <c r="H24" s="36">
        <v>236</v>
      </c>
      <c r="I24" s="34">
        <v>0</v>
      </c>
      <c r="J24" s="36">
        <v>434.99999999999994</v>
      </c>
      <c r="K24" s="36">
        <v>50</v>
      </c>
      <c r="L24" s="36">
        <v>3016.0000000000009</v>
      </c>
      <c r="M24" s="36">
        <v>3156.9999999999995</v>
      </c>
      <c r="N24" s="34">
        <v>0</v>
      </c>
      <c r="O24" s="34">
        <v>0</v>
      </c>
      <c r="P24" s="36">
        <v>874</v>
      </c>
      <c r="Q24" s="36">
        <v>227</v>
      </c>
      <c r="R24" s="36"/>
      <c r="S24" s="36"/>
      <c r="T24" s="74">
        <v>54</v>
      </c>
      <c r="U24" s="74">
        <v>309</v>
      </c>
      <c r="V24" s="74">
        <v>0</v>
      </c>
      <c r="W24" s="127">
        <v>0</v>
      </c>
      <c r="X24" s="106">
        <f t="shared" si="0"/>
        <v>18412.999999999996</v>
      </c>
      <c r="Y24" s="107">
        <f t="shared" si="0"/>
        <v>9674</v>
      </c>
      <c r="Z24" s="106">
        <f t="shared" si="1"/>
        <v>16819.999999999996</v>
      </c>
      <c r="AA24" s="107">
        <f t="shared" si="1"/>
        <v>9397</v>
      </c>
    </row>
    <row r="25" spans="1:27" ht="12" customHeight="1" x14ac:dyDescent="0.2">
      <c r="A25" s="92">
        <v>20</v>
      </c>
      <c r="B25" s="34">
        <v>2742.9999999999995</v>
      </c>
      <c r="C25" s="34">
        <v>3360</v>
      </c>
      <c r="D25" s="34">
        <v>0</v>
      </c>
      <c r="E25" s="34">
        <v>0</v>
      </c>
      <c r="F25" s="34">
        <v>7933</v>
      </c>
      <c r="G25" s="34">
        <v>7444.9999999999982</v>
      </c>
      <c r="H25" s="34">
        <v>72</v>
      </c>
      <c r="I25" s="34">
        <v>0</v>
      </c>
      <c r="J25" s="34">
        <v>315</v>
      </c>
      <c r="K25" s="34">
        <v>0</v>
      </c>
      <c r="L25" s="34">
        <v>1186</v>
      </c>
      <c r="M25" s="34">
        <v>5248.9999999999973</v>
      </c>
      <c r="N25" s="34">
        <v>0</v>
      </c>
      <c r="O25" s="34">
        <v>0</v>
      </c>
      <c r="P25" s="34">
        <v>611</v>
      </c>
      <c r="Q25" s="34">
        <v>81</v>
      </c>
      <c r="R25" s="34"/>
      <c r="S25" s="34"/>
      <c r="T25" s="33">
        <v>62</v>
      </c>
      <c r="U25" s="33">
        <v>1353</v>
      </c>
      <c r="V25" s="204">
        <v>0</v>
      </c>
      <c r="W25" s="207">
        <v>0</v>
      </c>
      <c r="X25" s="102">
        <f t="shared" si="0"/>
        <v>12922</v>
      </c>
      <c r="Y25" s="103">
        <f t="shared" si="0"/>
        <v>17487.999999999996</v>
      </c>
      <c r="Z25" s="102">
        <f t="shared" si="1"/>
        <v>11924</v>
      </c>
      <c r="AA25" s="103">
        <f t="shared" si="1"/>
        <v>17406.999999999996</v>
      </c>
    </row>
    <row r="26" spans="1:27" ht="12" customHeight="1" x14ac:dyDescent="0.2">
      <c r="A26" s="93">
        <v>21</v>
      </c>
      <c r="B26" s="35">
        <v>3410</v>
      </c>
      <c r="C26" s="35">
        <v>1699</v>
      </c>
      <c r="D26" s="35">
        <v>24</v>
      </c>
      <c r="E26" s="34">
        <v>0</v>
      </c>
      <c r="F26" s="35">
        <v>9616.0000000000073</v>
      </c>
      <c r="G26" s="35">
        <v>3316.0000000000005</v>
      </c>
      <c r="H26" s="35">
        <v>96.000000000000014</v>
      </c>
      <c r="I26" s="34">
        <v>0</v>
      </c>
      <c r="J26" s="35">
        <v>310.00000000000006</v>
      </c>
      <c r="K26" s="34">
        <v>0</v>
      </c>
      <c r="L26" s="35">
        <v>4928.0000000000009</v>
      </c>
      <c r="M26" s="35">
        <v>2029.0000000000007</v>
      </c>
      <c r="N26" s="34">
        <v>0</v>
      </c>
      <c r="O26" s="34">
        <v>0</v>
      </c>
      <c r="P26" s="35">
        <v>1092</v>
      </c>
      <c r="Q26" s="35">
        <v>137</v>
      </c>
      <c r="R26" s="35"/>
      <c r="S26" s="35"/>
      <c r="T26" s="63">
        <v>720.00000000000023</v>
      </c>
      <c r="U26" s="63">
        <v>173</v>
      </c>
      <c r="V26" s="184">
        <v>0</v>
      </c>
      <c r="W26" s="208">
        <v>0</v>
      </c>
      <c r="X26" s="104">
        <f t="shared" si="0"/>
        <v>20196.000000000007</v>
      </c>
      <c r="Y26" s="105">
        <f t="shared" si="0"/>
        <v>7354.0000000000009</v>
      </c>
      <c r="Z26" s="104">
        <f t="shared" si="1"/>
        <v>18674.000000000007</v>
      </c>
      <c r="AA26" s="105">
        <f t="shared" si="1"/>
        <v>7217.0000000000009</v>
      </c>
    </row>
    <row r="27" spans="1:27" ht="12" customHeight="1" thickBot="1" x14ac:dyDescent="0.25">
      <c r="A27" s="95" t="s">
        <v>17</v>
      </c>
      <c r="B27" s="28">
        <f>SUM(B6:B26)</f>
        <v>54606</v>
      </c>
      <c r="C27" s="28">
        <f t="shared" ref="C27:AA27" si="2">SUM(C6:C26)</f>
        <v>69488</v>
      </c>
      <c r="D27" s="28">
        <f t="shared" si="2"/>
        <v>437</v>
      </c>
      <c r="E27" s="28">
        <f t="shared" si="2"/>
        <v>192</v>
      </c>
      <c r="F27" s="28">
        <f t="shared" si="2"/>
        <v>146624</v>
      </c>
      <c r="G27" s="28">
        <f t="shared" si="2"/>
        <v>138491</v>
      </c>
      <c r="H27" s="28">
        <f t="shared" si="2"/>
        <v>2368</v>
      </c>
      <c r="I27" s="28">
        <f t="shared" si="2"/>
        <v>1787</v>
      </c>
      <c r="J27" s="28">
        <f t="shared" si="2"/>
        <v>4801</v>
      </c>
      <c r="K27" s="28">
        <f t="shared" si="2"/>
        <v>175</v>
      </c>
      <c r="L27" s="28">
        <f t="shared" si="2"/>
        <v>90443.000000000015</v>
      </c>
      <c r="M27" s="28">
        <f t="shared" si="2"/>
        <v>97190</v>
      </c>
      <c r="N27" s="28">
        <f t="shared" si="2"/>
        <v>0</v>
      </c>
      <c r="O27" s="28">
        <f t="shared" si="2"/>
        <v>370</v>
      </c>
      <c r="P27" s="191">
        <f t="shared" si="2"/>
        <v>20508</v>
      </c>
      <c r="Q27" s="191">
        <f t="shared" si="2"/>
        <v>4212</v>
      </c>
      <c r="R27" s="28">
        <f t="shared" si="2"/>
        <v>0</v>
      </c>
      <c r="S27" s="28">
        <f t="shared" si="2"/>
        <v>0</v>
      </c>
      <c r="T27" s="28">
        <f t="shared" si="2"/>
        <v>44162.000000000007</v>
      </c>
      <c r="U27" s="28">
        <f t="shared" si="2"/>
        <v>58417</v>
      </c>
      <c r="V27" s="191">
        <f t="shared" si="2"/>
        <v>0</v>
      </c>
      <c r="W27" s="192">
        <f t="shared" si="2"/>
        <v>0</v>
      </c>
      <c r="X27" s="96">
        <f t="shared" si="2"/>
        <v>363949</v>
      </c>
      <c r="Y27" s="29">
        <f t="shared" si="2"/>
        <v>370322.00000000006</v>
      </c>
      <c r="Z27" s="96">
        <f t="shared" si="2"/>
        <v>335835</v>
      </c>
      <c r="AA27" s="29">
        <f t="shared" si="2"/>
        <v>363586</v>
      </c>
    </row>
    <row r="28" spans="1:27" ht="12" customHeight="1" x14ac:dyDescent="0.2">
      <c r="A28" s="97" t="s">
        <v>18</v>
      </c>
      <c r="B28" s="37">
        <v>487</v>
      </c>
      <c r="C28" s="34">
        <v>0</v>
      </c>
      <c r="D28" s="37">
        <v>82</v>
      </c>
      <c r="E28" s="34">
        <v>0</v>
      </c>
      <c r="F28" s="37">
        <v>1507.9999999999998</v>
      </c>
      <c r="G28" s="34">
        <v>0</v>
      </c>
      <c r="H28" s="37">
        <v>34</v>
      </c>
      <c r="I28" s="34">
        <v>0</v>
      </c>
      <c r="J28" s="34">
        <v>0</v>
      </c>
      <c r="K28" s="34">
        <v>0</v>
      </c>
      <c r="L28" s="37">
        <v>6622</v>
      </c>
      <c r="M28" s="34">
        <v>0</v>
      </c>
      <c r="N28" s="34">
        <v>0</v>
      </c>
      <c r="O28" s="34">
        <v>0</v>
      </c>
      <c r="P28" s="37">
        <v>2819.0000000000005</v>
      </c>
      <c r="Q28" s="34">
        <v>0</v>
      </c>
      <c r="R28" s="37"/>
      <c r="S28" s="37"/>
      <c r="T28" s="184">
        <v>8080.9999999999991</v>
      </c>
      <c r="U28" s="34">
        <v>0</v>
      </c>
      <c r="V28" s="184">
        <v>0</v>
      </c>
      <c r="W28" s="208">
        <v>0</v>
      </c>
      <c r="X28" s="189">
        <f>SUM(B28,D28,F28,H28,J28,L28,N28,P28,T28)</f>
        <v>19633</v>
      </c>
      <c r="Y28" s="188">
        <f>SUM(C28,E28,G28,I28,K28,M28,O28,Q28,U28)</f>
        <v>0</v>
      </c>
      <c r="Z28" s="189">
        <f>SUM(B28,F28,L28,T28)</f>
        <v>16698</v>
      </c>
      <c r="AA28" s="188">
        <f>SUM(C28,G28,M28,U28)</f>
        <v>0</v>
      </c>
    </row>
    <row r="29" spans="1:27" ht="12" customHeight="1" thickBot="1" x14ac:dyDescent="0.25">
      <c r="A29" s="95" t="s">
        <v>19</v>
      </c>
      <c r="B29" s="28">
        <f>SUM(B27:B28)</f>
        <v>55093</v>
      </c>
      <c r="C29" s="28">
        <f t="shared" ref="C29:U29" si="3">SUM(C27:C28)</f>
        <v>69488</v>
      </c>
      <c r="D29" s="28">
        <f>SUM(D27:D28)</f>
        <v>519</v>
      </c>
      <c r="E29" s="28">
        <f t="shared" si="3"/>
        <v>192</v>
      </c>
      <c r="F29" s="28">
        <f t="shared" si="3"/>
        <v>148132</v>
      </c>
      <c r="G29" s="28">
        <f t="shared" si="3"/>
        <v>138491</v>
      </c>
      <c r="H29" s="28">
        <f t="shared" si="3"/>
        <v>2402</v>
      </c>
      <c r="I29" s="28">
        <f t="shared" si="3"/>
        <v>1787</v>
      </c>
      <c r="J29" s="28">
        <f t="shared" si="3"/>
        <v>4801</v>
      </c>
      <c r="K29" s="28">
        <f t="shared" si="3"/>
        <v>175</v>
      </c>
      <c r="L29" s="28">
        <f t="shared" si="3"/>
        <v>97065.000000000015</v>
      </c>
      <c r="M29" s="28">
        <f t="shared" si="3"/>
        <v>97190</v>
      </c>
      <c r="N29" s="28">
        <f t="shared" si="3"/>
        <v>0</v>
      </c>
      <c r="O29" s="28">
        <f t="shared" si="3"/>
        <v>370</v>
      </c>
      <c r="P29" s="28">
        <f t="shared" si="3"/>
        <v>23327</v>
      </c>
      <c r="Q29" s="28">
        <f t="shared" si="3"/>
        <v>4212</v>
      </c>
      <c r="R29" s="28">
        <v>0</v>
      </c>
      <c r="S29" s="28">
        <f>SUM(S27:S28)</f>
        <v>0</v>
      </c>
      <c r="T29" s="28">
        <f>SUM(T27:T28)</f>
        <v>52243.000000000007</v>
      </c>
      <c r="U29" s="191">
        <f t="shared" si="3"/>
        <v>58417</v>
      </c>
      <c r="V29" s="191">
        <f>SUM(V27:V28)</f>
        <v>0</v>
      </c>
      <c r="W29" s="192">
        <f>SUM(W27:W28)</f>
        <v>0</v>
      </c>
      <c r="X29" s="96">
        <f>SUM(B29,D29,F29,H29,J29,L29,N29,P29,T29)</f>
        <v>383582</v>
      </c>
      <c r="Y29" s="193">
        <f>SUM(C29,E29,G29,I29,K29,M29,O29,Q29,U29)</f>
        <v>370322</v>
      </c>
      <c r="Z29" s="96">
        <f>SUM(B29,F29,L29,T29)</f>
        <v>352533</v>
      </c>
      <c r="AA29" s="193">
        <f>SUM(C29,G29,M29,U29)</f>
        <v>363586</v>
      </c>
    </row>
    <row r="30" spans="1:27" ht="12" customHeight="1" x14ac:dyDescent="0.2">
      <c r="A30" s="246" t="s">
        <v>270</v>
      </c>
      <c r="B30" s="232"/>
      <c r="C30" s="232"/>
      <c r="D30" s="232"/>
      <c r="E30" s="232"/>
      <c r="F30" s="232"/>
      <c r="G30" s="232"/>
      <c r="H30" s="232"/>
      <c r="I30" s="232"/>
      <c r="J30" s="232"/>
      <c r="K30" s="232"/>
      <c r="L30" s="232"/>
      <c r="M30" s="232"/>
      <c r="N30" s="232"/>
      <c r="O30" s="232"/>
      <c r="P30" s="232"/>
      <c r="Q30" s="232"/>
      <c r="R30" s="19"/>
      <c r="S30" s="19"/>
      <c r="T30" s="19"/>
      <c r="U30" s="19"/>
      <c r="V30" s="19"/>
      <c r="W30" s="19"/>
      <c r="X30" s="179"/>
      <c r="Y30" s="179"/>
      <c r="Z30" s="179"/>
      <c r="AA30" s="19"/>
    </row>
    <row r="31" spans="1:27" ht="12" customHeight="1" x14ac:dyDescent="0.2">
      <c r="A31" s="77" t="s">
        <v>258</v>
      </c>
      <c r="D31" s="100"/>
    </row>
    <row r="32" spans="1:27" ht="12" customHeight="1" x14ac:dyDescent="0.2">
      <c r="B32" s="113"/>
      <c r="C32" s="114"/>
      <c r="D32" s="113"/>
      <c r="E32" s="114"/>
      <c r="F32" s="113"/>
      <c r="G32" s="114"/>
      <c r="H32" s="113"/>
      <c r="I32" s="114"/>
      <c r="J32" s="114"/>
      <c r="K32" s="114"/>
      <c r="L32" s="113"/>
      <c r="M32" s="114"/>
      <c r="N32" s="114"/>
      <c r="O32" s="114"/>
      <c r="P32" s="113"/>
      <c r="Q32" s="114"/>
      <c r="R32" s="114"/>
      <c r="S32" s="114"/>
      <c r="T32" s="113"/>
      <c r="U32" s="113"/>
      <c r="V32" s="113"/>
      <c r="W32" s="113"/>
    </row>
    <row r="33" spans="1:27" ht="25.5" customHeight="1" thickBot="1" x14ac:dyDescent="0.35">
      <c r="A33" s="53" t="s">
        <v>259</v>
      </c>
    </row>
    <row r="34" spans="1:27"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3" t="s">
        <v>64</v>
      </c>
      <c r="S34" s="443"/>
      <c r="T34" s="402" t="s">
        <v>12</v>
      </c>
      <c r="U34" s="402"/>
      <c r="V34" s="403" t="s">
        <v>13</v>
      </c>
      <c r="W34" s="445"/>
      <c r="X34" s="417" t="s">
        <v>19</v>
      </c>
      <c r="Y34" s="403"/>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124" t="s">
        <v>10</v>
      </c>
      <c r="X35" s="57" t="s">
        <v>9</v>
      </c>
      <c r="Y35" s="124" t="s">
        <v>10</v>
      </c>
      <c r="Z35" s="57" t="s">
        <v>9</v>
      </c>
      <c r="AA35" s="56" t="s">
        <v>10</v>
      </c>
    </row>
    <row r="36" spans="1:27" ht="12" customHeight="1" x14ac:dyDescent="0.2">
      <c r="A36" s="92">
        <v>1</v>
      </c>
      <c r="B36" s="34">
        <v>4048.0000000000014</v>
      </c>
      <c r="C36" s="34">
        <v>4184.0000000000018</v>
      </c>
      <c r="D36" s="34">
        <v>30</v>
      </c>
      <c r="E36" s="34">
        <v>0</v>
      </c>
      <c r="F36" s="34">
        <v>9190.9999999999909</v>
      </c>
      <c r="G36" s="34">
        <v>8002</v>
      </c>
      <c r="H36" s="34">
        <v>124.99999999999999</v>
      </c>
      <c r="I36" s="34">
        <v>70</v>
      </c>
      <c r="J36" s="34">
        <v>567.00000000000011</v>
      </c>
      <c r="K36" s="34">
        <v>0</v>
      </c>
      <c r="L36" s="34">
        <v>8490.0000000000036</v>
      </c>
      <c r="M36" s="34">
        <v>7039.0000000000018</v>
      </c>
      <c r="N36" s="34">
        <v>0</v>
      </c>
      <c r="O36" s="34">
        <v>132</v>
      </c>
      <c r="P36" s="34">
        <v>2986</v>
      </c>
      <c r="Q36" s="34">
        <v>313.00000000000006</v>
      </c>
      <c r="R36" s="34"/>
      <c r="S36" s="34"/>
      <c r="T36" s="34">
        <v>4705</v>
      </c>
      <c r="U36" s="34">
        <v>13929.999999999998</v>
      </c>
      <c r="V36" s="204"/>
      <c r="W36" s="207"/>
      <c r="X36" s="102">
        <f t="shared" ref="X36:Y50" si="4">+B36+D36+F36+H36+J36+L36+N36+P36+T36</f>
        <v>30141.999999999996</v>
      </c>
      <c r="Y36" s="115">
        <f t="shared" si="4"/>
        <v>33670</v>
      </c>
      <c r="Z36" s="102">
        <f t="shared" ref="Z36:AA50" si="5">+B36+F36+L36+T36</f>
        <v>26433.999999999996</v>
      </c>
      <c r="AA36" s="103">
        <f t="shared" si="5"/>
        <v>33155</v>
      </c>
    </row>
    <row r="37" spans="1:27" ht="12" customHeight="1" x14ac:dyDescent="0.2">
      <c r="A37" s="92">
        <v>2</v>
      </c>
      <c r="B37" s="34">
        <v>1187.9999999999998</v>
      </c>
      <c r="C37" s="34">
        <v>3744.9999999999986</v>
      </c>
      <c r="D37" s="34">
        <v>0</v>
      </c>
      <c r="E37" s="34">
        <v>0</v>
      </c>
      <c r="F37" s="34">
        <v>3403.9999999999991</v>
      </c>
      <c r="G37" s="34">
        <v>6558.0000000000027</v>
      </c>
      <c r="H37" s="34">
        <v>59</v>
      </c>
      <c r="I37" s="34">
        <v>97</v>
      </c>
      <c r="J37" s="34">
        <v>147</v>
      </c>
      <c r="K37" s="34">
        <v>0</v>
      </c>
      <c r="L37" s="34">
        <v>2718</v>
      </c>
      <c r="M37" s="34">
        <v>3646</v>
      </c>
      <c r="N37" s="34">
        <v>0</v>
      </c>
      <c r="O37" s="34">
        <v>0</v>
      </c>
      <c r="P37" s="34">
        <v>841.00000000000023</v>
      </c>
      <c r="Q37" s="34">
        <v>508</v>
      </c>
      <c r="R37" s="34"/>
      <c r="S37" s="34"/>
      <c r="T37" s="34">
        <v>2293</v>
      </c>
      <c r="U37" s="34">
        <v>2302</v>
      </c>
      <c r="V37" s="204"/>
      <c r="W37" s="207"/>
      <c r="X37" s="102">
        <f t="shared" si="4"/>
        <v>10650</v>
      </c>
      <c r="Y37" s="115">
        <f t="shared" si="4"/>
        <v>16856</v>
      </c>
      <c r="Z37" s="102">
        <f t="shared" si="5"/>
        <v>9603</v>
      </c>
      <c r="AA37" s="103">
        <f t="shared" si="5"/>
        <v>16251.000000000002</v>
      </c>
    </row>
    <row r="38" spans="1:27" ht="12" customHeight="1" x14ac:dyDescent="0.2">
      <c r="A38" s="93">
        <v>3</v>
      </c>
      <c r="B38" s="35">
        <v>2950.9999999999995</v>
      </c>
      <c r="C38" s="35">
        <v>4014</v>
      </c>
      <c r="D38" s="35">
        <v>35</v>
      </c>
      <c r="E38" s="35">
        <v>67</v>
      </c>
      <c r="F38" s="35">
        <v>9466.0000000000018</v>
      </c>
      <c r="G38" s="35">
        <v>8572.9999999999964</v>
      </c>
      <c r="H38" s="35">
        <v>63</v>
      </c>
      <c r="I38" s="35">
        <v>189.00000000000003</v>
      </c>
      <c r="J38" s="35">
        <v>505.99999999999989</v>
      </c>
      <c r="K38" s="35">
        <v>0</v>
      </c>
      <c r="L38" s="35">
        <v>8550.0000000000036</v>
      </c>
      <c r="M38" s="35">
        <v>5951.9999999999973</v>
      </c>
      <c r="N38" s="35">
        <v>0</v>
      </c>
      <c r="O38" s="35">
        <v>53</v>
      </c>
      <c r="P38" s="35">
        <v>2645</v>
      </c>
      <c r="Q38" s="35">
        <v>406.99999999999994</v>
      </c>
      <c r="R38" s="35"/>
      <c r="S38" s="35"/>
      <c r="T38" s="35">
        <v>13261.000000000007</v>
      </c>
      <c r="U38" s="35">
        <v>16279.999999999998</v>
      </c>
      <c r="V38" s="184"/>
      <c r="W38" s="208"/>
      <c r="X38" s="104">
        <f t="shared" si="4"/>
        <v>37477.000000000015</v>
      </c>
      <c r="Y38" s="116">
        <f t="shared" si="4"/>
        <v>35534.999999999993</v>
      </c>
      <c r="Z38" s="104">
        <f t="shared" si="5"/>
        <v>34228.000000000015</v>
      </c>
      <c r="AA38" s="105">
        <f t="shared" si="5"/>
        <v>34818.999999999993</v>
      </c>
    </row>
    <row r="39" spans="1:27" ht="12" customHeight="1" x14ac:dyDescent="0.2">
      <c r="A39" s="94">
        <v>4</v>
      </c>
      <c r="B39" s="36">
        <v>7325.9999999999964</v>
      </c>
      <c r="C39" s="36">
        <v>3497.9999999999986</v>
      </c>
      <c r="D39" s="36">
        <v>33</v>
      </c>
      <c r="E39" s="36">
        <v>2</v>
      </c>
      <c r="F39" s="36">
        <v>19010.999999999964</v>
      </c>
      <c r="G39" s="36">
        <v>8113.0000000000036</v>
      </c>
      <c r="H39" s="36">
        <v>374.99999999999994</v>
      </c>
      <c r="I39" s="36">
        <v>57.999999999999993</v>
      </c>
      <c r="J39" s="36">
        <v>691.99999999999977</v>
      </c>
      <c r="K39" s="34">
        <v>0</v>
      </c>
      <c r="L39" s="36">
        <v>10187.000000000005</v>
      </c>
      <c r="M39" s="36">
        <v>4872.0000000000018</v>
      </c>
      <c r="N39" s="34">
        <v>0</v>
      </c>
      <c r="O39" s="34">
        <v>0</v>
      </c>
      <c r="P39" s="36">
        <v>2546.9999999999991</v>
      </c>
      <c r="Q39" s="36">
        <v>477.99999999999994</v>
      </c>
      <c r="R39" s="36"/>
      <c r="S39" s="36"/>
      <c r="T39" s="36">
        <v>1736</v>
      </c>
      <c r="U39" s="36">
        <v>142</v>
      </c>
      <c r="V39" s="206"/>
      <c r="W39" s="210"/>
      <c r="X39" s="102">
        <f t="shared" si="4"/>
        <v>41906.999999999964</v>
      </c>
      <c r="Y39" s="115">
        <f t="shared" si="4"/>
        <v>17163.000000000004</v>
      </c>
      <c r="Z39" s="102">
        <f t="shared" si="5"/>
        <v>38259.999999999964</v>
      </c>
      <c r="AA39" s="103">
        <f t="shared" si="5"/>
        <v>16625.000000000004</v>
      </c>
    </row>
    <row r="40" spans="1:27" ht="12" customHeight="1" x14ac:dyDescent="0.2">
      <c r="A40" s="92">
        <v>5</v>
      </c>
      <c r="B40" s="34">
        <v>2900.0000000000005</v>
      </c>
      <c r="C40" s="34">
        <v>3507.9999999999986</v>
      </c>
      <c r="D40" s="34">
        <v>0</v>
      </c>
      <c r="E40" s="34">
        <v>24</v>
      </c>
      <c r="F40" s="34">
        <v>6435.0000000000009</v>
      </c>
      <c r="G40" s="34">
        <v>7482.9999999999991</v>
      </c>
      <c r="H40" s="34">
        <v>0</v>
      </c>
      <c r="I40" s="34">
        <v>308</v>
      </c>
      <c r="J40" s="34">
        <v>275.99999999999989</v>
      </c>
      <c r="K40" s="34">
        <v>0</v>
      </c>
      <c r="L40" s="34">
        <v>4850</v>
      </c>
      <c r="M40" s="34">
        <v>7976.0000000000036</v>
      </c>
      <c r="N40" s="34">
        <v>0</v>
      </c>
      <c r="O40" s="34">
        <v>21</v>
      </c>
      <c r="P40" s="34">
        <v>1641</v>
      </c>
      <c r="Q40" s="34">
        <v>301.00000000000006</v>
      </c>
      <c r="R40" s="34"/>
      <c r="S40" s="34"/>
      <c r="T40" s="34">
        <v>1768.0000000000002</v>
      </c>
      <c r="U40" s="34">
        <v>5048.0000000000027</v>
      </c>
      <c r="V40" s="204"/>
      <c r="W40" s="207"/>
      <c r="X40" s="102">
        <f t="shared" si="4"/>
        <v>17870.000000000004</v>
      </c>
      <c r="Y40" s="115">
        <f t="shared" si="4"/>
        <v>24669.000000000004</v>
      </c>
      <c r="Z40" s="102">
        <f t="shared" si="5"/>
        <v>15953.000000000002</v>
      </c>
      <c r="AA40" s="103">
        <f t="shared" si="5"/>
        <v>24015.000000000004</v>
      </c>
    </row>
    <row r="41" spans="1:27" ht="12" customHeight="1" x14ac:dyDescent="0.2">
      <c r="A41" s="93">
        <v>6</v>
      </c>
      <c r="B41" s="35">
        <v>2750.9999999999995</v>
      </c>
      <c r="C41" s="35">
        <v>4282.9999999999964</v>
      </c>
      <c r="D41" s="35">
        <v>27</v>
      </c>
      <c r="E41" s="35">
        <v>26</v>
      </c>
      <c r="F41" s="35">
        <v>6522.0000000000018</v>
      </c>
      <c r="G41" s="35">
        <v>9067.0000000000055</v>
      </c>
      <c r="H41" s="35">
        <v>55</v>
      </c>
      <c r="I41" s="35">
        <v>160.00000000000003</v>
      </c>
      <c r="J41" s="35">
        <v>81</v>
      </c>
      <c r="K41" s="34">
        <v>0</v>
      </c>
      <c r="L41" s="35">
        <v>6407.9999999999927</v>
      </c>
      <c r="M41" s="35">
        <v>6296.9999999999982</v>
      </c>
      <c r="N41" s="35">
        <v>0</v>
      </c>
      <c r="O41" s="35">
        <v>0</v>
      </c>
      <c r="P41" s="35">
        <v>1186.9999999999998</v>
      </c>
      <c r="Q41" s="35">
        <v>163</v>
      </c>
      <c r="R41" s="35"/>
      <c r="S41" s="35"/>
      <c r="T41" s="35">
        <v>5519</v>
      </c>
      <c r="U41" s="35">
        <v>2591.9999999999995</v>
      </c>
      <c r="V41" s="184"/>
      <c r="W41" s="208"/>
      <c r="X41" s="104">
        <f t="shared" si="4"/>
        <v>22549.999999999993</v>
      </c>
      <c r="Y41" s="116">
        <f t="shared" si="4"/>
        <v>22588</v>
      </c>
      <c r="Z41" s="104">
        <f t="shared" si="5"/>
        <v>21199.999999999993</v>
      </c>
      <c r="AA41" s="105">
        <f t="shared" si="5"/>
        <v>22239</v>
      </c>
    </row>
    <row r="42" spans="1:27" ht="12" customHeight="1" x14ac:dyDescent="0.2">
      <c r="A42" s="94">
        <v>7</v>
      </c>
      <c r="B42" s="36">
        <v>3666</v>
      </c>
      <c r="C42" s="36">
        <v>4334.0000000000018</v>
      </c>
      <c r="D42" s="36">
        <v>8</v>
      </c>
      <c r="E42" s="34">
        <v>0</v>
      </c>
      <c r="F42" s="36">
        <v>10926.000000000016</v>
      </c>
      <c r="G42" s="36">
        <v>9163.9999999999982</v>
      </c>
      <c r="H42" s="36">
        <v>179.00000000000003</v>
      </c>
      <c r="I42" s="36">
        <v>53</v>
      </c>
      <c r="J42" s="36">
        <v>408.99999999999989</v>
      </c>
      <c r="K42" s="36">
        <v>58</v>
      </c>
      <c r="L42" s="36">
        <v>6041.9999999999982</v>
      </c>
      <c r="M42" s="36">
        <v>5146</v>
      </c>
      <c r="N42" s="34">
        <v>0</v>
      </c>
      <c r="O42" s="34">
        <v>0</v>
      </c>
      <c r="P42" s="36">
        <v>1378</v>
      </c>
      <c r="Q42" s="36">
        <v>571</v>
      </c>
      <c r="R42" s="36"/>
      <c r="S42" s="36"/>
      <c r="T42" s="36">
        <v>1284</v>
      </c>
      <c r="U42" s="36">
        <v>3043.0000000000005</v>
      </c>
      <c r="V42" s="206"/>
      <c r="W42" s="210"/>
      <c r="X42" s="102">
        <f t="shared" si="4"/>
        <v>23892.000000000015</v>
      </c>
      <c r="Y42" s="115">
        <f t="shared" si="4"/>
        <v>22369</v>
      </c>
      <c r="Z42" s="102">
        <f t="shared" si="5"/>
        <v>21918.000000000015</v>
      </c>
      <c r="AA42" s="103">
        <f t="shared" si="5"/>
        <v>21687</v>
      </c>
    </row>
    <row r="43" spans="1:27" ht="12" customHeight="1" x14ac:dyDescent="0.2">
      <c r="A43" s="92">
        <v>8</v>
      </c>
      <c r="B43" s="34">
        <v>8964.9999999999964</v>
      </c>
      <c r="C43" s="34">
        <v>3515.9999999999995</v>
      </c>
      <c r="D43" s="34">
        <v>41</v>
      </c>
      <c r="E43" s="34">
        <v>0</v>
      </c>
      <c r="F43" s="34">
        <v>18925.999999999985</v>
      </c>
      <c r="G43" s="34">
        <v>8179</v>
      </c>
      <c r="H43" s="34">
        <v>285.00000000000006</v>
      </c>
      <c r="I43" s="34">
        <v>0</v>
      </c>
      <c r="J43" s="34">
        <v>731.00000000000011</v>
      </c>
      <c r="K43" s="34">
        <v>50</v>
      </c>
      <c r="L43" s="34">
        <v>8296</v>
      </c>
      <c r="M43" s="34">
        <v>5300.0000000000009</v>
      </c>
      <c r="N43" s="34">
        <v>0</v>
      </c>
      <c r="O43" s="34">
        <v>0</v>
      </c>
      <c r="P43" s="34">
        <v>1959.0000000000005</v>
      </c>
      <c r="Q43" s="34">
        <v>349.99999999999994</v>
      </c>
      <c r="R43" s="34"/>
      <c r="S43" s="34"/>
      <c r="T43" s="34">
        <v>1626</v>
      </c>
      <c r="U43" s="34">
        <v>1068</v>
      </c>
      <c r="V43" s="204"/>
      <c r="W43" s="207"/>
      <c r="X43" s="102">
        <f t="shared" si="4"/>
        <v>40828.999999999985</v>
      </c>
      <c r="Y43" s="115">
        <f t="shared" si="4"/>
        <v>18463</v>
      </c>
      <c r="Z43" s="102">
        <f t="shared" si="5"/>
        <v>37812.999999999985</v>
      </c>
      <c r="AA43" s="103">
        <f t="shared" si="5"/>
        <v>18063</v>
      </c>
    </row>
    <row r="44" spans="1:27" ht="12" customHeight="1" x14ac:dyDescent="0.2">
      <c r="A44" s="93">
        <v>9</v>
      </c>
      <c r="B44" s="35">
        <v>2751.0000000000014</v>
      </c>
      <c r="C44" s="35">
        <v>4859.9999999999973</v>
      </c>
      <c r="D44" s="34">
        <v>0</v>
      </c>
      <c r="E44" s="35">
        <v>0</v>
      </c>
      <c r="F44" s="35">
        <v>12373.000000000005</v>
      </c>
      <c r="G44" s="35">
        <v>10528.999999999996</v>
      </c>
      <c r="H44" s="34">
        <v>0</v>
      </c>
      <c r="I44" s="35">
        <v>0</v>
      </c>
      <c r="J44" s="35">
        <v>303.00000000000006</v>
      </c>
      <c r="K44" s="35">
        <v>0</v>
      </c>
      <c r="L44" s="35">
        <v>6972.0000000000036</v>
      </c>
      <c r="M44" s="35">
        <v>8066.0000000000018</v>
      </c>
      <c r="N44" s="35">
        <v>0</v>
      </c>
      <c r="O44" s="35">
        <v>0</v>
      </c>
      <c r="P44" s="35">
        <v>1098</v>
      </c>
      <c r="Q44" s="35">
        <v>170.00000000000003</v>
      </c>
      <c r="R44" s="35"/>
      <c r="S44" s="35"/>
      <c r="T44" s="35">
        <v>380</v>
      </c>
      <c r="U44" s="35">
        <v>1195.0000000000002</v>
      </c>
      <c r="V44" s="184"/>
      <c r="W44" s="208"/>
      <c r="X44" s="104">
        <f t="shared" si="4"/>
        <v>23877.000000000011</v>
      </c>
      <c r="Y44" s="116">
        <f t="shared" si="4"/>
        <v>24819.999999999993</v>
      </c>
      <c r="Z44" s="104">
        <f t="shared" si="5"/>
        <v>22476.000000000011</v>
      </c>
      <c r="AA44" s="105">
        <f t="shared" si="5"/>
        <v>24649.999999999993</v>
      </c>
    </row>
    <row r="45" spans="1:27" ht="12" customHeight="1" x14ac:dyDescent="0.2">
      <c r="A45" s="94">
        <v>10</v>
      </c>
      <c r="B45" s="36">
        <v>3540.9999999999982</v>
      </c>
      <c r="C45" s="36">
        <v>3536.0000000000009</v>
      </c>
      <c r="D45" s="36">
        <v>189</v>
      </c>
      <c r="E45" s="34">
        <v>0</v>
      </c>
      <c r="F45" s="36">
        <v>10570.000000000002</v>
      </c>
      <c r="G45" s="36">
        <v>7742.9999999999982</v>
      </c>
      <c r="H45" s="36">
        <v>380</v>
      </c>
      <c r="I45" s="34">
        <v>0</v>
      </c>
      <c r="J45" s="36">
        <v>171</v>
      </c>
      <c r="K45" s="34">
        <v>0</v>
      </c>
      <c r="L45" s="36">
        <v>5991.9999999999991</v>
      </c>
      <c r="M45" s="36">
        <v>6024</v>
      </c>
      <c r="N45" s="34">
        <v>0</v>
      </c>
      <c r="O45" s="34">
        <v>0</v>
      </c>
      <c r="P45" s="36">
        <v>1216.0000000000002</v>
      </c>
      <c r="Q45" s="36">
        <v>116.00000000000001</v>
      </c>
      <c r="R45" s="36"/>
      <c r="S45" s="36"/>
      <c r="T45" s="36">
        <v>334</v>
      </c>
      <c r="U45" s="36">
        <v>1080</v>
      </c>
      <c r="V45" s="206"/>
      <c r="W45" s="210"/>
      <c r="X45" s="102">
        <f t="shared" si="4"/>
        <v>22393</v>
      </c>
      <c r="Y45" s="115">
        <f t="shared" si="4"/>
        <v>18499</v>
      </c>
      <c r="Z45" s="102">
        <f t="shared" si="5"/>
        <v>20437</v>
      </c>
      <c r="AA45" s="103">
        <f t="shared" si="5"/>
        <v>18383</v>
      </c>
    </row>
    <row r="46" spans="1:27" ht="12" customHeight="1" x14ac:dyDescent="0.2">
      <c r="A46" s="92">
        <v>11</v>
      </c>
      <c r="B46" s="34">
        <v>2954.0000000000005</v>
      </c>
      <c r="C46" s="34">
        <v>4851.0000000000027</v>
      </c>
      <c r="D46" s="34">
        <v>25</v>
      </c>
      <c r="E46" s="34">
        <v>0</v>
      </c>
      <c r="F46" s="34">
        <v>10071.000000000009</v>
      </c>
      <c r="G46" s="34">
        <v>10026.000000000002</v>
      </c>
      <c r="H46" s="34">
        <v>231</v>
      </c>
      <c r="I46" s="34">
        <v>39</v>
      </c>
      <c r="J46" s="34">
        <v>367.99999999999994</v>
      </c>
      <c r="K46" s="34">
        <v>20</v>
      </c>
      <c r="L46" s="34">
        <v>4320.0000000000027</v>
      </c>
      <c r="M46" s="34">
        <v>6869.9999999999973</v>
      </c>
      <c r="N46" s="34">
        <v>0</v>
      </c>
      <c r="O46" s="34">
        <v>0</v>
      </c>
      <c r="P46" s="34">
        <v>882</v>
      </c>
      <c r="Q46" s="34">
        <v>72</v>
      </c>
      <c r="R46" s="34"/>
      <c r="S46" s="34"/>
      <c r="T46" s="34">
        <v>617</v>
      </c>
      <c r="U46" s="34">
        <v>668.00000000000011</v>
      </c>
      <c r="V46" s="204"/>
      <c r="W46" s="207"/>
      <c r="X46" s="102">
        <f t="shared" si="4"/>
        <v>19468.000000000011</v>
      </c>
      <c r="Y46" s="115">
        <f t="shared" si="4"/>
        <v>22546</v>
      </c>
      <c r="Z46" s="102">
        <f t="shared" si="5"/>
        <v>17962.000000000011</v>
      </c>
      <c r="AA46" s="103">
        <f t="shared" si="5"/>
        <v>22415</v>
      </c>
    </row>
    <row r="47" spans="1:27" ht="12" customHeight="1" x14ac:dyDescent="0.2">
      <c r="A47" s="93">
        <v>12</v>
      </c>
      <c r="B47" s="35">
        <v>3697.9999999999995</v>
      </c>
      <c r="C47" s="35">
        <v>5812.0000000000018</v>
      </c>
      <c r="D47" s="35">
        <v>19</v>
      </c>
      <c r="E47" s="35">
        <v>24</v>
      </c>
      <c r="F47" s="35">
        <v>9219.0000000000018</v>
      </c>
      <c r="G47" s="35">
        <v>10293.000000000007</v>
      </c>
      <c r="H47" s="35">
        <v>125.00000000000003</v>
      </c>
      <c r="I47" s="35">
        <v>250</v>
      </c>
      <c r="J47" s="35">
        <v>122.00000000000001</v>
      </c>
      <c r="K47" s="34">
        <v>0</v>
      </c>
      <c r="L47" s="35">
        <v>4276.0000000000009</v>
      </c>
      <c r="M47" s="35">
        <v>7102.9999999999991</v>
      </c>
      <c r="N47" s="35">
        <v>0</v>
      </c>
      <c r="O47" s="35">
        <v>38</v>
      </c>
      <c r="P47" s="35">
        <v>550</v>
      </c>
      <c r="Q47" s="35">
        <v>418</v>
      </c>
      <c r="R47" s="35"/>
      <c r="S47" s="35"/>
      <c r="T47" s="35">
        <v>882.99999999999977</v>
      </c>
      <c r="U47" s="35">
        <v>1265.0000000000002</v>
      </c>
      <c r="V47" s="184"/>
      <c r="W47" s="208"/>
      <c r="X47" s="104">
        <f t="shared" si="4"/>
        <v>18892.000000000004</v>
      </c>
      <c r="Y47" s="116">
        <f t="shared" si="4"/>
        <v>25203.000000000007</v>
      </c>
      <c r="Z47" s="104">
        <f t="shared" si="5"/>
        <v>18076.000000000004</v>
      </c>
      <c r="AA47" s="105">
        <f t="shared" si="5"/>
        <v>24473.000000000007</v>
      </c>
    </row>
    <row r="48" spans="1:27" ht="12" customHeight="1" x14ac:dyDescent="0.2">
      <c r="A48" s="94">
        <v>13</v>
      </c>
      <c r="B48" s="36">
        <v>2500</v>
      </c>
      <c r="C48" s="36">
        <v>9212</v>
      </c>
      <c r="D48" s="34">
        <v>0</v>
      </c>
      <c r="E48" s="34">
        <v>0</v>
      </c>
      <c r="F48" s="36">
        <v>6215</v>
      </c>
      <c r="G48" s="36">
        <v>17257.000000000004</v>
      </c>
      <c r="H48" s="36">
        <v>74</v>
      </c>
      <c r="I48" s="36">
        <v>110</v>
      </c>
      <c r="J48" s="36">
        <v>112</v>
      </c>
      <c r="K48" s="36">
        <v>24</v>
      </c>
      <c r="L48" s="36">
        <v>5610.0000000000036</v>
      </c>
      <c r="M48" s="36">
        <v>12872.999999999987</v>
      </c>
      <c r="N48" s="34">
        <v>0</v>
      </c>
      <c r="O48" s="34">
        <v>0</v>
      </c>
      <c r="P48" s="36">
        <v>554</v>
      </c>
      <c r="Q48" s="36">
        <v>184</v>
      </c>
      <c r="R48" s="36"/>
      <c r="S48" s="36"/>
      <c r="T48" s="36">
        <v>4201</v>
      </c>
      <c r="U48" s="36">
        <v>4796.0000000000009</v>
      </c>
      <c r="V48" s="206"/>
      <c r="W48" s="210"/>
      <c r="X48" s="102">
        <f t="shared" si="4"/>
        <v>19266.000000000004</v>
      </c>
      <c r="Y48" s="115">
        <f t="shared" si="4"/>
        <v>44455.999999999993</v>
      </c>
      <c r="Z48" s="102">
        <f t="shared" si="5"/>
        <v>18526.000000000004</v>
      </c>
      <c r="AA48" s="103">
        <f t="shared" si="5"/>
        <v>44137.999999999993</v>
      </c>
    </row>
    <row r="49" spans="1:27" ht="12" customHeight="1" x14ac:dyDescent="0.2">
      <c r="A49" s="92">
        <v>14</v>
      </c>
      <c r="B49" s="34">
        <v>3142.9999999999982</v>
      </c>
      <c r="C49" s="34">
        <v>6745.9999999999955</v>
      </c>
      <c r="D49" s="34">
        <v>30</v>
      </c>
      <c r="E49" s="34">
        <v>44</v>
      </c>
      <c r="F49" s="34">
        <v>7035.0000000000009</v>
      </c>
      <c r="G49" s="34">
        <v>11380.000000000002</v>
      </c>
      <c r="H49" s="34">
        <v>363.99999999999983</v>
      </c>
      <c r="I49" s="34">
        <v>181</v>
      </c>
      <c r="J49" s="34">
        <v>142</v>
      </c>
      <c r="K49" s="34">
        <v>23</v>
      </c>
      <c r="L49" s="34">
        <v>4135.9999999999991</v>
      </c>
      <c r="M49" s="34">
        <v>6528.0000000000036</v>
      </c>
      <c r="N49" s="34">
        <v>0</v>
      </c>
      <c r="O49" s="34">
        <v>74</v>
      </c>
      <c r="P49" s="34">
        <v>367.00000000000006</v>
      </c>
      <c r="Q49" s="34">
        <v>64</v>
      </c>
      <c r="R49" s="34"/>
      <c r="S49" s="34"/>
      <c r="T49" s="34">
        <v>5164.0000000000009</v>
      </c>
      <c r="U49" s="34">
        <v>2908.9999999999995</v>
      </c>
      <c r="V49" s="204"/>
      <c r="W49" s="207"/>
      <c r="X49" s="102">
        <f t="shared" si="4"/>
        <v>20381</v>
      </c>
      <c r="Y49" s="115">
        <f t="shared" si="4"/>
        <v>27949</v>
      </c>
      <c r="Z49" s="102">
        <f t="shared" si="5"/>
        <v>19478</v>
      </c>
      <c r="AA49" s="103">
        <f t="shared" si="5"/>
        <v>27563</v>
      </c>
    </row>
    <row r="50" spans="1:27" ht="12" customHeight="1" x14ac:dyDescent="0.2">
      <c r="A50" s="93">
        <v>15</v>
      </c>
      <c r="B50" s="35">
        <v>2224.0000000000009</v>
      </c>
      <c r="C50" s="35">
        <v>3388.9999999999991</v>
      </c>
      <c r="D50" s="34">
        <v>0</v>
      </c>
      <c r="E50" s="35">
        <v>5</v>
      </c>
      <c r="F50" s="35">
        <v>7259.9999999999945</v>
      </c>
      <c r="G50" s="35">
        <v>6123.9999999999991</v>
      </c>
      <c r="H50" s="35">
        <v>53</v>
      </c>
      <c r="I50" s="35">
        <v>272</v>
      </c>
      <c r="J50" s="35">
        <v>174.00000000000003</v>
      </c>
      <c r="K50" s="34">
        <v>0</v>
      </c>
      <c r="L50" s="35">
        <v>3596.0000000000018</v>
      </c>
      <c r="M50" s="35">
        <v>3498</v>
      </c>
      <c r="N50" s="34">
        <v>0</v>
      </c>
      <c r="O50" s="35">
        <v>52</v>
      </c>
      <c r="P50" s="35">
        <v>657</v>
      </c>
      <c r="Q50" s="35">
        <v>96.999999999999986</v>
      </c>
      <c r="R50" s="35"/>
      <c r="S50" s="35"/>
      <c r="T50" s="35">
        <v>391</v>
      </c>
      <c r="U50" s="35">
        <v>2099</v>
      </c>
      <c r="V50" s="184"/>
      <c r="W50" s="208"/>
      <c r="X50" s="102">
        <f t="shared" si="4"/>
        <v>14354.999999999998</v>
      </c>
      <c r="Y50" s="115">
        <f t="shared" si="4"/>
        <v>15535.999999999998</v>
      </c>
      <c r="Z50" s="102">
        <f t="shared" si="5"/>
        <v>13470.999999999998</v>
      </c>
      <c r="AA50" s="103">
        <f t="shared" si="5"/>
        <v>15109.999999999998</v>
      </c>
    </row>
    <row r="51" spans="1:27" ht="12" customHeight="1" thickBot="1" x14ac:dyDescent="0.25">
      <c r="A51" s="95" t="s">
        <v>17</v>
      </c>
      <c r="B51" s="28">
        <f t="shared" ref="B51:U51" si="6">SUM(B36:B50)</f>
        <v>54605.999999999993</v>
      </c>
      <c r="C51" s="28">
        <f t="shared" si="6"/>
        <v>69487.999999999985</v>
      </c>
      <c r="D51" s="28">
        <f t="shared" si="6"/>
        <v>437</v>
      </c>
      <c r="E51" s="28">
        <f t="shared" si="6"/>
        <v>192</v>
      </c>
      <c r="F51" s="28">
        <f t="shared" si="6"/>
        <v>146623.99999999997</v>
      </c>
      <c r="G51" s="28">
        <f t="shared" si="6"/>
        <v>138491</v>
      </c>
      <c r="H51" s="28">
        <f t="shared" si="6"/>
        <v>2368</v>
      </c>
      <c r="I51" s="28">
        <f t="shared" si="6"/>
        <v>1787</v>
      </c>
      <c r="J51" s="28">
        <f t="shared" si="6"/>
        <v>4800.9999999999991</v>
      </c>
      <c r="K51" s="28">
        <f t="shared" si="6"/>
        <v>175</v>
      </c>
      <c r="L51" s="28">
        <f t="shared" si="6"/>
        <v>90443.000000000015</v>
      </c>
      <c r="M51" s="28">
        <f t="shared" si="6"/>
        <v>97189.999999999985</v>
      </c>
      <c r="N51" s="28">
        <f>SUM(N30:N50)</f>
        <v>0</v>
      </c>
      <c r="O51" s="28">
        <f t="shared" si="6"/>
        <v>370</v>
      </c>
      <c r="P51" s="28">
        <f t="shared" si="6"/>
        <v>20508</v>
      </c>
      <c r="Q51" s="28">
        <f t="shared" si="6"/>
        <v>4212</v>
      </c>
      <c r="R51" s="28">
        <v>0</v>
      </c>
      <c r="S51" s="28">
        <v>0</v>
      </c>
      <c r="T51" s="28">
        <f t="shared" si="6"/>
        <v>44162.000000000007</v>
      </c>
      <c r="U51" s="28">
        <f t="shared" si="6"/>
        <v>58417</v>
      </c>
      <c r="V51" s="191"/>
      <c r="W51" s="192"/>
      <c r="X51" s="96">
        <f>SUM(X31:X50)</f>
        <v>363949</v>
      </c>
      <c r="Y51" s="29">
        <f>SUM(Y31:Y50)</f>
        <v>370322</v>
      </c>
      <c r="Z51" s="96">
        <f>SUM(Z31:Z50)</f>
        <v>335835</v>
      </c>
      <c r="AA51" s="29">
        <f>SUM(AA31:AA50)</f>
        <v>363586</v>
      </c>
    </row>
    <row r="52" spans="1:27" ht="12" customHeight="1" x14ac:dyDescent="0.2">
      <c r="A52" s="97" t="s">
        <v>18</v>
      </c>
      <c r="B52" s="37">
        <v>487</v>
      </c>
      <c r="C52" s="34">
        <v>0</v>
      </c>
      <c r="D52" s="37">
        <v>82</v>
      </c>
      <c r="E52" s="34">
        <v>0</v>
      </c>
      <c r="F52" s="37">
        <v>1508</v>
      </c>
      <c r="G52" s="34">
        <v>0</v>
      </c>
      <c r="H52" s="37">
        <v>34</v>
      </c>
      <c r="I52" s="34">
        <v>0</v>
      </c>
      <c r="J52" s="34">
        <v>0</v>
      </c>
      <c r="K52" s="34">
        <v>0</v>
      </c>
      <c r="L52" s="37">
        <v>6622</v>
      </c>
      <c r="M52" s="34">
        <v>0</v>
      </c>
      <c r="N52" s="34">
        <v>0</v>
      </c>
      <c r="O52" s="34">
        <v>0</v>
      </c>
      <c r="P52" s="37">
        <v>2819</v>
      </c>
      <c r="Q52" s="34">
        <v>0</v>
      </c>
      <c r="R52" s="37"/>
      <c r="S52" s="37"/>
      <c r="T52" s="184">
        <v>8081</v>
      </c>
      <c r="U52" s="34">
        <v>0</v>
      </c>
      <c r="V52" s="184">
        <v>0</v>
      </c>
      <c r="W52" s="208">
        <v>0</v>
      </c>
      <c r="X52" s="189">
        <f>SUM(B52,D52,F52,H52,J52,L52,N52,P52,T52)</f>
        <v>19633</v>
      </c>
      <c r="Y52" s="188">
        <f>SUM(C52,E52,G52,I52,K52,M52,O52,Q52,U52)</f>
        <v>0</v>
      </c>
      <c r="Z52" s="189">
        <f>SUM(B52,F52,L52,T52)</f>
        <v>16698</v>
      </c>
      <c r="AA52" s="188">
        <f>SUM(C52,G52,M52,U52)</f>
        <v>0</v>
      </c>
    </row>
    <row r="53" spans="1:27" ht="12" customHeight="1" thickBot="1" x14ac:dyDescent="0.25">
      <c r="A53" s="95" t="s">
        <v>19</v>
      </c>
      <c r="B53" s="28">
        <f t="shared" ref="B53:U53" si="7">SUM(B51:B52)</f>
        <v>55092.999999999993</v>
      </c>
      <c r="C53" s="28">
        <f t="shared" si="7"/>
        <v>69487.999999999985</v>
      </c>
      <c r="D53" s="28">
        <f t="shared" si="7"/>
        <v>519</v>
      </c>
      <c r="E53" s="28">
        <f t="shared" si="7"/>
        <v>192</v>
      </c>
      <c r="F53" s="28">
        <f t="shared" si="7"/>
        <v>148131.99999999997</v>
      </c>
      <c r="G53" s="28">
        <f t="shared" si="7"/>
        <v>138491</v>
      </c>
      <c r="H53" s="28">
        <f t="shared" si="7"/>
        <v>2402</v>
      </c>
      <c r="I53" s="28">
        <f t="shared" si="7"/>
        <v>1787</v>
      </c>
      <c r="J53" s="28">
        <f t="shared" si="7"/>
        <v>4800.9999999999991</v>
      </c>
      <c r="K53" s="28">
        <f t="shared" si="7"/>
        <v>175</v>
      </c>
      <c r="L53" s="28">
        <f t="shared" si="7"/>
        <v>97065.000000000015</v>
      </c>
      <c r="M53" s="28">
        <f t="shared" si="7"/>
        <v>97189.999999999985</v>
      </c>
      <c r="N53" s="28">
        <f t="shared" si="7"/>
        <v>0</v>
      </c>
      <c r="O53" s="28">
        <f t="shared" si="7"/>
        <v>370</v>
      </c>
      <c r="P53" s="28">
        <f t="shared" si="7"/>
        <v>23327</v>
      </c>
      <c r="Q53" s="28">
        <f t="shared" si="7"/>
        <v>4212</v>
      </c>
      <c r="R53" s="28">
        <v>0</v>
      </c>
      <c r="S53" s="28">
        <v>0</v>
      </c>
      <c r="T53" s="28">
        <f t="shared" si="7"/>
        <v>52243.000000000007</v>
      </c>
      <c r="U53" s="191">
        <f t="shared" si="7"/>
        <v>58417</v>
      </c>
      <c r="V53" s="191"/>
      <c r="W53" s="192"/>
      <c r="X53" s="96">
        <f>SUM(B53,D53,F53,H53,J53,L53,N53,P53,T53)</f>
        <v>383582</v>
      </c>
      <c r="Y53" s="193">
        <f>SUM(C53,E53,G53,I53,K53,M53,O53,Q53,U53)</f>
        <v>370322</v>
      </c>
      <c r="Z53" s="96">
        <f>SUM(B53,F53,L53,T53)</f>
        <v>352533</v>
      </c>
      <c r="AA53" s="193">
        <f>SUM(C53,G53,M53,U53)</f>
        <v>363586</v>
      </c>
    </row>
    <row r="54" spans="1:27" ht="12" customHeight="1" x14ac:dyDescent="0.2">
      <c r="A54" s="246" t="s">
        <v>270</v>
      </c>
      <c r="B54" s="232"/>
      <c r="C54" s="232"/>
      <c r="D54" s="232"/>
      <c r="E54" s="232"/>
      <c r="F54" s="232"/>
      <c r="G54" s="232"/>
      <c r="H54" s="232"/>
      <c r="I54" s="232"/>
      <c r="J54" s="232"/>
      <c r="K54" s="232"/>
      <c r="L54" s="232"/>
      <c r="M54" s="232"/>
      <c r="N54" s="232"/>
      <c r="O54" s="232"/>
      <c r="P54" s="232"/>
      <c r="Q54" s="232"/>
      <c r="R54" s="19"/>
      <c r="S54" s="19"/>
      <c r="T54" s="19"/>
      <c r="U54" s="19"/>
      <c r="V54" s="19"/>
      <c r="W54" s="19"/>
      <c r="X54" s="19"/>
      <c r="Y54" s="19"/>
      <c r="Z54" s="19"/>
      <c r="AA54" s="19"/>
    </row>
    <row r="55" spans="1:27" ht="12" customHeight="1" x14ac:dyDescent="0.2">
      <c r="A55" s="77" t="s">
        <v>258</v>
      </c>
    </row>
    <row r="56" spans="1:27" ht="12" customHeight="1" x14ac:dyDescent="0.2">
      <c r="A56" s="79"/>
    </row>
    <row r="57" spans="1:27" ht="19.5" customHeight="1" thickBot="1" x14ac:dyDescent="0.35">
      <c r="A57" s="53" t="s">
        <v>260</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3" t="s">
        <v>64</v>
      </c>
      <c r="S58" s="443"/>
      <c r="T58" s="402" t="s">
        <v>12</v>
      </c>
      <c r="U58" s="402"/>
      <c r="V58" s="403" t="s">
        <v>13</v>
      </c>
      <c r="W58" s="445"/>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124" t="s">
        <v>10</v>
      </c>
      <c r="X59" s="57" t="s">
        <v>9</v>
      </c>
      <c r="Y59" s="56" t="s">
        <v>10</v>
      </c>
      <c r="Z59" s="57" t="s">
        <v>9</v>
      </c>
      <c r="AA59" s="56" t="s">
        <v>10</v>
      </c>
    </row>
    <row r="60" spans="1:27" ht="12" customHeight="1" x14ac:dyDescent="0.2">
      <c r="A60" s="92" t="s">
        <v>25</v>
      </c>
      <c r="B60" s="34">
        <f t="shared" ref="B60:AA60" si="8">+B14+B15+B19+B20+B21+B22</f>
        <v>12239</v>
      </c>
      <c r="C60" s="34">
        <f t="shared" si="8"/>
        <v>26314.999999999993</v>
      </c>
      <c r="D60" s="34">
        <f t="shared" si="8"/>
        <v>74</v>
      </c>
      <c r="E60" s="34">
        <f t="shared" si="8"/>
        <v>31</v>
      </c>
      <c r="F60" s="34">
        <f t="shared" si="8"/>
        <v>33126.999999999985</v>
      </c>
      <c r="G60" s="34">
        <f t="shared" si="8"/>
        <v>48771.999999999993</v>
      </c>
      <c r="H60" s="34">
        <f t="shared" si="8"/>
        <v>801</v>
      </c>
      <c r="I60" s="34">
        <f t="shared" si="8"/>
        <v>650.00000000000011</v>
      </c>
      <c r="J60" s="34">
        <f t="shared" si="8"/>
        <v>831</v>
      </c>
      <c r="K60" s="34">
        <f t="shared" si="8"/>
        <v>67</v>
      </c>
      <c r="L60" s="34">
        <f t="shared" si="8"/>
        <v>19586</v>
      </c>
      <c r="M60" s="34">
        <f t="shared" si="8"/>
        <v>33810.000000000007</v>
      </c>
      <c r="N60" s="34">
        <f>+N14+N15+N19+N20+N21+N22</f>
        <v>0</v>
      </c>
      <c r="O60" s="34">
        <f t="shared" si="8"/>
        <v>90</v>
      </c>
      <c r="P60" s="34">
        <f t="shared" si="8"/>
        <v>2727</v>
      </c>
      <c r="Q60" s="34">
        <f t="shared" si="8"/>
        <v>820</v>
      </c>
      <c r="R60" s="34">
        <f t="shared" si="8"/>
        <v>0</v>
      </c>
      <c r="S60" s="34">
        <f t="shared" si="8"/>
        <v>0</v>
      </c>
      <c r="T60" s="34">
        <f t="shared" si="8"/>
        <v>8355</v>
      </c>
      <c r="U60" s="34">
        <f t="shared" si="8"/>
        <v>9543</v>
      </c>
      <c r="V60" s="34">
        <f t="shared" si="8"/>
        <v>0</v>
      </c>
      <c r="W60" s="115">
        <f t="shared" si="8"/>
        <v>0</v>
      </c>
      <c r="X60" s="102">
        <f t="shared" si="8"/>
        <v>77739.999999999985</v>
      </c>
      <c r="Y60" s="103">
        <f t="shared" si="8"/>
        <v>120097.99999999999</v>
      </c>
      <c r="Z60" s="102">
        <f t="shared" si="8"/>
        <v>73306.999999999985</v>
      </c>
      <c r="AA60" s="103">
        <f t="shared" si="8"/>
        <v>118439.99999999999</v>
      </c>
    </row>
    <row r="61" spans="1:27" ht="12" customHeight="1" x14ac:dyDescent="0.2">
      <c r="A61" s="92" t="s">
        <v>26</v>
      </c>
      <c r="B61" s="34">
        <f t="shared" ref="B61:AA61" si="9">+B6+B7+B8+B11+B12+B13+B16+B17+B23</f>
        <v>21880.999999999996</v>
      </c>
      <c r="C61" s="34">
        <f t="shared" si="9"/>
        <v>31450.999999999996</v>
      </c>
      <c r="D61" s="34">
        <f t="shared" si="9"/>
        <v>289</v>
      </c>
      <c r="E61" s="34">
        <f t="shared" si="9"/>
        <v>159</v>
      </c>
      <c r="F61" s="34">
        <f t="shared" si="9"/>
        <v>63081.000000000007</v>
      </c>
      <c r="G61" s="34">
        <f t="shared" si="9"/>
        <v>63955.000000000015</v>
      </c>
      <c r="H61" s="34">
        <f t="shared" si="9"/>
        <v>965</v>
      </c>
      <c r="I61" s="34">
        <f t="shared" si="9"/>
        <v>1009</v>
      </c>
      <c r="J61" s="34">
        <f t="shared" si="9"/>
        <v>2018</v>
      </c>
      <c r="K61" s="34">
        <f t="shared" si="9"/>
        <v>58</v>
      </c>
      <c r="L61" s="34">
        <f t="shared" si="9"/>
        <v>43722.000000000007</v>
      </c>
      <c r="M61" s="34">
        <f t="shared" si="9"/>
        <v>45801</v>
      </c>
      <c r="N61" s="34">
        <f t="shared" si="9"/>
        <v>0</v>
      </c>
      <c r="O61" s="34">
        <f t="shared" si="9"/>
        <v>148</v>
      </c>
      <c r="P61" s="34">
        <f t="shared" si="9"/>
        <v>12398</v>
      </c>
      <c r="Q61" s="34">
        <f t="shared" si="9"/>
        <v>2339</v>
      </c>
      <c r="R61" s="34">
        <f t="shared" si="9"/>
        <v>0</v>
      </c>
      <c r="S61" s="34">
        <f t="shared" si="9"/>
        <v>0</v>
      </c>
      <c r="T61" s="34">
        <f t="shared" si="9"/>
        <v>32270.000000000007</v>
      </c>
      <c r="U61" s="34">
        <f t="shared" si="9"/>
        <v>45402.000000000007</v>
      </c>
      <c r="V61" s="34">
        <f t="shared" si="9"/>
        <v>0</v>
      </c>
      <c r="W61" s="115">
        <f t="shared" si="9"/>
        <v>0</v>
      </c>
      <c r="X61" s="102">
        <f t="shared" si="9"/>
        <v>176624</v>
      </c>
      <c r="Y61" s="103">
        <f t="shared" si="9"/>
        <v>190322.00000000003</v>
      </c>
      <c r="Z61" s="102">
        <f t="shared" si="9"/>
        <v>160954</v>
      </c>
      <c r="AA61" s="103">
        <f t="shared" si="9"/>
        <v>186609.00000000003</v>
      </c>
    </row>
    <row r="62" spans="1:27" ht="12" customHeight="1" x14ac:dyDescent="0.2">
      <c r="A62" s="93" t="s">
        <v>27</v>
      </c>
      <c r="B62" s="35">
        <f t="shared" ref="B62:AA62" si="10">+B9+B10+B18+B24+B25+B26</f>
        <v>20485.999999999996</v>
      </c>
      <c r="C62" s="35">
        <f t="shared" si="10"/>
        <v>11722</v>
      </c>
      <c r="D62" s="35">
        <f t="shared" si="10"/>
        <v>74</v>
      </c>
      <c r="E62" s="35">
        <f t="shared" si="10"/>
        <v>2</v>
      </c>
      <c r="F62" s="35">
        <f t="shared" si="10"/>
        <v>50416.000000000007</v>
      </c>
      <c r="G62" s="35">
        <f t="shared" si="10"/>
        <v>25763.999999999996</v>
      </c>
      <c r="H62" s="35">
        <f t="shared" si="10"/>
        <v>602</v>
      </c>
      <c r="I62" s="35">
        <f t="shared" si="10"/>
        <v>128</v>
      </c>
      <c r="J62" s="35">
        <f t="shared" si="10"/>
        <v>1952</v>
      </c>
      <c r="K62" s="35">
        <f t="shared" si="10"/>
        <v>50</v>
      </c>
      <c r="L62" s="35">
        <f t="shared" si="10"/>
        <v>27134.999999999996</v>
      </c>
      <c r="M62" s="35">
        <f t="shared" si="10"/>
        <v>17578.999999999996</v>
      </c>
      <c r="N62" s="35">
        <f t="shared" si="10"/>
        <v>0</v>
      </c>
      <c r="O62" s="35">
        <f t="shared" si="10"/>
        <v>132</v>
      </c>
      <c r="P62" s="35">
        <f t="shared" si="10"/>
        <v>5383</v>
      </c>
      <c r="Q62" s="35">
        <f t="shared" si="10"/>
        <v>1053</v>
      </c>
      <c r="R62" s="35">
        <f t="shared" si="10"/>
        <v>0</v>
      </c>
      <c r="S62" s="35">
        <f t="shared" si="10"/>
        <v>0</v>
      </c>
      <c r="T62" s="35">
        <f t="shared" si="10"/>
        <v>3537</v>
      </c>
      <c r="U62" s="35">
        <f t="shared" si="10"/>
        <v>3472</v>
      </c>
      <c r="V62" s="35">
        <f t="shared" si="10"/>
        <v>0</v>
      </c>
      <c r="W62" s="116">
        <f t="shared" si="10"/>
        <v>0</v>
      </c>
      <c r="X62" s="104">
        <f t="shared" si="10"/>
        <v>109585</v>
      </c>
      <c r="Y62" s="105">
        <f t="shared" si="10"/>
        <v>59902</v>
      </c>
      <c r="Z62" s="104">
        <f t="shared" si="10"/>
        <v>101574</v>
      </c>
      <c r="AA62" s="105">
        <f t="shared" si="10"/>
        <v>58537</v>
      </c>
    </row>
    <row r="63" spans="1:27" ht="12" customHeight="1" thickBot="1" x14ac:dyDescent="0.25">
      <c r="A63" s="95" t="s">
        <v>17</v>
      </c>
      <c r="B63" s="28">
        <f t="shared" ref="B63:AA63" si="11">SUM(B60:B62)</f>
        <v>54606</v>
      </c>
      <c r="C63" s="28">
        <f t="shared" si="11"/>
        <v>69487.999999999985</v>
      </c>
      <c r="D63" s="28">
        <f t="shared" si="11"/>
        <v>437</v>
      </c>
      <c r="E63" s="28">
        <f t="shared" si="11"/>
        <v>192</v>
      </c>
      <c r="F63" s="28">
        <f t="shared" si="11"/>
        <v>146624</v>
      </c>
      <c r="G63" s="28">
        <f t="shared" si="11"/>
        <v>138491</v>
      </c>
      <c r="H63" s="28">
        <f t="shared" si="11"/>
        <v>2368</v>
      </c>
      <c r="I63" s="28">
        <f t="shared" si="11"/>
        <v>1787</v>
      </c>
      <c r="J63" s="28">
        <f t="shared" si="11"/>
        <v>4801</v>
      </c>
      <c r="K63" s="28">
        <f t="shared" si="11"/>
        <v>175</v>
      </c>
      <c r="L63" s="28">
        <f t="shared" si="11"/>
        <v>90443</v>
      </c>
      <c r="M63" s="28">
        <f t="shared" si="11"/>
        <v>97190</v>
      </c>
      <c r="N63" s="28">
        <f t="shared" si="11"/>
        <v>0</v>
      </c>
      <c r="O63" s="28">
        <f t="shared" si="11"/>
        <v>370</v>
      </c>
      <c r="P63" s="28">
        <f t="shared" si="11"/>
        <v>20508</v>
      </c>
      <c r="Q63" s="28">
        <f t="shared" si="11"/>
        <v>4212</v>
      </c>
      <c r="R63" s="28">
        <f t="shared" si="11"/>
        <v>0</v>
      </c>
      <c r="S63" s="28">
        <f t="shared" si="11"/>
        <v>0</v>
      </c>
      <c r="T63" s="28">
        <f t="shared" si="11"/>
        <v>44162.000000000007</v>
      </c>
      <c r="U63" s="28">
        <f t="shared" si="11"/>
        <v>58417.000000000007</v>
      </c>
      <c r="V63" s="28">
        <f t="shared" si="11"/>
        <v>0</v>
      </c>
      <c r="W63" s="38">
        <f t="shared" si="11"/>
        <v>0</v>
      </c>
      <c r="X63" s="96">
        <f t="shared" si="11"/>
        <v>363949</v>
      </c>
      <c r="Y63" s="29">
        <f t="shared" si="11"/>
        <v>370322</v>
      </c>
      <c r="Z63" s="96">
        <f t="shared" si="11"/>
        <v>335835</v>
      </c>
      <c r="AA63" s="29">
        <f t="shared" si="11"/>
        <v>363586</v>
      </c>
    </row>
    <row r="64" spans="1:27" ht="12" customHeight="1" x14ac:dyDescent="0.2">
      <c r="A64" s="97" t="s">
        <v>18</v>
      </c>
      <c r="B64" s="37">
        <v>487</v>
      </c>
      <c r="C64" s="34">
        <v>0</v>
      </c>
      <c r="D64" s="37">
        <v>82</v>
      </c>
      <c r="E64" s="34">
        <v>0</v>
      </c>
      <c r="F64" s="37">
        <v>1508</v>
      </c>
      <c r="G64" s="34">
        <v>0</v>
      </c>
      <c r="H64" s="37">
        <v>34</v>
      </c>
      <c r="I64" s="34">
        <v>0</v>
      </c>
      <c r="J64" s="34">
        <v>0</v>
      </c>
      <c r="K64" s="34">
        <v>0</v>
      </c>
      <c r="L64" s="37">
        <v>6622</v>
      </c>
      <c r="M64" s="34">
        <v>0</v>
      </c>
      <c r="N64" s="34">
        <v>0</v>
      </c>
      <c r="O64" s="34">
        <v>0</v>
      </c>
      <c r="P64" s="37">
        <v>2819</v>
      </c>
      <c r="Q64" s="34">
        <v>0</v>
      </c>
      <c r="R64" s="37"/>
      <c r="S64" s="37"/>
      <c r="T64" s="184">
        <v>8081</v>
      </c>
      <c r="U64" s="34">
        <v>0</v>
      </c>
      <c r="V64" s="184">
        <v>0</v>
      </c>
      <c r="W64" s="208">
        <v>0</v>
      </c>
      <c r="X64" s="189">
        <f>SUM(B64,D64,F64,H64,J64,L64,N64,P64,T64)</f>
        <v>19633</v>
      </c>
      <c r="Y64" s="188">
        <f>SUM(C64,E64,G64,I64,K64,M64,O64,Q64,U64)</f>
        <v>0</v>
      </c>
      <c r="Z64" s="189">
        <f>SUM(B64,F64,L64,T64)</f>
        <v>16698</v>
      </c>
      <c r="AA64" s="188">
        <f>SUM(C64,G64,M64,U64)</f>
        <v>0</v>
      </c>
    </row>
    <row r="65" spans="1:27" ht="12" customHeight="1" thickBot="1" x14ac:dyDescent="0.25">
      <c r="A65" s="95" t="s">
        <v>19</v>
      </c>
      <c r="B65" s="28">
        <f t="shared" ref="B65:W65" si="12">SUM(B63:B64)</f>
        <v>55093</v>
      </c>
      <c r="C65" s="28">
        <f t="shared" si="12"/>
        <v>69487.999999999985</v>
      </c>
      <c r="D65" s="28">
        <f t="shared" si="12"/>
        <v>519</v>
      </c>
      <c r="E65" s="28">
        <f t="shared" si="12"/>
        <v>192</v>
      </c>
      <c r="F65" s="28">
        <f t="shared" si="12"/>
        <v>148132</v>
      </c>
      <c r="G65" s="28">
        <f t="shared" si="12"/>
        <v>138491</v>
      </c>
      <c r="H65" s="28">
        <f t="shared" si="12"/>
        <v>2402</v>
      </c>
      <c r="I65" s="28">
        <f t="shared" si="12"/>
        <v>1787</v>
      </c>
      <c r="J65" s="28">
        <f t="shared" si="12"/>
        <v>4801</v>
      </c>
      <c r="K65" s="28">
        <f t="shared" si="12"/>
        <v>175</v>
      </c>
      <c r="L65" s="28">
        <f t="shared" si="12"/>
        <v>97065</v>
      </c>
      <c r="M65" s="28">
        <f t="shared" si="12"/>
        <v>97190</v>
      </c>
      <c r="N65" s="28">
        <f>SUM(N63:N64)</f>
        <v>0</v>
      </c>
      <c r="O65" s="28">
        <f t="shared" si="12"/>
        <v>370</v>
      </c>
      <c r="P65" s="28">
        <f t="shared" si="12"/>
        <v>23327</v>
      </c>
      <c r="Q65" s="28">
        <f t="shared" si="12"/>
        <v>4212</v>
      </c>
      <c r="R65" s="28">
        <f t="shared" si="12"/>
        <v>0</v>
      </c>
      <c r="S65" s="28">
        <f t="shared" si="12"/>
        <v>0</v>
      </c>
      <c r="T65" s="28">
        <f t="shared" si="12"/>
        <v>52243.000000000007</v>
      </c>
      <c r="U65" s="191">
        <f t="shared" si="12"/>
        <v>58417.000000000007</v>
      </c>
      <c r="V65" s="191">
        <f t="shared" si="12"/>
        <v>0</v>
      </c>
      <c r="W65" s="192">
        <f t="shared" si="12"/>
        <v>0</v>
      </c>
      <c r="X65" s="96">
        <f>SUM(B65,D65,F65,H65,J65,L65,N65,P65,T65)</f>
        <v>383582</v>
      </c>
      <c r="Y65" s="193">
        <f>SUM(C65,E65,G65,I65,K65,M65,O65,Q65,U65)</f>
        <v>370322</v>
      </c>
      <c r="Z65" s="195">
        <f>SUM(B65,F65,L65,T65)</f>
        <v>352533</v>
      </c>
      <c r="AA65" s="193">
        <f>SUM(C65,G65,M65,U65)</f>
        <v>363586</v>
      </c>
    </row>
    <row r="66" spans="1:27" ht="12" customHeight="1" x14ac:dyDescent="0.2">
      <c r="A66" s="233" t="s">
        <v>271</v>
      </c>
      <c r="B66" s="2"/>
      <c r="C66" s="2"/>
      <c r="D66" s="2"/>
      <c r="E66" s="2"/>
      <c r="F66" s="2"/>
    </row>
    <row r="67" spans="1:27" ht="12" customHeight="1" x14ac:dyDescent="0.2">
      <c r="A67" s="77" t="s">
        <v>258</v>
      </c>
    </row>
    <row r="71" spans="1:27"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row>
    <row r="72" spans="1:27"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row>
    <row r="73" spans="1:27"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ignoredErrors>
    <ignoredError sqref="N51" formula="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AA67"/>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17" width="7.6640625" style="54" customWidth="1"/>
    <col min="18" max="18" width="4.33203125" style="54" hidden="1" customWidth="1"/>
    <col min="19" max="19" width="7.6640625" style="54" hidden="1" customWidth="1"/>
    <col min="20" max="21" width="7.6640625" style="54" customWidth="1"/>
    <col min="22" max="22" width="4.88671875" style="54" hidden="1" customWidth="1"/>
    <col min="23" max="23" width="10.109375" style="54" hidden="1" customWidth="1"/>
    <col min="24" max="27" width="7.6640625" style="54" customWidth="1"/>
    <col min="28" max="16384" width="11.44140625" style="54"/>
  </cols>
  <sheetData>
    <row r="1" spans="1:27" s="52" customFormat="1" ht="59.25" customHeight="1" thickBot="1" x14ac:dyDescent="0.3">
      <c r="A1" s="51"/>
      <c r="B1" s="432" t="s">
        <v>256</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row>
    <row r="2" spans="1:27" ht="12" customHeight="1" x14ac:dyDescent="0.25">
      <c r="A2" s="308" t="s">
        <v>365</v>
      </c>
    </row>
    <row r="3" spans="1:27" ht="22.5" customHeight="1" thickBot="1" x14ac:dyDescent="0.35">
      <c r="A3" s="53" t="s">
        <v>261</v>
      </c>
    </row>
    <row r="4" spans="1:27" ht="26.2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3" t="s">
        <v>64</v>
      </c>
      <c r="S4" s="443"/>
      <c r="T4" s="402" t="s">
        <v>12</v>
      </c>
      <c r="U4" s="402"/>
      <c r="V4" s="403" t="s">
        <v>13</v>
      </c>
      <c r="W4" s="445"/>
      <c r="X4" s="417" t="s">
        <v>19</v>
      </c>
      <c r="Y4" s="403"/>
      <c r="Z4" s="417" t="s">
        <v>21</v>
      </c>
      <c r="AA4" s="404"/>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124" t="s">
        <v>10</v>
      </c>
      <c r="Z5" s="57" t="s">
        <v>9</v>
      </c>
      <c r="AA5" s="56" t="s">
        <v>10</v>
      </c>
    </row>
    <row r="6" spans="1:27" ht="12" customHeight="1" x14ac:dyDescent="0.2">
      <c r="A6" s="92">
        <v>1</v>
      </c>
      <c r="B6" s="34">
        <v>15</v>
      </c>
      <c r="C6" s="34">
        <v>51</v>
      </c>
      <c r="D6" s="34">
        <v>0</v>
      </c>
      <c r="E6" s="34">
        <v>1</v>
      </c>
      <c r="F6" s="34">
        <v>24</v>
      </c>
      <c r="G6" s="34">
        <v>39</v>
      </c>
      <c r="H6" s="34">
        <v>1</v>
      </c>
      <c r="I6" s="34">
        <v>2</v>
      </c>
      <c r="J6" s="34">
        <v>6</v>
      </c>
      <c r="K6" s="34">
        <v>0</v>
      </c>
      <c r="L6" s="34">
        <v>12</v>
      </c>
      <c r="M6" s="34">
        <v>36</v>
      </c>
      <c r="N6" s="34">
        <v>0</v>
      </c>
      <c r="O6" s="34">
        <v>1</v>
      </c>
      <c r="P6" s="34">
        <v>19</v>
      </c>
      <c r="Q6" s="34">
        <v>4</v>
      </c>
      <c r="R6" s="34"/>
      <c r="S6" s="34"/>
      <c r="T6" s="33">
        <v>13</v>
      </c>
      <c r="U6" s="33">
        <v>59</v>
      </c>
      <c r="V6" s="34">
        <v>0</v>
      </c>
      <c r="W6" s="115">
        <v>0</v>
      </c>
      <c r="X6" s="102">
        <f t="shared" ref="X6:Y29" si="0">SUM(B6,D6,F6,H6,J6,L6,N6,P6,T6)</f>
        <v>90</v>
      </c>
      <c r="Y6" s="115">
        <f t="shared" si="0"/>
        <v>193</v>
      </c>
      <c r="Z6" s="102">
        <f t="shared" ref="Z6:AA29" si="1">SUM(B6,F6,L6,T6)</f>
        <v>64</v>
      </c>
      <c r="AA6" s="103">
        <f t="shared" si="1"/>
        <v>185</v>
      </c>
    </row>
    <row r="7" spans="1:27" ht="12" customHeight="1" x14ac:dyDescent="0.2">
      <c r="A7" s="92">
        <v>2</v>
      </c>
      <c r="B7" s="34">
        <v>12</v>
      </c>
      <c r="C7" s="34">
        <v>39</v>
      </c>
      <c r="D7" s="34">
        <v>0</v>
      </c>
      <c r="E7" s="34">
        <v>3</v>
      </c>
      <c r="F7" s="34">
        <v>22</v>
      </c>
      <c r="G7" s="34">
        <v>33</v>
      </c>
      <c r="H7" s="34">
        <v>1</v>
      </c>
      <c r="I7" s="34">
        <v>6</v>
      </c>
      <c r="J7" s="34">
        <v>5</v>
      </c>
      <c r="K7" s="34">
        <v>0</v>
      </c>
      <c r="L7" s="34">
        <v>12</v>
      </c>
      <c r="M7" s="34">
        <v>24</v>
      </c>
      <c r="N7" s="34">
        <v>0</v>
      </c>
      <c r="O7" s="34">
        <v>2</v>
      </c>
      <c r="P7" s="34">
        <v>8</v>
      </c>
      <c r="Q7" s="34">
        <v>2</v>
      </c>
      <c r="R7" s="34"/>
      <c r="S7" s="34"/>
      <c r="T7" s="33">
        <v>5</v>
      </c>
      <c r="U7" s="33">
        <v>17</v>
      </c>
      <c r="V7" s="34">
        <v>0</v>
      </c>
      <c r="W7" s="115">
        <v>0</v>
      </c>
      <c r="X7" s="102">
        <f>SUM(B7,D7,F7,H7,J7,L7,N7,P7,T7)</f>
        <v>65</v>
      </c>
      <c r="Y7" s="115">
        <f t="shared" si="0"/>
        <v>126</v>
      </c>
      <c r="Z7" s="102">
        <f t="shared" si="1"/>
        <v>51</v>
      </c>
      <c r="AA7" s="103">
        <f t="shared" si="1"/>
        <v>113</v>
      </c>
    </row>
    <row r="8" spans="1:27" ht="12" customHeight="1" x14ac:dyDescent="0.2">
      <c r="A8" s="93">
        <v>3</v>
      </c>
      <c r="B8" s="35">
        <v>7</v>
      </c>
      <c r="C8" s="35">
        <v>19</v>
      </c>
      <c r="D8" s="35">
        <v>1</v>
      </c>
      <c r="E8" s="35">
        <v>0</v>
      </c>
      <c r="F8" s="35">
        <v>16</v>
      </c>
      <c r="G8" s="35">
        <v>17</v>
      </c>
      <c r="H8" s="35">
        <v>2</v>
      </c>
      <c r="I8" s="35">
        <v>0</v>
      </c>
      <c r="J8" s="35">
        <v>5</v>
      </c>
      <c r="K8" s="35">
        <v>0</v>
      </c>
      <c r="L8" s="35">
        <v>6</v>
      </c>
      <c r="M8" s="35">
        <v>12</v>
      </c>
      <c r="N8" s="35">
        <v>0</v>
      </c>
      <c r="O8" s="35">
        <v>0</v>
      </c>
      <c r="P8" s="35">
        <v>20</v>
      </c>
      <c r="Q8" s="35">
        <v>1</v>
      </c>
      <c r="R8" s="35"/>
      <c r="S8" s="35"/>
      <c r="T8" s="63">
        <v>6</v>
      </c>
      <c r="U8" s="63">
        <v>19</v>
      </c>
      <c r="V8" s="35">
        <v>0</v>
      </c>
      <c r="W8" s="116">
        <v>0</v>
      </c>
      <c r="X8" s="104">
        <f t="shared" si="0"/>
        <v>63</v>
      </c>
      <c r="Y8" s="116">
        <f t="shared" si="0"/>
        <v>68</v>
      </c>
      <c r="Z8" s="104">
        <f t="shared" si="1"/>
        <v>35</v>
      </c>
      <c r="AA8" s="105">
        <f t="shared" si="1"/>
        <v>67</v>
      </c>
    </row>
    <row r="9" spans="1:27" ht="12" customHeight="1" x14ac:dyDescent="0.2">
      <c r="A9" s="94">
        <v>4</v>
      </c>
      <c r="B9" s="34">
        <v>13</v>
      </c>
      <c r="C9" s="34">
        <v>14</v>
      </c>
      <c r="D9" s="34">
        <v>0</v>
      </c>
      <c r="E9" s="34">
        <v>0</v>
      </c>
      <c r="F9" s="34">
        <v>19</v>
      </c>
      <c r="G9" s="34">
        <v>12</v>
      </c>
      <c r="H9" s="34">
        <v>1</v>
      </c>
      <c r="I9" s="34">
        <v>0</v>
      </c>
      <c r="J9" s="34">
        <v>3</v>
      </c>
      <c r="K9" s="34">
        <v>0</v>
      </c>
      <c r="L9" s="118">
        <v>9</v>
      </c>
      <c r="M9" s="34">
        <v>8</v>
      </c>
      <c r="N9" s="34">
        <v>0</v>
      </c>
      <c r="O9" s="34">
        <v>0</v>
      </c>
      <c r="P9" s="34">
        <v>11</v>
      </c>
      <c r="Q9" s="34">
        <v>3</v>
      </c>
      <c r="R9" s="34"/>
      <c r="S9" s="34"/>
      <c r="T9" s="33">
        <v>2</v>
      </c>
      <c r="U9" s="33">
        <v>5</v>
      </c>
      <c r="V9" s="34">
        <v>0</v>
      </c>
      <c r="W9" s="115">
        <v>0</v>
      </c>
      <c r="X9" s="102">
        <f t="shared" si="0"/>
        <v>58</v>
      </c>
      <c r="Y9" s="115">
        <f t="shared" si="0"/>
        <v>42</v>
      </c>
      <c r="Z9" s="102">
        <f t="shared" si="1"/>
        <v>43</v>
      </c>
      <c r="AA9" s="103">
        <f t="shared" si="1"/>
        <v>39</v>
      </c>
    </row>
    <row r="10" spans="1:27" ht="12" customHeight="1" x14ac:dyDescent="0.2">
      <c r="A10" s="92">
        <v>5</v>
      </c>
      <c r="B10" s="34">
        <v>16</v>
      </c>
      <c r="C10" s="34">
        <v>15</v>
      </c>
      <c r="D10" s="34">
        <v>1</v>
      </c>
      <c r="E10" s="34">
        <v>1</v>
      </c>
      <c r="F10" s="34">
        <v>26</v>
      </c>
      <c r="G10" s="34">
        <v>13</v>
      </c>
      <c r="H10" s="34">
        <v>2</v>
      </c>
      <c r="I10" s="34">
        <v>2</v>
      </c>
      <c r="J10" s="34">
        <v>5</v>
      </c>
      <c r="K10" s="34">
        <v>0</v>
      </c>
      <c r="L10" s="118">
        <v>9</v>
      </c>
      <c r="M10" s="34">
        <v>10</v>
      </c>
      <c r="N10" s="34">
        <v>0</v>
      </c>
      <c r="O10" s="34">
        <v>1</v>
      </c>
      <c r="P10" s="34">
        <v>8</v>
      </c>
      <c r="Q10" s="34">
        <v>4</v>
      </c>
      <c r="R10" s="34"/>
      <c r="S10" s="34"/>
      <c r="T10" s="33">
        <v>1</v>
      </c>
      <c r="U10" s="33">
        <v>2</v>
      </c>
      <c r="V10" s="34">
        <v>0</v>
      </c>
      <c r="W10" s="115">
        <v>0</v>
      </c>
      <c r="X10" s="102">
        <f t="shared" si="0"/>
        <v>68</v>
      </c>
      <c r="Y10" s="115">
        <f t="shared" si="0"/>
        <v>48</v>
      </c>
      <c r="Z10" s="102">
        <f t="shared" si="1"/>
        <v>52</v>
      </c>
      <c r="AA10" s="103">
        <f t="shared" si="1"/>
        <v>40</v>
      </c>
    </row>
    <row r="11" spans="1:27" ht="12" customHeight="1" x14ac:dyDescent="0.2">
      <c r="A11" s="93">
        <v>6</v>
      </c>
      <c r="B11" s="35">
        <v>16</v>
      </c>
      <c r="C11" s="35">
        <v>19</v>
      </c>
      <c r="D11" s="35">
        <v>1</v>
      </c>
      <c r="E11" s="35">
        <v>1</v>
      </c>
      <c r="F11" s="35">
        <v>27</v>
      </c>
      <c r="G11" s="35">
        <v>14</v>
      </c>
      <c r="H11" s="35">
        <v>2</v>
      </c>
      <c r="I11" s="35">
        <v>2</v>
      </c>
      <c r="J11" s="35">
        <v>5</v>
      </c>
      <c r="K11" s="35">
        <v>0</v>
      </c>
      <c r="L11" s="119">
        <v>9</v>
      </c>
      <c r="M11" s="35">
        <v>16</v>
      </c>
      <c r="N11" s="35">
        <v>0</v>
      </c>
      <c r="O11" s="35">
        <v>0</v>
      </c>
      <c r="P11" s="35">
        <v>8</v>
      </c>
      <c r="Q11" s="35">
        <v>4</v>
      </c>
      <c r="R11" s="35"/>
      <c r="S11" s="35"/>
      <c r="T11" s="63">
        <v>7</v>
      </c>
      <c r="U11" s="63">
        <v>10</v>
      </c>
      <c r="V11" s="35">
        <v>0</v>
      </c>
      <c r="W11" s="116">
        <v>0</v>
      </c>
      <c r="X11" s="104">
        <f t="shared" si="0"/>
        <v>75</v>
      </c>
      <c r="Y11" s="116">
        <f t="shared" si="0"/>
        <v>66</v>
      </c>
      <c r="Z11" s="104">
        <f t="shared" si="1"/>
        <v>59</v>
      </c>
      <c r="AA11" s="105">
        <f t="shared" si="1"/>
        <v>59</v>
      </c>
    </row>
    <row r="12" spans="1:27" ht="12" customHeight="1" x14ac:dyDescent="0.2">
      <c r="A12" s="94">
        <v>7</v>
      </c>
      <c r="B12" s="34">
        <v>10</v>
      </c>
      <c r="C12" s="34">
        <v>22</v>
      </c>
      <c r="D12" s="34">
        <v>0</v>
      </c>
      <c r="E12" s="34">
        <v>0</v>
      </c>
      <c r="F12" s="34">
        <v>24</v>
      </c>
      <c r="G12" s="34">
        <v>21</v>
      </c>
      <c r="H12" s="34">
        <v>1</v>
      </c>
      <c r="I12" s="34">
        <v>2</v>
      </c>
      <c r="J12" s="34">
        <v>4</v>
      </c>
      <c r="K12" s="34">
        <v>0</v>
      </c>
      <c r="L12" s="118">
        <v>8</v>
      </c>
      <c r="M12" s="34">
        <v>18</v>
      </c>
      <c r="N12" s="34">
        <v>0</v>
      </c>
      <c r="O12" s="34">
        <v>0</v>
      </c>
      <c r="P12" s="34">
        <v>9</v>
      </c>
      <c r="Q12" s="34">
        <v>3</v>
      </c>
      <c r="R12" s="34"/>
      <c r="S12" s="34"/>
      <c r="T12" s="33">
        <v>4</v>
      </c>
      <c r="U12" s="33">
        <v>9</v>
      </c>
      <c r="V12" s="34">
        <v>0</v>
      </c>
      <c r="W12" s="115">
        <v>0</v>
      </c>
      <c r="X12" s="102">
        <f t="shared" si="0"/>
        <v>60</v>
      </c>
      <c r="Y12" s="115">
        <f t="shared" si="0"/>
        <v>75</v>
      </c>
      <c r="Z12" s="102">
        <f t="shared" si="1"/>
        <v>46</v>
      </c>
      <c r="AA12" s="103">
        <f t="shared" si="1"/>
        <v>70</v>
      </c>
    </row>
    <row r="13" spans="1:27" ht="12" customHeight="1" x14ac:dyDescent="0.2">
      <c r="A13" s="92">
        <v>8</v>
      </c>
      <c r="B13" s="34">
        <v>10</v>
      </c>
      <c r="C13" s="34">
        <v>20</v>
      </c>
      <c r="D13" s="34">
        <v>3</v>
      </c>
      <c r="E13" s="34">
        <v>1</v>
      </c>
      <c r="F13" s="34">
        <v>20</v>
      </c>
      <c r="G13" s="34">
        <v>17</v>
      </c>
      <c r="H13" s="34">
        <v>4</v>
      </c>
      <c r="I13" s="34">
        <v>1</v>
      </c>
      <c r="J13" s="34">
        <v>5</v>
      </c>
      <c r="K13" s="34">
        <v>0</v>
      </c>
      <c r="L13" s="118">
        <v>5</v>
      </c>
      <c r="M13" s="34">
        <v>12</v>
      </c>
      <c r="N13" s="34">
        <v>0</v>
      </c>
      <c r="O13" s="34">
        <v>0</v>
      </c>
      <c r="P13" s="34">
        <v>9</v>
      </c>
      <c r="Q13" s="34">
        <v>1</v>
      </c>
      <c r="R13" s="34"/>
      <c r="S13" s="34"/>
      <c r="T13" s="33">
        <v>6</v>
      </c>
      <c r="U13" s="33">
        <v>5</v>
      </c>
      <c r="V13" s="34">
        <v>0</v>
      </c>
      <c r="W13" s="115">
        <v>0</v>
      </c>
      <c r="X13" s="102">
        <f t="shared" si="0"/>
        <v>62</v>
      </c>
      <c r="Y13" s="115">
        <f t="shared" si="0"/>
        <v>57</v>
      </c>
      <c r="Z13" s="102">
        <f t="shared" si="1"/>
        <v>41</v>
      </c>
      <c r="AA13" s="103">
        <f t="shared" si="1"/>
        <v>54</v>
      </c>
    </row>
    <row r="14" spans="1:27" ht="12" customHeight="1" x14ac:dyDescent="0.2">
      <c r="A14" s="93">
        <v>9</v>
      </c>
      <c r="B14" s="35">
        <v>16</v>
      </c>
      <c r="C14" s="35">
        <v>48</v>
      </c>
      <c r="D14" s="35">
        <v>4</v>
      </c>
      <c r="E14" s="35">
        <v>2</v>
      </c>
      <c r="F14" s="35">
        <v>22</v>
      </c>
      <c r="G14" s="35">
        <v>44</v>
      </c>
      <c r="H14" s="35">
        <v>6</v>
      </c>
      <c r="I14" s="35">
        <v>6</v>
      </c>
      <c r="J14" s="35">
        <v>5</v>
      </c>
      <c r="K14" s="35">
        <v>2</v>
      </c>
      <c r="L14" s="119">
        <v>7</v>
      </c>
      <c r="M14" s="35">
        <v>32</v>
      </c>
      <c r="N14" s="35">
        <v>0</v>
      </c>
      <c r="O14" s="35">
        <v>1</v>
      </c>
      <c r="P14" s="35">
        <v>2</v>
      </c>
      <c r="Q14" s="35">
        <v>2</v>
      </c>
      <c r="R14" s="35"/>
      <c r="S14" s="35"/>
      <c r="T14" s="63">
        <v>4</v>
      </c>
      <c r="U14" s="63">
        <v>16</v>
      </c>
      <c r="V14" s="35">
        <v>0</v>
      </c>
      <c r="W14" s="116">
        <v>0</v>
      </c>
      <c r="X14" s="104">
        <f t="shared" si="0"/>
        <v>66</v>
      </c>
      <c r="Y14" s="116">
        <f t="shared" si="0"/>
        <v>153</v>
      </c>
      <c r="Z14" s="104">
        <f t="shared" si="1"/>
        <v>49</v>
      </c>
      <c r="AA14" s="105">
        <f t="shared" si="1"/>
        <v>140</v>
      </c>
    </row>
    <row r="15" spans="1:27" ht="12" customHeight="1" x14ac:dyDescent="0.2">
      <c r="A15" s="94">
        <v>10</v>
      </c>
      <c r="B15" s="36">
        <v>14</v>
      </c>
      <c r="C15" s="36">
        <v>55</v>
      </c>
      <c r="D15" s="34">
        <v>0</v>
      </c>
      <c r="E15" s="34">
        <v>0</v>
      </c>
      <c r="F15" s="34">
        <v>24</v>
      </c>
      <c r="G15" s="34">
        <v>50</v>
      </c>
      <c r="H15" s="34">
        <v>1</v>
      </c>
      <c r="I15" s="34">
        <v>0</v>
      </c>
      <c r="J15" s="34">
        <v>5</v>
      </c>
      <c r="K15" s="34">
        <v>0</v>
      </c>
      <c r="L15" s="118">
        <v>9</v>
      </c>
      <c r="M15" s="34">
        <v>46</v>
      </c>
      <c r="N15" s="34">
        <v>0</v>
      </c>
      <c r="O15" s="34">
        <v>0</v>
      </c>
      <c r="P15" s="34">
        <v>4</v>
      </c>
      <c r="Q15" s="34">
        <v>2</v>
      </c>
      <c r="R15" s="34"/>
      <c r="S15" s="34"/>
      <c r="T15" s="74">
        <v>3</v>
      </c>
      <c r="U15" s="33">
        <v>17</v>
      </c>
      <c r="V15" s="34">
        <v>0</v>
      </c>
      <c r="W15" s="115">
        <v>0</v>
      </c>
      <c r="X15" s="106">
        <f t="shared" si="0"/>
        <v>60</v>
      </c>
      <c r="Y15" s="117">
        <f t="shared" si="0"/>
        <v>170</v>
      </c>
      <c r="Z15" s="106">
        <f t="shared" si="1"/>
        <v>50</v>
      </c>
      <c r="AA15" s="107">
        <f t="shared" si="1"/>
        <v>168</v>
      </c>
    </row>
    <row r="16" spans="1:27" ht="12" customHeight="1" x14ac:dyDescent="0.2">
      <c r="A16" s="92">
        <v>11</v>
      </c>
      <c r="B16" s="34">
        <v>8</v>
      </c>
      <c r="C16" s="34">
        <v>24</v>
      </c>
      <c r="D16" s="34">
        <v>0</v>
      </c>
      <c r="E16" s="34">
        <v>0</v>
      </c>
      <c r="F16" s="34">
        <v>23</v>
      </c>
      <c r="G16" s="34">
        <v>22</v>
      </c>
      <c r="H16" s="34">
        <v>0</v>
      </c>
      <c r="I16" s="34">
        <v>1</v>
      </c>
      <c r="J16" s="34">
        <v>4</v>
      </c>
      <c r="K16" s="34">
        <v>2</v>
      </c>
      <c r="L16" s="118">
        <v>6</v>
      </c>
      <c r="M16" s="34">
        <v>20</v>
      </c>
      <c r="N16" s="34">
        <v>0</v>
      </c>
      <c r="O16" s="34">
        <v>0</v>
      </c>
      <c r="P16" s="34">
        <v>5</v>
      </c>
      <c r="Q16" s="34">
        <v>2</v>
      </c>
      <c r="R16" s="34"/>
      <c r="S16" s="34"/>
      <c r="T16" s="34">
        <v>0</v>
      </c>
      <c r="U16" s="212">
        <v>5</v>
      </c>
      <c r="V16" s="34">
        <v>0</v>
      </c>
      <c r="W16" s="115">
        <v>0</v>
      </c>
      <c r="X16" s="102">
        <f t="shared" si="0"/>
        <v>46</v>
      </c>
      <c r="Y16" s="115">
        <f t="shared" si="0"/>
        <v>76</v>
      </c>
      <c r="Z16" s="102">
        <f t="shared" si="1"/>
        <v>37</v>
      </c>
      <c r="AA16" s="103">
        <f t="shared" si="1"/>
        <v>71</v>
      </c>
    </row>
    <row r="17" spans="1:27" ht="12" customHeight="1" x14ac:dyDescent="0.2">
      <c r="A17" s="93">
        <v>12</v>
      </c>
      <c r="B17" s="35">
        <v>9</v>
      </c>
      <c r="C17" s="35">
        <v>18</v>
      </c>
      <c r="D17" s="35">
        <v>0</v>
      </c>
      <c r="E17" s="35">
        <v>0</v>
      </c>
      <c r="F17" s="35">
        <v>20</v>
      </c>
      <c r="G17" s="35">
        <v>16</v>
      </c>
      <c r="H17" s="35">
        <v>1</v>
      </c>
      <c r="I17" s="35">
        <v>1</v>
      </c>
      <c r="J17" s="35">
        <v>3</v>
      </c>
      <c r="K17" s="35">
        <v>0</v>
      </c>
      <c r="L17" s="119">
        <v>3</v>
      </c>
      <c r="M17" s="35">
        <v>11</v>
      </c>
      <c r="N17" s="35">
        <v>0</v>
      </c>
      <c r="O17" s="35">
        <v>0</v>
      </c>
      <c r="P17" s="35">
        <v>4</v>
      </c>
      <c r="Q17" s="35">
        <v>2</v>
      </c>
      <c r="R17" s="35"/>
      <c r="S17" s="35"/>
      <c r="T17" s="35">
        <v>0</v>
      </c>
      <c r="U17" s="211">
        <v>3</v>
      </c>
      <c r="V17" s="35">
        <v>0</v>
      </c>
      <c r="W17" s="116">
        <v>0</v>
      </c>
      <c r="X17" s="104">
        <f t="shared" si="0"/>
        <v>40</v>
      </c>
      <c r="Y17" s="116">
        <f t="shared" si="0"/>
        <v>51</v>
      </c>
      <c r="Z17" s="104">
        <f t="shared" si="1"/>
        <v>32</v>
      </c>
      <c r="AA17" s="105">
        <f t="shared" si="1"/>
        <v>48</v>
      </c>
    </row>
    <row r="18" spans="1:27" ht="12" customHeight="1" x14ac:dyDescent="0.2">
      <c r="A18" s="94">
        <v>13</v>
      </c>
      <c r="B18" s="36">
        <v>9</v>
      </c>
      <c r="C18" s="36">
        <v>9</v>
      </c>
      <c r="D18" s="34">
        <v>0</v>
      </c>
      <c r="E18" s="34">
        <v>0</v>
      </c>
      <c r="F18" s="34">
        <v>22</v>
      </c>
      <c r="G18" s="34">
        <v>9</v>
      </c>
      <c r="H18" s="34"/>
      <c r="I18" s="34">
        <v>0</v>
      </c>
      <c r="J18" s="34">
        <v>3</v>
      </c>
      <c r="K18" s="34">
        <v>0</v>
      </c>
      <c r="L18" s="118">
        <v>10</v>
      </c>
      <c r="M18" s="34">
        <v>7</v>
      </c>
      <c r="N18" s="34">
        <v>0</v>
      </c>
      <c r="O18" s="34">
        <v>0</v>
      </c>
      <c r="P18" s="34">
        <v>3</v>
      </c>
      <c r="Q18" s="34">
        <v>1</v>
      </c>
      <c r="R18" s="34"/>
      <c r="S18" s="34"/>
      <c r="T18" s="33">
        <v>3</v>
      </c>
      <c r="U18" s="34">
        <v>0</v>
      </c>
      <c r="V18" s="34">
        <v>0</v>
      </c>
      <c r="W18" s="115">
        <v>0</v>
      </c>
      <c r="X18" s="106">
        <f t="shared" si="0"/>
        <v>50</v>
      </c>
      <c r="Y18" s="117">
        <f t="shared" si="0"/>
        <v>26</v>
      </c>
      <c r="Z18" s="106">
        <f t="shared" si="1"/>
        <v>44</v>
      </c>
      <c r="AA18" s="107">
        <f t="shared" si="1"/>
        <v>25</v>
      </c>
    </row>
    <row r="19" spans="1:27" ht="12" customHeight="1" x14ac:dyDescent="0.2">
      <c r="A19" s="92">
        <v>14</v>
      </c>
      <c r="B19" s="34">
        <v>8</v>
      </c>
      <c r="C19" s="34">
        <v>14</v>
      </c>
      <c r="D19" s="34">
        <v>0</v>
      </c>
      <c r="E19" s="34">
        <v>0</v>
      </c>
      <c r="F19" s="34">
        <v>22</v>
      </c>
      <c r="G19" s="34">
        <v>13</v>
      </c>
      <c r="H19" s="34">
        <v>1</v>
      </c>
      <c r="I19" s="34">
        <v>5</v>
      </c>
      <c r="J19" s="34">
        <v>3</v>
      </c>
      <c r="K19" s="34">
        <v>0</v>
      </c>
      <c r="L19" s="118">
        <v>5</v>
      </c>
      <c r="M19" s="34">
        <v>7</v>
      </c>
      <c r="N19" s="34">
        <v>0</v>
      </c>
      <c r="O19" s="34">
        <v>0</v>
      </c>
      <c r="P19" s="34">
        <v>7</v>
      </c>
      <c r="Q19" s="34">
        <v>2</v>
      </c>
      <c r="R19" s="34"/>
      <c r="S19" s="34"/>
      <c r="T19" s="34">
        <v>0</v>
      </c>
      <c r="U19" s="34">
        <v>0</v>
      </c>
      <c r="V19" s="34">
        <v>0</v>
      </c>
      <c r="W19" s="115">
        <v>0</v>
      </c>
      <c r="X19" s="102">
        <f t="shared" si="0"/>
        <v>46</v>
      </c>
      <c r="Y19" s="115">
        <f t="shared" si="0"/>
        <v>41</v>
      </c>
      <c r="Z19" s="102">
        <f t="shared" si="1"/>
        <v>35</v>
      </c>
      <c r="AA19" s="103">
        <f t="shared" si="1"/>
        <v>34</v>
      </c>
    </row>
    <row r="20" spans="1:27" ht="12" customHeight="1" x14ac:dyDescent="0.2">
      <c r="A20" s="93">
        <v>15</v>
      </c>
      <c r="B20" s="35">
        <v>8</v>
      </c>
      <c r="C20" s="35">
        <v>21</v>
      </c>
      <c r="D20" s="35">
        <v>2</v>
      </c>
      <c r="E20" s="35">
        <v>3</v>
      </c>
      <c r="F20" s="35">
        <v>21</v>
      </c>
      <c r="G20" s="35">
        <v>20</v>
      </c>
      <c r="H20" s="35">
        <v>2</v>
      </c>
      <c r="I20" s="35">
        <v>3</v>
      </c>
      <c r="J20" s="35">
        <v>2</v>
      </c>
      <c r="K20" s="35">
        <v>0</v>
      </c>
      <c r="L20" s="119">
        <v>8</v>
      </c>
      <c r="M20" s="35">
        <v>16</v>
      </c>
      <c r="N20" s="35">
        <v>0</v>
      </c>
      <c r="O20" s="35">
        <v>1</v>
      </c>
      <c r="P20" s="35">
        <v>3</v>
      </c>
      <c r="Q20" s="35">
        <v>1</v>
      </c>
      <c r="R20" s="35"/>
      <c r="S20" s="35"/>
      <c r="T20" s="35">
        <v>2</v>
      </c>
      <c r="U20" s="211">
        <v>5</v>
      </c>
      <c r="V20" s="35">
        <v>0</v>
      </c>
      <c r="W20" s="116">
        <v>0</v>
      </c>
      <c r="X20" s="104">
        <f t="shared" si="0"/>
        <v>48</v>
      </c>
      <c r="Y20" s="116">
        <f t="shared" si="0"/>
        <v>70</v>
      </c>
      <c r="Z20" s="104">
        <f t="shared" si="1"/>
        <v>39</v>
      </c>
      <c r="AA20" s="105">
        <f t="shared" si="1"/>
        <v>62</v>
      </c>
    </row>
    <row r="21" spans="1:27" ht="12" customHeight="1" x14ac:dyDescent="0.2">
      <c r="A21" s="94">
        <v>16</v>
      </c>
      <c r="B21" s="36">
        <v>9</v>
      </c>
      <c r="C21" s="36">
        <v>15</v>
      </c>
      <c r="D21" s="36">
        <v>1</v>
      </c>
      <c r="E21" s="34">
        <v>0</v>
      </c>
      <c r="F21" s="34">
        <v>21</v>
      </c>
      <c r="G21" s="34">
        <v>12</v>
      </c>
      <c r="H21" s="34">
        <v>2</v>
      </c>
      <c r="I21" s="36">
        <v>2</v>
      </c>
      <c r="J21" s="118">
        <v>2</v>
      </c>
      <c r="K21" s="34">
        <v>0</v>
      </c>
      <c r="L21" s="118">
        <v>2</v>
      </c>
      <c r="M21" s="34">
        <v>10</v>
      </c>
      <c r="N21" s="34">
        <v>0</v>
      </c>
      <c r="O21" s="34">
        <v>0</v>
      </c>
      <c r="P21" s="34">
        <v>2</v>
      </c>
      <c r="Q21" s="34">
        <v>0</v>
      </c>
      <c r="R21" s="34"/>
      <c r="S21" s="34"/>
      <c r="T21" s="34">
        <v>0</v>
      </c>
      <c r="U21" s="212">
        <v>2</v>
      </c>
      <c r="V21" s="34">
        <v>0</v>
      </c>
      <c r="W21" s="115">
        <v>0</v>
      </c>
      <c r="X21" s="106">
        <f t="shared" si="0"/>
        <v>39</v>
      </c>
      <c r="Y21" s="117">
        <f t="shared" si="0"/>
        <v>41</v>
      </c>
      <c r="Z21" s="106">
        <f t="shared" si="1"/>
        <v>32</v>
      </c>
      <c r="AA21" s="107">
        <f t="shared" si="1"/>
        <v>39</v>
      </c>
    </row>
    <row r="22" spans="1:27" ht="12" customHeight="1" x14ac:dyDescent="0.2">
      <c r="A22" s="92">
        <v>17</v>
      </c>
      <c r="B22" s="34">
        <v>9</v>
      </c>
      <c r="C22" s="34">
        <v>24</v>
      </c>
      <c r="D22" s="34">
        <v>1</v>
      </c>
      <c r="E22" s="34">
        <v>0</v>
      </c>
      <c r="F22" s="34">
        <v>23</v>
      </c>
      <c r="G22" s="34">
        <v>21</v>
      </c>
      <c r="H22" s="34">
        <v>3</v>
      </c>
      <c r="I22" s="34">
        <v>0</v>
      </c>
      <c r="J22" s="118">
        <v>3</v>
      </c>
      <c r="K22" s="34">
        <v>1</v>
      </c>
      <c r="L22" s="118">
        <v>7</v>
      </c>
      <c r="M22" s="34">
        <v>16</v>
      </c>
      <c r="N22" s="34">
        <v>0</v>
      </c>
      <c r="O22" s="34">
        <v>0</v>
      </c>
      <c r="P22" s="34">
        <v>3</v>
      </c>
      <c r="Q22" s="34">
        <v>0</v>
      </c>
      <c r="R22" s="34"/>
      <c r="S22" s="34"/>
      <c r="T22" s="33">
        <v>1</v>
      </c>
      <c r="U22" s="33">
        <v>4</v>
      </c>
      <c r="V22" s="34">
        <v>0</v>
      </c>
      <c r="W22" s="115">
        <v>0</v>
      </c>
      <c r="X22" s="102">
        <f t="shared" si="0"/>
        <v>50</v>
      </c>
      <c r="Y22" s="115">
        <f t="shared" si="0"/>
        <v>66</v>
      </c>
      <c r="Z22" s="102">
        <f t="shared" si="1"/>
        <v>40</v>
      </c>
      <c r="AA22" s="103">
        <f t="shared" si="1"/>
        <v>65</v>
      </c>
    </row>
    <row r="23" spans="1:27" ht="12" customHeight="1" x14ac:dyDescent="0.2">
      <c r="A23" s="93">
        <v>18</v>
      </c>
      <c r="B23" s="35">
        <v>11</v>
      </c>
      <c r="C23" s="35">
        <v>21</v>
      </c>
      <c r="D23" s="35">
        <v>4</v>
      </c>
      <c r="E23" s="35">
        <v>0</v>
      </c>
      <c r="F23" s="35">
        <v>20</v>
      </c>
      <c r="G23" s="35">
        <v>19</v>
      </c>
      <c r="H23" s="35">
        <v>4</v>
      </c>
      <c r="I23" s="35">
        <v>0</v>
      </c>
      <c r="J23" s="119">
        <v>4</v>
      </c>
      <c r="K23" s="35">
        <v>0</v>
      </c>
      <c r="L23" s="119">
        <v>8</v>
      </c>
      <c r="M23" s="35">
        <v>14</v>
      </c>
      <c r="N23" s="35">
        <v>0</v>
      </c>
      <c r="O23" s="35">
        <v>0</v>
      </c>
      <c r="P23" s="35">
        <v>4</v>
      </c>
      <c r="Q23" s="35">
        <v>2</v>
      </c>
      <c r="R23" s="35"/>
      <c r="S23" s="35"/>
      <c r="T23" s="63">
        <v>3</v>
      </c>
      <c r="U23" s="63">
        <v>4</v>
      </c>
      <c r="V23" s="35">
        <v>0</v>
      </c>
      <c r="W23" s="116">
        <v>0</v>
      </c>
      <c r="X23" s="104">
        <f t="shared" si="0"/>
        <v>58</v>
      </c>
      <c r="Y23" s="116">
        <f t="shared" si="0"/>
        <v>60</v>
      </c>
      <c r="Z23" s="104">
        <f t="shared" si="1"/>
        <v>42</v>
      </c>
      <c r="AA23" s="105">
        <f t="shared" si="1"/>
        <v>58</v>
      </c>
    </row>
    <row r="24" spans="1:27" ht="12" customHeight="1" x14ac:dyDescent="0.2">
      <c r="A24" s="94">
        <v>19</v>
      </c>
      <c r="B24" s="36">
        <v>16</v>
      </c>
      <c r="C24" s="36">
        <v>10</v>
      </c>
      <c r="D24" s="36">
        <v>2</v>
      </c>
      <c r="E24" s="34">
        <v>0</v>
      </c>
      <c r="F24" s="34">
        <v>24</v>
      </c>
      <c r="G24" s="34">
        <v>9</v>
      </c>
      <c r="H24" s="34">
        <v>2</v>
      </c>
      <c r="I24" s="34">
        <v>0</v>
      </c>
      <c r="J24" s="118">
        <v>3</v>
      </c>
      <c r="K24" s="34">
        <v>1</v>
      </c>
      <c r="L24" s="118">
        <v>5</v>
      </c>
      <c r="M24" s="34">
        <v>9</v>
      </c>
      <c r="N24" s="34">
        <v>0</v>
      </c>
      <c r="O24" s="34">
        <v>0</v>
      </c>
      <c r="P24" s="34">
        <v>5</v>
      </c>
      <c r="Q24" s="34">
        <v>3</v>
      </c>
      <c r="R24" s="34"/>
      <c r="S24" s="34"/>
      <c r="T24" s="34">
        <v>0</v>
      </c>
      <c r="U24" s="33">
        <v>2</v>
      </c>
      <c r="V24" s="34">
        <v>0</v>
      </c>
      <c r="W24" s="115">
        <v>0</v>
      </c>
      <c r="X24" s="106">
        <f t="shared" si="0"/>
        <v>57</v>
      </c>
      <c r="Y24" s="117">
        <f t="shared" si="0"/>
        <v>34</v>
      </c>
      <c r="Z24" s="106">
        <f t="shared" si="1"/>
        <v>45</v>
      </c>
      <c r="AA24" s="107">
        <f t="shared" si="1"/>
        <v>30</v>
      </c>
    </row>
    <row r="25" spans="1:27" ht="12" customHeight="1" x14ac:dyDescent="0.2">
      <c r="A25" s="92">
        <v>20</v>
      </c>
      <c r="B25" s="34">
        <v>14</v>
      </c>
      <c r="C25" s="34">
        <v>17</v>
      </c>
      <c r="D25" s="34">
        <v>0</v>
      </c>
      <c r="E25" s="34">
        <v>0</v>
      </c>
      <c r="F25" s="34">
        <v>22</v>
      </c>
      <c r="G25" s="34">
        <v>17</v>
      </c>
      <c r="H25" s="34">
        <v>1</v>
      </c>
      <c r="I25" s="34">
        <v>0</v>
      </c>
      <c r="J25" s="34">
        <v>4</v>
      </c>
      <c r="K25" s="34">
        <v>0</v>
      </c>
      <c r="L25" s="34">
        <v>3</v>
      </c>
      <c r="M25" s="34">
        <v>11</v>
      </c>
      <c r="N25" s="34">
        <v>0</v>
      </c>
      <c r="O25" s="34">
        <v>0</v>
      </c>
      <c r="P25" s="34">
        <v>5</v>
      </c>
      <c r="Q25" s="34">
        <v>1</v>
      </c>
      <c r="R25" s="34"/>
      <c r="S25" s="34"/>
      <c r="T25" s="33">
        <v>1</v>
      </c>
      <c r="U25" s="33">
        <v>4</v>
      </c>
      <c r="V25" s="34">
        <v>0</v>
      </c>
      <c r="W25" s="115">
        <v>0</v>
      </c>
      <c r="X25" s="102">
        <f t="shared" si="0"/>
        <v>50</v>
      </c>
      <c r="Y25" s="115">
        <f t="shared" si="0"/>
        <v>50</v>
      </c>
      <c r="Z25" s="102">
        <f t="shared" si="1"/>
        <v>40</v>
      </c>
      <c r="AA25" s="103">
        <f t="shared" si="1"/>
        <v>49</v>
      </c>
    </row>
    <row r="26" spans="1:27" ht="12" customHeight="1" x14ac:dyDescent="0.2">
      <c r="A26" s="93">
        <v>21</v>
      </c>
      <c r="B26" s="35">
        <v>15</v>
      </c>
      <c r="C26" s="35">
        <v>7</v>
      </c>
      <c r="D26" s="35">
        <v>1</v>
      </c>
      <c r="E26" s="34">
        <v>0</v>
      </c>
      <c r="F26" s="35">
        <v>15</v>
      </c>
      <c r="G26" s="35">
        <v>6</v>
      </c>
      <c r="H26" s="35">
        <v>1</v>
      </c>
      <c r="I26" s="34">
        <v>0</v>
      </c>
      <c r="J26" s="35">
        <v>4</v>
      </c>
      <c r="K26" s="34">
        <v>0</v>
      </c>
      <c r="L26" s="35">
        <v>7</v>
      </c>
      <c r="M26" s="35">
        <v>6</v>
      </c>
      <c r="N26" s="34">
        <v>0</v>
      </c>
      <c r="O26" s="34">
        <v>0</v>
      </c>
      <c r="P26" s="35">
        <v>6</v>
      </c>
      <c r="Q26" s="35">
        <v>1</v>
      </c>
      <c r="R26" s="34"/>
      <c r="S26" s="34"/>
      <c r="T26" s="34">
        <v>1</v>
      </c>
      <c r="U26" s="63">
        <v>1</v>
      </c>
      <c r="V26" s="34">
        <v>0</v>
      </c>
      <c r="W26" s="115">
        <v>0</v>
      </c>
      <c r="X26" s="104">
        <f t="shared" si="0"/>
        <v>50</v>
      </c>
      <c r="Y26" s="116">
        <f t="shared" si="0"/>
        <v>21</v>
      </c>
      <c r="Z26" s="104">
        <f t="shared" si="1"/>
        <v>38</v>
      </c>
      <c r="AA26" s="105">
        <f t="shared" si="1"/>
        <v>20</v>
      </c>
    </row>
    <row r="27" spans="1:27" ht="12" customHeight="1" thickBot="1" x14ac:dyDescent="0.25">
      <c r="A27" s="95" t="s">
        <v>17</v>
      </c>
      <c r="B27" s="191">
        <f t="shared" ref="B27:U27" si="2">SUM(B6:B26)</f>
        <v>245</v>
      </c>
      <c r="C27" s="28">
        <f t="shared" si="2"/>
        <v>482</v>
      </c>
      <c r="D27" s="28">
        <f t="shared" si="2"/>
        <v>21</v>
      </c>
      <c r="E27" s="28">
        <f t="shared" si="2"/>
        <v>12</v>
      </c>
      <c r="F27" s="28">
        <f t="shared" si="2"/>
        <v>457</v>
      </c>
      <c r="G27" s="28">
        <f t="shared" si="2"/>
        <v>424</v>
      </c>
      <c r="H27" s="28">
        <f t="shared" si="2"/>
        <v>38</v>
      </c>
      <c r="I27" s="28">
        <f t="shared" si="2"/>
        <v>33</v>
      </c>
      <c r="J27" s="191">
        <f t="shared" si="2"/>
        <v>83</v>
      </c>
      <c r="K27" s="191">
        <f t="shared" si="2"/>
        <v>6</v>
      </c>
      <c r="L27" s="28">
        <f t="shared" si="2"/>
        <v>150</v>
      </c>
      <c r="M27" s="28">
        <f t="shared" si="2"/>
        <v>341</v>
      </c>
      <c r="N27" s="28">
        <f t="shared" si="2"/>
        <v>0</v>
      </c>
      <c r="O27" s="28">
        <f t="shared" si="2"/>
        <v>6</v>
      </c>
      <c r="P27" s="191">
        <f t="shared" si="2"/>
        <v>145</v>
      </c>
      <c r="Q27" s="191">
        <f t="shared" si="2"/>
        <v>41</v>
      </c>
      <c r="R27" s="28">
        <f t="shared" si="2"/>
        <v>0</v>
      </c>
      <c r="S27" s="28">
        <f t="shared" si="2"/>
        <v>0</v>
      </c>
      <c r="T27" s="28">
        <f t="shared" si="2"/>
        <v>62</v>
      </c>
      <c r="U27" s="28">
        <f t="shared" si="2"/>
        <v>189</v>
      </c>
      <c r="V27" s="191">
        <f>SUM(V6:V26)</f>
        <v>0</v>
      </c>
      <c r="W27" s="192">
        <f>SUM(W6:W26)</f>
        <v>0</v>
      </c>
      <c r="X27" s="195">
        <f t="shared" si="0"/>
        <v>1201</v>
      </c>
      <c r="Y27" s="192">
        <f t="shared" si="0"/>
        <v>1534</v>
      </c>
      <c r="Z27" s="195">
        <f t="shared" si="1"/>
        <v>914</v>
      </c>
      <c r="AA27" s="193">
        <f t="shared" si="1"/>
        <v>1436</v>
      </c>
    </row>
    <row r="28" spans="1:27" ht="12" customHeight="1" x14ac:dyDescent="0.2">
      <c r="A28" s="97" t="s">
        <v>18</v>
      </c>
      <c r="B28" s="37">
        <v>3</v>
      </c>
      <c r="C28" s="34">
        <v>0</v>
      </c>
      <c r="D28" s="37">
        <v>1</v>
      </c>
      <c r="E28" s="34">
        <v>0</v>
      </c>
      <c r="F28" s="37">
        <v>3</v>
      </c>
      <c r="G28" s="34">
        <v>0</v>
      </c>
      <c r="H28" s="34">
        <v>1</v>
      </c>
      <c r="I28" s="34">
        <v>0</v>
      </c>
      <c r="J28" s="34">
        <v>0</v>
      </c>
      <c r="K28" s="34">
        <v>0</v>
      </c>
      <c r="L28" s="37">
        <v>7</v>
      </c>
      <c r="M28" s="34">
        <v>0</v>
      </c>
      <c r="N28" s="34">
        <v>0</v>
      </c>
      <c r="O28" s="34">
        <v>0</v>
      </c>
      <c r="P28" s="37">
        <v>4</v>
      </c>
      <c r="Q28" s="34">
        <v>0</v>
      </c>
      <c r="R28" s="37"/>
      <c r="S28" s="37"/>
      <c r="T28" s="184">
        <v>13</v>
      </c>
      <c r="U28" s="34">
        <v>0</v>
      </c>
      <c r="V28" s="184">
        <v>0</v>
      </c>
      <c r="W28" s="196">
        <v>0</v>
      </c>
      <c r="X28" s="189">
        <f t="shared" si="0"/>
        <v>32</v>
      </c>
      <c r="Y28" s="187">
        <f t="shared" si="0"/>
        <v>0</v>
      </c>
      <c r="Z28" s="189">
        <f t="shared" si="1"/>
        <v>26</v>
      </c>
      <c r="AA28" s="188">
        <f t="shared" si="1"/>
        <v>0</v>
      </c>
    </row>
    <row r="29" spans="1:27" ht="12" customHeight="1" thickBot="1" x14ac:dyDescent="0.25">
      <c r="A29" s="95" t="s">
        <v>19</v>
      </c>
      <c r="B29" s="28">
        <f t="shared" ref="B29:U29" si="3">SUM(B27:B28)</f>
        <v>248</v>
      </c>
      <c r="C29" s="28">
        <f t="shared" si="3"/>
        <v>482</v>
      </c>
      <c r="D29" s="28">
        <f t="shared" si="3"/>
        <v>22</v>
      </c>
      <c r="E29" s="28">
        <f t="shared" si="3"/>
        <v>12</v>
      </c>
      <c r="F29" s="28">
        <f t="shared" si="3"/>
        <v>460</v>
      </c>
      <c r="G29" s="28">
        <f t="shared" si="3"/>
        <v>424</v>
      </c>
      <c r="H29" s="28">
        <f t="shared" si="3"/>
        <v>39</v>
      </c>
      <c r="I29" s="28">
        <f t="shared" si="3"/>
        <v>33</v>
      </c>
      <c r="J29" s="28">
        <f t="shared" si="3"/>
        <v>83</v>
      </c>
      <c r="K29" s="28">
        <f t="shared" si="3"/>
        <v>6</v>
      </c>
      <c r="L29" s="28">
        <f t="shared" si="3"/>
        <v>157</v>
      </c>
      <c r="M29" s="28">
        <f t="shared" si="3"/>
        <v>341</v>
      </c>
      <c r="N29" s="28">
        <f t="shared" si="3"/>
        <v>0</v>
      </c>
      <c r="O29" s="28">
        <f t="shared" si="3"/>
        <v>6</v>
      </c>
      <c r="P29" s="28">
        <f t="shared" si="3"/>
        <v>149</v>
      </c>
      <c r="Q29" s="28">
        <f t="shared" si="3"/>
        <v>41</v>
      </c>
      <c r="R29" s="28">
        <f t="shared" si="3"/>
        <v>0</v>
      </c>
      <c r="S29" s="28">
        <f t="shared" si="3"/>
        <v>0</v>
      </c>
      <c r="T29" s="28">
        <f t="shared" si="3"/>
        <v>75</v>
      </c>
      <c r="U29" s="28">
        <f t="shared" si="3"/>
        <v>189</v>
      </c>
      <c r="V29" s="191">
        <f>SUM(V27:V28)</f>
        <v>0</v>
      </c>
      <c r="W29" s="192">
        <f>SUM(W27:W28)</f>
        <v>0</v>
      </c>
      <c r="X29" s="195">
        <f t="shared" si="0"/>
        <v>1233</v>
      </c>
      <c r="Y29" s="192">
        <f t="shared" si="0"/>
        <v>1534</v>
      </c>
      <c r="Z29" s="195">
        <f t="shared" si="1"/>
        <v>940</v>
      </c>
      <c r="AA29" s="193">
        <f t="shared" si="1"/>
        <v>1436</v>
      </c>
    </row>
    <row r="30" spans="1:27" ht="12" customHeight="1" x14ac:dyDescent="0.2">
      <c r="A30" s="54" t="s">
        <v>249</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27" ht="12" customHeight="1" x14ac:dyDescent="0.2">
      <c r="A31" s="77" t="s">
        <v>258</v>
      </c>
      <c r="D31" s="100"/>
    </row>
    <row r="32" spans="1:27" ht="12" customHeight="1" x14ac:dyDescent="0.2">
      <c r="B32" s="110"/>
      <c r="C32" s="111"/>
      <c r="D32" s="110"/>
      <c r="E32" s="111"/>
    </row>
    <row r="33" spans="1:27" ht="16.5" customHeight="1" thickBot="1" x14ac:dyDescent="0.35">
      <c r="A33" s="53" t="s">
        <v>299</v>
      </c>
    </row>
    <row r="34" spans="1:27" ht="24.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3" t="s">
        <v>64</v>
      </c>
      <c r="S34" s="443"/>
      <c r="T34" s="402" t="s">
        <v>12</v>
      </c>
      <c r="U34" s="402"/>
      <c r="V34" s="403" t="s">
        <v>13</v>
      </c>
      <c r="W34" s="444"/>
      <c r="X34" s="417" t="s">
        <v>19</v>
      </c>
      <c r="Y34" s="403"/>
      <c r="Z34" s="417" t="s">
        <v>21</v>
      </c>
      <c r="AA34" s="404"/>
    </row>
    <row r="35" spans="1:27"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5" t="s">
        <v>10</v>
      </c>
      <c r="V35" s="55" t="s">
        <v>9</v>
      </c>
      <c r="W35" s="56" t="s">
        <v>10</v>
      </c>
      <c r="X35" s="57" t="s">
        <v>9</v>
      </c>
      <c r="Y35" s="124" t="s">
        <v>10</v>
      </c>
      <c r="Z35" s="57" t="s">
        <v>9</v>
      </c>
      <c r="AA35" s="56" t="s">
        <v>10</v>
      </c>
    </row>
    <row r="36" spans="1:27" ht="12" customHeight="1" x14ac:dyDescent="0.2">
      <c r="A36" s="92">
        <v>1</v>
      </c>
      <c r="B36" s="34">
        <v>16</v>
      </c>
      <c r="C36" s="34">
        <v>32</v>
      </c>
      <c r="D36" s="34">
        <v>1</v>
      </c>
      <c r="E36" s="34">
        <v>0</v>
      </c>
      <c r="F36" s="34">
        <v>27</v>
      </c>
      <c r="G36" s="34">
        <v>25</v>
      </c>
      <c r="H36" s="34">
        <v>2</v>
      </c>
      <c r="I36" s="34">
        <v>1</v>
      </c>
      <c r="J36" s="34">
        <v>5</v>
      </c>
      <c r="K36" s="34">
        <v>0</v>
      </c>
      <c r="L36" s="34">
        <v>13</v>
      </c>
      <c r="M36" s="34">
        <v>21</v>
      </c>
      <c r="N36" s="34">
        <v>0</v>
      </c>
      <c r="O36" s="34">
        <v>1</v>
      </c>
      <c r="P36" s="34">
        <v>26</v>
      </c>
      <c r="Q36" s="34">
        <v>3</v>
      </c>
      <c r="R36" s="34"/>
      <c r="S36" s="34"/>
      <c r="T36" s="33">
        <v>11</v>
      </c>
      <c r="U36" s="33">
        <v>47</v>
      </c>
      <c r="V36" s="33">
        <v>0</v>
      </c>
      <c r="W36" s="59">
        <v>0</v>
      </c>
      <c r="X36" s="102">
        <f t="shared" ref="X36:Y53" si="4">SUM(B36,D36,F36,H36,J36,L36,N36,P36,T36)</f>
        <v>101</v>
      </c>
      <c r="Y36" s="115">
        <f t="shared" si="4"/>
        <v>130</v>
      </c>
      <c r="Z36" s="102">
        <f t="shared" ref="Z36:AA53" si="5">SUM(B36,F36,L36,T36)</f>
        <v>67</v>
      </c>
      <c r="AA36" s="103">
        <f t="shared" si="5"/>
        <v>125</v>
      </c>
    </row>
    <row r="37" spans="1:27" ht="12" customHeight="1" x14ac:dyDescent="0.2">
      <c r="A37" s="92">
        <v>2</v>
      </c>
      <c r="B37" s="34">
        <v>8</v>
      </c>
      <c r="C37" s="34">
        <v>32</v>
      </c>
      <c r="D37" s="34">
        <v>0</v>
      </c>
      <c r="E37" s="34">
        <v>0</v>
      </c>
      <c r="F37" s="34">
        <v>10</v>
      </c>
      <c r="G37" s="34">
        <v>25</v>
      </c>
      <c r="H37" s="34">
        <v>1</v>
      </c>
      <c r="I37" s="34">
        <v>1</v>
      </c>
      <c r="J37" s="34">
        <v>4</v>
      </c>
      <c r="K37" s="34">
        <v>0</v>
      </c>
      <c r="L37" s="34">
        <v>5</v>
      </c>
      <c r="M37" s="34">
        <v>19</v>
      </c>
      <c r="N37" s="34">
        <v>0</v>
      </c>
      <c r="O37" s="34">
        <v>0</v>
      </c>
      <c r="P37" s="34">
        <v>6</v>
      </c>
      <c r="Q37" s="34">
        <v>2</v>
      </c>
      <c r="R37" s="34"/>
      <c r="S37" s="34"/>
      <c r="T37" s="33">
        <v>3</v>
      </c>
      <c r="U37" s="33">
        <v>16</v>
      </c>
      <c r="V37" s="33">
        <v>0</v>
      </c>
      <c r="W37" s="59">
        <v>0</v>
      </c>
      <c r="X37" s="102">
        <f t="shared" si="4"/>
        <v>37</v>
      </c>
      <c r="Y37" s="115">
        <f t="shared" si="4"/>
        <v>95</v>
      </c>
      <c r="Z37" s="102">
        <f t="shared" si="5"/>
        <v>26</v>
      </c>
      <c r="AA37" s="103">
        <f t="shared" si="5"/>
        <v>92</v>
      </c>
    </row>
    <row r="38" spans="1:27" ht="12" customHeight="1" x14ac:dyDescent="0.2">
      <c r="A38" s="93">
        <v>3</v>
      </c>
      <c r="B38" s="35">
        <v>14</v>
      </c>
      <c r="C38" s="35">
        <v>28</v>
      </c>
      <c r="D38" s="35">
        <v>1</v>
      </c>
      <c r="E38" s="35">
        <v>1</v>
      </c>
      <c r="F38" s="35">
        <v>28</v>
      </c>
      <c r="G38" s="35">
        <v>25</v>
      </c>
      <c r="H38" s="35">
        <v>1</v>
      </c>
      <c r="I38" s="35">
        <v>3</v>
      </c>
      <c r="J38" s="35">
        <v>8</v>
      </c>
      <c r="K38" s="35">
        <v>0</v>
      </c>
      <c r="L38" s="35">
        <v>13</v>
      </c>
      <c r="M38" s="35">
        <v>24</v>
      </c>
      <c r="N38" s="35">
        <v>0</v>
      </c>
      <c r="O38" s="35">
        <v>1</v>
      </c>
      <c r="P38" s="35">
        <v>19</v>
      </c>
      <c r="Q38" s="35">
        <v>4</v>
      </c>
      <c r="R38" s="35"/>
      <c r="S38" s="35"/>
      <c r="T38" s="63">
        <v>9</v>
      </c>
      <c r="U38" s="63">
        <v>31</v>
      </c>
      <c r="V38" s="63">
        <v>0</v>
      </c>
      <c r="W38" s="64">
        <v>0</v>
      </c>
      <c r="X38" s="104">
        <f t="shared" si="4"/>
        <v>93</v>
      </c>
      <c r="Y38" s="116">
        <f t="shared" si="4"/>
        <v>117</v>
      </c>
      <c r="Z38" s="104">
        <f t="shared" si="5"/>
        <v>64</v>
      </c>
      <c r="AA38" s="105">
        <f t="shared" si="5"/>
        <v>108</v>
      </c>
    </row>
    <row r="39" spans="1:27" ht="12" customHeight="1" x14ac:dyDescent="0.2">
      <c r="A39" s="94">
        <v>4</v>
      </c>
      <c r="B39" s="36">
        <v>28</v>
      </c>
      <c r="C39" s="36">
        <v>29</v>
      </c>
      <c r="D39" s="36">
        <v>2</v>
      </c>
      <c r="E39" s="36">
        <v>1</v>
      </c>
      <c r="F39" s="36">
        <v>54</v>
      </c>
      <c r="G39" s="36">
        <v>26</v>
      </c>
      <c r="H39" s="36">
        <v>5</v>
      </c>
      <c r="I39" s="36">
        <v>1</v>
      </c>
      <c r="J39" s="36">
        <v>9</v>
      </c>
      <c r="K39" s="34">
        <v>0</v>
      </c>
      <c r="L39" s="36">
        <v>18</v>
      </c>
      <c r="M39" s="36">
        <v>20</v>
      </c>
      <c r="N39" s="34">
        <v>0</v>
      </c>
      <c r="O39" s="34">
        <v>0</v>
      </c>
      <c r="P39" s="36">
        <v>19</v>
      </c>
      <c r="Q39" s="36">
        <v>6</v>
      </c>
      <c r="R39" s="36"/>
      <c r="S39" s="36"/>
      <c r="T39" s="74">
        <v>4</v>
      </c>
      <c r="U39" s="74">
        <v>1</v>
      </c>
      <c r="V39" s="74">
        <v>0</v>
      </c>
      <c r="W39" s="75">
        <v>0</v>
      </c>
      <c r="X39" s="106">
        <f t="shared" si="4"/>
        <v>139</v>
      </c>
      <c r="Y39" s="117">
        <f t="shared" si="4"/>
        <v>84</v>
      </c>
      <c r="Z39" s="106">
        <f t="shared" si="5"/>
        <v>104</v>
      </c>
      <c r="AA39" s="107">
        <f t="shared" si="5"/>
        <v>76</v>
      </c>
    </row>
    <row r="40" spans="1:27" ht="12" customHeight="1" x14ac:dyDescent="0.2">
      <c r="A40" s="92">
        <v>5</v>
      </c>
      <c r="B40" s="34">
        <v>11</v>
      </c>
      <c r="C40" s="34">
        <v>30</v>
      </c>
      <c r="D40" s="34">
        <v>0</v>
      </c>
      <c r="E40" s="34">
        <v>2</v>
      </c>
      <c r="F40" s="34">
        <v>19</v>
      </c>
      <c r="G40" s="34">
        <v>23</v>
      </c>
      <c r="H40" s="34">
        <v>0</v>
      </c>
      <c r="I40" s="34">
        <v>4</v>
      </c>
      <c r="J40" s="34">
        <v>5</v>
      </c>
      <c r="K40" s="34">
        <v>0</v>
      </c>
      <c r="L40" s="34">
        <v>9</v>
      </c>
      <c r="M40" s="34">
        <v>18</v>
      </c>
      <c r="N40" s="34">
        <v>0</v>
      </c>
      <c r="O40" s="34">
        <v>1</v>
      </c>
      <c r="P40" s="34">
        <v>11</v>
      </c>
      <c r="Q40" s="34">
        <v>4</v>
      </c>
      <c r="R40" s="34"/>
      <c r="S40" s="34"/>
      <c r="T40" s="33">
        <v>5</v>
      </c>
      <c r="U40" s="33">
        <v>17</v>
      </c>
      <c r="V40" s="33">
        <v>0</v>
      </c>
      <c r="W40" s="59">
        <v>0</v>
      </c>
      <c r="X40" s="102">
        <f t="shared" si="4"/>
        <v>60</v>
      </c>
      <c r="Y40" s="115">
        <f t="shared" si="4"/>
        <v>99</v>
      </c>
      <c r="Z40" s="102">
        <f t="shared" si="5"/>
        <v>44</v>
      </c>
      <c r="AA40" s="103">
        <f t="shared" si="5"/>
        <v>88</v>
      </c>
    </row>
    <row r="41" spans="1:27" ht="12" customHeight="1" x14ac:dyDescent="0.2">
      <c r="A41" s="93">
        <v>6</v>
      </c>
      <c r="B41" s="35">
        <v>10</v>
      </c>
      <c r="C41" s="35">
        <v>26</v>
      </c>
      <c r="D41" s="35">
        <v>2</v>
      </c>
      <c r="E41" s="35">
        <v>1</v>
      </c>
      <c r="F41" s="35">
        <v>20</v>
      </c>
      <c r="G41" s="35">
        <v>24</v>
      </c>
      <c r="H41" s="35">
        <v>3</v>
      </c>
      <c r="I41" s="35">
        <v>3</v>
      </c>
      <c r="J41" s="35">
        <v>4</v>
      </c>
      <c r="K41" s="34">
        <v>0</v>
      </c>
      <c r="L41" s="35">
        <v>9</v>
      </c>
      <c r="M41" s="35">
        <v>21</v>
      </c>
      <c r="N41" s="35">
        <v>0</v>
      </c>
      <c r="O41" s="35">
        <v>0</v>
      </c>
      <c r="P41" s="35">
        <v>6</v>
      </c>
      <c r="Q41" s="35">
        <v>2</v>
      </c>
      <c r="R41" s="35"/>
      <c r="S41" s="35"/>
      <c r="T41" s="63">
        <v>5</v>
      </c>
      <c r="U41" s="63">
        <v>7</v>
      </c>
      <c r="V41" s="63">
        <v>0</v>
      </c>
      <c r="W41" s="64">
        <v>0</v>
      </c>
      <c r="X41" s="104">
        <f t="shared" si="4"/>
        <v>59</v>
      </c>
      <c r="Y41" s="116">
        <f t="shared" si="4"/>
        <v>84</v>
      </c>
      <c r="Z41" s="104">
        <f t="shared" si="5"/>
        <v>44</v>
      </c>
      <c r="AA41" s="105">
        <f t="shared" si="5"/>
        <v>78</v>
      </c>
    </row>
    <row r="42" spans="1:27" ht="12" customHeight="1" x14ac:dyDescent="0.2">
      <c r="A42" s="94">
        <v>7</v>
      </c>
      <c r="B42" s="36">
        <v>16</v>
      </c>
      <c r="C42" s="36">
        <v>34</v>
      </c>
      <c r="D42" s="34">
        <v>1</v>
      </c>
      <c r="E42" s="34">
        <v>0</v>
      </c>
      <c r="F42" s="36">
        <v>34</v>
      </c>
      <c r="G42" s="36">
        <v>33</v>
      </c>
      <c r="H42" s="36">
        <v>2</v>
      </c>
      <c r="I42" s="36">
        <v>1</v>
      </c>
      <c r="J42" s="36">
        <v>6</v>
      </c>
      <c r="K42" s="36">
        <v>2</v>
      </c>
      <c r="L42" s="36">
        <v>9</v>
      </c>
      <c r="M42" s="36">
        <v>24</v>
      </c>
      <c r="N42" s="34">
        <v>0</v>
      </c>
      <c r="O42" s="34">
        <v>0</v>
      </c>
      <c r="P42" s="36">
        <v>9</v>
      </c>
      <c r="Q42" s="36">
        <v>5</v>
      </c>
      <c r="R42" s="36"/>
      <c r="S42" s="36"/>
      <c r="T42" s="74">
        <v>4</v>
      </c>
      <c r="U42" s="74">
        <v>5</v>
      </c>
      <c r="V42" s="74">
        <v>0</v>
      </c>
      <c r="W42" s="75">
        <v>0</v>
      </c>
      <c r="X42" s="106">
        <f t="shared" si="4"/>
        <v>81</v>
      </c>
      <c r="Y42" s="117">
        <f t="shared" si="4"/>
        <v>104</v>
      </c>
      <c r="Z42" s="106">
        <f t="shared" si="5"/>
        <v>63</v>
      </c>
      <c r="AA42" s="107">
        <f t="shared" si="5"/>
        <v>96</v>
      </c>
    </row>
    <row r="43" spans="1:27" ht="12" customHeight="1" x14ac:dyDescent="0.2">
      <c r="A43" s="92">
        <v>8</v>
      </c>
      <c r="B43" s="34">
        <v>38</v>
      </c>
      <c r="C43" s="34">
        <v>18</v>
      </c>
      <c r="D43" s="34">
        <v>2</v>
      </c>
      <c r="E43" s="34">
        <v>0</v>
      </c>
      <c r="F43" s="34">
        <v>33</v>
      </c>
      <c r="G43" s="34">
        <v>16</v>
      </c>
      <c r="H43" s="34">
        <v>3</v>
      </c>
      <c r="I43" s="34">
        <v>0</v>
      </c>
      <c r="J43" s="34">
        <v>8</v>
      </c>
      <c r="K43" s="34">
        <v>1</v>
      </c>
      <c r="L43" s="34">
        <v>13</v>
      </c>
      <c r="M43" s="34">
        <v>15</v>
      </c>
      <c r="N43" s="34">
        <v>0</v>
      </c>
      <c r="O43" s="34">
        <v>0</v>
      </c>
      <c r="P43" s="34">
        <v>11</v>
      </c>
      <c r="Q43" s="34">
        <v>3</v>
      </c>
      <c r="R43" s="34"/>
      <c r="S43" s="34"/>
      <c r="T43" s="33">
        <v>3</v>
      </c>
      <c r="U43" s="33">
        <v>4</v>
      </c>
      <c r="V43" s="33">
        <v>0</v>
      </c>
      <c r="W43" s="59">
        <v>0</v>
      </c>
      <c r="X43" s="102">
        <f t="shared" si="4"/>
        <v>111</v>
      </c>
      <c r="Y43" s="115">
        <f t="shared" si="4"/>
        <v>57</v>
      </c>
      <c r="Z43" s="102">
        <f t="shared" si="5"/>
        <v>87</v>
      </c>
      <c r="AA43" s="103">
        <f t="shared" si="5"/>
        <v>53</v>
      </c>
    </row>
    <row r="44" spans="1:27" ht="12" customHeight="1" x14ac:dyDescent="0.2">
      <c r="A44" s="93">
        <v>9</v>
      </c>
      <c r="B44" s="35">
        <v>13</v>
      </c>
      <c r="C44" s="35">
        <v>24</v>
      </c>
      <c r="D44" s="34">
        <v>0</v>
      </c>
      <c r="E44" s="35">
        <v>0</v>
      </c>
      <c r="F44" s="35">
        <v>40</v>
      </c>
      <c r="G44" s="35">
        <v>24</v>
      </c>
      <c r="H44" s="34">
        <v>0</v>
      </c>
      <c r="I44" s="35">
        <v>0</v>
      </c>
      <c r="J44" s="35">
        <v>6</v>
      </c>
      <c r="K44" s="35">
        <v>0</v>
      </c>
      <c r="L44" s="35">
        <v>10</v>
      </c>
      <c r="M44" s="35">
        <v>17</v>
      </c>
      <c r="N44" s="35">
        <v>0</v>
      </c>
      <c r="O44" s="35">
        <v>0</v>
      </c>
      <c r="P44" s="35">
        <v>7</v>
      </c>
      <c r="Q44" s="35">
        <v>2</v>
      </c>
      <c r="R44" s="35"/>
      <c r="S44" s="35"/>
      <c r="T44" s="63">
        <v>2</v>
      </c>
      <c r="U44" s="63">
        <v>5</v>
      </c>
      <c r="V44" s="63">
        <v>0</v>
      </c>
      <c r="W44" s="64">
        <v>0</v>
      </c>
      <c r="X44" s="104">
        <f t="shared" si="4"/>
        <v>78</v>
      </c>
      <c r="Y44" s="116">
        <f t="shared" si="4"/>
        <v>72</v>
      </c>
      <c r="Z44" s="104">
        <f t="shared" si="5"/>
        <v>65</v>
      </c>
      <c r="AA44" s="105">
        <f t="shared" si="5"/>
        <v>70</v>
      </c>
    </row>
    <row r="45" spans="1:27" ht="12" customHeight="1" x14ac:dyDescent="0.2">
      <c r="A45" s="94">
        <v>10</v>
      </c>
      <c r="B45" s="36">
        <v>18</v>
      </c>
      <c r="C45" s="36">
        <v>27</v>
      </c>
      <c r="D45" s="36">
        <v>4</v>
      </c>
      <c r="E45" s="34">
        <v>0</v>
      </c>
      <c r="F45" s="36">
        <v>37</v>
      </c>
      <c r="G45" s="36">
        <v>23</v>
      </c>
      <c r="H45" s="36">
        <v>5</v>
      </c>
      <c r="I45" s="34">
        <v>0</v>
      </c>
      <c r="J45" s="36">
        <v>5</v>
      </c>
      <c r="K45" s="34">
        <v>0</v>
      </c>
      <c r="L45" s="36">
        <v>9</v>
      </c>
      <c r="M45" s="36">
        <v>19</v>
      </c>
      <c r="N45" s="34">
        <v>0</v>
      </c>
      <c r="O45" s="34">
        <v>0</v>
      </c>
      <c r="P45" s="36">
        <v>8</v>
      </c>
      <c r="Q45" s="36">
        <v>2</v>
      </c>
      <c r="R45" s="36"/>
      <c r="S45" s="36"/>
      <c r="T45" s="74">
        <v>3</v>
      </c>
      <c r="U45" s="74">
        <v>5</v>
      </c>
      <c r="V45" s="74">
        <v>0</v>
      </c>
      <c r="W45" s="75">
        <v>0</v>
      </c>
      <c r="X45" s="106">
        <f t="shared" si="4"/>
        <v>89</v>
      </c>
      <c r="Y45" s="117">
        <f t="shared" si="4"/>
        <v>76</v>
      </c>
      <c r="Z45" s="106">
        <f t="shared" si="5"/>
        <v>67</v>
      </c>
      <c r="AA45" s="107">
        <f t="shared" si="5"/>
        <v>74</v>
      </c>
    </row>
    <row r="46" spans="1:27" ht="12" customHeight="1" x14ac:dyDescent="0.2">
      <c r="A46" s="92">
        <v>11</v>
      </c>
      <c r="B46" s="34">
        <v>14</v>
      </c>
      <c r="C46" s="34">
        <v>33</v>
      </c>
      <c r="D46" s="34">
        <v>2</v>
      </c>
      <c r="E46" s="34">
        <v>0</v>
      </c>
      <c r="F46" s="34">
        <v>40</v>
      </c>
      <c r="G46" s="34">
        <v>30</v>
      </c>
      <c r="H46" s="34">
        <v>4</v>
      </c>
      <c r="I46" s="34">
        <v>1</v>
      </c>
      <c r="J46" s="34">
        <v>7</v>
      </c>
      <c r="K46" s="34">
        <v>1</v>
      </c>
      <c r="L46" s="34">
        <v>8</v>
      </c>
      <c r="M46" s="34">
        <v>24</v>
      </c>
      <c r="N46" s="34">
        <v>0</v>
      </c>
      <c r="O46" s="34">
        <v>0</v>
      </c>
      <c r="P46" s="34">
        <v>4</v>
      </c>
      <c r="Q46" s="34">
        <v>1</v>
      </c>
      <c r="R46" s="34"/>
      <c r="S46" s="34"/>
      <c r="T46" s="33">
        <v>1</v>
      </c>
      <c r="U46" s="33">
        <v>5</v>
      </c>
      <c r="V46" s="33">
        <v>0</v>
      </c>
      <c r="W46" s="59">
        <v>0</v>
      </c>
      <c r="X46" s="102">
        <f t="shared" si="4"/>
        <v>80</v>
      </c>
      <c r="Y46" s="115">
        <f t="shared" si="4"/>
        <v>95</v>
      </c>
      <c r="Z46" s="102">
        <f t="shared" si="5"/>
        <v>63</v>
      </c>
      <c r="AA46" s="103">
        <f t="shared" si="5"/>
        <v>92</v>
      </c>
    </row>
    <row r="47" spans="1:27" ht="12" customHeight="1" x14ac:dyDescent="0.2">
      <c r="A47" s="93">
        <v>12</v>
      </c>
      <c r="B47" s="35">
        <v>18</v>
      </c>
      <c r="C47" s="35">
        <v>39</v>
      </c>
      <c r="D47" s="35">
        <v>2</v>
      </c>
      <c r="E47" s="35">
        <v>3</v>
      </c>
      <c r="F47" s="35">
        <v>37</v>
      </c>
      <c r="G47" s="35">
        <v>35</v>
      </c>
      <c r="H47" s="35">
        <v>3</v>
      </c>
      <c r="I47" s="35">
        <v>5</v>
      </c>
      <c r="J47" s="35">
        <v>4</v>
      </c>
      <c r="K47" s="34">
        <v>0</v>
      </c>
      <c r="L47" s="35">
        <v>11</v>
      </c>
      <c r="M47" s="35">
        <v>28</v>
      </c>
      <c r="N47" s="35">
        <v>0</v>
      </c>
      <c r="O47" s="35">
        <v>1</v>
      </c>
      <c r="P47" s="35">
        <v>4</v>
      </c>
      <c r="Q47" s="35">
        <v>1</v>
      </c>
      <c r="R47" s="35"/>
      <c r="S47" s="35"/>
      <c r="T47" s="35">
        <v>2</v>
      </c>
      <c r="U47" s="63">
        <v>8</v>
      </c>
      <c r="V47" s="63">
        <v>0</v>
      </c>
      <c r="W47" s="64">
        <v>0</v>
      </c>
      <c r="X47" s="104">
        <f t="shared" si="4"/>
        <v>81</v>
      </c>
      <c r="Y47" s="116">
        <f t="shared" si="4"/>
        <v>120</v>
      </c>
      <c r="Z47" s="104">
        <f t="shared" si="5"/>
        <v>68</v>
      </c>
      <c r="AA47" s="105">
        <f t="shared" si="5"/>
        <v>110</v>
      </c>
    </row>
    <row r="48" spans="1:27" ht="12" customHeight="1" x14ac:dyDescent="0.2">
      <c r="A48" s="94">
        <v>13</v>
      </c>
      <c r="B48" s="36">
        <v>11</v>
      </c>
      <c r="C48" s="36">
        <v>58</v>
      </c>
      <c r="D48" s="34">
        <v>0</v>
      </c>
      <c r="E48" s="34">
        <v>0</v>
      </c>
      <c r="F48" s="36">
        <v>23</v>
      </c>
      <c r="G48" s="36">
        <v>52</v>
      </c>
      <c r="H48" s="36">
        <v>2</v>
      </c>
      <c r="I48" s="36">
        <v>3</v>
      </c>
      <c r="J48" s="36">
        <v>5</v>
      </c>
      <c r="K48" s="36">
        <v>1</v>
      </c>
      <c r="L48" s="36">
        <v>8</v>
      </c>
      <c r="M48" s="36">
        <v>45</v>
      </c>
      <c r="N48" s="34">
        <v>0</v>
      </c>
      <c r="O48" s="34">
        <v>0</v>
      </c>
      <c r="P48" s="36">
        <v>5</v>
      </c>
      <c r="Q48" s="36">
        <v>2</v>
      </c>
      <c r="R48" s="36"/>
      <c r="S48" s="36"/>
      <c r="T48" s="74">
        <v>3</v>
      </c>
      <c r="U48" s="74">
        <v>19</v>
      </c>
      <c r="V48" s="74">
        <v>0</v>
      </c>
      <c r="W48" s="75">
        <v>0</v>
      </c>
      <c r="X48" s="106">
        <f t="shared" si="4"/>
        <v>57</v>
      </c>
      <c r="Y48" s="117">
        <f t="shared" si="4"/>
        <v>180</v>
      </c>
      <c r="Z48" s="106">
        <f t="shared" si="5"/>
        <v>45</v>
      </c>
      <c r="AA48" s="107">
        <f t="shared" si="5"/>
        <v>174</v>
      </c>
    </row>
    <row r="49" spans="1:27" ht="12" customHeight="1" x14ac:dyDescent="0.2">
      <c r="A49" s="92">
        <v>14</v>
      </c>
      <c r="B49" s="34">
        <v>19</v>
      </c>
      <c r="C49" s="34">
        <v>45</v>
      </c>
      <c r="D49" s="34">
        <v>4</v>
      </c>
      <c r="E49" s="34">
        <v>3</v>
      </c>
      <c r="F49" s="34">
        <v>22</v>
      </c>
      <c r="G49" s="34">
        <v>39</v>
      </c>
      <c r="H49" s="34">
        <v>6</v>
      </c>
      <c r="I49" s="34">
        <v>3</v>
      </c>
      <c r="J49" s="34">
        <v>3</v>
      </c>
      <c r="K49" s="34">
        <v>1</v>
      </c>
      <c r="L49" s="34">
        <v>8</v>
      </c>
      <c r="M49" s="34">
        <v>32</v>
      </c>
      <c r="N49" s="34">
        <v>0</v>
      </c>
      <c r="O49" s="34">
        <v>1</v>
      </c>
      <c r="P49" s="34">
        <v>2</v>
      </c>
      <c r="Q49" s="34">
        <v>1</v>
      </c>
      <c r="R49" s="34"/>
      <c r="S49" s="34"/>
      <c r="T49" s="33">
        <v>6</v>
      </c>
      <c r="U49" s="33">
        <v>13</v>
      </c>
      <c r="V49" s="33">
        <v>0</v>
      </c>
      <c r="W49" s="59">
        <v>0</v>
      </c>
      <c r="X49" s="102">
        <f t="shared" si="4"/>
        <v>70</v>
      </c>
      <c r="Y49" s="115">
        <f t="shared" si="4"/>
        <v>138</v>
      </c>
      <c r="Z49" s="102">
        <f t="shared" si="5"/>
        <v>55</v>
      </c>
      <c r="AA49" s="103">
        <f t="shared" si="5"/>
        <v>129</v>
      </c>
    </row>
    <row r="50" spans="1:27" ht="12" customHeight="1" x14ac:dyDescent="0.2">
      <c r="A50" s="93">
        <v>15</v>
      </c>
      <c r="B50" s="35">
        <v>11</v>
      </c>
      <c r="C50" s="35">
        <v>27</v>
      </c>
      <c r="D50" s="34">
        <v>0</v>
      </c>
      <c r="E50" s="35">
        <v>1</v>
      </c>
      <c r="F50" s="35">
        <v>33</v>
      </c>
      <c r="G50" s="35">
        <v>24</v>
      </c>
      <c r="H50" s="35">
        <v>1</v>
      </c>
      <c r="I50" s="35">
        <v>7</v>
      </c>
      <c r="J50" s="35">
        <v>4</v>
      </c>
      <c r="K50" s="34">
        <v>0</v>
      </c>
      <c r="L50" s="35">
        <v>7</v>
      </c>
      <c r="M50" s="35">
        <v>14</v>
      </c>
      <c r="N50" s="34">
        <v>0</v>
      </c>
      <c r="O50" s="35">
        <v>1</v>
      </c>
      <c r="P50" s="35">
        <v>8</v>
      </c>
      <c r="Q50" s="35">
        <v>3</v>
      </c>
      <c r="R50" s="35"/>
      <c r="S50" s="35"/>
      <c r="T50" s="63">
        <v>1</v>
      </c>
      <c r="U50" s="63">
        <v>6</v>
      </c>
      <c r="V50" s="63">
        <v>0</v>
      </c>
      <c r="W50" s="64">
        <v>0</v>
      </c>
      <c r="X50" s="104">
        <f t="shared" si="4"/>
        <v>65</v>
      </c>
      <c r="Y50" s="116">
        <f t="shared" si="4"/>
        <v>83</v>
      </c>
      <c r="Z50" s="104">
        <f t="shared" si="5"/>
        <v>52</v>
      </c>
      <c r="AA50" s="105">
        <f t="shared" si="5"/>
        <v>71</v>
      </c>
    </row>
    <row r="51" spans="1:27" ht="12" customHeight="1" thickBot="1" x14ac:dyDescent="0.25">
      <c r="A51" s="95" t="s">
        <v>17</v>
      </c>
      <c r="B51" s="28">
        <f t="shared" ref="B51:W51" si="6">SUM(B36:B50)</f>
        <v>245</v>
      </c>
      <c r="C51" s="28">
        <f t="shared" si="6"/>
        <v>482</v>
      </c>
      <c r="D51" s="28">
        <f t="shared" si="6"/>
        <v>21</v>
      </c>
      <c r="E51" s="28">
        <f t="shared" si="6"/>
        <v>12</v>
      </c>
      <c r="F51" s="28">
        <f t="shared" si="6"/>
        <v>457</v>
      </c>
      <c r="G51" s="28">
        <f t="shared" si="6"/>
        <v>424</v>
      </c>
      <c r="H51" s="28">
        <f t="shared" si="6"/>
        <v>38</v>
      </c>
      <c r="I51" s="28">
        <f t="shared" si="6"/>
        <v>33</v>
      </c>
      <c r="J51" s="28">
        <f t="shared" si="6"/>
        <v>83</v>
      </c>
      <c r="K51" s="28">
        <f t="shared" si="6"/>
        <v>6</v>
      </c>
      <c r="L51" s="28">
        <f t="shared" si="6"/>
        <v>150</v>
      </c>
      <c r="M51" s="28">
        <f t="shared" si="6"/>
        <v>341</v>
      </c>
      <c r="N51" s="28">
        <f t="shared" si="6"/>
        <v>0</v>
      </c>
      <c r="O51" s="28">
        <f t="shared" si="6"/>
        <v>6</v>
      </c>
      <c r="P51" s="28">
        <f t="shared" si="6"/>
        <v>145</v>
      </c>
      <c r="Q51" s="28">
        <f t="shared" si="6"/>
        <v>41</v>
      </c>
      <c r="R51" s="28">
        <v>0</v>
      </c>
      <c r="S51" s="28">
        <v>0</v>
      </c>
      <c r="T51" s="191">
        <f t="shared" si="6"/>
        <v>62</v>
      </c>
      <c r="U51" s="191">
        <f t="shared" si="6"/>
        <v>189</v>
      </c>
      <c r="V51" s="185">
        <f t="shared" si="6"/>
        <v>0</v>
      </c>
      <c r="W51" s="186">
        <f t="shared" si="6"/>
        <v>0</v>
      </c>
      <c r="X51" s="195">
        <f t="shared" si="4"/>
        <v>1201</v>
      </c>
      <c r="Y51" s="192">
        <f t="shared" si="4"/>
        <v>1534</v>
      </c>
      <c r="Z51" s="96">
        <f t="shared" si="5"/>
        <v>914</v>
      </c>
      <c r="AA51" s="29">
        <f t="shared" si="5"/>
        <v>1436</v>
      </c>
    </row>
    <row r="52" spans="1:27" ht="12" customHeight="1" x14ac:dyDescent="0.2">
      <c r="A52" s="97" t="s">
        <v>18</v>
      </c>
      <c r="B52" s="37">
        <v>3</v>
      </c>
      <c r="C52" s="34">
        <v>0</v>
      </c>
      <c r="D52" s="37">
        <v>1</v>
      </c>
      <c r="E52" s="34">
        <v>0</v>
      </c>
      <c r="F52" s="37">
        <v>3</v>
      </c>
      <c r="G52" s="34">
        <v>0</v>
      </c>
      <c r="H52" s="34">
        <v>1</v>
      </c>
      <c r="I52" s="34">
        <v>0</v>
      </c>
      <c r="J52" s="34">
        <v>0</v>
      </c>
      <c r="K52" s="34">
        <v>0</v>
      </c>
      <c r="L52" s="37">
        <v>7</v>
      </c>
      <c r="M52" s="34">
        <v>0</v>
      </c>
      <c r="N52" s="34">
        <v>0</v>
      </c>
      <c r="O52" s="34">
        <v>0</v>
      </c>
      <c r="P52" s="37">
        <v>4</v>
      </c>
      <c r="Q52" s="34">
        <v>0</v>
      </c>
      <c r="R52" s="37"/>
      <c r="S52" s="37"/>
      <c r="T52" s="184">
        <v>13</v>
      </c>
      <c r="U52" s="34">
        <v>0</v>
      </c>
      <c r="V52" s="184">
        <v>0</v>
      </c>
      <c r="W52" s="196">
        <v>0</v>
      </c>
      <c r="X52" s="189">
        <f t="shared" si="4"/>
        <v>32</v>
      </c>
      <c r="Y52" s="187">
        <f t="shared" si="4"/>
        <v>0</v>
      </c>
      <c r="Z52" s="189">
        <f t="shared" si="5"/>
        <v>26</v>
      </c>
      <c r="AA52" s="188">
        <f t="shared" si="5"/>
        <v>0</v>
      </c>
    </row>
    <row r="53" spans="1:27" ht="12" customHeight="1" thickBot="1" x14ac:dyDescent="0.25">
      <c r="A53" s="95" t="s">
        <v>19</v>
      </c>
      <c r="B53" s="28">
        <f t="shared" ref="B53:U53" si="7">SUM(B51:B52)</f>
        <v>248</v>
      </c>
      <c r="C53" s="28">
        <f t="shared" si="7"/>
        <v>482</v>
      </c>
      <c r="D53" s="28">
        <f t="shared" si="7"/>
        <v>22</v>
      </c>
      <c r="E53" s="28">
        <f t="shared" si="7"/>
        <v>12</v>
      </c>
      <c r="F53" s="28">
        <f t="shared" si="7"/>
        <v>460</v>
      </c>
      <c r="G53" s="28">
        <f t="shared" si="7"/>
        <v>424</v>
      </c>
      <c r="H53" s="28">
        <f t="shared" si="7"/>
        <v>39</v>
      </c>
      <c r="I53" s="28">
        <f t="shared" si="7"/>
        <v>33</v>
      </c>
      <c r="J53" s="28">
        <f t="shared" si="7"/>
        <v>83</v>
      </c>
      <c r="K53" s="28">
        <f t="shared" si="7"/>
        <v>6</v>
      </c>
      <c r="L53" s="28">
        <f t="shared" si="7"/>
        <v>157</v>
      </c>
      <c r="M53" s="28">
        <f t="shared" si="7"/>
        <v>341</v>
      </c>
      <c r="N53" s="28">
        <f t="shared" si="7"/>
        <v>0</v>
      </c>
      <c r="O53" s="28">
        <f t="shared" si="7"/>
        <v>6</v>
      </c>
      <c r="P53" s="28">
        <f t="shared" si="7"/>
        <v>149</v>
      </c>
      <c r="Q53" s="28">
        <f t="shared" si="7"/>
        <v>41</v>
      </c>
      <c r="R53" s="28">
        <v>0</v>
      </c>
      <c r="S53" s="28">
        <v>0</v>
      </c>
      <c r="T53" s="191">
        <f t="shared" si="7"/>
        <v>75</v>
      </c>
      <c r="U53" s="191">
        <f t="shared" si="7"/>
        <v>189</v>
      </c>
      <c r="V53" s="185">
        <v>0</v>
      </c>
      <c r="W53" s="186">
        <f>SUM(W51:W52)</f>
        <v>0</v>
      </c>
      <c r="X53" s="195">
        <f>SUM(B53,D53,F53,H53,J53,L53,N53,P53,T53)</f>
        <v>1233</v>
      </c>
      <c r="Y53" s="192">
        <f t="shared" si="4"/>
        <v>1534</v>
      </c>
      <c r="Z53" s="195">
        <f t="shared" si="5"/>
        <v>940</v>
      </c>
      <c r="AA53" s="193">
        <f t="shared" si="5"/>
        <v>1436</v>
      </c>
    </row>
    <row r="54" spans="1:27" ht="12" customHeight="1" x14ac:dyDescent="0.2">
      <c r="A54" s="54" t="s">
        <v>249</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
      <c r="A55" s="77" t="s">
        <v>258</v>
      </c>
    </row>
    <row r="57" spans="1:27" ht="17.25" customHeight="1" thickBot="1" x14ac:dyDescent="0.35">
      <c r="A57" s="53" t="s">
        <v>262</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row>
    <row r="58" spans="1:27" ht="12"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3" t="s">
        <v>64</v>
      </c>
      <c r="S58" s="443"/>
      <c r="T58" s="402" t="s">
        <v>12</v>
      </c>
      <c r="U58" s="402"/>
      <c r="V58" s="403" t="s">
        <v>13</v>
      </c>
      <c r="W58" s="444"/>
      <c r="X58" s="417" t="s">
        <v>19</v>
      </c>
      <c r="Y58" s="404"/>
      <c r="Z58" s="417" t="s">
        <v>21</v>
      </c>
      <c r="AA58" s="404"/>
    </row>
    <row r="59" spans="1:27"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5" t="s">
        <v>10</v>
      </c>
      <c r="V59" s="55" t="s">
        <v>9</v>
      </c>
      <c r="W59" s="56" t="s">
        <v>10</v>
      </c>
      <c r="X59" s="57" t="s">
        <v>9</v>
      </c>
      <c r="Y59" s="56" t="s">
        <v>10</v>
      </c>
      <c r="Z59" s="57" t="s">
        <v>9</v>
      </c>
      <c r="AA59" s="56" t="s">
        <v>10</v>
      </c>
    </row>
    <row r="60" spans="1:27" ht="12" customHeight="1" x14ac:dyDescent="0.2">
      <c r="A60" s="92" t="s">
        <v>25</v>
      </c>
      <c r="B60" s="34">
        <f t="shared" ref="B60:AA60" si="8">+B14+B15+B19+B20+B21+B22</f>
        <v>64</v>
      </c>
      <c r="C60" s="34">
        <f t="shared" si="8"/>
        <v>177</v>
      </c>
      <c r="D60" s="34">
        <f t="shared" si="8"/>
        <v>8</v>
      </c>
      <c r="E60" s="34">
        <f t="shared" si="8"/>
        <v>5</v>
      </c>
      <c r="F60" s="34">
        <f t="shared" si="8"/>
        <v>133</v>
      </c>
      <c r="G60" s="34">
        <f t="shared" si="8"/>
        <v>160</v>
      </c>
      <c r="H60" s="34">
        <f t="shared" si="8"/>
        <v>15</v>
      </c>
      <c r="I60" s="34">
        <f t="shared" si="8"/>
        <v>16</v>
      </c>
      <c r="J60" s="34">
        <f t="shared" si="8"/>
        <v>20</v>
      </c>
      <c r="K60" s="34">
        <f t="shared" si="8"/>
        <v>3</v>
      </c>
      <c r="L60" s="34">
        <f t="shared" si="8"/>
        <v>38</v>
      </c>
      <c r="M60" s="34">
        <f t="shared" si="8"/>
        <v>127</v>
      </c>
      <c r="N60" s="34">
        <f>+N14+N15+N19+N20+N21+N22</f>
        <v>0</v>
      </c>
      <c r="O60" s="34">
        <f t="shared" si="8"/>
        <v>2</v>
      </c>
      <c r="P60" s="34">
        <f t="shared" si="8"/>
        <v>21</v>
      </c>
      <c r="Q60" s="34">
        <f t="shared" si="8"/>
        <v>7</v>
      </c>
      <c r="R60" s="34">
        <f t="shared" si="8"/>
        <v>0</v>
      </c>
      <c r="S60" s="34">
        <f t="shared" si="8"/>
        <v>0</v>
      </c>
      <c r="T60" s="34">
        <f t="shared" si="8"/>
        <v>10</v>
      </c>
      <c r="U60" s="34">
        <f t="shared" si="8"/>
        <v>44</v>
      </c>
      <c r="V60" s="34">
        <f t="shared" si="8"/>
        <v>0</v>
      </c>
      <c r="W60" s="115">
        <f t="shared" si="8"/>
        <v>0</v>
      </c>
      <c r="X60" s="102">
        <f t="shared" si="8"/>
        <v>309</v>
      </c>
      <c r="Y60" s="103">
        <f t="shared" si="8"/>
        <v>541</v>
      </c>
      <c r="Z60" s="102">
        <f t="shared" si="8"/>
        <v>245</v>
      </c>
      <c r="AA60" s="103">
        <f t="shared" si="8"/>
        <v>508</v>
      </c>
    </row>
    <row r="61" spans="1:27" ht="12" customHeight="1" x14ac:dyDescent="0.2">
      <c r="A61" s="92" t="s">
        <v>26</v>
      </c>
      <c r="B61" s="34">
        <f t="shared" ref="B61:AA61" si="9">+B6+B7+B8+B11+B12+B13+B16+B17+B23</f>
        <v>98</v>
      </c>
      <c r="C61" s="34">
        <f t="shared" si="9"/>
        <v>233</v>
      </c>
      <c r="D61" s="34">
        <f t="shared" si="9"/>
        <v>9</v>
      </c>
      <c r="E61" s="34">
        <f t="shared" si="9"/>
        <v>6</v>
      </c>
      <c r="F61" s="34">
        <f t="shared" si="9"/>
        <v>196</v>
      </c>
      <c r="G61" s="34">
        <f t="shared" si="9"/>
        <v>198</v>
      </c>
      <c r="H61" s="34">
        <f t="shared" si="9"/>
        <v>16</v>
      </c>
      <c r="I61" s="34">
        <f t="shared" si="9"/>
        <v>15</v>
      </c>
      <c r="J61" s="34">
        <f t="shared" si="9"/>
        <v>41</v>
      </c>
      <c r="K61" s="34">
        <f t="shared" si="9"/>
        <v>2</v>
      </c>
      <c r="L61" s="34">
        <f t="shared" si="9"/>
        <v>69</v>
      </c>
      <c r="M61" s="34">
        <f t="shared" si="9"/>
        <v>163</v>
      </c>
      <c r="N61" s="34">
        <f t="shared" si="9"/>
        <v>0</v>
      </c>
      <c r="O61" s="34">
        <f t="shared" si="9"/>
        <v>3</v>
      </c>
      <c r="P61" s="34">
        <f t="shared" si="9"/>
        <v>86</v>
      </c>
      <c r="Q61" s="34">
        <f t="shared" si="9"/>
        <v>21</v>
      </c>
      <c r="R61" s="34">
        <f t="shared" si="9"/>
        <v>0</v>
      </c>
      <c r="S61" s="34">
        <f t="shared" si="9"/>
        <v>0</v>
      </c>
      <c r="T61" s="34">
        <f t="shared" si="9"/>
        <v>44</v>
      </c>
      <c r="U61" s="34">
        <f t="shared" si="9"/>
        <v>131</v>
      </c>
      <c r="V61" s="34">
        <f t="shared" si="9"/>
        <v>0</v>
      </c>
      <c r="W61" s="115">
        <f t="shared" si="9"/>
        <v>0</v>
      </c>
      <c r="X61" s="102">
        <f t="shared" si="9"/>
        <v>559</v>
      </c>
      <c r="Y61" s="103">
        <f t="shared" si="9"/>
        <v>772</v>
      </c>
      <c r="Z61" s="102">
        <f t="shared" si="9"/>
        <v>407</v>
      </c>
      <c r="AA61" s="103">
        <f t="shared" si="9"/>
        <v>725</v>
      </c>
    </row>
    <row r="62" spans="1:27" ht="12" customHeight="1" x14ac:dyDescent="0.2">
      <c r="A62" s="93" t="s">
        <v>27</v>
      </c>
      <c r="B62" s="35">
        <f t="shared" ref="B62:AA62" si="10">+B9+B10+B18+B24+B25+B26</f>
        <v>83</v>
      </c>
      <c r="C62" s="35">
        <f t="shared" si="10"/>
        <v>72</v>
      </c>
      <c r="D62" s="35">
        <f t="shared" si="10"/>
        <v>4</v>
      </c>
      <c r="E62" s="35">
        <f t="shared" si="10"/>
        <v>1</v>
      </c>
      <c r="F62" s="35">
        <f t="shared" si="10"/>
        <v>128</v>
      </c>
      <c r="G62" s="35">
        <f t="shared" si="10"/>
        <v>66</v>
      </c>
      <c r="H62" s="35">
        <f t="shared" si="10"/>
        <v>7</v>
      </c>
      <c r="I62" s="35">
        <f t="shared" si="10"/>
        <v>2</v>
      </c>
      <c r="J62" s="35">
        <f t="shared" si="10"/>
        <v>22</v>
      </c>
      <c r="K62" s="35">
        <f t="shared" si="10"/>
        <v>1</v>
      </c>
      <c r="L62" s="35">
        <f t="shared" si="10"/>
        <v>43</v>
      </c>
      <c r="M62" s="35">
        <f t="shared" si="10"/>
        <v>51</v>
      </c>
      <c r="N62" s="35">
        <f t="shared" si="10"/>
        <v>0</v>
      </c>
      <c r="O62" s="35">
        <f t="shared" si="10"/>
        <v>1</v>
      </c>
      <c r="P62" s="35">
        <f t="shared" si="10"/>
        <v>38</v>
      </c>
      <c r="Q62" s="35">
        <f t="shared" si="10"/>
        <v>13</v>
      </c>
      <c r="R62" s="35">
        <f t="shared" si="10"/>
        <v>0</v>
      </c>
      <c r="S62" s="35">
        <f t="shared" si="10"/>
        <v>0</v>
      </c>
      <c r="T62" s="35">
        <f t="shared" si="10"/>
        <v>8</v>
      </c>
      <c r="U62" s="35">
        <f t="shared" si="10"/>
        <v>14</v>
      </c>
      <c r="V62" s="35">
        <f t="shared" si="10"/>
        <v>0</v>
      </c>
      <c r="W62" s="116">
        <f t="shared" si="10"/>
        <v>0</v>
      </c>
      <c r="X62" s="104">
        <f t="shared" si="10"/>
        <v>333</v>
      </c>
      <c r="Y62" s="105">
        <f t="shared" si="10"/>
        <v>221</v>
      </c>
      <c r="Z62" s="104">
        <f t="shared" si="10"/>
        <v>262</v>
      </c>
      <c r="AA62" s="105">
        <f t="shared" si="10"/>
        <v>203</v>
      </c>
    </row>
    <row r="63" spans="1:27" ht="12" customHeight="1" thickBot="1" x14ac:dyDescent="0.25">
      <c r="A63" s="95" t="s">
        <v>17</v>
      </c>
      <c r="B63" s="28">
        <f t="shared" ref="B63:AA63" si="11">SUM(B60:B62)</f>
        <v>245</v>
      </c>
      <c r="C63" s="28">
        <f t="shared" si="11"/>
        <v>482</v>
      </c>
      <c r="D63" s="28">
        <f t="shared" si="11"/>
        <v>21</v>
      </c>
      <c r="E63" s="28">
        <f t="shared" si="11"/>
        <v>12</v>
      </c>
      <c r="F63" s="28">
        <f t="shared" si="11"/>
        <v>457</v>
      </c>
      <c r="G63" s="28">
        <f t="shared" si="11"/>
        <v>424</v>
      </c>
      <c r="H63" s="28">
        <f t="shared" si="11"/>
        <v>38</v>
      </c>
      <c r="I63" s="28">
        <f t="shared" si="11"/>
        <v>33</v>
      </c>
      <c r="J63" s="28">
        <f t="shared" si="11"/>
        <v>83</v>
      </c>
      <c r="K63" s="28">
        <f t="shared" si="11"/>
        <v>6</v>
      </c>
      <c r="L63" s="28">
        <f t="shared" si="11"/>
        <v>150</v>
      </c>
      <c r="M63" s="28">
        <f t="shared" si="11"/>
        <v>341</v>
      </c>
      <c r="N63" s="28">
        <f t="shared" si="11"/>
        <v>0</v>
      </c>
      <c r="O63" s="28">
        <f t="shared" si="11"/>
        <v>6</v>
      </c>
      <c r="P63" s="28">
        <f t="shared" si="11"/>
        <v>145</v>
      </c>
      <c r="Q63" s="28">
        <f t="shared" si="11"/>
        <v>41</v>
      </c>
      <c r="R63" s="28">
        <f t="shared" si="11"/>
        <v>0</v>
      </c>
      <c r="S63" s="28">
        <f t="shared" si="11"/>
        <v>0</v>
      </c>
      <c r="T63" s="28">
        <f t="shared" si="11"/>
        <v>62</v>
      </c>
      <c r="U63" s="28">
        <f t="shared" si="11"/>
        <v>189</v>
      </c>
      <c r="V63" s="28">
        <f t="shared" si="11"/>
        <v>0</v>
      </c>
      <c r="W63" s="38">
        <f t="shared" si="11"/>
        <v>0</v>
      </c>
      <c r="X63" s="96">
        <f t="shared" si="11"/>
        <v>1201</v>
      </c>
      <c r="Y63" s="29">
        <f t="shared" si="11"/>
        <v>1534</v>
      </c>
      <c r="Z63" s="96">
        <f t="shared" si="11"/>
        <v>914</v>
      </c>
      <c r="AA63" s="29">
        <f t="shared" si="11"/>
        <v>1436</v>
      </c>
    </row>
    <row r="64" spans="1:27" ht="12" customHeight="1" x14ac:dyDescent="0.2">
      <c r="A64" s="97" t="s">
        <v>18</v>
      </c>
      <c r="B64" s="37">
        <v>3</v>
      </c>
      <c r="C64" s="34">
        <v>0</v>
      </c>
      <c r="D64" s="37">
        <v>1</v>
      </c>
      <c r="E64" s="34">
        <v>0</v>
      </c>
      <c r="F64" s="37">
        <v>3</v>
      </c>
      <c r="G64" s="34">
        <v>0</v>
      </c>
      <c r="H64" s="34">
        <v>1</v>
      </c>
      <c r="I64" s="34">
        <v>0</v>
      </c>
      <c r="J64" s="34">
        <v>0</v>
      </c>
      <c r="K64" s="34">
        <v>0</v>
      </c>
      <c r="L64" s="37">
        <v>7</v>
      </c>
      <c r="M64" s="34">
        <v>0</v>
      </c>
      <c r="N64" s="34">
        <v>0</v>
      </c>
      <c r="O64" s="34">
        <v>0</v>
      </c>
      <c r="P64" s="37">
        <v>4</v>
      </c>
      <c r="Q64" s="34">
        <v>0</v>
      </c>
      <c r="R64" s="37"/>
      <c r="S64" s="37"/>
      <c r="T64" s="184">
        <v>13</v>
      </c>
      <c r="U64" s="34">
        <v>0</v>
      </c>
      <c r="V64" s="184">
        <v>0</v>
      </c>
      <c r="W64" s="196">
        <v>0</v>
      </c>
      <c r="X64" s="189">
        <f>SUM(B64,D64,F64,H64,J64,L64,N64,P64,T64)</f>
        <v>32</v>
      </c>
      <c r="Y64" s="188">
        <f>SUM(C64,E64,G64,I64,K64,M64,O64,Q64,U64)</f>
        <v>0</v>
      </c>
      <c r="Z64" s="189">
        <f>SUM(B64,F64,L64,T64)</f>
        <v>26</v>
      </c>
      <c r="AA64" s="188">
        <f>SUM(C64,G64,M64,U64)</f>
        <v>0</v>
      </c>
    </row>
    <row r="65" spans="1:27" ht="12" customHeight="1" thickBot="1" x14ac:dyDescent="0.25">
      <c r="A65" s="95" t="s">
        <v>19</v>
      </c>
      <c r="B65" s="28">
        <f t="shared" ref="B65:W65" si="12">SUM(B63:B64)</f>
        <v>248</v>
      </c>
      <c r="C65" s="28">
        <f t="shared" si="12"/>
        <v>482</v>
      </c>
      <c r="D65" s="28">
        <f t="shared" si="12"/>
        <v>22</v>
      </c>
      <c r="E65" s="28">
        <f t="shared" si="12"/>
        <v>12</v>
      </c>
      <c r="F65" s="28">
        <f t="shared" si="12"/>
        <v>460</v>
      </c>
      <c r="G65" s="28">
        <f t="shared" si="12"/>
        <v>424</v>
      </c>
      <c r="H65" s="28">
        <f>SUM(H63:H64)</f>
        <v>39</v>
      </c>
      <c r="I65" s="28">
        <f t="shared" si="12"/>
        <v>33</v>
      </c>
      <c r="J65" s="28">
        <f t="shared" si="12"/>
        <v>83</v>
      </c>
      <c r="K65" s="28">
        <f t="shared" si="12"/>
        <v>6</v>
      </c>
      <c r="L65" s="28">
        <f t="shared" si="12"/>
        <v>157</v>
      </c>
      <c r="M65" s="28">
        <f t="shared" si="12"/>
        <v>341</v>
      </c>
      <c r="N65" s="28">
        <f t="shared" si="12"/>
        <v>0</v>
      </c>
      <c r="O65" s="28">
        <f t="shared" si="12"/>
        <v>6</v>
      </c>
      <c r="P65" s="28">
        <f t="shared" si="12"/>
        <v>149</v>
      </c>
      <c r="Q65" s="28">
        <f t="shared" si="12"/>
        <v>41</v>
      </c>
      <c r="R65" s="28">
        <f t="shared" si="12"/>
        <v>0</v>
      </c>
      <c r="S65" s="28">
        <f t="shared" si="12"/>
        <v>0</v>
      </c>
      <c r="T65" s="191">
        <f t="shared" si="12"/>
        <v>75</v>
      </c>
      <c r="U65" s="191">
        <f t="shared" si="12"/>
        <v>189</v>
      </c>
      <c r="V65" s="191">
        <f t="shared" si="12"/>
        <v>0</v>
      </c>
      <c r="W65" s="193">
        <f t="shared" si="12"/>
        <v>0</v>
      </c>
      <c r="X65" s="195">
        <f>SUM(B65,D65,F65,H65,J65,L65,N65,P65,T65)</f>
        <v>1233</v>
      </c>
      <c r="Y65" s="193">
        <f>SUM(C65,E65,G65,I65,K65,M65,O65,Q65,U65)</f>
        <v>1534</v>
      </c>
      <c r="Z65" s="195">
        <f>SUM(B65,F65,L65,T65)</f>
        <v>940</v>
      </c>
      <c r="AA65" s="193">
        <f>SUM(C65,G65,M65,U65)</f>
        <v>1436</v>
      </c>
    </row>
    <row r="66" spans="1:27" ht="12" customHeight="1" x14ac:dyDescent="0.2">
      <c r="A66" s="79" t="s">
        <v>252</v>
      </c>
    </row>
    <row r="67" spans="1:27" ht="12" customHeight="1" x14ac:dyDescent="0.2">
      <c r="A67" s="77" t="s">
        <v>258</v>
      </c>
    </row>
  </sheetData>
  <mergeCells count="43">
    <mergeCell ref="B1:AA1"/>
    <mergeCell ref="A4:A5"/>
    <mergeCell ref="B4:C4"/>
    <mergeCell ref="D4:E4"/>
    <mergeCell ref="F4:G4"/>
    <mergeCell ref="H4:I4"/>
    <mergeCell ref="J4:K4"/>
    <mergeCell ref="L4:M4"/>
    <mergeCell ref="N4:O4"/>
    <mergeCell ref="P4:Q4"/>
    <mergeCell ref="R4:S4"/>
    <mergeCell ref="T4:U4"/>
    <mergeCell ref="V4:W4"/>
    <mergeCell ref="X4:Y4"/>
    <mergeCell ref="Z4:AA4"/>
    <mergeCell ref="A34:A35"/>
    <mergeCell ref="B34:C34"/>
    <mergeCell ref="D34:E34"/>
    <mergeCell ref="F34:G34"/>
    <mergeCell ref="H34:I3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AB67"/>
  <sheetViews>
    <sheetView showGridLines="0"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8" width="9" style="2" hidden="1" customWidth="1"/>
    <col min="19" max="19" width="7.6640625" style="2" hidden="1" customWidth="1"/>
    <col min="20" max="21" width="7.6640625" style="2" customWidth="1"/>
    <col min="22" max="23" width="7.6640625" style="2" hidden="1" customWidth="1"/>
    <col min="24" max="27" width="8.6640625" style="2" bestFit="1" customWidth="1"/>
    <col min="28" max="16384" width="7.6640625" style="2"/>
  </cols>
  <sheetData>
    <row r="1" spans="1:27" s="213" customFormat="1" ht="59.25" customHeight="1" thickBot="1" x14ac:dyDescent="0.3">
      <c r="A1" s="22"/>
      <c r="B1" s="460" t="s">
        <v>263</v>
      </c>
      <c r="C1" s="461"/>
      <c r="D1" s="461"/>
      <c r="E1" s="461"/>
      <c r="F1" s="461"/>
      <c r="G1" s="461"/>
      <c r="H1" s="461"/>
      <c r="I1" s="461"/>
      <c r="J1" s="461"/>
      <c r="K1" s="461"/>
      <c r="L1" s="461"/>
      <c r="M1" s="461"/>
      <c r="N1" s="461"/>
      <c r="O1" s="462"/>
      <c r="P1" s="462"/>
      <c r="Q1" s="462"/>
      <c r="R1" s="462"/>
      <c r="S1" s="462"/>
      <c r="T1" s="462"/>
      <c r="U1" s="462"/>
      <c r="V1" s="462"/>
      <c r="W1" s="462"/>
      <c r="X1" s="462"/>
      <c r="Y1" s="462"/>
    </row>
    <row r="2" spans="1:27" ht="12" customHeight="1" x14ac:dyDescent="0.25">
      <c r="A2" s="307" t="s">
        <v>365</v>
      </c>
    </row>
    <row r="3" spans="1:27" ht="18.75" customHeight="1" thickBot="1" x14ac:dyDescent="0.35">
      <c r="A3" s="50" t="s">
        <v>264</v>
      </c>
    </row>
    <row r="4" spans="1:27"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5" t="s">
        <v>64</v>
      </c>
      <c r="S4" s="456"/>
      <c r="T4" s="454" t="s">
        <v>12</v>
      </c>
      <c r="U4" s="454"/>
      <c r="V4" s="455" t="s">
        <v>13</v>
      </c>
      <c r="W4" s="457"/>
      <c r="X4" s="446" t="s">
        <v>19</v>
      </c>
      <c r="Y4" s="455"/>
      <c r="Z4" s="446" t="s">
        <v>21</v>
      </c>
      <c r="AA4" s="447"/>
    </row>
    <row r="5" spans="1:27"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 t="s">
        <v>10</v>
      </c>
      <c r="V5" s="1" t="s">
        <v>9</v>
      </c>
      <c r="W5" s="3" t="s">
        <v>10</v>
      </c>
      <c r="X5" s="4" t="s">
        <v>9</v>
      </c>
      <c r="Y5" s="167" t="s">
        <v>10</v>
      </c>
      <c r="Z5" s="4" t="s">
        <v>9</v>
      </c>
      <c r="AA5" s="3" t="s">
        <v>10</v>
      </c>
    </row>
    <row r="6" spans="1:27" ht="12" customHeight="1" x14ac:dyDescent="0.2">
      <c r="A6" s="214">
        <v>1</v>
      </c>
      <c r="B6" s="190">
        <v>161</v>
      </c>
      <c r="C6" s="190">
        <v>366</v>
      </c>
      <c r="D6" s="215">
        <v>0</v>
      </c>
      <c r="E6" s="215">
        <v>0</v>
      </c>
      <c r="F6" s="190">
        <v>396.99999999999994</v>
      </c>
      <c r="G6" s="190">
        <v>482</v>
      </c>
      <c r="H6" s="190">
        <v>0</v>
      </c>
      <c r="I6" s="190">
        <v>0</v>
      </c>
      <c r="J6" s="190">
        <v>37.000000000000014</v>
      </c>
      <c r="K6" s="190">
        <v>0</v>
      </c>
      <c r="L6" s="190">
        <v>345</v>
      </c>
      <c r="M6" s="190">
        <v>322.99999999999989</v>
      </c>
      <c r="N6" s="215">
        <v>0</v>
      </c>
      <c r="O6" s="190">
        <v>0</v>
      </c>
      <c r="P6" s="190">
        <v>85.999999999999986</v>
      </c>
      <c r="Q6" s="190">
        <v>15.999999999999996</v>
      </c>
      <c r="R6" s="190">
        <v>0</v>
      </c>
      <c r="S6" s="190">
        <v>0</v>
      </c>
      <c r="T6" s="215">
        <v>0</v>
      </c>
      <c r="U6" s="215">
        <v>0</v>
      </c>
      <c r="V6" s="204">
        <v>0</v>
      </c>
      <c r="W6" s="216">
        <v>0</v>
      </c>
      <c r="X6" s="217">
        <f>SUM(B6,D6,F6,H6,J6,L6,N6,P6)</f>
        <v>1026</v>
      </c>
      <c r="Y6" s="218">
        <f>SUM(C6,E6,G6,I6,K6,M6,O6,Q6)</f>
        <v>1187</v>
      </c>
      <c r="Z6" s="219">
        <f>SUM(B6,F6,L6)</f>
        <v>903</v>
      </c>
      <c r="AA6" s="216">
        <f>SUM(C6,G6,M6)</f>
        <v>1171</v>
      </c>
    </row>
    <row r="7" spans="1:27" ht="12" customHeight="1" x14ac:dyDescent="0.2">
      <c r="A7" s="214">
        <v>2</v>
      </c>
      <c r="B7" s="190">
        <v>135</v>
      </c>
      <c r="C7" s="190">
        <v>236</v>
      </c>
      <c r="D7" s="190">
        <v>0</v>
      </c>
      <c r="E7" s="190">
        <v>0</v>
      </c>
      <c r="F7" s="190">
        <v>312</v>
      </c>
      <c r="G7" s="190">
        <v>372</v>
      </c>
      <c r="H7" s="190">
        <v>0</v>
      </c>
      <c r="I7" s="190">
        <v>0</v>
      </c>
      <c r="J7" s="190">
        <v>28.999999999999989</v>
      </c>
      <c r="K7" s="190">
        <v>0</v>
      </c>
      <c r="L7" s="190">
        <v>307</v>
      </c>
      <c r="M7" s="190">
        <v>200</v>
      </c>
      <c r="N7" s="190">
        <v>0</v>
      </c>
      <c r="O7" s="190">
        <v>0</v>
      </c>
      <c r="P7" s="190">
        <v>33</v>
      </c>
      <c r="Q7" s="190">
        <v>5</v>
      </c>
      <c r="R7" s="190">
        <v>0</v>
      </c>
      <c r="S7" s="190">
        <v>0</v>
      </c>
      <c r="T7" s="190">
        <v>0</v>
      </c>
      <c r="U7" s="190">
        <v>0</v>
      </c>
      <c r="V7" s="204">
        <v>0</v>
      </c>
      <c r="W7" s="216">
        <v>0</v>
      </c>
      <c r="X7" s="217">
        <f t="shared" ref="X7:Y26" si="0">SUM(B7,D7,F7,H7,J7,L7,N7,P7)</f>
        <v>816</v>
      </c>
      <c r="Y7" s="218">
        <f t="shared" si="0"/>
        <v>813</v>
      </c>
      <c r="Z7" s="219">
        <f t="shared" ref="Z7:AA26" si="1">SUM(B7,F7,L7)</f>
        <v>754</v>
      </c>
      <c r="AA7" s="216">
        <f t="shared" si="1"/>
        <v>808</v>
      </c>
    </row>
    <row r="8" spans="1:27" ht="12" customHeight="1" x14ac:dyDescent="0.2">
      <c r="A8" s="220">
        <v>3</v>
      </c>
      <c r="B8" s="205">
        <v>66</v>
      </c>
      <c r="C8" s="205">
        <v>113</v>
      </c>
      <c r="D8" s="205">
        <v>0</v>
      </c>
      <c r="E8" s="205">
        <v>0</v>
      </c>
      <c r="F8" s="205">
        <v>240.99999999999994</v>
      </c>
      <c r="G8" s="205">
        <v>215</v>
      </c>
      <c r="H8" s="205">
        <v>0</v>
      </c>
      <c r="I8" s="205">
        <v>0</v>
      </c>
      <c r="J8" s="205">
        <v>29</v>
      </c>
      <c r="K8" s="205">
        <v>0</v>
      </c>
      <c r="L8" s="205">
        <v>165</v>
      </c>
      <c r="M8" s="205">
        <v>146</v>
      </c>
      <c r="N8" s="205">
        <v>0</v>
      </c>
      <c r="O8" s="190">
        <v>0</v>
      </c>
      <c r="P8" s="205">
        <v>79</v>
      </c>
      <c r="Q8" s="205">
        <v>12</v>
      </c>
      <c r="R8" s="205">
        <v>0</v>
      </c>
      <c r="S8" s="205">
        <v>0</v>
      </c>
      <c r="T8" s="205">
        <v>0</v>
      </c>
      <c r="U8" s="205">
        <v>0</v>
      </c>
      <c r="V8" s="184">
        <v>0</v>
      </c>
      <c r="W8" s="196">
        <v>0</v>
      </c>
      <c r="X8" s="221">
        <f t="shared" si="0"/>
        <v>580</v>
      </c>
      <c r="Y8" s="222">
        <f t="shared" si="0"/>
        <v>486</v>
      </c>
      <c r="Z8" s="223">
        <f t="shared" si="1"/>
        <v>471.99999999999994</v>
      </c>
      <c r="AA8" s="196">
        <f t="shared" si="1"/>
        <v>474</v>
      </c>
    </row>
    <row r="9" spans="1:27" ht="12" customHeight="1" x14ac:dyDescent="0.2">
      <c r="A9" s="224">
        <v>4</v>
      </c>
      <c r="B9" s="215">
        <v>184</v>
      </c>
      <c r="C9" s="215">
        <v>70</v>
      </c>
      <c r="D9" s="215">
        <v>0</v>
      </c>
      <c r="E9" s="215">
        <v>0</v>
      </c>
      <c r="F9" s="215">
        <v>282.00000000000006</v>
      </c>
      <c r="G9" s="215">
        <v>112</v>
      </c>
      <c r="H9" s="215">
        <v>0</v>
      </c>
      <c r="I9" s="190">
        <v>0</v>
      </c>
      <c r="J9" s="215">
        <v>26.999999999999986</v>
      </c>
      <c r="K9" s="190">
        <v>0</v>
      </c>
      <c r="L9" s="215">
        <v>235</v>
      </c>
      <c r="M9" s="215">
        <v>73</v>
      </c>
      <c r="N9" s="215">
        <v>0</v>
      </c>
      <c r="O9" s="215">
        <v>0</v>
      </c>
      <c r="P9" s="215">
        <v>28.999999999999993</v>
      </c>
      <c r="Q9" s="215">
        <v>12</v>
      </c>
      <c r="R9" s="215">
        <v>0</v>
      </c>
      <c r="S9" s="215">
        <v>0</v>
      </c>
      <c r="T9" s="215">
        <v>0</v>
      </c>
      <c r="U9" s="215">
        <v>0</v>
      </c>
      <c r="V9" s="206">
        <v>0</v>
      </c>
      <c r="W9" s="225">
        <v>0</v>
      </c>
      <c r="X9" s="226">
        <f t="shared" si="0"/>
        <v>757</v>
      </c>
      <c r="Y9" s="227">
        <f t="shared" si="0"/>
        <v>267</v>
      </c>
      <c r="Z9" s="228">
        <f t="shared" si="1"/>
        <v>701</v>
      </c>
      <c r="AA9" s="225">
        <f t="shared" si="1"/>
        <v>255</v>
      </c>
    </row>
    <row r="10" spans="1:27" ht="12" customHeight="1" x14ac:dyDescent="0.2">
      <c r="A10" s="214">
        <v>5</v>
      </c>
      <c r="B10" s="190">
        <v>201</v>
      </c>
      <c r="C10" s="190">
        <v>77</v>
      </c>
      <c r="D10" s="190">
        <v>0</v>
      </c>
      <c r="E10" s="190">
        <v>0</v>
      </c>
      <c r="F10" s="190">
        <v>383.99999999999989</v>
      </c>
      <c r="G10" s="190">
        <v>141</v>
      </c>
      <c r="H10" s="190">
        <v>0</v>
      </c>
      <c r="I10" s="190">
        <v>0</v>
      </c>
      <c r="J10" s="190">
        <v>39.000000000000007</v>
      </c>
      <c r="K10" s="190">
        <v>0</v>
      </c>
      <c r="L10" s="190">
        <v>250</v>
      </c>
      <c r="M10" s="190">
        <v>77</v>
      </c>
      <c r="N10" s="190">
        <v>0</v>
      </c>
      <c r="O10" s="190">
        <v>0</v>
      </c>
      <c r="P10" s="190">
        <v>12</v>
      </c>
      <c r="Q10" s="190">
        <v>7</v>
      </c>
      <c r="R10" s="190">
        <v>0</v>
      </c>
      <c r="S10" s="190">
        <v>0</v>
      </c>
      <c r="T10" s="190">
        <v>0</v>
      </c>
      <c r="U10" s="190">
        <v>0</v>
      </c>
      <c r="V10" s="204">
        <v>0</v>
      </c>
      <c r="W10" s="216">
        <v>0</v>
      </c>
      <c r="X10" s="217">
        <f t="shared" si="0"/>
        <v>885.99999999999989</v>
      </c>
      <c r="Y10" s="218">
        <f t="shared" si="0"/>
        <v>302</v>
      </c>
      <c r="Z10" s="219">
        <f t="shared" si="1"/>
        <v>834.99999999999989</v>
      </c>
      <c r="AA10" s="216">
        <f t="shared" si="1"/>
        <v>295</v>
      </c>
    </row>
    <row r="11" spans="1:27" ht="12" customHeight="1" x14ac:dyDescent="0.2">
      <c r="A11" s="220">
        <v>6</v>
      </c>
      <c r="B11" s="205">
        <v>163</v>
      </c>
      <c r="C11" s="205">
        <v>92</v>
      </c>
      <c r="D11" s="205">
        <v>0</v>
      </c>
      <c r="E11" s="205">
        <v>0</v>
      </c>
      <c r="F11" s="205">
        <v>450.99999999999966</v>
      </c>
      <c r="G11" s="205">
        <v>161</v>
      </c>
      <c r="H11" s="205">
        <v>0</v>
      </c>
      <c r="I11" s="205">
        <v>0</v>
      </c>
      <c r="J11" s="205">
        <v>22.999999999999996</v>
      </c>
      <c r="K11" s="205">
        <v>0</v>
      </c>
      <c r="L11" s="205">
        <v>290</v>
      </c>
      <c r="M11" s="205">
        <v>179</v>
      </c>
      <c r="N11" s="205">
        <v>0</v>
      </c>
      <c r="O11" s="205">
        <v>0</v>
      </c>
      <c r="P11" s="205">
        <v>34.999999999999993</v>
      </c>
      <c r="Q11" s="205">
        <v>12.999999999999998</v>
      </c>
      <c r="R11" s="205">
        <v>0</v>
      </c>
      <c r="S11" s="205">
        <v>0</v>
      </c>
      <c r="T11" s="205">
        <v>0</v>
      </c>
      <c r="U11" s="205">
        <v>0</v>
      </c>
      <c r="V11" s="184">
        <v>0</v>
      </c>
      <c r="W11" s="196">
        <v>0</v>
      </c>
      <c r="X11" s="221">
        <f t="shared" si="0"/>
        <v>961.99999999999966</v>
      </c>
      <c r="Y11" s="222">
        <f t="shared" si="0"/>
        <v>445</v>
      </c>
      <c r="Z11" s="223">
        <f t="shared" si="1"/>
        <v>903.99999999999966</v>
      </c>
      <c r="AA11" s="196">
        <f t="shared" si="1"/>
        <v>432</v>
      </c>
    </row>
    <row r="12" spans="1:27" ht="12" customHeight="1" x14ac:dyDescent="0.2">
      <c r="A12" s="224">
        <v>7</v>
      </c>
      <c r="B12" s="215">
        <v>123</v>
      </c>
      <c r="C12" s="215">
        <v>175</v>
      </c>
      <c r="D12" s="215">
        <v>0</v>
      </c>
      <c r="E12" s="215">
        <v>0</v>
      </c>
      <c r="F12" s="215">
        <v>345</v>
      </c>
      <c r="G12" s="215">
        <v>292</v>
      </c>
      <c r="H12" s="215">
        <v>0</v>
      </c>
      <c r="I12" s="215">
        <v>0</v>
      </c>
      <c r="J12" s="215">
        <v>21.999999999999996</v>
      </c>
      <c r="K12" s="190">
        <v>0</v>
      </c>
      <c r="L12" s="215">
        <v>249</v>
      </c>
      <c r="M12" s="215">
        <v>245.00000000000009</v>
      </c>
      <c r="N12" s="215">
        <v>0</v>
      </c>
      <c r="O12" s="215">
        <v>0</v>
      </c>
      <c r="P12" s="215">
        <v>46.999999999999993</v>
      </c>
      <c r="Q12" s="215">
        <v>5</v>
      </c>
      <c r="R12" s="215">
        <v>0</v>
      </c>
      <c r="S12" s="215">
        <v>0</v>
      </c>
      <c r="T12" s="215">
        <v>0</v>
      </c>
      <c r="U12" s="215">
        <v>0</v>
      </c>
      <c r="V12" s="206">
        <v>0</v>
      </c>
      <c r="W12" s="225">
        <v>0</v>
      </c>
      <c r="X12" s="226">
        <f t="shared" si="0"/>
        <v>786</v>
      </c>
      <c r="Y12" s="227">
        <f t="shared" si="0"/>
        <v>717.00000000000011</v>
      </c>
      <c r="Z12" s="228">
        <f t="shared" si="1"/>
        <v>717</v>
      </c>
      <c r="AA12" s="225">
        <f t="shared" si="1"/>
        <v>712.00000000000011</v>
      </c>
    </row>
    <row r="13" spans="1:27" ht="12" customHeight="1" x14ac:dyDescent="0.2">
      <c r="A13" s="214">
        <v>8</v>
      </c>
      <c r="B13" s="190">
        <v>122</v>
      </c>
      <c r="C13" s="190">
        <v>154</v>
      </c>
      <c r="D13" s="190">
        <v>0</v>
      </c>
      <c r="E13" s="190">
        <v>0</v>
      </c>
      <c r="F13" s="190">
        <v>310</v>
      </c>
      <c r="G13" s="190">
        <v>227</v>
      </c>
      <c r="H13" s="190">
        <v>0</v>
      </c>
      <c r="I13" s="190">
        <v>0</v>
      </c>
      <c r="J13" s="190">
        <v>16</v>
      </c>
      <c r="K13" s="190">
        <v>0</v>
      </c>
      <c r="L13" s="190">
        <v>174</v>
      </c>
      <c r="M13" s="190">
        <v>139</v>
      </c>
      <c r="N13" s="190">
        <v>0</v>
      </c>
      <c r="O13" s="190">
        <v>0</v>
      </c>
      <c r="P13" s="190">
        <v>55.000000000000007</v>
      </c>
      <c r="Q13" s="190">
        <v>3</v>
      </c>
      <c r="R13" s="190">
        <v>0</v>
      </c>
      <c r="S13" s="190">
        <v>0</v>
      </c>
      <c r="T13" s="190">
        <v>0</v>
      </c>
      <c r="U13" s="190">
        <v>0</v>
      </c>
      <c r="V13" s="204">
        <v>0</v>
      </c>
      <c r="W13" s="216">
        <v>0</v>
      </c>
      <c r="X13" s="217">
        <f t="shared" si="0"/>
        <v>677</v>
      </c>
      <c r="Y13" s="218">
        <f t="shared" si="0"/>
        <v>523</v>
      </c>
      <c r="Z13" s="219">
        <f t="shared" si="1"/>
        <v>606</v>
      </c>
      <c r="AA13" s="216">
        <f t="shared" si="1"/>
        <v>520</v>
      </c>
    </row>
    <row r="14" spans="1:27" ht="12" customHeight="1" x14ac:dyDescent="0.2">
      <c r="A14" s="220">
        <v>9</v>
      </c>
      <c r="B14" s="205">
        <v>129</v>
      </c>
      <c r="C14" s="205">
        <v>381</v>
      </c>
      <c r="D14" s="205">
        <v>0</v>
      </c>
      <c r="E14" s="205">
        <v>0</v>
      </c>
      <c r="F14" s="205">
        <v>315</v>
      </c>
      <c r="G14" s="205">
        <v>506</v>
      </c>
      <c r="H14" s="205">
        <v>0</v>
      </c>
      <c r="I14" s="205">
        <v>0</v>
      </c>
      <c r="J14" s="205">
        <v>27.000000000000007</v>
      </c>
      <c r="K14" s="205">
        <v>4</v>
      </c>
      <c r="L14" s="205">
        <v>201</v>
      </c>
      <c r="M14" s="205">
        <v>288</v>
      </c>
      <c r="N14" s="205">
        <v>0</v>
      </c>
      <c r="O14" s="205">
        <v>0</v>
      </c>
      <c r="P14" s="205">
        <v>9</v>
      </c>
      <c r="Q14" s="205">
        <v>3</v>
      </c>
      <c r="R14" s="205">
        <v>0</v>
      </c>
      <c r="S14" s="205">
        <v>0</v>
      </c>
      <c r="T14" s="205">
        <v>0</v>
      </c>
      <c r="U14" s="205">
        <v>0</v>
      </c>
      <c r="V14" s="184">
        <v>0</v>
      </c>
      <c r="W14" s="196">
        <v>0</v>
      </c>
      <c r="X14" s="221">
        <f t="shared" si="0"/>
        <v>681</v>
      </c>
      <c r="Y14" s="222">
        <f t="shared" si="0"/>
        <v>1182</v>
      </c>
      <c r="Z14" s="223">
        <f t="shared" si="1"/>
        <v>645</v>
      </c>
      <c r="AA14" s="196">
        <f t="shared" si="1"/>
        <v>1175</v>
      </c>
    </row>
    <row r="15" spans="1:27" ht="12" customHeight="1" x14ac:dyDescent="0.2">
      <c r="A15" s="224">
        <v>10</v>
      </c>
      <c r="B15" s="215">
        <v>159</v>
      </c>
      <c r="C15" s="215">
        <v>486</v>
      </c>
      <c r="D15" s="215">
        <v>0</v>
      </c>
      <c r="E15" s="215">
        <v>0</v>
      </c>
      <c r="F15" s="215">
        <v>334</v>
      </c>
      <c r="G15" s="215">
        <v>688</v>
      </c>
      <c r="H15" s="215">
        <v>0</v>
      </c>
      <c r="I15" s="190">
        <v>0</v>
      </c>
      <c r="J15" s="215">
        <v>18.999999999999996</v>
      </c>
      <c r="K15" s="190">
        <v>0</v>
      </c>
      <c r="L15" s="215">
        <v>327</v>
      </c>
      <c r="M15" s="215">
        <v>513.99999999999966</v>
      </c>
      <c r="N15" s="215">
        <v>0</v>
      </c>
      <c r="O15" s="215">
        <v>0</v>
      </c>
      <c r="P15" s="215">
        <v>0</v>
      </c>
      <c r="Q15" s="215">
        <v>9</v>
      </c>
      <c r="R15" s="215">
        <v>0</v>
      </c>
      <c r="S15" s="215">
        <v>0</v>
      </c>
      <c r="T15" s="215">
        <v>0</v>
      </c>
      <c r="U15" s="215">
        <v>0</v>
      </c>
      <c r="V15" s="206">
        <v>0</v>
      </c>
      <c r="W15" s="225">
        <v>0</v>
      </c>
      <c r="X15" s="226">
        <f t="shared" si="0"/>
        <v>839</v>
      </c>
      <c r="Y15" s="227">
        <f t="shared" si="0"/>
        <v>1696.9999999999995</v>
      </c>
      <c r="Z15" s="228">
        <f t="shared" si="1"/>
        <v>820</v>
      </c>
      <c r="AA15" s="225">
        <f t="shared" si="1"/>
        <v>1687.9999999999995</v>
      </c>
    </row>
    <row r="16" spans="1:27" ht="12" customHeight="1" x14ac:dyDescent="0.2">
      <c r="A16" s="214">
        <v>11</v>
      </c>
      <c r="B16" s="190">
        <v>82</v>
      </c>
      <c r="C16" s="190">
        <v>144</v>
      </c>
      <c r="D16" s="190">
        <v>0</v>
      </c>
      <c r="E16" s="190">
        <v>0</v>
      </c>
      <c r="F16" s="190">
        <v>295.00000000000006</v>
      </c>
      <c r="G16" s="190">
        <v>264</v>
      </c>
      <c r="H16" s="190">
        <v>0</v>
      </c>
      <c r="I16" s="190">
        <v>0</v>
      </c>
      <c r="J16" s="190">
        <v>13.999999999999998</v>
      </c>
      <c r="K16" s="190">
        <v>5</v>
      </c>
      <c r="L16" s="190">
        <v>153</v>
      </c>
      <c r="M16" s="190">
        <v>168</v>
      </c>
      <c r="N16" s="190">
        <v>0</v>
      </c>
      <c r="O16" s="190">
        <v>0</v>
      </c>
      <c r="P16" s="190">
        <v>32</v>
      </c>
      <c r="Q16" s="190">
        <v>12</v>
      </c>
      <c r="R16" s="190">
        <v>0</v>
      </c>
      <c r="S16" s="190">
        <v>0</v>
      </c>
      <c r="T16" s="190">
        <v>0</v>
      </c>
      <c r="U16" s="190">
        <v>0</v>
      </c>
      <c r="V16" s="204">
        <v>0</v>
      </c>
      <c r="W16" s="216">
        <v>0</v>
      </c>
      <c r="X16" s="217">
        <f t="shared" si="0"/>
        <v>576</v>
      </c>
      <c r="Y16" s="218">
        <f t="shared" si="0"/>
        <v>593</v>
      </c>
      <c r="Z16" s="219">
        <f t="shared" si="1"/>
        <v>530</v>
      </c>
      <c r="AA16" s="216">
        <f t="shared" si="1"/>
        <v>576</v>
      </c>
    </row>
    <row r="17" spans="1:28" ht="12" customHeight="1" x14ac:dyDescent="0.2">
      <c r="A17" s="220">
        <v>12</v>
      </c>
      <c r="B17" s="205">
        <v>104</v>
      </c>
      <c r="C17" s="205">
        <v>113</v>
      </c>
      <c r="D17" s="205">
        <v>0</v>
      </c>
      <c r="E17" s="205">
        <v>0</v>
      </c>
      <c r="F17" s="205">
        <v>281</v>
      </c>
      <c r="G17" s="205">
        <v>186</v>
      </c>
      <c r="H17" s="205">
        <v>0</v>
      </c>
      <c r="I17" s="205">
        <v>0</v>
      </c>
      <c r="J17" s="205">
        <v>12</v>
      </c>
      <c r="K17" s="205">
        <v>0</v>
      </c>
      <c r="L17" s="205">
        <v>105</v>
      </c>
      <c r="M17" s="205">
        <v>91.999999999999986</v>
      </c>
      <c r="N17" s="205">
        <v>0</v>
      </c>
      <c r="O17" s="205">
        <v>0</v>
      </c>
      <c r="P17" s="205">
        <v>6</v>
      </c>
      <c r="Q17" s="205">
        <v>5</v>
      </c>
      <c r="R17" s="205">
        <v>0</v>
      </c>
      <c r="S17" s="205">
        <v>0</v>
      </c>
      <c r="T17" s="205">
        <v>0</v>
      </c>
      <c r="U17" s="205">
        <v>0</v>
      </c>
      <c r="V17" s="184">
        <v>0</v>
      </c>
      <c r="W17" s="196">
        <v>0</v>
      </c>
      <c r="X17" s="221">
        <f t="shared" si="0"/>
        <v>508</v>
      </c>
      <c r="Y17" s="222">
        <f t="shared" si="0"/>
        <v>396</v>
      </c>
      <c r="Z17" s="223">
        <f t="shared" si="1"/>
        <v>490</v>
      </c>
      <c r="AA17" s="196">
        <f t="shared" si="1"/>
        <v>391</v>
      </c>
    </row>
    <row r="18" spans="1:28" ht="12" customHeight="1" x14ac:dyDescent="0.2">
      <c r="A18" s="224">
        <v>13</v>
      </c>
      <c r="B18" s="215">
        <v>113</v>
      </c>
      <c r="C18" s="215">
        <v>72</v>
      </c>
      <c r="D18" s="215">
        <v>0</v>
      </c>
      <c r="E18" s="215">
        <v>0</v>
      </c>
      <c r="F18" s="215">
        <v>307</v>
      </c>
      <c r="G18" s="215">
        <v>126</v>
      </c>
      <c r="H18" s="215">
        <v>0</v>
      </c>
      <c r="I18" s="190">
        <v>0</v>
      </c>
      <c r="J18" s="215">
        <v>14.000000000000002</v>
      </c>
      <c r="K18" s="190">
        <v>0</v>
      </c>
      <c r="L18" s="215">
        <v>279</v>
      </c>
      <c r="M18" s="215">
        <v>100</v>
      </c>
      <c r="N18" s="215">
        <v>0</v>
      </c>
      <c r="O18" s="215">
        <v>0</v>
      </c>
      <c r="P18" s="215">
        <v>8</v>
      </c>
      <c r="Q18" s="215">
        <v>4</v>
      </c>
      <c r="R18" s="215">
        <v>0</v>
      </c>
      <c r="S18" s="215">
        <v>0</v>
      </c>
      <c r="T18" s="215">
        <v>0</v>
      </c>
      <c r="U18" s="215">
        <v>0</v>
      </c>
      <c r="V18" s="206">
        <v>0</v>
      </c>
      <c r="W18" s="225">
        <v>0</v>
      </c>
      <c r="X18" s="226">
        <f t="shared" si="0"/>
        <v>721</v>
      </c>
      <c r="Y18" s="227">
        <f t="shared" si="0"/>
        <v>302</v>
      </c>
      <c r="Z18" s="228">
        <f t="shared" si="1"/>
        <v>699</v>
      </c>
      <c r="AA18" s="225">
        <f t="shared" si="1"/>
        <v>298</v>
      </c>
    </row>
    <row r="19" spans="1:28" ht="12" customHeight="1" x14ac:dyDescent="0.2">
      <c r="A19" s="214">
        <v>14</v>
      </c>
      <c r="B19" s="190">
        <v>81</v>
      </c>
      <c r="C19" s="190">
        <v>86</v>
      </c>
      <c r="D19" s="190">
        <v>0</v>
      </c>
      <c r="E19" s="190">
        <v>0</v>
      </c>
      <c r="F19" s="190">
        <v>203.99999999999994</v>
      </c>
      <c r="G19" s="190">
        <v>133</v>
      </c>
      <c r="H19" s="190">
        <v>0</v>
      </c>
      <c r="I19" s="190">
        <v>0</v>
      </c>
      <c r="J19" s="190">
        <v>14.999999999999998</v>
      </c>
      <c r="K19" s="190">
        <v>0</v>
      </c>
      <c r="L19" s="190">
        <v>100</v>
      </c>
      <c r="M19" s="190">
        <v>70</v>
      </c>
      <c r="N19" s="190">
        <v>0</v>
      </c>
      <c r="O19" s="190">
        <v>0</v>
      </c>
      <c r="P19" s="190">
        <v>12.999999999999998</v>
      </c>
      <c r="Q19" s="190">
        <v>6</v>
      </c>
      <c r="R19" s="190">
        <v>0</v>
      </c>
      <c r="S19" s="190">
        <v>0</v>
      </c>
      <c r="T19" s="190">
        <v>0</v>
      </c>
      <c r="U19" s="190">
        <v>0</v>
      </c>
      <c r="V19" s="204">
        <v>0</v>
      </c>
      <c r="W19" s="216">
        <v>0</v>
      </c>
      <c r="X19" s="217">
        <f t="shared" si="0"/>
        <v>412.99999999999994</v>
      </c>
      <c r="Y19" s="218">
        <f t="shared" si="0"/>
        <v>295</v>
      </c>
      <c r="Z19" s="219">
        <f t="shared" si="1"/>
        <v>384.99999999999994</v>
      </c>
      <c r="AA19" s="216">
        <f t="shared" si="1"/>
        <v>289</v>
      </c>
    </row>
    <row r="20" spans="1:28" ht="12" customHeight="1" x14ac:dyDescent="0.2">
      <c r="A20" s="220">
        <v>15</v>
      </c>
      <c r="B20" s="205">
        <v>77</v>
      </c>
      <c r="C20" s="205">
        <v>129</v>
      </c>
      <c r="D20" s="205">
        <v>0</v>
      </c>
      <c r="E20" s="205">
        <v>0</v>
      </c>
      <c r="F20" s="205">
        <v>273</v>
      </c>
      <c r="G20" s="205">
        <v>226</v>
      </c>
      <c r="H20" s="205">
        <v>0</v>
      </c>
      <c r="I20" s="205">
        <v>0</v>
      </c>
      <c r="J20" s="205">
        <v>11</v>
      </c>
      <c r="K20" s="205">
        <v>0</v>
      </c>
      <c r="L20" s="205">
        <v>147</v>
      </c>
      <c r="M20" s="205">
        <v>135</v>
      </c>
      <c r="N20" s="205">
        <v>0</v>
      </c>
      <c r="O20" s="205">
        <v>0</v>
      </c>
      <c r="P20" s="205">
        <v>6</v>
      </c>
      <c r="Q20" s="205">
        <v>9</v>
      </c>
      <c r="R20" s="205">
        <v>0</v>
      </c>
      <c r="S20" s="205">
        <v>0</v>
      </c>
      <c r="T20" s="205">
        <v>0</v>
      </c>
      <c r="U20" s="205">
        <v>0</v>
      </c>
      <c r="V20" s="184">
        <v>0</v>
      </c>
      <c r="W20" s="196">
        <v>0</v>
      </c>
      <c r="X20" s="221">
        <f t="shared" si="0"/>
        <v>514</v>
      </c>
      <c r="Y20" s="222">
        <f t="shared" si="0"/>
        <v>499</v>
      </c>
      <c r="Z20" s="223">
        <f t="shared" si="1"/>
        <v>497</v>
      </c>
      <c r="AA20" s="196">
        <f t="shared" si="1"/>
        <v>490</v>
      </c>
    </row>
    <row r="21" spans="1:28" ht="12" customHeight="1" x14ac:dyDescent="0.2">
      <c r="A21" s="224">
        <v>16</v>
      </c>
      <c r="B21" s="215">
        <v>108</v>
      </c>
      <c r="C21" s="215">
        <v>112</v>
      </c>
      <c r="D21" s="215">
        <v>0</v>
      </c>
      <c r="E21" s="215">
        <v>0</v>
      </c>
      <c r="F21" s="215">
        <v>241</v>
      </c>
      <c r="G21" s="215">
        <v>141</v>
      </c>
      <c r="H21" s="215">
        <v>0</v>
      </c>
      <c r="I21" s="215">
        <v>0</v>
      </c>
      <c r="J21" s="215">
        <v>7.9999999999999991</v>
      </c>
      <c r="K21" s="190">
        <v>0</v>
      </c>
      <c r="L21" s="215">
        <v>35</v>
      </c>
      <c r="M21" s="215">
        <v>112</v>
      </c>
      <c r="N21" s="215">
        <v>0</v>
      </c>
      <c r="O21" s="215">
        <v>0</v>
      </c>
      <c r="P21" s="215">
        <v>0</v>
      </c>
      <c r="Q21" s="215">
        <v>0</v>
      </c>
      <c r="R21" s="215">
        <v>0</v>
      </c>
      <c r="S21" s="215">
        <v>0</v>
      </c>
      <c r="T21" s="215">
        <v>0</v>
      </c>
      <c r="U21" s="215">
        <v>0</v>
      </c>
      <c r="V21" s="206">
        <v>0</v>
      </c>
      <c r="W21" s="225">
        <v>0</v>
      </c>
      <c r="X21" s="226">
        <f t="shared" si="0"/>
        <v>392</v>
      </c>
      <c r="Y21" s="227">
        <f t="shared" si="0"/>
        <v>365</v>
      </c>
      <c r="Z21" s="228">
        <f t="shared" si="1"/>
        <v>384</v>
      </c>
      <c r="AA21" s="225">
        <f t="shared" si="1"/>
        <v>365</v>
      </c>
    </row>
    <row r="22" spans="1:28" ht="12" customHeight="1" x14ac:dyDescent="0.2">
      <c r="A22" s="214">
        <v>17</v>
      </c>
      <c r="B22" s="190">
        <v>109</v>
      </c>
      <c r="C22" s="190">
        <v>163</v>
      </c>
      <c r="D22" s="190">
        <v>0</v>
      </c>
      <c r="E22" s="190">
        <v>0</v>
      </c>
      <c r="F22" s="190">
        <v>304</v>
      </c>
      <c r="G22" s="190">
        <v>273</v>
      </c>
      <c r="H22" s="190">
        <v>0</v>
      </c>
      <c r="I22" s="190">
        <v>0</v>
      </c>
      <c r="J22" s="190">
        <v>25.999999999999993</v>
      </c>
      <c r="K22" s="190">
        <v>2</v>
      </c>
      <c r="L22" s="190">
        <v>181</v>
      </c>
      <c r="M22" s="190">
        <v>180.99999999999994</v>
      </c>
      <c r="N22" s="190">
        <v>0</v>
      </c>
      <c r="O22" s="190">
        <v>0</v>
      </c>
      <c r="P22" s="190">
        <v>23</v>
      </c>
      <c r="Q22" s="190">
        <v>0</v>
      </c>
      <c r="R22" s="190">
        <v>0</v>
      </c>
      <c r="S22" s="190">
        <v>0</v>
      </c>
      <c r="T22" s="190">
        <v>0</v>
      </c>
      <c r="U22" s="190">
        <v>0</v>
      </c>
      <c r="V22" s="204">
        <v>0</v>
      </c>
      <c r="W22" s="216">
        <v>0</v>
      </c>
      <c r="X22" s="217">
        <f t="shared" si="0"/>
        <v>643</v>
      </c>
      <c r="Y22" s="218">
        <f t="shared" si="0"/>
        <v>619</v>
      </c>
      <c r="Z22" s="219">
        <f t="shared" si="1"/>
        <v>594</v>
      </c>
      <c r="AA22" s="216">
        <f t="shared" si="1"/>
        <v>617</v>
      </c>
    </row>
    <row r="23" spans="1:28" ht="12" customHeight="1" x14ac:dyDescent="0.2">
      <c r="A23" s="220">
        <v>18</v>
      </c>
      <c r="B23" s="205">
        <v>120</v>
      </c>
      <c r="C23" s="205">
        <v>143</v>
      </c>
      <c r="D23" s="205">
        <v>0</v>
      </c>
      <c r="E23" s="205">
        <v>0</v>
      </c>
      <c r="F23" s="205">
        <v>298</v>
      </c>
      <c r="G23" s="205">
        <v>260</v>
      </c>
      <c r="H23" s="205">
        <v>0</v>
      </c>
      <c r="I23" s="205">
        <v>0</v>
      </c>
      <c r="J23" s="205">
        <v>19</v>
      </c>
      <c r="K23" s="190">
        <v>0</v>
      </c>
      <c r="L23" s="205">
        <v>253</v>
      </c>
      <c r="M23" s="205">
        <v>181</v>
      </c>
      <c r="N23" s="205">
        <v>0</v>
      </c>
      <c r="O23" s="205">
        <v>0</v>
      </c>
      <c r="P23" s="205">
        <v>0</v>
      </c>
      <c r="Q23" s="205">
        <v>6</v>
      </c>
      <c r="R23" s="205">
        <v>0</v>
      </c>
      <c r="S23" s="205">
        <v>0</v>
      </c>
      <c r="T23" s="205">
        <v>0</v>
      </c>
      <c r="U23" s="205">
        <v>0</v>
      </c>
      <c r="V23" s="184">
        <v>0</v>
      </c>
      <c r="W23" s="196">
        <v>0</v>
      </c>
      <c r="X23" s="221">
        <f t="shared" si="0"/>
        <v>690</v>
      </c>
      <c r="Y23" s="222">
        <f t="shared" si="0"/>
        <v>590</v>
      </c>
      <c r="Z23" s="223">
        <f t="shared" si="1"/>
        <v>671</v>
      </c>
      <c r="AA23" s="196">
        <f t="shared" si="1"/>
        <v>584</v>
      </c>
    </row>
    <row r="24" spans="1:28" ht="12" customHeight="1" x14ac:dyDescent="0.2">
      <c r="A24" s="224">
        <v>19</v>
      </c>
      <c r="B24" s="215">
        <v>192</v>
      </c>
      <c r="C24" s="215">
        <v>66</v>
      </c>
      <c r="D24" s="215">
        <v>0</v>
      </c>
      <c r="E24" s="215">
        <v>0</v>
      </c>
      <c r="F24" s="215">
        <v>382</v>
      </c>
      <c r="G24" s="215">
        <v>141</v>
      </c>
      <c r="H24" s="215">
        <v>0</v>
      </c>
      <c r="I24" s="215">
        <v>0</v>
      </c>
      <c r="J24" s="215">
        <v>33.000000000000007</v>
      </c>
      <c r="K24" s="215">
        <v>4</v>
      </c>
      <c r="L24" s="215">
        <v>133</v>
      </c>
      <c r="M24" s="215">
        <v>99</v>
      </c>
      <c r="N24" s="215">
        <v>0</v>
      </c>
      <c r="O24" s="215">
        <v>0</v>
      </c>
      <c r="P24" s="215">
        <v>5</v>
      </c>
      <c r="Q24" s="215">
        <v>16</v>
      </c>
      <c r="R24" s="215">
        <v>0</v>
      </c>
      <c r="S24" s="215">
        <v>0</v>
      </c>
      <c r="T24" s="215">
        <v>0</v>
      </c>
      <c r="U24" s="215">
        <v>0</v>
      </c>
      <c r="V24" s="206">
        <v>0</v>
      </c>
      <c r="W24" s="225">
        <v>0</v>
      </c>
      <c r="X24" s="226">
        <f t="shared" si="0"/>
        <v>745</v>
      </c>
      <c r="Y24" s="227">
        <f t="shared" si="0"/>
        <v>326</v>
      </c>
      <c r="Z24" s="228">
        <f t="shared" si="1"/>
        <v>707</v>
      </c>
      <c r="AA24" s="225">
        <f t="shared" si="1"/>
        <v>306</v>
      </c>
    </row>
    <row r="25" spans="1:28" ht="12" customHeight="1" x14ac:dyDescent="0.2">
      <c r="A25" s="214">
        <v>20</v>
      </c>
      <c r="B25" s="190">
        <v>144</v>
      </c>
      <c r="C25" s="190">
        <v>146</v>
      </c>
      <c r="D25" s="190">
        <v>0</v>
      </c>
      <c r="E25" s="190">
        <v>0</v>
      </c>
      <c r="F25" s="190">
        <v>340.00000000000011</v>
      </c>
      <c r="G25" s="190">
        <v>252</v>
      </c>
      <c r="H25" s="190">
        <v>0</v>
      </c>
      <c r="I25" s="190">
        <v>0</v>
      </c>
      <c r="J25" s="190">
        <v>26</v>
      </c>
      <c r="K25" s="190">
        <v>0</v>
      </c>
      <c r="L25" s="190">
        <v>46</v>
      </c>
      <c r="M25" s="190">
        <v>176</v>
      </c>
      <c r="N25" s="190">
        <v>0</v>
      </c>
      <c r="O25" s="190">
        <v>0</v>
      </c>
      <c r="P25" s="190">
        <v>9</v>
      </c>
      <c r="Q25" s="190">
        <v>3</v>
      </c>
      <c r="R25" s="190">
        <v>0</v>
      </c>
      <c r="S25" s="190">
        <v>0</v>
      </c>
      <c r="T25" s="190">
        <v>0</v>
      </c>
      <c r="U25" s="190">
        <v>0</v>
      </c>
      <c r="V25" s="204">
        <v>0</v>
      </c>
      <c r="W25" s="216">
        <v>0</v>
      </c>
      <c r="X25" s="217">
        <f t="shared" si="0"/>
        <v>565.00000000000011</v>
      </c>
      <c r="Y25" s="218">
        <f t="shared" si="0"/>
        <v>577</v>
      </c>
      <c r="Z25" s="219">
        <f t="shared" si="1"/>
        <v>530.00000000000011</v>
      </c>
      <c r="AA25" s="216">
        <f t="shared" si="1"/>
        <v>574</v>
      </c>
    </row>
    <row r="26" spans="1:28" ht="12" customHeight="1" x14ac:dyDescent="0.2">
      <c r="A26" s="220">
        <v>21</v>
      </c>
      <c r="B26" s="205">
        <v>140</v>
      </c>
      <c r="C26" s="205">
        <v>72</v>
      </c>
      <c r="D26" s="205">
        <v>0</v>
      </c>
      <c r="E26" s="205">
        <v>0</v>
      </c>
      <c r="F26" s="205">
        <v>354.00000000000006</v>
      </c>
      <c r="G26" s="205">
        <v>105</v>
      </c>
      <c r="H26" s="205">
        <v>0</v>
      </c>
      <c r="I26" s="205">
        <v>0</v>
      </c>
      <c r="J26" s="205">
        <v>23</v>
      </c>
      <c r="K26" s="190">
        <v>0</v>
      </c>
      <c r="L26" s="205">
        <v>178</v>
      </c>
      <c r="M26" s="205">
        <v>59</v>
      </c>
      <c r="N26" s="205">
        <v>0</v>
      </c>
      <c r="O26" s="205">
        <v>0</v>
      </c>
      <c r="P26" s="205">
        <v>33</v>
      </c>
      <c r="Q26" s="205">
        <v>0</v>
      </c>
      <c r="R26" s="205">
        <v>0</v>
      </c>
      <c r="S26" s="205">
        <v>0</v>
      </c>
      <c r="T26" s="205">
        <v>0</v>
      </c>
      <c r="U26" s="205">
        <v>0</v>
      </c>
      <c r="V26" s="184">
        <v>0</v>
      </c>
      <c r="W26" s="196">
        <v>0</v>
      </c>
      <c r="X26" s="221">
        <f t="shared" si="0"/>
        <v>728</v>
      </c>
      <c r="Y26" s="222">
        <f t="shared" si="0"/>
        <v>236</v>
      </c>
      <c r="Z26" s="223">
        <f t="shared" si="1"/>
        <v>672</v>
      </c>
      <c r="AA26" s="196">
        <f t="shared" si="1"/>
        <v>236</v>
      </c>
    </row>
    <row r="27" spans="1:28" ht="12" customHeight="1" thickBot="1" x14ac:dyDescent="0.25">
      <c r="A27" s="229" t="s">
        <v>17</v>
      </c>
      <c r="B27" s="191">
        <f t="shared" ref="B27:Q27" si="2">SUM(B6:B26)</f>
        <v>2713</v>
      </c>
      <c r="C27" s="191">
        <f t="shared" si="2"/>
        <v>3396</v>
      </c>
      <c r="D27" s="191">
        <f t="shared" si="2"/>
        <v>0</v>
      </c>
      <c r="E27" s="191">
        <f t="shared" si="2"/>
        <v>0</v>
      </c>
      <c r="F27" s="191">
        <f t="shared" si="2"/>
        <v>6650</v>
      </c>
      <c r="G27" s="191">
        <f t="shared" si="2"/>
        <v>5303</v>
      </c>
      <c r="H27" s="191">
        <f t="shared" si="2"/>
        <v>0</v>
      </c>
      <c r="I27" s="191">
        <f t="shared" si="2"/>
        <v>0</v>
      </c>
      <c r="J27" s="191">
        <f t="shared" si="2"/>
        <v>469</v>
      </c>
      <c r="K27" s="191">
        <f t="shared" si="2"/>
        <v>15</v>
      </c>
      <c r="L27" s="191">
        <f t="shared" si="2"/>
        <v>4153</v>
      </c>
      <c r="M27" s="191">
        <f t="shared" si="2"/>
        <v>3556.9999999999995</v>
      </c>
      <c r="N27" s="191">
        <f t="shared" si="2"/>
        <v>0</v>
      </c>
      <c r="O27" s="191">
        <f t="shared" si="2"/>
        <v>0</v>
      </c>
      <c r="P27" s="191">
        <f t="shared" si="2"/>
        <v>520</v>
      </c>
      <c r="Q27" s="191">
        <f t="shared" si="2"/>
        <v>146</v>
      </c>
      <c r="R27" s="191">
        <v>0</v>
      </c>
      <c r="S27" s="191">
        <v>0</v>
      </c>
      <c r="T27" s="191">
        <f>SUM(T6:T26)</f>
        <v>0</v>
      </c>
      <c r="U27" s="191">
        <f>SUM(U6:U26)</f>
        <v>0</v>
      </c>
      <c r="V27" s="191">
        <f>SUM(V6:V26)</f>
        <v>0</v>
      </c>
      <c r="W27" s="193">
        <f>SUM(W6:W26)</f>
        <v>0</v>
      </c>
      <c r="X27" s="195">
        <f t="shared" ref="X27:Y29" si="3">SUM(B27,D27,F27,H27,J27,L27,N27,P27)</f>
        <v>14505</v>
      </c>
      <c r="Y27" s="230">
        <f t="shared" si="3"/>
        <v>12417</v>
      </c>
      <c r="Z27" s="195">
        <f t="shared" ref="Z27:AA29" si="4">SUM(B27,F27,L27)</f>
        <v>13516</v>
      </c>
      <c r="AA27" s="193">
        <f t="shared" si="4"/>
        <v>12256</v>
      </c>
    </row>
    <row r="28" spans="1:28" ht="12" customHeight="1" x14ac:dyDescent="0.2">
      <c r="A28" s="231" t="s">
        <v>18</v>
      </c>
      <c r="B28" s="184">
        <v>25</v>
      </c>
      <c r="C28" s="190">
        <v>0</v>
      </c>
      <c r="D28" s="190">
        <v>0</v>
      </c>
      <c r="E28" s="190">
        <v>0</v>
      </c>
      <c r="F28" s="184">
        <v>35</v>
      </c>
      <c r="G28" s="190">
        <v>0</v>
      </c>
      <c r="H28" s="190">
        <v>0</v>
      </c>
      <c r="I28" s="190">
        <v>0</v>
      </c>
      <c r="J28" s="190">
        <v>0</v>
      </c>
      <c r="K28" s="190">
        <v>0</v>
      </c>
      <c r="L28" s="184">
        <v>208</v>
      </c>
      <c r="M28" s="190">
        <v>0</v>
      </c>
      <c r="N28" s="190">
        <v>0</v>
      </c>
      <c r="O28" s="190">
        <v>0</v>
      </c>
      <c r="P28" s="184">
        <v>25</v>
      </c>
      <c r="Q28" s="190">
        <v>0</v>
      </c>
      <c r="R28" s="194">
        <v>0</v>
      </c>
      <c r="S28" s="194">
        <v>0</v>
      </c>
      <c r="T28" s="190">
        <v>0</v>
      </c>
      <c r="U28" s="238">
        <v>0</v>
      </c>
      <c r="V28" s="240">
        <v>0</v>
      </c>
      <c r="W28" s="196">
        <v>0</v>
      </c>
      <c r="X28" s="189">
        <f t="shared" si="3"/>
        <v>293</v>
      </c>
      <c r="Y28" s="187">
        <f t="shared" si="3"/>
        <v>0</v>
      </c>
      <c r="Z28" s="189">
        <f t="shared" si="4"/>
        <v>268</v>
      </c>
      <c r="AA28" s="188">
        <f t="shared" si="4"/>
        <v>0</v>
      </c>
    </row>
    <row r="29" spans="1:28" ht="12" customHeight="1" thickBot="1" x14ac:dyDescent="0.25">
      <c r="A29" s="229" t="s">
        <v>19</v>
      </c>
      <c r="B29" s="191">
        <f t="shared" ref="B29:Q29" si="5">SUM(B27:B28)</f>
        <v>2738</v>
      </c>
      <c r="C29" s="191">
        <f t="shared" si="5"/>
        <v>3396</v>
      </c>
      <c r="D29" s="191">
        <f t="shared" si="5"/>
        <v>0</v>
      </c>
      <c r="E29" s="191">
        <f t="shared" si="5"/>
        <v>0</v>
      </c>
      <c r="F29" s="191">
        <f t="shared" si="5"/>
        <v>6685</v>
      </c>
      <c r="G29" s="191">
        <f t="shared" si="5"/>
        <v>5303</v>
      </c>
      <c r="H29" s="191">
        <f t="shared" si="5"/>
        <v>0</v>
      </c>
      <c r="I29" s="191">
        <f t="shared" si="5"/>
        <v>0</v>
      </c>
      <c r="J29" s="191">
        <f t="shared" si="5"/>
        <v>469</v>
      </c>
      <c r="K29" s="191">
        <f t="shared" si="5"/>
        <v>15</v>
      </c>
      <c r="L29" s="191">
        <f t="shared" si="5"/>
        <v>4361</v>
      </c>
      <c r="M29" s="191">
        <f t="shared" si="5"/>
        <v>3556.9999999999995</v>
      </c>
      <c r="N29" s="191">
        <f t="shared" si="5"/>
        <v>0</v>
      </c>
      <c r="O29" s="191">
        <f t="shared" si="5"/>
        <v>0</v>
      </c>
      <c r="P29" s="191">
        <f t="shared" si="5"/>
        <v>545</v>
      </c>
      <c r="Q29" s="191">
        <f t="shared" si="5"/>
        <v>146</v>
      </c>
      <c r="R29" s="191">
        <v>0</v>
      </c>
      <c r="S29" s="191">
        <f>SUM(S27:S28)</f>
        <v>0</v>
      </c>
      <c r="T29" s="191">
        <f>SUM(T27:T28)</f>
        <v>0</v>
      </c>
      <c r="U29" s="191">
        <f>SUM(U27:U28)</f>
        <v>0</v>
      </c>
      <c r="V29" s="191">
        <f>SUM(V27:V28)</f>
        <v>0</v>
      </c>
      <c r="W29" s="193">
        <f>SUM(W27:W28)</f>
        <v>0</v>
      </c>
      <c r="X29" s="195">
        <f t="shared" si="3"/>
        <v>14798</v>
      </c>
      <c r="Y29" s="192">
        <f t="shared" si="3"/>
        <v>12417</v>
      </c>
      <c r="Z29" s="195">
        <f t="shared" si="4"/>
        <v>13784</v>
      </c>
      <c r="AA29" s="193">
        <f t="shared" si="4"/>
        <v>12256</v>
      </c>
    </row>
    <row r="30" spans="1:28"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row>
    <row r="31" spans="1:28" ht="12" customHeight="1" x14ac:dyDescent="0.25">
      <c r="A31" s="233" t="s">
        <v>265</v>
      </c>
      <c r="D31" s="234"/>
      <c r="AB31"/>
    </row>
    <row r="32" spans="1:28" ht="12" customHeight="1" x14ac:dyDescent="0.25">
      <c r="AB32"/>
    </row>
    <row r="33" spans="1:28" ht="18.75" customHeight="1" thickBot="1" x14ac:dyDescent="0.35">
      <c r="A33" s="50" t="s">
        <v>268</v>
      </c>
      <c r="AB33"/>
    </row>
    <row r="34" spans="1:28"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5" t="s">
        <v>64</v>
      </c>
      <c r="S34" s="456"/>
      <c r="T34" s="454" t="s">
        <v>12</v>
      </c>
      <c r="U34" s="447"/>
      <c r="V34" s="458" t="s">
        <v>13</v>
      </c>
      <c r="W34" s="451"/>
      <c r="X34" s="446" t="s">
        <v>19</v>
      </c>
      <c r="Y34" s="455"/>
      <c r="Z34" s="446" t="s">
        <v>21</v>
      </c>
      <c r="AA34" s="447"/>
      <c r="AB34"/>
    </row>
    <row r="35" spans="1:28"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3" t="s">
        <v>10</v>
      </c>
      <c r="V35" s="235" t="s">
        <v>9</v>
      </c>
      <c r="W35" s="3" t="s">
        <v>10</v>
      </c>
      <c r="X35" s="4" t="s">
        <v>9</v>
      </c>
      <c r="Y35" s="167" t="s">
        <v>10</v>
      </c>
      <c r="Z35" s="4" t="s">
        <v>9</v>
      </c>
      <c r="AA35" s="3" t="s">
        <v>10</v>
      </c>
      <c r="AB35"/>
    </row>
    <row r="36" spans="1:28" ht="12" customHeight="1" x14ac:dyDescent="0.25">
      <c r="A36" s="214">
        <v>1</v>
      </c>
      <c r="B36" s="190">
        <v>197</v>
      </c>
      <c r="C36" s="190">
        <v>205</v>
      </c>
      <c r="D36" s="215">
        <v>0</v>
      </c>
      <c r="E36" s="215">
        <v>0</v>
      </c>
      <c r="F36" s="190">
        <v>410</v>
      </c>
      <c r="G36" s="190">
        <v>296</v>
      </c>
      <c r="H36" s="190">
        <v>0</v>
      </c>
      <c r="I36" s="190">
        <v>0</v>
      </c>
      <c r="J36" s="190">
        <v>40.999999999999993</v>
      </c>
      <c r="K36" s="190">
        <v>0</v>
      </c>
      <c r="L36" s="190">
        <v>412</v>
      </c>
      <c r="M36" s="190">
        <v>252</v>
      </c>
      <c r="N36" s="215">
        <v>0</v>
      </c>
      <c r="O36" s="190">
        <v>0</v>
      </c>
      <c r="P36" s="190">
        <v>79</v>
      </c>
      <c r="Q36" s="190">
        <v>20</v>
      </c>
      <c r="R36" s="190">
        <v>0</v>
      </c>
      <c r="S36" s="190">
        <v>0</v>
      </c>
      <c r="T36" s="215">
        <v>0</v>
      </c>
      <c r="U36" s="236">
        <v>0</v>
      </c>
      <c r="V36" s="237">
        <v>0</v>
      </c>
      <c r="W36" s="216">
        <v>0</v>
      </c>
      <c r="X36" s="217">
        <f>SUM(B36,D36,F36,H36,J36,L36,N36,P36)</f>
        <v>1139</v>
      </c>
      <c r="Y36" s="218">
        <f>SUM(C36,E36,G36,I36,K36,M36,O36,Q36)</f>
        <v>773</v>
      </c>
      <c r="Z36" s="217">
        <f>SUM(B36,F36,L36)</f>
        <v>1019</v>
      </c>
      <c r="AA36" s="238">
        <f>SUM(C36,G36,M36)</f>
        <v>753</v>
      </c>
      <c r="AB36"/>
    </row>
    <row r="37" spans="1:28" ht="12" customHeight="1" x14ac:dyDescent="0.25">
      <c r="A37" s="214">
        <v>2</v>
      </c>
      <c r="B37" s="190">
        <v>76</v>
      </c>
      <c r="C37" s="190">
        <v>195</v>
      </c>
      <c r="D37" s="190">
        <v>0</v>
      </c>
      <c r="E37" s="190">
        <v>0</v>
      </c>
      <c r="F37" s="190">
        <v>134</v>
      </c>
      <c r="G37" s="190">
        <v>270</v>
      </c>
      <c r="H37" s="190">
        <v>0</v>
      </c>
      <c r="I37" s="190">
        <v>0</v>
      </c>
      <c r="J37" s="190">
        <v>15</v>
      </c>
      <c r="K37" s="190">
        <v>0</v>
      </c>
      <c r="L37" s="190">
        <v>136</v>
      </c>
      <c r="M37" s="190">
        <v>157</v>
      </c>
      <c r="N37" s="190">
        <v>0</v>
      </c>
      <c r="O37" s="190">
        <v>0</v>
      </c>
      <c r="P37" s="190">
        <v>43.999999999999993</v>
      </c>
      <c r="Q37" s="190">
        <v>11</v>
      </c>
      <c r="R37" s="190">
        <v>0</v>
      </c>
      <c r="S37" s="190">
        <v>0</v>
      </c>
      <c r="T37" s="190">
        <v>0</v>
      </c>
      <c r="U37" s="238">
        <v>0</v>
      </c>
      <c r="V37" s="237">
        <v>0</v>
      </c>
      <c r="W37" s="216">
        <v>0</v>
      </c>
      <c r="X37" s="217">
        <f t="shared" ref="X37:Y52" si="6">SUM(B37,D37,F37,H37,J37,L37,N37,P37)</f>
        <v>405</v>
      </c>
      <c r="Y37" s="218">
        <f t="shared" si="6"/>
        <v>633</v>
      </c>
      <c r="Z37" s="217">
        <f t="shared" ref="Z37:AA52" si="7">SUM(B37,F37,L37)</f>
        <v>346</v>
      </c>
      <c r="AA37" s="238">
        <f t="shared" si="7"/>
        <v>622</v>
      </c>
      <c r="AB37"/>
    </row>
    <row r="38" spans="1:28" ht="12" customHeight="1" x14ac:dyDescent="0.25">
      <c r="A38" s="220">
        <v>3</v>
      </c>
      <c r="B38" s="205">
        <v>144</v>
      </c>
      <c r="C38" s="205">
        <v>193</v>
      </c>
      <c r="D38" s="205">
        <v>0</v>
      </c>
      <c r="E38" s="205">
        <v>0</v>
      </c>
      <c r="F38" s="205">
        <v>436.99999999999972</v>
      </c>
      <c r="G38" s="205">
        <v>349</v>
      </c>
      <c r="H38" s="205">
        <v>0</v>
      </c>
      <c r="I38" s="205">
        <v>0</v>
      </c>
      <c r="J38" s="205">
        <v>48</v>
      </c>
      <c r="K38" s="205">
        <v>0</v>
      </c>
      <c r="L38" s="205">
        <v>386</v>
      </c>
      <c r="M38" s="205">
        <v>225.99999999999997</v>
      </c>
      <c r="N38" s="205">
        <v>0</v>
      </c>
      <c r="O38" s="205">
        <v>0</v>
      </c>
      <c r="P38" s="205">
        <v>85.000000000000028</v>
      </c>
      <c r="Q38" s="205">
        <v>5</v>
      </c>
      <c r="R38" s="205">
        <v>0</v>
      </c>
      <c r="S38" s="205">
        <v>0</v>
      </c>
      <c r="T38" s="205">
        <v>0</v>
      </c>
      <c r="U38" s="239">
        <v>0</v>
      </c>
      <c r="V38" s="240">
        <v>0</v>
      </c>
      <c r="W38" s="196">
        <v>0</v>
      </c>
      <c r="X38" s="221">
        <f t="shared" si="6"/>
        <v>1099.9999999999998</v>
      </c>
      <c r="Y38" s="222">
        <f t="shared" si="6"/>
        <v>773</v>
      </c>
      <c r="Z38" s="221">
        <f t="shared" si="7"/>
        <v>966.99999999999977</v>
      </c>
      <c r="AA38" s="239">
        <f t="shared" si="7"/>
        <v>768</v>
      </c>
      <c r="AB38"/>
    </row>
    <row r="39" spans="1:28" ht="12" customHeight="1" x14ac:dyDescent="0.25">
      <c r="A39" s="224">
        <v>4</v>
      </c>
      <c r="B39" s="215">
        <v>353</v>
      </c>
      <c r="C39" s="215">
        <v>150</v>
      </c>
      <c r="D39" s="215">
        <v>0</v>
      </c>
      <c r="E39" s="215">
        <v>0</v>
      </c>
      <c r="F39" s="215">
        <v>798.99999999999989</v>
      </c>
      <c r="G39" s="215">
        <v>293</v>
      </c>
      <c r="H39" s="215">
        <v>0</v>
      </c>
      <c r="I39" s="215">
        <v>0</v>
      </c>
      <c r="J39" s="215">
        <v>67.000000000000014</v>
      </c>
      <c r="K39" s="190">
        <v>0</v>
      </c>
      <c r="L39" s="215">
        <v>457</v>
      </c>
      <c r="M39" s="215">
        <v>167</v>
      </c>
      <c r="N39" s="215">
        <v>0</v>
      </c>
      <c r="O39" s="215">
        <v>0</v>
      </c>
      <c r="P39" s="215">
        <v>35.999999999999993</v>
      </c>
      <c r="Q39" s="215">
        <v>15.999999999999996</v>
      </c>
      <c r="R39" s="215">
        <v>0</v>
      </c>
      <c r="S39" s="215">
        <v>0</v>
      </c>
      <c r="T39" s="215">
        <v>0</v>
      </c>
      <c r="U39" s="236">
        <v>0</v>
      </c>
      <c r="V39" s="241">
        <v>0</v>
      </c>
      <c r="W39" s="225">
        <v>0</v>
      </c>
      <c r="X39" s="226">
        <f t="shared" si="6"/>
        <v>1712</v>
      </c>
      <c r="Y39" s="227">
        <f t="shared" si="6"/>
        <v>626</v>
      </c>
      <c r="Z39" s="226">
        <f t="shared" si="7"/>
        <v>1609</v>
      </c>
      <c r="AA39" s="236">
        <f t="shared" si="7"/>
        <v>610</v>
      </c>
      <c r="AB39"/>
    </row>
    <row r="40" spans="1:28" ht="12" customHeight="1" x14ac:dyDescent="0.25">
      <c r="A40" s="214">
        <v>5</v>
      </c>
      <c r="B40" s="190">
        <v>139</v>
      </c>
      <c r="C40" s="190">
        <v>169</v>
      </c>
      <c r="D40" s="190">
        <v>0</v>
      </c>
      <c r="E40" s="190">
        <v>0</v>
      </c>
      <c r="F40" s="190">
        <v>302</v>
      </c>
      <c r="G40" s="190">
        <v>263</v>
      </c>
      <c r="H40" s="190">
        <v>0</v>
      </c>
      <c r="I40" s="190">
        <v>0</v>
      </c>
      <c r="J40" s="190">
        <v>30.000000000000004</v>
      </c>
      <c r="K40" s="190">
        <v>0</v>
      </c>
      <c r="L40" s="190">
        <v>250</v>
      </c>
      <c r="M40" s="190">
        <v>265</v>
      </c>
      <c r="N40" s="190">
        <v>0</v>
      </c>
      <c r="O40" s="190">
        <v>0</v>
      </c>
      <c r="P40" s="190">
        <v>46.999999999999986</v>
      </c>
      <c r="Q40" s="190">
        <v>16</v>
      </c>
      <c r="R40" s="190">
        <v>0</v>
      </c>
      <c r="S40" s="190">
        <v>0</v>
      </c>
      <c r="T40" s="190">
        <v>0</v>
      </c>
      <c r="U40" s="238">
        <v>0</v>
      </c>
      <c r="V40" s="237">
        <v>0</v>
      </c>
      <c r="W40" s="216">
        <v>0</v>
      </c>
      <c r="X40" s="217">
        <f t="shared" si="6"/>
        <v>768</v>
      </c>
      <c r="Y40" s="218">
        <f t="shared" si="6"/>
        <v>713</v>
      </c>
      <c r="Z40" s="217">
        <f t="shared" si="7"/>
        <v>691</v>
      </c>
      <c r="AA40" s="238">
        <f t="shared" si="7"/>
        <v>697</v>
      </c>
      <c r="AB40"/>
    </row>
    <row r="41" spans="1:28" ht="12" customHeight="1" x14ac:dyDescent="0.25">
      <c r="A41" s="220">
        <v>6</v>
      </c>
      <c r="B41" s="205">
        <v>128</v>
      </c>
      <c r="C41" s="205">
        <v>207</v>
      </c>
      <c r="D41" s="205">
        <v>0</v>
      </c>
      <c r="E41" s="205">
        <v>0</v>
      </c>
      <c r="F41" s="205">
        <v>300</v>
      </c>
      <c r="G41" s="205">
        <v>331</v>
      </c>
      <c r="H41" s="205">
        <v>0</v>
      </c>
      <c r="I41" s="205">
        <v>0</v>
      </c>
      <c r="J41" s="205">
        <v>13</v>
      </c>
      <c r="K41" s="190">
        <v>0</v>
      </c>
      <c r="L41" s="205">
        <v>320</v>
      </c>
      <c r="M41" s="205">
        <v>222</v>
      </c>
      <c r="N41" s="205">
        <v>0</v>
      </c>
      <c r="O41" s="205">
        <v>0</v>
      </c>
      <c r="P41" s="205">
        <v>42</v>
      </c>
      <c r="Q41" s="205">
        <v>4</v>
      </c>
      <c r="R41" s="205">
        <v>0</v>
      </c>
      <c r="S41" s="205">
        <v>0</v>
      </c>
      <c r="T41" s="205">
        <v>0</v>
      </c>
      <c r="U41" s="239">
        <v>0</v>
      </c>
      <c r="V41" s="240">
        <v>0</v>
      </c>
      <c r="W41" s="196">
        <v>0</v>
      </c>
      <c r="X41" s="221">
        <f t="shared" si="6"/>
        <v>803</v>
      </c>
      <c r="Y41" s="222">
        <f t="shared" si="6"/>
        <v>764</v>
      </c>
      <c r="Z41" s="221">
        <f t="shared" si="7"/>
        <v>748</v>
      </c>
      <c r="AA41" s="239">
        <f t="shared" si="7"/>
        <v>760</v>
      </c>
      <c r="AB41"/>
    </row>
    <row r="42" spans="1:28" ht="12" customHeight="1" x14ac:dyDescent="0.25">
      <c r="A42" s="224">
        <v>7</v>
      </c>
      <c r="B42" s="215">
        <v>177</v>
      </c>
      <c r="C42" s="215">
        <v>212</v>
      </c>
      <c r="D42" s="215">
        <v>0</v>
      </c>
      <c r="E42" s="215">
        <v>0</v>
      </c>
      <c r="F42" s="215">
        <v>480.00000000000006</v>
      </c>
      <c r="G42" s="215">
        <v>362</v>
      </c>
      <c r="H42" s="215">
        <v>0</v>
      </c>
      <c r="I42" s="215">
        <v>0</v>
      </c>
      <c r="J42" s="215">
        <v>32.999999999999986</v>
      </c>
      <c r="K42" s="215">
        <v>5</v>
      </c>
      <c r="L42" s="215">
        <v>265</v>
      </c>
      <c r="M42" s="215">
        <v>193.00000000000003</v>
      </c>
      <c r="N42" s="215">
        <v>0</v>
      </c>
      <c r="O42" s="215">
        <v>0</v>
      </c>
      <c r="P42" s="215">
        <v>43.999999999999993</v>
      </c>
      <c r="Q42" s="215">
        <v>20</v>
      </c>
      <c r="R42" s="215">
        <v>0</v>
      </c>
      <c r="S42" s="215">
        <v>0</v>
      </c>
      <c r="T42" s="215">
        <v>0</v>
      </c>
      <c r="U42" s="236">
        <v>0</v>
      </c>
      <c r="V42" s="241">
        <v>0</v>
      </c>
      <c r="W42" s="225">
        <v>0</v>
      </c>
      <c r="X42" s="226">
        <f t="shared" si="6"/>
        <v>999</v>
      </c>
      <c r="Y42" s="227">
        <f t="shared" si="6"/>
        <v>792</v>
      </c>
      <c r="Z42" s="226">
        <f t="shared" si="7"/>
        <v>922</v>
      </c>
      <c r="AA42" s="236">
        <f t="shared" si="7"/>
        <v>767</v>
      </c>
      <c r="AB42"/>
    </row>
    <row r="43" spans="1:28" ht="12" customHeight="1" x14ac:dyDescent="0.25">
      <c r="A43" s="214">
        <v>8</v>
      </c>
      <c r="B43" s="190">
        <v>406</v>
      </c>
      <c r="C43" s="190">
        <v>143</v>
      </c>
      <c r="D43" s="190">
        <v>0</v>
      </c>
      <c r="E43" s="190">
        <v>0</v>
      </c>
      <c r="F43" s="190">
        <v>716.00000000000045</v>
      </c>
      <c r="G43" s="190">
        <v>253</v>
      </c>
      <c r="H43" s="190">
        <v>0</v>
      </c>
      <c r="I43" s="190">
        <v>0</v>
      </c>
      <c r="J43" s="190">
        <v>54.000000000000014</v>
      </c>
      <c r="K43" s="190">
        <v>4</v>
      </c>
      <c r="L43" s="190">
        <v>300</v>
      </c>
      <c r="M43" s="190">
        <v>167</v>
      </c>
      <c r="N43" s="190">
        <v>0</v>
      </c>
      <c r="O43" s="190">
        <v>0</v>
      </c>
      <c r="P43" s="190">
        <v>36</v>
      </c>
      <c r="Q43" s="190">
        <v>12.999999999999998</v>
      </c>
      <c r="R43" s="190">
        <v>0</v>
      </c>
      <c r="S43" s="190">
        <v>0</v>
      </c>
      <c r="T43" s="190">
        <v>0</v>
      </c>
      <c r="U43" s="238">
        <v>0</v>
      </c>
      <c r="V43" s="237">
        <v>0</v>
      </c>
      <c r="W43" s="216">
        <v>0</v>
      </c>
      <c r="X43" s="217">
        <f t="shared" si="6"/>
        <v>1512.0000000000005</v>
      </c>
      <c r="Y43" s="218">
        <f t="shared" si="6"/>
        <v>580</v>
      </c>
      <c r="Z43" s="217">
        <f t="shared" si="7"/>
        <v>1422.0000000000005</v>
      </c>
      <c r="AA43" s="238">
        <f t="shared" si="7"/>
        <v>563</v>
      </c>
      <c r="AB43"/>
    </row>
    <row r="44" spans="1:28" ht="12" customHeight="1" x14ac:dyDescent="0.25">
      <c r="A44" s="220">
        <v>9</v>
      </c>
      <c r="B44" s="205">
        <v>137</v>
      </c>
      <c r="C44" s="205">
        <v>213</v>
      </c>
      <c r="D44" s="205">
        <v>0</v>
      </c>
      <c r="E44" s="205">
        <v>0</v>
      </c>
      <c r="F44" s="205">
        <v>535.00000000000023</v>
      </c>
      <c r="G44" s="205">
        <v>373</v>
      </c>
      <c r="H44" s="190">
        <v>0</v>
      </c>
      <c r="I44" s="205">
        <v>0</v>
      </c>
      <c r="J44" s="205">
        <v>31.999999999999993</v>
      </c>
      <c r="K44" s="205">
        <v>0</v>
      </c>
      <c r="L44" s="205">
        <v>285</v>
      </c>
      <c r="M44" s="205">
        <v>267</v>
      </c>
      <c r="N44" s="205">
        <v>0</v>
      </c>
      <c r="O44" s="205">
        <v>0</v>
      </c>
      <c r="P44" s="205">
        <v>13.999999999999996</v>
      </c>
      <c r="Q44" s="205">
        <v>7</v>
      </c>
      <c r="R44" s="205">
        <v>0</v>
      </c>
      <c r="S44" s="205">
        <v>0</v>
      </c>
      <c r="T44" s="205">
        <v>0</v>
      </c>
      <c r="U44" s="239">
        <v>0</v>
      </c>
      <c r="V44" s="240">
        <v>0</v>
      </c>
      <c r="W44" s="196">
        <v>0</v>
      </c>
      <c r="X44" s="221">
        <f t="shared" si="6"/>
        <v>1003.0000000000002</v>
      </c>
      <c r="Y44" s="222">
        <f t="shared" si="6"/>
        <v>860</v>
      </c>
      <c r="Z44" s="221">
        <f t="shared" si="7"/>
        <v>957.00000000000023</v>
      </c>
      <c r="AA44" s="239">
        <f t="shared" si="7"/>
        <v>853</v>
      </c>
      <c r="AB44"/>
    </row>
    <row r="45" spans="1:28" ht="12" customHeight="1" x14ac:dyDescent="0.25">
      <c r="A45" s="224">
        <v>10</v>
      </c>
      <c r="B45" s="215">
        <v>193</v>
      </c>
      <c r="C45" s="215">
        <v>163</v>
      </c>
      <c r="D45" s="215">
        <v>0</v>
      </c>
      <c r="E45" s="190">
        <v>0</v>
      </c>
      <c r="F45" s="215">
        <v>519</v>
      </c>
      <c r="G45" s="215">
        <v>288</v>
      </c>
      <c r="H45" s="215">
        <v>0</v>
      </c>
      <c r="I45" s="190">
        <v>0</v>
      </c>
      <c r="J45" s="215">
        <v>17</v>
      </c>
      <c r="K45" s="190">
        <v>0</v>
      </c>
      <c r="L45" s="215">
        <v>256</v>
      </c>
      <c r="M45" s="215">
        <v>230</v>
      </c>
      <c r="N45" s="215">
        <v>0</v>
      </c>
      <c r="O45" s="215">
        <v>0</v>
      </c>
      <c r="P45" s="215">
        <v>24</v>
      </c>
      <c r="Q45" s="215">
        <v>6</v>
      </c>
      <c r="R45" s="215">
        <v>0</v>
      </c>
      <c r="S45" s="215">
        <v>0</v>
      </c>
      <c r="T45" s="215">
        <v>0</v>
      </c>
      <c r="U45" s="236">
        <v>0</v>
      </c>
      <c r="V45" s="241">
        <v>0</v>
      </c>
      <c r="W45" s="225">
        <v>0</v>
      </c>
      <c r="X45" s="226">
        <f t="shared" si="6"/>
        <v>1009</v>
      </c>
      <c r="Y45" s="227">
        <f t="shared" si="6"/>
        <v>687</v>
      </c>
      <c r="Z45" s="226">
        <f t="shared" si="7"/>
        <v>968</v>
      </c>
      <c r="AA45" s="236">
        <f t="shared" si="7"/>
        <v>681</v>
      </c>
      <c r="AB45"/>
    </row>
    <row r="46" spans="1:28" ht="12" customHeight="1" x14ac:dyDescent="0.25">
      <c r="A46" s="214">
        <v>11</v>
      </c>
      <c r="B46" s="190">
        <v>166</v>
      </c>
      <c r="C46" s="190">
        <v>227</v>
      </c>
      <c r="D46" s="190">
        <v>0</v>
      </c>
      <c r="E46" s="190">
        <v>0</v>
      </c>
      <c r="F46" s="190">
        <v>513</v>
      </c>
      <c r="G46" s="190">
        <v>389</v>
      </c>
      <c r="H46" s="190">
        <v>0</v>
      </c>
      <c r="I46" s="190">
        <v>0</v>
      </c>
      <c r="J46" s="190">
        <v>38.999999999999993</v>
      </c>
      <c r="K46" s="190">
        <v>2</v>
      </c>
      <c r="L46" s="190">
        <v>199</v>
      </c>
      <c r="M46" s="190">
        <v>241.99999999999994</v>
      </c>
      <c r="N46" s="190">
        <v>0</v>
      </c>
      <c r="O46" s="190">
        <v>0</v>
      </c>
      <c r="P46" s="190">
        <v>14</v>
      </c>
      <c r="Q46" s="190">
        <v>3</v>
      </c>
      <c r="R46" s="190">
        <v>0</v>
      </c>
      <c r="S46" s="190">
        <v>0</v>
      </c>
      <c r="T46" s="190">
        <v>0</v>
      </c>
      <c r="U46" s="238">
        <v>0</v>
      </c>
      <c r="V46" s="237">
        <v>0</v>
      </c>
      <c r="W46" s="216">
        <v>0</v>
      </c>
      <c r="X46" s="217">
        <f t="shared" si="6"/>
        <v>931</v>
      </c>
      <c r="Y46" s="218">
        <f t="shared" si="6"/>
        <v>863</v>
      </c>
      <c r="Z46" s="217">
        <f t="shared" si="7"/>
        <v>878</v>
      </c>
      <c r="AA46" s="238">
        <f t="shared" si="7"/>
        <v>858</v>
      </c>
      <c r="AB46"/>
    </row>
    <row r="47" spans="1:28" ht="12" customHeight="1" x14ac:dyDescent="0.25">
      <c r="A47" s="220">
        <v>12</v>
      </c>
      <c r="B47" s="205">
        <v>198</v>
      </c>
      <c r="C47" s="205">
        <v>275</v>
      </c>
      <c r="D47" s="205">
        <v>0</v>
      </c>
      <c r="E47" s="205">
        <v>0</v>
      </c>
      <c r="F47" s="205">
        <v>461</v>
      </c>
      <c r="G47" s="205">
        <v>401</v>
      </c>
      <c r="H47" s="205">
        <v>0</v>
      </c>
      <c r="I47" s="205">
        <v>0</v>
      </c>
      <c r="J47" s="205">
        <v>17.999999999999996</v>
      </c>
      <c r="K47" s="190">
        <v>0</v>
      </c>
      <c r="L47" s="205">
        <v>212</v>
      </c>
      <c r="M47" s="205">
        <v>265</v>
      </c>
      <c r="N47" s="205">
        <v>0</v>
      </c>
      <c r="O47" s="205">
        <v>0</v>
      </c>
      <c r="P47" s="205">
        <v>6</v>
      </c>
      <c r="Q47" s="205">
        <v>9</v>
      </c>
      <c r="R47" s="205">
        <v>0</v>
      </c>
      <c r="S47" s="205">
        <v>0</v>
      </c>
      <c r="T47" s="205">
        <v>0</v>
      </c>
      <c r="U47" s="239">
        <v>0</v>
      </c>
      <c r="V47" s="240">
        <v>0</v>
      </c>
      <c r="W47" s="196">
        <v>0</v>
      </c>
      <c r="X47" s="221">
        <f t="shared" si="6"/>
        <v>895</v>
      </c>
      <c r="Y47" s="222">
        <f t="shared" si="6"/>
        <v>950</v>
      </c>
      <c r="Z47" s="221">
        <f t="shared" si="7"/>
        <v>871</v>
      </c>
      <c r="AA47" s="239">
        <f t="shared" si="7"/>
        <v>941</v>
      </c>
      <c r="AB47"/>
    </row>
    <row r="48" spans="1:28" ht="12" customHeight="1" x14ac:dyDescent="0.25">
      <c r="A48" s="224">
        <v>13</v>
      </c>
      <c r="B48" s="215">
        <v>134</v>
      </c>
      <c r="C48" s="215">
        <v>494</v>
      </c>
      <c r="D48" s="190">
        <v>0</v>
      </c>
      <c r="E48" s="190">
        <v>0</v>
      </c>
      <c r="F48" s="215">
        <v>313</v>
      </c>
      <c r="G48" s="215">
        <v>702</v>
      </c>
      <c r="H48" s="215">
        <v>0</v>
      </c>
      <c r="I48" s="215">
        <v>0</v>
      </c>
      <c r="J48" s="215">
        <v>23</v>
      </c>
      <c r="K48" s="215">
        <v>2</v>
      </c>
      <c r="L48" s="215">
        <v>297</v>
      </c>
      <c r="M48" s="215">
        <v>500.99999999999972</v>
      </c>
      <c r="N48" s="215">
        <v>0</v>
      </c>
      <c r="O48" s="190">
        <v>0</v>
      </c>
      <c r="P48" s="215">
        <v>9</v>
      </c>
      <c r="Q48" s="215">
        <v>9</v>
      </c>
      <c r="R48" s="215">
        <v>0</v>
      </c>
      <c r="S48" s="215">
        <v>0</v>
      </c>
      <c r="T48" s="215">
        <v>0</v>
      </c>
      <c r="U48" s="236">
        <v>0</v>
      </c>
      <c r="V48" s="241">
        <v>0</v>
      </c>
      <c r="W48" s="225">
        <v>0</v>
      </c>
      <c r="X48" s="226">
        <f t="shared" si="6"/>
        <v>776</v>
      </c>
      <c r="Y48" s="227">
        <f t="shared" si="6"/>
        <v>1707.9999999999998</v>
      </c>
      <c r="Z48" s="226">
        <f t="shared" si="7"/>
        <v>744</v>
      </c>
      <c r="AA48" s="236">
        <f t="shared" si="7"/>
        <v>1696.9999999999998</v>
      </c>
      <c r="AB48"/>
    </row>
    <row r="49" spans="1:28" ht="12" customHeight="1" x14ac:dyDescent="0.25">
      <c r="A49" s="214">
        <v>14</v>
      </c>
      <c r="B49" s="190">
        <v>146</v>
      </c>
      <c r="C49" s="190">
        <v>366</v>
      </c>
      <c r="D49" s="190">
        <v>0</v>
      </c>
      <c r="E49" s="190">
        <v>0</v>
      </c>
      <c r="F49" s="190">
        <v>345</v>
      </c>
      <c r="G49" s="190">
        <v>474</v>
      </c>
      <c r="H49" s="190">
        <v>0</v>
      </c>
      <c r="I49" s="190">
        <v>0</v>
      </c>
      <c r="J49" s="190">
        <v>17.999999999999996</v>
      </c>
      <c r="K49" s="190">
        <v>2</v>
      </c>
      <c r="L49" s="190">
        <v>203</v>
      </c>
      <c r="M49" s="190">
        <v>262.99999999999994</v>
      </c>
      <c r="N49" s="190">
        <v>0</v>
      </c>
      <c r="O49" s="190">
        <v>0</v>
      </c>
      <c r="P49" s="190">
        <v>21</v>
      </c>
      <c r="Q49" s="190">
        <v>0</v>
      </c>
      <c r="R49" s="190">
        <v>0</v>
      </c>
      <c r="S49" s="190">
        <v>0</v>
      </c>
      <c r="T49" s="190">
        <v>0</v>
      </c>
      <c r="U49" s="238">
        <v>0</v>
      </c>
      <c r="V49" s="237">
        <v>0</v>
      </c>
      <c r="W49" s="216">
        <v>0</v>
      </c>
      <c r="X49" s="217">
        <f t="shared" si="6"/>
        <v>733</v>
      </c>
      <c r="Y49" s="218">
        <f t="shared" si="6"/>
        <v>1105</v>
      </c>
      <c r="Z49" s="217">
        <f t="shared" si="7"/>
        <v>694</v>
      </c>
      <c r="AA49" s="238">
        <f t="shared" si="7"/>
        <v>1103</v>
      </c>
      <c r="AB49"/>
    </row>
    <row r="50" spans="1:28" ht="12" customHeight="1" x14ac:dyDescent="0.25">
      <c r="A50" s="220">
        <v>15</v>
      </c>
      <c r="B50" s="205">
        <v>119</v>
      </c>
      <c r="C50" s="205">
        <v>184</v>
      </c>
      <c r="D50" s="190">
        <v>0</v>
      </c>
      <c r="E50" s="205">
        <v>0</v>
      </c>
      <c r="F50" s="205">
        <v>385.99999999999994</v>
      </c>
      <c r="G50" s="205">
        <v>259</v>
      </c>
      <c r="H50" s="205">
        <v>0</v>
      </c>
      <c r="I50" s="205">
        <v>0</v>
      </c>
      <c r="J50" s="205">
        <v>20.999999999999996</v>
      </c>
      <c r="K50" s="190">
        <v>0</v>
      </c>
      <c r="L50" s="205">
        <v>175</v>
      </c>
      <c r="M50" s="205">
        <v>140</v>
      </c>
      <c r="N50" s="205">
        <v>0</v>
      </c>
      <c r="O50" s="205">
        <v>0</v>
      </c>
      <c r="P50" s="205">
        <v>18.999999999999996</v>
      </c>
      <c r="Q50" s="205">
        <v>7</v>
      </c>
      <c r="R50" s="205">
        <v>0</v>
      </c>
      <c r="S50" s="205">
        <v>0</v>
      </c>
      <c r="T50" s="205">
        <v>0</v>
      </c>
      <c r="U50" s="239">
        <v>0</v>
      </c>
      <c r="V50" s="240">
        <v>0</v>
      </c>
      <c r="W50" s="196">
        <v>0</v>
      </c>
      <c r="X50" s="221">
        <f t="shared" si="6"/>
        <v>719.99999999999989</v>
      </c>
      <c r="Y50" s="222">
        <f t="shared" si="6"/>
        <v>590</v>
      </c>
      <c r="Z50" s="221">
        <f t="shared" si="7"/>
        <v>680</v>
      </c>
      <c r="AA50" s="239">
        <f t="shared" si="7"/>
        <v>583</v>
      </c>
      <c r="AB50"/>
    </row>
    <row r="51" spans="1:28" ht="12" customHeight="1" thickBot="1" x14ac:dyDescent="0.3">
      <c r="A51" s="229" t="s">
        <v>17</v>
      </c>
      <c r="B51" s="191">
        <f t="shared" ref="B51:Q51" si="8">SUM(B36:B50)</f>
        <v>2713</v>
      </c>
      <c r="C51" s="191">
        <f t="shared" si="8"/>
        <v>3396</v>
      </c>
      <c r="D51" s="191">
        <f t="shared" si="8"/>
        <v>0</v>
      </c>
      <c r="E51" s="191">
        <f t="shared" si="8"/>
        <v>0</v>
      </c>
      <c r="F51" s="191">
        <f t="shared" si="8"/>
        <v>6650</v>
      </c>
      <c r="G51" s="191">
        <f t="shared" si="8"/>
        <v>5303</v>
      </c>
      <c r="H51" s="191">
        <f t="shared" si="8"/>
        <v>0</v>
      </c>
      <c r="I51" s="191">
        <f t="shared" si="8"/>
        <v>0</v>
      </c>
      <c r="J51" s="191">
        <f t="shared" si="8"/>
        <v>469</v>
      </c>
      <c r="K51" s="191">
        <f t="shared" si="8"/>
        <v>15</v>
      </c>
      <c r="L51" s="191">
        <f t="shared" si="8"/>
        <v>4153</v>
      </c>
      <c r="M51" s="191">
        <f t="shared" si="8"/>
        <v>3556.9999999999995</v>
      </c>
      <c r="N51" s="191">
        <f t="shared" si="8"/>
        <v>0</v>
      </c>
      <c r="O51" s="191">
        <f t="shared" si="8"/>
        <v>0</v>
      </c>
      <c r="P51" s="191">
        <f t="shared" si="8"/>
        <v>520</v>
      </c>
      <c r="Q51" s="191">
        <f t="shared" si="8"/>
        <v>146</v>
      </c>
      <c r="R51" s="191">
        <v>0</v>
      </c>
      <c r="S51" s="191">
        <v>0</v>
      </c>
      <c r="T51" s="191">
        <f>SUM(T36:T50)</f>
        <v>0</v>
      </c>
      <c r="U51" s="193">
        <f>SUM(U36:U50)</f>
        <v>0</v>
      </c>
      <c r="V51" s="242">
        <f>SUM(V36:V50)</f>
        <v>0</v>
      </c>
      <c r="W51" s="193">
        <f>SUM(W36:W50)</f>
        <v>0</v>
      </c>
      <c r="X51" s="195">
        <f t="shared" si="6"/>
        <v>14505</v>
      </c>
      <c r="Y51" s="192">
        <f t="shared" si="6"/>
        <v>12417</v>
      </c>
      <c r="Z51" s="195">
        <f t="shared" si="7"/>
        <v>13516</v>
      </c>
      <c r="AA51" s="193">
        <f t="shared" si="7"/>
        <v>12256</v>
      </c>
      <c r="AB51"/>
    </row>
    <row r="52" spans="1:28" ht="12" customHeight="1" x14ac:dyDescent="0.2">
      <c r="A52" s="231" t="s">
        <v>18</v>
      </c>
      <c r="B52" s="184">
        <v>25</v>
      </c>
      <c r="C52" s="190">
        <v>0</v>
      </c>
      <c r="D52" s="190">
        <v>0</v>
      </c>
      <c r="E52" s="190">
        <v>0</v>
      </c>
      <c r="F52" s="184">
        <v>35</v>
      </c>
      <c r="G52" s="190">
        <v>0</v>
      </c>
      <c r="H52" s="190">
        <v>0</v>
      </c>
      <c r="I52" s="190">
        <v>0</v>
      </c>
      <c r="J52" s="190">
        <v>0</v>
      </c>
      <c r="K52" s="190">
        <v>0</v>
      </c>
      <c r="L52" s="184">
        <v>208</v>
      </c>
      <c r="M52" s="190">
        <v>0</v>
      </c>
      <c r="N52" s="190">
        <v>0</v>
      </c>
      <c r="O52" s="190">
        <v>0</v>
      </c>
      <c r="P52" s="184">
        <v>25</v>
      </c>
      <c r="Q52" s="190">
        <v>0</v>
      </c>
      <c r="R52" s="194">
        <v>0</v>
      </c>
      <c r="S52" s="194">
        <v>0</v>
      </c>
      <c r="T52" s="190">
        <v>0</v>
      </c>
      <c r="U52" s="238">
        <v>0</v>
      </c>
      <c r="V52" s="240">
        <v>0</v>
      </c>
      <c r="W52" s="196">
        <v>0</v>
      </c>
      <c r="X52" s="189">
        <f t="shared" si="6"/>
        <v>293</v>
      </c>
      <c r="Y52" s="187">
        <f t="shared" si="6"/>
        <v>0</v>
      </c>
      <c r="Z52" s="189">
        <f t="shared" si="7"/>
        <v>268</v>
      </c>
      <c r="AA52" s="188">
        <f t="shared" si="7"/>
        <v>0</v>
      </c>
    </row>
    <row r="53" spans="1:28" ht="12" customHeight="1" thickBot="1" x14ac:dyDescent="0.25">
      <c r="A53" s="229" t="s">
        <v>19</v>
      </c>
      <c r="B53" s="191">
        <f t="shared" ref="B53:Q53" si="9">SUM(B51:B52)</f>
        <v>2738</v>
      </c>
      <c r="C53" s="191">
        <f t="shared" si="9"/>
        <v>3396</v>
      </c>
      <c r="D53" s="191">
        <f t="shared" si="9"/>
        <v>0</v>
      </c>
      <c r="E53" s="191">
        <f t="shared" si="9"/>
        <v>0</v>
      </c>
      <c r="F53" s="191">
        <f t="shared" si="9"/>
        <v>6685</v>
      </c>
      <c r="G53" s="191">
        <f t="shared" si="9"/>
        <v>5303</v>
      </c>
      <c r="H53" s="191">
        <f t="shared" si="9"/>
        <v>0</v>
      </c>
      <c r="I53" s="191">
        <f t="shared" si="9"/>
        <v>0</v>
      </c>
      <c r="J53" s="191">
        <f t="shared" si="9"/>
        <v>469</v>
      </c>
      <c r="K53" s="191">
        <f t="shared" si="9"/>
        <v>15</v>
      </c>
      <c r="L53" s="191">
        <f t="shared" si="9"/>
        <v>4361</v>
      </c>
      <c r="M53" s="191">
        <f t="shared" si="9"/>
        <v>3556.9999999999995</v>
      </c>
      <c r="N53" s="191">
        <f t="shared" si="9"/>
        <v>0</v>
      </c>
      <c r="O53" s="191">
        <f t="shared" si="9"/>
        <v>0</v>
      </c>
      <c r="P53" s="191">
        <f t="shared" si="9"/>
        <v>545</v>
      </c>
      <c r="Q53" s="191">
        <f t="shared" si="9"/>
        <v>146</v>
      </c>
      <c r="R53" s="191">
        <v>0</v>
      </c>
      <c r="S53" s="191">
        <v>0</v>
      </c>
      <c r="T53" s="191">
        <f>SUM(T51:T52)</f>
        <v>0</v>
      </c>
      <c r="U53" s="193">
        <f>SUM(U51:U52)</f>
        <v>0</v>
      </c>
      <c r="V53" s="242">
        <v>0</v>
      </c>
      <c r="W53" s="193">
        <f>SUM(W51:W52)</f>
        <v>0</v>
      </c>
      <c r="X53" s="195">
        <f>SUM(B53,D53,F53,H53,J53,L53,N53,P53)</f>
        <v>14798</v>
      </c>
      <c r="Y53" s="192">
        <f>SUM(C53,E53,G53,I53,K53,M53,O53,Q53)</f>
        <v>12417</v>
      </c>
      <c r="Z53" s="195">
        <f>SUM(B53,F53,L53)</f>
        <v>13784</v>
      </c>
      <c r="AA53" s="193">
        <f>SUM(C53,G53,M53)</f>
        <v>12256</v>
      </c>
    </row>
    <row r="54" spans="1:28"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row>
    <row r="55" spans="1:28" ht="12" customHeight="1" x14ac:dyDescent="0.2">
      <c r="A55" s="233" t="s">
        <v>266</v>
      </c>
      <c r="D55" s="234"/>
    </row>
    <row r="56" spans="1:28" ht="12" customHeight="1" x14ac:dyDescent="0.2">
      <c r="X56" s="12" t="str">
        <f>IF(X51-X27=0," ",X51-X27)</f>
        <v xml:space="preserve"> </v>
      </c>
      <c r="Y56" s="12" t="str">
        <f>IF(Y51-Y27=0," ",Y51-Y27)</f>
        <v xml:space="preserve"> </v>
      </c>
      <c r="Z56" s="12" t="str">
        <f>IF(Z51-Z27=0," ",Z51-Z27)</f>
        <v xml:space="preserve"> </v>
      </c>
      <c r="AA56" s="12" t="str">
        <f>IF(AA51-AA27=0," ",AA51-AA27)</f>
        <v xml:space="preserve"> </v>
      </c>
    </row>
    <row r="57" spans="1:28" ht="17.25" customHeight="1" thickBot="1" x14ac:dyDescent="0.35">
      <c r="A57" s="50" t="s">
        <v>269</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8"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5" t="s">
        <v>64</v>
      </c>
      <c r="S58" s="456"/>
      <c r="T58" s="454" t="s">
        <v>12</v>
      </c>
      <c r="U58" s="454"/>
      <c r="V58" s="455" t="s">
        <v>13</v>
      </c>
      <c r="W58" s="457"/>
      <c r="X58" s="446" t="s">
        <v>19</v>
      </c>
      <c r="Y58" s="455"/>
      <c r="Z58" s="446" t="s">
        <v>21</v>
      </c>
      <c r="AA58" s="447"/>
    </row>
    <row r="59" spans="1:28"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 t="s">
        <v>10</v>
      </c>
      <c r="V59" s="1" t="s">
        <v>9</v>
      </c>
      <c r="W59" s="3" t="s">
        <v>10</v>
      </c>
      <c r="X59" s="4" t="s">
        <v>9</v>
      </c>
      <c r="Y59" s="167" t="s">
        <v>10</v>
      </c>
      <c r="Z59" s="4" t="s">
        <v>9</v>
      </c>
      <c r="AA59" s="3" t="s">
        <v>10</v>
      </c>
    </row>
    <row r="60" spans="1:28" ht="12" customHeight="1" x14ac:dyDescent="0.2">
      <c r="A60" s="214" t="s">
        <v>25</v>
      </c>
      <c r="B60" s="190">
        <f t="shared" ref="B60:AA60" si="10">SUM(B14:B15,B19:B22)</f>
        <v>663</v>
      </c>
      <c r="C60" s="190">
        <f t="shared" si="10"/>
        <v>1357</v>
      </c>
      <c r="D60" s="190">
        <f t="shared" si="10"/>
        <v>0</v>
      </c>
      <c r="E60" s="190">
        <f t="shared" si="10"/>
        <v>0</v>
      </c>
      <c r="F60" s="190">
        <f t="shared" si="10"/>
        <v>1671</v>
      </c>
      <c r="G60" s="190">
        <f t="shared" si="10"/>
        <v>1967</v>
      </c>
      <c r="H60" s="190">
        <f t="shared" si="10"/>
        <v>0</v>
      </c>
      <c r="I60" s="190">
        <f t="shared" si="10"/>
        <v>0</v>
      </c>
      <c r="J60" s="190">
        <f t="shared" si="10"/>
        <v>106</v>
      </c>
      <c r="K60" s="190">
        <f t="shared" si="10"/>
        <v>6</v>
      </c>
      <c r="L60" s="190">
        <f t="shared" si="10"/>
        <v>991</v>
      </c>
      <c r="M60" s="190">
        <f t="shared" si="10"/>
        <v>1299.9999999999995</v>
      </c>
      <c r="N60" s="190">
        <f t="shared" si="10"/>
        <v>0</v>
      </c>
      <c r="O60" s="190">
        <f t="shared" si="10"/>
        <v>0</v>
      </c>
      <c r="P60" s="190">
        <f t="shared" si="10"/>
        <v>51</v>
      </c>
      <c r="Q60" s="190">
        <f t="shared" si="10"/>
        <v>27</v>
      </c>
      <c r="R60" s="190">
        <f t="shared" si="10"/>
        <v>0</v>
      </c>
      <c r="S60" s="190">
        <f t="shared" si="10"/>
        <v>0</v>
      </c>
      <c r="T60" s="204">
        <v>0</v>
      </c>
      <c r="U60" s="204">
        <v>0</v>
      </c>
      <c r="V60" s="204">
        <f>SUM(V14:V15,V19:V22)</f>
        <v>0</v>
      </c>
      <c r="W60" s="216">
        <f>SUM(W14:W15,W19:W22)</f>
        <v>0</v>
      </c>
      <c r="X60" s="217">
        <f t="shared" ref="X60:Y65" si="11">SUM(B60,D60,F60,H60,J60,L60,N60,P60)</f>
        <v>3482</v>
      </c>
      <c r="Y60" s="238">
        <f t="shared" si="11"/>
        <v>4657</v>
      </c>
      <c r="Z60" s="217">
        <f t="shared" si="10"/>
        <v>3325</v>
      </c>
      <c r="AA60" s="238">
        <f t="shared" si="10"/>
        <v>4624</v>
      </c>
    </row>
    <row r="61" spans="1:28" ht="12" customHeight="1" x14ac:dyDescent="0.2">
      <c r="A61" s="214" t="s">
        <v>26</v>
      </c>
      <c r="B61" s="190">
        <f t="shared" ref="B61:AA61" si="12">SUM(B6:B8,B11:B13,B16:B17,B23)</f>
        <v>1076</v>
      </c>
      <c r="C61" s="190">
        <f t="shared" si="12"/>
        <v>1536</v>
      </c>
      <c r="D61" s="190">
        <f t="shared" si="12"/>
        <v>0</v>
      </c>
      <c r="E61" s="190">
        <f t="shared" si="12"/>
        <v>0</v>
      </c>
      <c r="F61" s="190">
        <f t="shared" si="12"/>
        <v>2929.9999999999995</v>
      </c>
      <c r="G61" s="190">
        <f t="shared" si="12"/>
        <v>2459</v>
      </c>
      <c r="H61" s="190">
        <f t="shared" si="12"/>
        <v>0</v>
      </c>
      <c r="I61" s="190">
        <f t="shared" si="12"/>
        <v>0</v>
      </c>
      <c r="J61" s="190">
        <f t="shared" si="12"/>
        <v>201</v>
      </c>
      <c r="K61" s="190">
        <f t="shared" si="12"/>
        <v>5</v>
      </c>
      <c r="L61" s="190">
        <f t="shared" si="12"/>
        <v>2041</v>
      </c>
      <c r="M61" s="190">
        <f t="shared" si="12"/>
        <v>1673</v>
      </c>
      <c r="N61" s="190">
        <f t="shared" si="12"/>
        <v>0</v>
      </c>
      <c r="O61" s="190">
        <f t="shared" si="12"/>
        <v>0</v>
      </c>
      <c r="P61" s="190">
        <f t="shared" si="12"/>
        <v>373</v>
      </c>
      <c r="Q61" s="190">
        <f t="shared" si="12"/>
        <v>77</v>
      </c>
      <c r="R61" s="190">
        <f t="shared" si="12"/>
        <v>0</v>
      </c>
      <c r="S61" s="190">
        <f t="shared" si="12"/>
        <v>0</v>
      </c>
      <c r="T61" s="204">
        <v>0</v>
      </c>
      <c r="U61" s="204">
        <v>0</v>
      </c>
      <c r="V61" s="204">
        <f>SUM(V6:V8,V11:V13,V16:V17,V23)</f>
        <v>0</v>
      </c>
      <c r="W61" s="216">
        <f>SUM(W6:W8,W11:W13,W16:W17,W23)</f>
        <v>0</v>
      </c>
      <c r="X61" s="217">
        <f t="shared" si="11"/>
        <v>6621</v>
      </c>
      <c r="Y61" s="238">
        <f t="shared" si="11"/>
        <v>5750</v>
      </c>
      <c r="Z61" s="217">
        <f t="shared" si="12"/>
        <v>6047</v>
      </c>
      <c r="AA61" s="238">
        <f t="shared" si="12"/>
        <v>5668</v>
      </c>
    </row>
    <row r="62" spans="1:28" ht="12" customHeight="1" x14ac:dyDescent="0.2">
      <c r="A62" s="220" t="s">
        <v>27</v>
      </c>
      <c r="B62" s="205">
        <f t="shared" ref="B62:AA62" si="13">SUM(B9:B10,B18,B24:B26)</f>
        <v>974</v>
      </c>
      <c r="C62" s="205">
        <f t="shared" si="13"/>
        <v>503</v>
      </c>
      <c r="D62" s="205">
        <f t="shared" si="13"/>
        <v>0</v>
      </c>
      <c r="E62" s="205">
        <f t="shared" si="13"/>
        <v>0</v>
      </c>
      <c r="F62" s="205">
        <f t="shared" si="13"/>
        <v>2049</v>
      </c>
      <c r="G62" s="205">
        <f t="shared" si="13"/>
        <v>877</v>
      </c>
      <c r="H62" s="205">
        <f t="shared" si="13"/>
        <v>0</v>
      </c>
      <c r="I62" s="205">
        <f t="shared" si="13"/>
        <v>0</v>
      </c>
      <c r="J62" s="205">
        <f t="shared" si="13"/>
        <v>162</v>
      </c>
      <c r="K62" s="205">
        <f t="shared" si="13"/>
        <v>4</v>
      </c>
      <c r="L62" s="205">
        <f t="shared" si="13"/>
        <v>1121</v>
      </c>
      <c r="M62" s="205">
        <f t="shared" si="13"/>
        <v>584</v>
      </c>
      <c r="N62" s="205">
        <f t="shared" si="13"/>
        <v>0</v>
      </c>
      <c r="O62" s="205">
        <f t="shared" si="13"/>
        <v>0</v>
      </c>
      <c r="P62" s="205">
        <f t="shared" si="13"/>
        <v>96</v>
      </c>
      <c r="Q62" s="205">
        <f t="shared" si="13"/>
        <v>42</v>
      </c>
      <c r="R62" s="205">
        <f t="shared" si="13"/>
        <v>0</v>
      </c>
      <c r="S62" s="205">
        <f t="shared" si="13"/>
        <v>0</v>
      </c>
      <c r="T62" s="184">
        <v>0</v>
      </c>
      <c r="U62" s="184">
        <v>0</v>
      </c>
      <c r="V62" s="184">
        <f>SUM(V9:V10,V18,V24:V26)</f>
        <v>0</v>
      </c>
      <c r="W62" s="196">
        <f>SUM(W9:W10,W18,W24:W26)</f>
        <v>0</v>
      </c>
      <c r="X62" s="221">
        <f t="shared" si="11"/>
        <v>4402</v>
      </c>
      <c r="Y62" s="239">
        <f t="shared" si="11"/>
        <v>2010</v>
      </c>
      <c r="Z62" s="221">
        <f t="shared" si="13"/>
        <v>4144</v>
      </c>
      <c r="AA62" s="239">
        <f t="shared" si="13"/>
        <v>1964</v>
      </c>
    </row>
    <row r="63" spans="1:28" ht="12" customHeight="1" thickBot="1" x14ac:dyDescent="0.25">
      <c r="A63" s="229" t="s">
        <v>17</v>
      </c>
      <c r="B63" s="191">
        <f t="shared" ref="B63:W63" si="14">SUM(B60:B62)</f>
        <v>2713</v>
      </c>
      <c r="C63" s="191">
        <f t="shared" si="14"/>
        <v>3396</v>
      </c>
      <c r="D63" s="191">
        <f t="shared" si="14"/>
        <v>0</v>
      </c>
      <c r="E63" s="191">
        <f t="shared" si="14"/>
        <v>0</v>
      </c>
      <c r="F63" s="191">
        <f t="shared" si="14"/>
        <v>6650</v>
      </c>
      <c r="G63" s="191">
        <f t="shared" si="14"/>
        <v>5303</v>
      </c>
      <c r="H63" s="191">
        <f t="shared" si="14"/>
        <v>0</v>
      </c>
      <c r="I63" s="191">
        <f t="shared" si="14"/>
        <v>0</v>
      </c>
      <c r="J63" s="191">
        <f t="shared" si="14"/>
        <v>469</v>
      </c>
      <c r="K63" s="191">
        <f t="shared" si="14"/>
        <v>15</v>
      </c>
      <c r="L63" s="191">
        <f t="shared" si="14"/>
        <v>4153</v>
      </c>
      <c r="M63" s="191">
        <f t="shared" si="14"/>
        <v>3556.9999999999995</v>
      </c>
      <c r="N63" s="191">
        <f t="shared" si="14"/>
        <v>0</v>
      </c>
      <c r="O63" s="191">
        <f t="shared" si="14"/>
        <v>0</v>
      </c>
      <c r="P63" s="191">
        <f t="shared" si="14"/>
        <v>520</v>
      </c>
      <c r="Q63" s="191">
        <f t="shared" si="14"/>
        <v>146</v>
      </c>
      <c r="R63" s="191">
        <f t="shared" si="14"/>
        <v>0</v>
      </c>
      <c r="S63" s="191">
        <f t="shared" si="14"/>
        <v>0</v>
      </c>
      <c r="T63" s="191">
        <f t="shared" si="14"/>
        <v>0</v>
      </c>
      <c r="U63" s="191">
        <f t="shared" si="14"/>
        <v>0</v>
      </c>
      <c r="V63" s="191">
        <f t="shared" si="14"/>
        <v>0</v>
      </c>
      <c r="W63" s="193">
        <f t="shared" si="14"/>
        <v>0</v>
      </c>
      <c r="X63" s="195">
        <f t="shared" si="11"/>
        <v>14505</v>
      </c>
      <c r="Y63" s="193">
        <f t="shared" si="11"/>
        <v>12417</v>
      </c>
      <c r="Z63" s="195">
        <f>SUM(Z60:Z62)</f>
        <v>13516</v>
      </c>
      <c r="AA63" s="243">
        <f>SUM(AA60:AA62)</f>
        <v>12256</v>
      </c>
    </row>
    <row r="64" spans="1:28" ht="12" customHeight="1" x14ac:dyDescent="0.2">
      <c r="A64" s="231" t="s">
        <v>18</v>
      </c>
      <c r="B64" s="194">
        <f>B28</f>
        <v>25</v>
      </c>
      <c r="C64" s="190">
        <f t="shared" ref="C64:U64" si="15">C28</f>
        <v>0</v>
      </c>
      <c r="D64" s="190">
        <f t="shared" si="15"/>
        <v>0</v>
      </c>
      <c r="E64" s="190">
        <f t="shared" si="15"/>
        <v>0</v>
      </c>
      <c r="F64" s="194">
        <f t="shared" si="15"/>
        <v>35</v>
      </c>
      <c r="G64" s="190">
        <f t="shared" si="15"/>
        <v>0</v>
      </c>
      <c r="H64" s="190">
        <f t="shared" si="15"/>
        <v>0</v>
      </c>
      <c r="I64" s="190">
        <f t="shared" si="15"/>
        <v>0</v>
      </c>
      <c r="J64" s="190">
        <f t="shared" si="15"/>
        <v>0</v>
      </c>
      <c r="K64" s="190">
        <f t="shared" si="15"/>
        <v>0</v>
      </c>
      <c r="L64" s="194">
        <f t="shared" si="15"/>
        <v>208</v>
      </c>
      <c r="M64" s="190">
        <f t="shared" si="15"/>
        <v>0</v>
      </c>
      <c r="N64" s="190">
        <f t="shared" si="15"/>
        <v>0</v>
      </c>
      <c r="O64" s="190">
        <f t="shared" si="15"/>
        <v>0</v>
      </c>
      <c r="P64" s="194">
        <f t="shared" si="15"/>
        <v>25</v>
      </c>
      <c r="Q64" s="190">
        <f t="shared" si="15"/>
        <v>0</v>
      </c>
      <c r="R64" s="194">
        <f t="shared" si="15"/>
        <v>0</v>
      </c>
      <c r="S64" s="194">
        <f t="shared" si="15"/>
        <v>0</v>
      </c>
      <c r="T64" s="190">
        <f t="shared" si="15"/>
        <v>0</v>
      </c>
      <c r="U64" s="190">
        <f t="shared" si="15"/>
        <v>0</v>
      </c>
      <c r="V64" s="184">
        <f>V28</f>
        <v>0</v>
      </c>
      <c r="W64" s="196">
        <f>W28</f>
        <v>0</v>
      </c>
      <c r="X64" s="189">
        <f t="shared" si="11"/>
        <v>293</v>
      </c>
      <c r="Y64" s="188">
        <f t="shared" si="11"/>
        <v>0</v>
      </c>
      <c r="Z64" s="189">
        <f>SUM(B64,F64,L64)</f>
        <v>268</v>
      </c>
      <c r="AA64" s="188">
        <f>SUM(C64,G64,M64,U64)</f>
        <v>0</v>
      </c>
    </row>
    <row r="65" spans="1:27" ht="12" customHeight="1" thickBot="1" x14ac:dyDescent="0.25">
      <c r="A65" s="229" t="s">
        <v>19</v>
      </c>
      <c r="B65" s="191">
        <f t="shared" ref="B65:W65" si="16">SUM(B63:B64)</f>
        <v>2738</v>
      </c>
      <c r="C65" s="191">
        <f t="shared" si="16"/>
        <v>3396</v>
      </c>
      <c r="D65" s="191">
        <f t="shared" si="16"/>
        <v>0</v>
      </c>
      <c r="E65" s="191">
        <f t="shared" si="16"/>
        <v>0</v>
      </c>
      <c r="F65" s="191">
        <f t="shared" si="16"/>
        <v>6685</v>
      </c>
      <c r="G65" s="191">
        <f t="shared" si="16"/>
        <v>5303</v>
      </c>
      <c r="H65" s="191">
        <f t="shared" si="16"/>
        <v>0</v>
      </c>
      <c r="I65" s="191">
        <f t="shared" si="16"/>
        <v>0</v>
      </c>
      <c r="J65" s="191">
        <f t="shared" si="16"/>
        <v>469</v>
      </c>
      <c r="K65" s="191">
        <f t="shared" si="16"/>
        <v>15</v>
      </c>
      <c r="L65" s="191">
        <f t="shared" si="16"/>
        <v>4361</v>
      </c>
      <c r="M65" s="191">
        <f t="shared" si="16"/>
        <v>3556.9999999999995</v>
      </c>
      <c r="N65" s="191">
        <f t="shared" si="16"/>
        <v>0</v>
      </c>
      <c r="O65" s="191">
        <f t="shared" si="16"/>
        <v>0</v>
      </c>
      <c r="P65" s="191">
        <f t="shared" si="16"/>
        <v>545</v>
      </c>
      <c r="Q65" s="191">
        <f t="shared" si="16"/>
        <v>146</v>
      </c>
      <c r="R65" s="191">
        <f t="shared" si="16"/>
        <v>0</v>
      </c>
      <c r="S65" s="191">
        <f t="shared" si="16"/>
        <v>0</v>
      </c>
      <c r="T65" s="191">
        <f t="shared" si="16"/>
        <v>0</v>
      </c>
      <c r="U65" s="191">
        <f t="shared" si="16"/>
        <v>0</v>
      </c>
      <c r="V65" s="191">
        <f t="shared" si="16"/>
        <v>0</v>
      </c>
      <c r="W65" s="193">
        <f t="shared" si="16"/>
        <v>0</v>
      </c>
      <c r="X65" s="195">
        <f t="shared" si="11"/>
        <v>14798</v>
      </c>
      <c r="Y65" s="193">
        <f t="shared" si="11"/>
        <v>12417</v>
      </c>
      <c r="Z65" s="195">
        <f>SUM(B65,F65,L65)</f>
        <v>13784</v>
      </c>
      <c r="AA65" s="193">
        <f>SUM(C65,G65,M65)</f>
        <v>12256</v>
      </c>
    </row>
    <row r="66" spans="1:27" ht="12" customHeight="1" x14ac:dyDescent="0.2">
      <c r="A66" s="244" t="s">
        <v>28</v>
      </c>
    </row>
    <row r="67" spans="1:27" ht="12" customHeight="1" x14ac:dyDescent="0.2">
      <c r="A67" s="233" t="s">
        <v>265</v>
      </c>
    </row>
  </sheetData>
  <mergeCells count="43">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Z4:AA4"/>
    <mergeCell ref="V34:W34"/>
    <mergeCell ref="X34:Y34"/>
    <mergeCell ref="Z34:AA34"/>
    <mergeCell ref="A58:A59"/>
    <mergeCell ref="B58:C58"/>
    <mergeCell ref="D58:E58"/>
    <mergeCell ref="F58:G58"/>
    <mergeCell ref="H58:I58"/>
    <mergeCell ref="J58:K58"/>
    <mergeCell ref="L58:M58"/>
    <mergeCell ref="J34:K34"/>
    <mergeCell ref="L34:M34"/>
    <mergeCell ref="N34:O34"/>
    <mergeCell ref="P34:Q34"/>
    <mergeCell ref="R34:S34"/>
    <mergeCell ref="T34:U34"/>
    <mergeCell ref="Z58:AA58"/>
    <mergeCell ref="N58:O58"/>
    <mergeCell ref="P58:Q58"/>
    <mergeCell ref="R58:S58"/>
    <mergeCell ref="T58:U58"/>
    <mergeCell ref="V58:W58"/>
    <mergeCell ref="X58:Y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Y73"/>
  <sheetViews>
    <sheetView showGridLines="0" topLeftCell="A5" zoomScaleNormal="100" workbookViewId="0">
      <selection activeCell="B31" sqref="B31"/>
    </sheetView>
  </sheetViews>
  <sheetFormatPr baseColWidth="10" defaultColWidth="11.44140625" defaultRowHeight="12" customHeight="1" x14ac:dyDescent="0.2"/>
  <cols>
    <col min="1" max="1" width="14.6640625" style="54" customWidth="1"/>
    <col min="2" max="5" width="7.6640625" style="54" customWidth="1"/>
    <col min="6" max="7" width="9.109375" style="54" customWidth="1"/>
    <col min="8" max="19" width="7.6640625" style="54" customWidth="1"/>
    <col min="20" max="21" width="6.44140625" style="54" hidden="1" customWidth="1"/>
    <col min="22" max="25" width="7.6640625" style="54" customWidth="1"/>
    <col min="26" max="26" width="5" style="54" customWidth="1"/>
    <col min="27" max="16384" width="11.44140625" style="54"/>
  </cols>
  <sheetData>
    <row r="1" spans="1:25" s="52" customFormat="1" ht="59.25" customHeight="1" thickBot="1" x14ac:dyDescent="0.3">
      <c r="A1" s="51"/>
      <c r="B1" s="432" t="s">
        <v>293</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294</v>
      </c>
      <c r="B3" s="2"/>
      <c r="C3" s="2"/>
      <c r="D3" s="2"/>
      <c r="E3" s="2"/>
      <c r="F3" s="2"/>
      <c r="G3" s="2"/>
      <c r="H3" s="2"/>
      <c r="I3" s="2"/>
      <c r="J3" s="2"/>
      <c r="K3" s="2"/>
      <c r="L3" s="2"/>
      <c r="M3" s="2"/>
    </row>
    <row r="4" spans="1:25"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176">
        <v>3236.9999999999991</v>
      </c>
      <c r="C6" s="176">
        <v>7305</v>
      </c>
      <c r="D6" s="34">
        <v>0</v>
      </c>
      <c r="E6" s="176">
        <v>62</v>
      </c>
      <c r="F6" s="176">
        <v>9744.9999999999945</v>
      </c>
      <c r="G6" s="176">
        <v>12403.000000000004</v>
      </c>
      <c r="H6" s="176">
        <v>59</v>
      </c>
      <c r="I6" s="176">
        <v>181</v>
      </c>
      <c r="J6" s="176">
        <v>470</v>
      </c>
      <c r="K6" s="34">
        <v>0</v>
      </c>
      <c r="L6" s="176">
        <v>7429.9999999999982</v>
      </c>
      <c r="M6" s="176">
        <v>8311</v>
      </c>
      <c r="N6" s="34">
        <v>0</v>
      </c>
      <c r="O6" s="176">
        <v>64</v>
      </c>
      <c r="P6" s="176">
        <v>2633.9999999999991</v>
      </c>
      <c r="Q6" s="34">
        <v>1027</v>
      </c>
      <c r="R6" s="176">
        <v>16510.000000000007</v>
      </c>
      <c r="S6" s="34">
        <v>26249.999999999996</v>
      </c>
      <c r="T6" s="33">
        <v>0</v>
      </c>
      <c r="U6" s="125">
        <v>0</v>
      </c>
      <c r="V6" s="135">
        <f t="shared" ref="V6:V26" si="0">+B6+D6+F6+H6+J6+L6+N6+P6+R6</f>
        <v>40085</v>
      </c>
      <c r="W6" s="209">
        <f t="shared" ref="W6:W26" si="1">+C6+E6+G6+I6+K6+M6+O6+Q6+S6</f>
        <v>55603</v>
      </c>
      <c r="X6" s="135">
        <f t="shared" ref="X6:X26" si="2">+B6+F6+L6+R6</f>
        <v>36922</v>
      </c>
      <c r="Y6" s="209">
        <f t="shared" ref="Y6:Y26" si="3">+C6+G6+M6+S6</f>
        <v>54269</v>
      </c>
    </row>
    <row r="7" spans="1:25" ht="12" customHeight="1" x14ac:dyDescent="0.2">
      <c r="A7" s="92">
        <v>2</v>
      </c>
      <c r="B7" s="34">
        <v>2640.9999999999995</v>
      </c>
      <c r="C7" s="34">
        <v>4526.9999999999991</v>
      </c>
      <c r="D7" s="34">
        <v>0</v>
      </c>
      <c r="E7" s="34">
        <v>43</v>
      </c>
      <c r="F7" s="34">
        <v>6882</v>
      </c>
      <c r="G7" s="34">
        <v>8956.0000000000036</v>
      </c>
      <c r="H7" s="34">
        <v>53</v>
      </c>
      <c r="I7" s="34">
        <v>500.00000000000023</v>
      </c>
      <c r="J7" s="34">
        <v>320</v>
      </c>
      <c r="K7" s="34">
        <v>0</v>
      </c>
      <c r="L7" s="34">
        <v>5915.9999999999991</v>
      </c>
      <c r="M7" s="34">
        <v>4918.9999999999982</v>
      </c>
      <c r="N7" s="34">
        <v>0</v>
      </c>
      <c r="O7" s="34">
        <v>23</v>
      </c>
      <c r="P7" s="34">
        <v>897</v>
      </c>
      <c r="Q7" s="34">
        <v>66</v>
      </c>
      <c r="R7" s="34">
        <v>2833.0000000000005</v>
      </c>
      <c r="S7" s="34">
        <v>3785</v>
      </c>
      <c r="T7" s="33">
        <v>0</v>
      </c>
      <c r="U7" s="125">
        <v>0</v>
      </c>
      <c r="V7" s="102">
        <f t="shared" si="0"/>
        <v>19542</v>
      </c>
      <c r="W7" s="103">
        <f t="shared" si="1"/>
        <v>22819</v>
      </c>
      <c r="X7" s="102">
        <f t="shared" si="2"/>
        <v>18272</v>
      </c>
      <c r="Y7" s="103">
        <f t="shared" si="3"/>
        <v>22187</v>
      </c>
    </row>
    <row r="8" spans="1:25" ht="12" customHeight="1" x14ac:dyDescent="0.2">
      <c r="A8" s="93">
        <v>3</v>
      </c>
      <c r="B8" s="35">
        <v>1711.9999999999998</v>
      </c>
      <c r="C8" s="35">
        <v>2165.9999999999995</v>
      </c>
      <c r="D8" s="35">
        <v>21</v>
      </c>
      <c r="E8" s="35">
        <v>0</v>
      </c>
      <c r="F8" s="35">
        <v>5100</v>
      </c>
      <c r="G8" s="35">
        <v>5270.0000000000009</v>
      </c>
      <c r="H8" s="35">
        <v>122.99999999999999</v>
      </c>
      <c r="I8" s="35">
        <v>0</v>
      </c>
      <c r="J8" s="35">
        <v>247.00000000000011</v>
      </c>
      <c r="K8" s="35">
        <v>0</v>
      </c>
      <c r="L8" s="35">
        <v>3378</v>
      </c>
      <c r="M8" s="35">
        <v>4113.9999999999991</v>
      </c>
      <c r="N8" s="35">
        <v>0</v>
      </c>
      <c r="O8" s="35">
        <v>0</v>
      </c>
      <c r="P8" s="35">
        <v>2585.0000000000005</v>
      </c>
      <c r="Q8" s="35">
        <v>201</v>
      </c>
      <c r="R8" s="35">
        <v>2309</v>
      </c>
      <c r="S8" s="35">
        <v>5168</v>
      </c>
      <c r="T8" s="63">
        <v>0</v>
      </c>
      <c r="U8" s="126">
        <v>0</v>
      </c>
      <c r="V8" s="104">
        <f t="shared" si="0"/>
        <v>15475</v>
      </c>
      <c r="W8" s="105">
        <f t="shared" si="1"/>
        <v>16919</v>
      </c>
      <c r="X8" s="104">
        <f t="shared" si="2"/>
        <v>12499</v>
      </c>
      <c r="Y8" s="105">
        <f t="shared" si="3"/>
        <v>16718</v>
      </c>
    </row>
    <row r="9" spans="1:25" ht="12" customHeight="1" x14ac:dyDescent="0.2">
      <c r="A9" s="94">
        <v>4</v>
      </c>
      <c r="B9" s="34">
        <v>3244.0000000000014</v>
      </c>
      <c r="C9" s="34">
        <v>1622.9999999999995</v>
      </c>
      <c r="D9" s="34">
        <v>0</v>
      </c>
      <c r="E9" s="34">
        <v>0</v>
      </c>
      <c r="F9" s="34">
        <v>6423.9999999999964</v>
      </c>
      <c r="G9" s="34">
        <v>2954.0000000000005</v>
      </c>
      <c r="H9" s="34">
        <v>51.999999999999986</v>
      </c>
      <c r="I9" s="34">
        <v>0</v>
      </c>
      <c r="J9" s="34">
        <v>257</v>
      </c>
      <c r="K9" s="34">
        <v>0</v>
      </c>
      <c r="L9" s="34">
        <v>5172.9999999999982</v>
      </c>
      <c r="M9" s="34">
        <v>1966.0000000000002</v>
      </c>
      <c r="N9" s="34">
        <v>0</v>
      </c>
      <c r="O9" s="34">
        <v>0</v>
      </c>
      <c r="P9" s="34">
        <v>1579.0000000000002</v>
      </c>
      <c r="Q9" s="36">
        <v>205</v>
      </c>
      <c r="R9" s="34">
        <v>974.00000000000011</v>
      </c>
      <c r="S9" s="36">
        <v>1362</v>
      </c>
      <c r="T9" s="74">
        <v>0</v>
      </c>
      <c r="U9" s="127">
        <v>0</v>
      </c>
      <c r="V9" s="106">
        <f t="shared" si="0"/>
        <v>17702.999999999996</v>
      </c>
      <c r="W9" s="107">
        <f t="shared" si="1"/>
        <v>8110</v>
      </c>
      <c r="X9" s="106">
        <f t="shared" si="2"/>
        <v>15814.999999999996</v>
      </c>
      <c r="Y9" s="107">
        <f t="shared" si="3"/>
        <v>7905</v>
      </c>
    </row>
    <row r="10" spans="1:25" ht="12" customHeight="1" x14ac:dyDescent="0.2">
      <c r="A10" s="92">
        <v>5</v>
      </c>
      <c r="B10" s="34">
        <v>4580.0000000000018</v>
      </c>
      <c r="C10" s="34">
        <v>1817</v>
      </c>
      <c r="D10" s="34">
        <v>2</v>
      </c>
      <c r="E10" s="34">
        <v>2</v>
      </c>
      <c r="F10" s="34">
        <v>9489</v>
      </c>
      <c r="G10" s="34">
        <v>3882.9999999999991</v>
      </c>
      <c r="H10" s="34">
        <v>145</v>
      </c>
      <c r="I10" s="34">
        <v>121.00000000000001</v>
      </c>
      <c r="J10" s="34">
        <v>475.99999999999989</v>
      </c>
      <c r="K10" s="34">
        <v>34</v>
      </c>
      <c r="L10" s="34">
        <v>5427.0000000000018</v>
      </c>
      <c r="M10" s="34">
        <v>2387.0000000000005</v>
      </c>
      <c r="N10" s="34">
        <v>0</v>
      </c>
      <c r="O10" s="34">
        <v>144.00000000000003</v>
      </c>
      <c r="P10" s="34">
        <v>1230</v>
      </c>
      <c r="Q10" s="34">
        <v>322</v>
      </c>
      <c r="R10" s="34">
        <v>471</v>
      </c>
      <c r="S10" s="34">
        <v>352</v>
      </c>
      <c r="T10" s="33">
        <v>0</v>
      </c>
      <c r="U10" s="125">
        <v>0</v>
      </c>
      <c r="V10" s="102">
        <f t="shared" si="0"/>
        <v>21820.000000000004</v>
      </c>
      <c r="W10" s="103">
        <f t="shared" si="1"/>
        <v>9062</v>
      </c>
      <c r="X10" s="102">
        <f t="shared" si="2"/>
        <v>19967.000000000004</v>
      </c>
      <c r="Y10" s="103">
        <f t="shared" si="3"/>
        <v>8439</v>
      </c>
    </row>
    <row r="11" spans="1:25" ht="12" customHeight="1" x14ac:dyDescent="0.2">
      <c r="A11" s="93">
        <v>6</v>
      </c>
      <c r="B11" s="35">
        <v>3320.9999999999991</v>
      </c>
      <c r="C11" s="35">
        <v>1968.0000000000005</v>
      </c>
      <c r="D11" s="35">
        <v>44</v>
      </c>
      <c r="E11" s="35">
        <v>6</v>
      </c>
      <c r="F11" s="35">
        <v>9941.0000000000073</v>
      </c>
      <c r="G11" s="35">
        <v>4649.9999999999982</v>
      </c>
      <c r="H11" s="35">
        <v>125</v>
      </c>
      <c r="I11" s="35">
        <v>116.99999999999996</v>
      </c>
      <c r="J11" s="35">
        <v>272.99999999999994</v>
      </c>
      <c r="K11" s="35">
        <v>0</v>
      </c>
      <c r="L11" s="35">
        <v>6791.9999999999982</v>
      </c>
      <c r="M11" s="35">
        <v>5533.0000000000045</v>
      </c>
      <c r="N11" s="35">
        <v>0</v>
      </c>
      <c r="O11" s="35">
        <v>0</v>
      </c>
      <c r="P11" s="35">
        <v>1168</v>
      </c>
      <c r="Q11" s="35">
        <v>263</v>
      </c>
      <c r="R11" s="35">
        <v>2992</v>
      </c>
      <c r="S11" s="35">
        <v>2791.9999999999995</v>
      </c>
      <c r="T11" s="63">
        <v>0</v>
      </c>
      <c r="U11" s="126">
        <v>0</v>
      </c>
      <c r="V11" s="104">
        <f t="shared" si="0"/>
        <v>24656.000000000007</v>
      </c>
      <c r="W11" s="105">
        <f t="shared" si="1"/>
        <v>15329.000000000004</v>
      </c>
      <c r="X11" s="104">
        <f t="shared" si="2"/>
        <v>23046.000000000007</v>
      </c>
      <c r="Y11" s="105">
        <f t="shared" si="3"/>
        <v>14943.000000000004</v>
      </c>
    </row>
    <row r="12" spans="1:25" ht="12" customHeight="1" x14ac:dyDescent="0.2">
      <c r="A12" s="94">
        <v>7</v>
      </c>
      <c r="B12" s="34">
        <v>2495.0000000000009</v>
      </c>
      <c r="C12" s="34">
        <v>3465.9999999999995</v>
      </c>
      <c r="D12" s="34">
        <v>0</v>
      </c>
      <c r="E12" s="34">
        <v>0</v>
      </c>
      <c r="F12" s="34">
        <v>6364.0000000000009</v>
      </c>
      <c r="G12" s="34">
        <v>7198.9999999999982</v>
      </c>
      <c r="H12" s="34">
        <v>0</v>
      </c>
      <c r="I12" s="34">
        <v>63</v>
      </c>
      <c r="J12" s="34">
        <v>211</v>
      </c>
      <c r="K12" s="36">
        <v>0</v>
      </c>
      <c r="L12" s="34">
        <v>4907.0000000000073</v>
      </c>
      <c r="M12" s="34">
        <v>6789.0000000000009</v>
      </c>
      <c r="N12" s="34">
        <v>0</v>
      </c>
      <c r="O12" s="34">
        <v>0</v>
      </c>
      <c r="P12" s="36">
        <v>1798.0000000000002</v>
      </c>
      <c r="Q12" s="36">
        <v>173</v>
      </c>
      <c r="R12" s="36">
        <v>2379</v>
      </c>
      <c r="S12" s="36">
        <v>3378</v>
      </c>
      <c r="T12" s="74">
        <v>0</v>
      </c>
      <c r="U12" s="127">
        <v>0</v>
      </c>
      <c r="V12" s="106">
        <f t="shared" si="0"/>
        <v>18154.000000000007</v>
      </c>
      <c r="W12" s="107">
        <f t="shared" si="1"/>
        <v>21068</v>
      </c>
      <c r="X12" s="106">
        <f t="shared" si="2"/>
        <v>16145.000000000009</v>
      </c>
      <c r="Y12" s="107">
        <f t="shared" si="3"/>
        <v>20832</v>
      </c>
    </row>
    <row r="13" spans="1:25" ht="12" customHeight="1" x14ac:dyDescent="0.2">
      <c r="A13" s="92">
        <v>8</v>
      </c>
      <c r="B13" s="34">
        <v>2815.0000000000009</v>
      </c>
      <c r="C13" s="34">
        <v>3218.9999999999982</v>
      </c>
      <c r="D13" s="34">
        <v>47</v>
      </c>
      <c r="E13" s="34">
        <v>10</v>
      </c>
      <c r="F13" s="34">
        <v>7331.9999999999982</v>
      </c>
      <c r="G13" s="34">
        <v>6631.9999999999991</v>
      </c>
      <c r="H13" s="34">
        <v>229</v>
      </c>
      <c r="I13" s="34">
        <v>98</v>
      </c>
      <c r="J13" s="34">
        <v>120.00000000000003</v>
      </c>
      <c r="K13" s="34">
        <v>0</v>
      </c>
      <c r="L13" s="34">
        <v>3776.0000000000014</v>
      </c>
      <c r="M13" s="34">
        <v>4334.0000000000009</v>
      </c>
      <c r="N13" s="34">
        <v>0</v>
      </c>
      <c r="O13" s="34">
        <v>0</v>
      </c>
      <c r="P13" s="34">
        <v>1531.9999999999998</v>
      </c>
      <c r="Q13" s="34">
        <v>63</v>
      </c>
      <c r="R13" s="34">
        <v>4903</v>
      </c>
      <c r="S13" s="34">
        <v>2595.9999999999995</v>
      </c>
      <c r="T13" s="33">
        <v>0</v>
      </c>
      <c r="U13" s="125">
        <v>0</v>
      </c>
      <c r="V13" s="102">
        <f t="shared" si="0"/>
        <v>20754</v>
      </c>
      <c r="W13" s="103">
        <f t="shared" si="1"/>
        <v>16951.999999999996</v>
      </c>
      <c r="X13" s="102">
        <f t="shared" si="2"/>
        <v>18826</v>
      </c>
      <c r="Y13" s="103">
        <f t="shared" si="3"/>
        <v>16780.999999999996</v>
      </c>
    </row>
    <row r="14" spans="1:25" ht="12" customHeight="1" x14ac:dyDescent="0.2">
      <c r="A14" s="93">
        <v>9</v>
      </c>
      <c r="B14" s="35">
        <v>2798.0000000000005</v>
      </c>
      <c r="C14" s="35">
        <v>6908.0000000000027</v>
      </c>
      <c r="D14" s="35">
        <v>38</v>
      </c>
      <c r="E14" s="35">
        <v>16</v>
      </c>
      <c r="F14" s="35">
        <v>6246.9999999999982</v>
      </c>
      <c r="G14" s="35">
        <v>11855</v>
      </c>
      <c r="H14" s="35">
        <v>346.00000000000011</v>
      </c>
      <c r="I14" s="35">
        <v>250.99999999999997</v>
      </c>
      <c r="J14" s="35">
        <v>204</v>
      </c>
      <c r="K14" s="35">
        <v>43</v>
      </c>
      <c r="L14" s="35">
        <v>3647.0000000000009</v>
      </c>
      <c r="M14" s="35">
        <v>7297.0000000000064</v>
      </c>
      <c r="N14" s="35">
        <v>0</v>
      </c>
      <c r="O14" s="35">
        <v>58</v>
      </c>
      <c r="P14" s="35">
        <v>369</v>
      </c>
      <c r="Q14" s="35">
        <v>110</v>
      </c>
      <c r="R14" s="35">
        <v>2704</v>
      </c>
      <c r="S14" s="35">
        <v>3323.0000000000009</v>
      </c>
      <c r="T14" s="63">
        <v>0</v>
      </c>
      <c r="U14" s="126">
        <v>0</v>
      </c>
      <c r="V14" s="104">
        <f t="shared" si="0"/>
        <v>16353</v>
      </c>
      <c r="W14" s="105">
        <f t="shared" si="1"/>
        <v>29861.000000000011</v>
      </c>
      <c r="X14" s="104">
        <f t="shared" si="2"/>
        <v>15396</v>
      </c>
      <c r="Y14" s="105">
        <f t="shared" si="3"/>
        <v>29383.000000000011</v>
      </c>
    </row>
    <row r="15" spans="1:25" ht="12" customHeight="1" x14ac:dyDescent="0.2">
      <c r="A15" s="94">
        <v>10</v>
      </c>
      <c r="B15" s="36">
        <v>2915.0000000000005</v>
      </c>
      <c r="C15" s="36">
        <v>9272.0000000000073</v>
      </c>
      <c r="D15" s="36">
        <v>0</v>
      </c>
      <c r="E15" s="36">
        <v>0</v>
      </c>
      <c r="F15" s="36">
        <v>6675.0000000000018</v>
      </c>
      <c r="G15" s="36">
        <v>17466.000000000004</v>
      </c>
      <c r="H15" s="36">
        <v>40</v>
      </c>
      <c r="I15" s="36">
        <v>0</v>
      </c>
      <c r="J15" s="36">
        <v>137</v>
      </c>
      <c r="K15" s="36">
        <v>0</v>
      </c>
      <c r="L15" s="36">
        <v>6396.0000000000045</v>
      </c>
      <c r="M15" s="36">
        <v>13516.000000000004</v>
      </c>
      <c r="N15" s="34">
        <v>0</v>
      </c>
      <c r="O15" s="34">
        <v>0</v>
      </c>
      <c r="P15" s="36">
        <v>662</v>
      </c>
      <c r="Q15" s="36">
        <v>130</v>
      </c>
      <c r="R15" s="36">
        <v>3597.9999999999995</v>
      </c>
      <c r="S15" s="36">
        <v>4652.9999999999982</v>
      </c>
      <c r="T15" s="74">
        <v>0</v>
      </c>
      <c r="U15" s="127">
        <v>0</v>
      </c>
      <c r="V15" s="106">
        <f t="shared" si="0"/>
        <v>20423.000000000007</v>
      </c>
      <c r="W15" s="107">
        <f t="shared" si="1"/>
        <v>45037.000000000015</v>
      </c>
      <c r="X15" s="106">
        <f t="shared" si="2"/>
        <v>19584.000000000007</v>
      </c>
      <c r="Y15" s="107">
        <f t="shared" si="3"/>
        <v>44907.000000000015</v>
      </c>
    </row>
    <row r="16" spans="1:25" ht="12" customHeight="1" x14ac:dyDescent="0.2">
      <c r="A16" s="92">
        <v>11</v>
      </c>
      <c r="B16" s="34">
        <v>1660.0000000000002</v>
      </c>
      <c r="C16" s="34">
        <v>3123.0000000000023</v>
      </c>
      <c r="D16" s="34">
        <v>0</v>
      </c>
      <c r="E16" s="34">
        <v>0</v>
      </c>
      <c r="F16" s="34">
        <v>6799</v>
      </c>
      <c r="G16" s="34">
        <v>6853.9999999999964</v>
      </c>
      <c r="H16" s="34">
        <v>0</v>
      </c>
      <c r="I16" s="34">
        <v>52</v>
      </c>
      <c r="J16" s="34">
        <v>116.99999999999999</v>
      </c>
      <c r="K16" s="34">
        <v>73</v>
      </c>
      <c r="L16" s="34">
        <v>3507.9999999999991</v>
      </c>
      <c r="M16" s="34">
        <v>4623.9999999999991</v>
      </c>
      <c r="N16" s="34">
        <v>0</v>
      </c>
      <c r="O16" s="34">
        <v>9</v>
      </c>
      <c r="P16" s="34">
        <v>784</v>
      </c>
      <c r="Q16" s="34">
        <v>422</v>
      </c>
      <c r="R16" s="34">
        <v>0</v>
      </c>
      <c r="S16" s="34">
        <v>1361</v>
      </c>
      <c r="T16" s="33">
        <v>0</v>
      </c>
      <c r="U16" s="125">
        <v>0</v>
      </c>
      <c r="V16" s="102">
        <f t="shared" si="0"/>
        <v>12868</v>
      </c>
      <c r="W16" s="103">
        <f t="shared" si="1"/>
        <v>16517.999999999996</v>
      </c>
      <c r="X16" s="102">
        <f t="shared" si="2"/>
        <v>11967</v>
      </c>
      <c r="Y16" s="103">
        <f t="shared" si="3"/>
        <v>15961.999999999996</v>
      </c>
    </row>
    <row r="17" spans="1:25" ht="12" customHeight="1" x14ac:dyDescent="0.2">
      <c r="A17" s="93">
        <v>12</v>
      </c>
      <c r="B17" s="35">
        <v>2231</v>
      </c>
      <c r="C17" s="35">
        <v>2423.0000000000009</v>
      </c>
      <c r="D17" s="35">
        <v>0</v>
      </c>
      <c r="E17" s="35">
        <v>0</v>
      </c>
      <c r="F17" s="35">
        <v>5605.0000000000009</v>
      </c>
      <c r="G17" s="35">
        <v>4732.0000000000009</v>
      </c>
      <c r="H17" s="35">
        <v>63</v>
      </c>
      <c r="I17" s="35">
        <v>38</v>
      </c>
      <c r="J17" s="35">
        <v>253.00000000000003</v>
      </c>
      <c r="K17" s="35">
        <v>0</v>
      </c>
      <c r="L17" s="35">
        <v>2529.9999999999995</v>
      </c>
      <c r="M17" s="35">
        <v>2764</v>
      </c>
      <c r="N17" s="35">
        <v>0</v>
      </c>
      <c r="O17" s="35">
        <v>0</v>
      </c>
      <c r="P17" s="35">
        <v>526</v>
      </c>
      <c r="Q17" s="35">
        <v>135</v>
      </c>
      <c r="R17" s="34">
        <v>0</v>
      </c>
      <c r="S17" s="35">
        <v>2424.0000000000005</v>
      </c>
      <c r="T17" s="63">
        <v>0</v>
      </c>
      <c r="U17" s="126">
        <v>0</v>
      </c>
      <c r="V17" s="104">
        <f t="shared" si="0"/>
        <v>11208</v>
      </c>
      <c r="W17" s="105">
        <f t="shared" si="1"/>
        <v>12516.000000000002</v>
      </c>
      <c r="X17" s="104">
        <f t="shared" si="2"/>
        <v>10366</v>
      </c>
      <c r="Y17" s="105">
        <f t="shared" si="3"/>
        <v>12343.000000000002</v>
      </c>
    </row>
    <row r="18" spans="1:25" ht="12" customHeight="1" x14ac:dyDescent="0.2">
      <c r="A18" s="94">
        <v>13</v>
      </c>
      <c r="B18" s="36">
        <v>2455</v>
      </c>
      <c r="C18" s="36">
        <v>1700.9999999999998</v>
      </c>
      <c r="D18" s="34">
        <v>0</v>
      </c>
      <c r="E18" s="34">
        <v>0</v>
      </c>
      <c r="F18" s="36">
        <v>7461.0000000000027</v>
      </c>
      <c r="G18" s="36">
        <v>3629.9999999999995</v>
      </c>
      <c r="H18" s="34">
        <v>0</v>
      </c>
      <c r="I18" s="34">
        <v>0</v>
      </c>
      <c r="J18" s="36">
        <v>186.99999999999997</v>
      </c>
      <c r="K18" s="36">
        <v>0</v>
      </c>
      <c r="L18" s="36">
        <v>7486.9999999999991</v>
      </c>
      <c r="M18" s="36">
        <v>2921.0000000000018</v>
      </c>
      <c r="N18" s="34">
        <v>0</v>
      </c>
      <c r="O18" s="34">
        <v>0</v>
      </c>
      <c r="P18" s="36">
        <v>466.99999999999994</v>
      </c>
      <c r="Q18" s="36">
        <v>82</v>
      </c>
      <c r="R18" s="36">
        <v>1211.9999999999998</v>
      </c>
      <c r="S18" s="34">
        <v>0</v>
      </c>
      <c r="T18" s="74">
        <v>0</v>
      </c>
      <c r="U18" s="127">
        <v>0</v>
      </c>
      <c r="V18" s="106">
        <f t="shared" si="0"/>
        <v>19269.000000000004</v>
      </c>
      <c r="W18" s="107">
        <f t="shared" si="1"/>
        <v>8334</v>
      </c>
      <c r="X18" s="106">
        <f t="shared" si="2"/>
        <v>18615.000000000004</v>
      </c>
      <c r="Y18" s="107">
        <f t="shared" si="3"/>
        <v>8252</v>
      </c>
    </row>
    <row r="19" spans="1:25" ht="12" customHeight="1" x14ac:dyDescent="0.2">
      <c r="A19" s="92">
        <v>14</v>
      </c>
      <c r="B19" s="34">
        <v>1430</v>
      </c>
      <c r="C19" s="34">
        <v>1870.9999999999991</v>
      </c>
      <c r="D19" s="34">
        <v>0</v>
      </c>
      <c r="E19" s="34">
        <v>0</v>
      </c>
      <c r="F19" s="34">
        <v>3724.9999999999986</v>
      </c>
      <c r="G19" s="34">
        <v>3346.0000000000009</v>
      </c>
      <c r="H19" s="34">
        <v>58</v>
      </c>
      <c r="I19" s="34">
        <v>143</v>
      </c>
      <c r="J19" s="34">
        <v>138.99999999999997</v>
      </c>
      <c r="K19" s="34">
        <v>0</v>
      </c>
      <c r="L19" s="34">
        <v>2153.9999999999995</v>
      </c>
      <c r="M19" s="34">
        <v>1891.0000000000009</v>
      </c>
      <c r="N19" s="34">
        <v>0</v>
      </c>
      <c r="O19" s="34">
        <v>0</v>
      </c>
      <c r="P19" s="34">
        <v>661</v>
      </c>
      <c r="Q19" s="34">
        <v>126</v>
      </c>
      <c r="R19" s="34">
        <v>0</v>
      </c>
      <c r="S19" s="34">
        <v>0</v>
      </c>
      <c r="T19" s="33">
        <v>0</v>
      </c>
      <c r="U19" s="125">
        <v>0</v>
      </c>
      <c r="V19" s="102">
        <f t="shared" si="0"/>
        <v>8166.9999999999982</v>
      </c>
      <c r="W19" s="103">
        <f t="shared" si="1"/>
        <v>7377.0000000000009</v>
      </c>
      <c r="X19" s="102">
        <f t="shared" si="2"/>
        <v>7308.9999999999982</v>
      </c>
      <c r="Y19" s="103">
        <f t="shared" si="3"/>
        <v>7108.0000000000009</v>
      </c>
    </row>
    <row r="20" spans="1:25" ht="12" customHeight="1" x14ac:dyDescent="0.2">
      <c r="A20" s="93">
        <v>15</v>
      </c>
      <c r="B20" s="35">
        <v>1548.0000000000005</v>
      </c>
      <c r="C20" s="35">
        <v>2815.0000000000009</v>
      </c>
      <c r="D20" s="35">
        <v>13</v>
      </c>
      <c r="E20" s="35">
        <v>17</v>
      </c>
      <c r="F20" s="35">
        <v>5241.9999999999945</v>
      </c>
      <c r="G20" s="35">
        <v>5609.9999999999991</v>
      </c>
      <c r="H20" s="35">
        <v>89.999999999999986</v>
      </c>
      <c r="I20" s="35">
        <v>206</v>
      </c>
      <c r="J20" s="35">
        <v>76</v>
      </c>
      <c r="K20" s="35">
        <v>0</v>
      </c>
      <c r="L20" s="35">
        <v>2769.0000000000014</v>
      </c>
      <c r="M20" s="35">
        <v>3698</v>
      </c>
      <c r="N20" s="35">
        <v>0</v>
      </c>
      <c r="O20" s="35">
        <v>49.999999999999993</v>
      </c>
      <c r="P20" s="205">
        <v>240</v>
      </c>
      <c r="Q20" s="35">
        <v>384</v>
      </c>
      <c r="R20" s="205">
        <v>951.99999999999989</v>
      </c>
      <c r="S20" s="35">
        <v>604.99999999999989</v>
      </c>
      <c r="T20" s="63">
        <v>0</v>
      </c>
      <c r="U20" s="126">
        <v>0</v>
      </c>
      <c r="V20" s="104">
        <f t="shared" si="0"/>
        <v>10929.999999999996</v>
      </c>
      <c r="W20" s="105">
        <f t="shared" si="1"/>
        <v>13385</v>
      </c>
      <c r="X20" s="104">
        <f t="shared" si="2"/>
        <v>10510.999999999996</v>
      </c>
      <c r="Y20" s="105">
        <f t="shared" si="3"/>
        <v>12728</v>
      </c>
    </row>
    <row r="21" spans="1:25" ht="12" customHeight="1" x14ac:dyDescent="0.2">
      <c r="A21" s="94">
        <v>16</v>
      </c>
      <c r="B21" s="36">
        <v>1803.0000000000005</v>
      </c>
      <c r="C21" s="36">
        <v>2381.0000000000009</v>
      </c>
      <c r="D21" s="36">
        <v>9</v>
      </c>
      <c r="E21" s="36">
        <v>0</v>
      </c>
      <c r="F21" s="36">
        <v>5250.9999999999973</v>
      </c>
      <c r="G21" s="36">
        <v>3909.0000000000005</v>
      </c>
      <c r="H21" s="36">
        <v>127</v>
      </c>
      <c r="I21" s="36">
        <v>55</v>
      </c>
      <c r="J21" s="36">
        <v>54</v>
      </c>
      <c r="K21" s="36">
        <v>0</v>
      </c>
      <c r="L21" s="36">
        <v>823.99999999999989</v>
      </c>
      <c r="M21" s="36">
        <v>3305</v>
      </c>
      <c r="N21" s="34">
        <v>0</v>
      </c>
      <c r="O21" s="34">
        <v>0</v>
      </c>
      <c r="P21" s="36">
        <v>239</v>
      </c>
      <c r="Q21" s="34">
        <v>0</v>
      </c>
      <c r="R21" s="34">
        <v>0</v>
      </c>
      <c r="S21" s="34">
        <v>338.99999999999994</v>
      </c>
      <c r="T21" s="74">
        <v>0</v>
      </c>
      <c r="U21" s="127">
        <v>0</v>
      </c>
      <c r="V21" s="106">
        <f t="shared" si="0"/>
        <v>8306.9999999999982</v>
      </c>
      <c r="W21" s="107">
        <f t="shared" si="1"/>
        <v>9989.0000000000018</v>
      </c>
      <c r="X21" s="106">
        <f t="shared" si="2"/>
        <v>7877.9999999999982</v>
      </c>
      <c r="Y21" s="107">
        <f t="shared" si="3"/>
        <v>9934.0000000000018</v>
      </c>
    </row>
    <row r="22" spans="1:25" ht="12" customHeight="1" x14ac:dyDescent="0.2">
      <c r="A22" s="92">
        <v>17</v>
      </c>
      <c r="B22" s="34">
        <v>1860.9999999999998</v>
      </c>
      <c r="C22" s="34">
        <v>3249.9999999999986</v>
      </c>
      <c r="D22" s="34">
        <v>23</v>
      </c>
      <c r="E22" s="34">
        <v>0</v>
      </c>
      <c r="F22" s="34">
        <v>6125.0000000000009</v>
      </c>
      <c r="G22" s="34">
        <v>6611.9999999999982</v>
      </c>
      <c r="H22" s="34">
        <v>171</v>
      </c>
      <c r="I22" s="34">
        <v>0</v>
      </c>
      <c r="J22" s="34">
        <v>353</v>
      </c>
      <c r="K22" s="34">
        <v>21</v>
      </c>
      <c r="L22" s="34">
        <v>3842.9999999999991</v>
      </c>
      <c r="M22" s="34">
        <v>4988.0000000000009</v>
      </c>
      <c r="N22" s="34">
        <v>0</v>
      </c>
      <c r="O22" s="34">
        <v>0</v>
      </c>
      <c r="P22" s="34">
        <v>1134</v>
      </c>
      <c r="Q22" s="34">
        <v>0</v>
      </c>
      <c r="R22" s="34">
        <v>684</v>
      </c>
      <c r="S22" s="34">
        <v>506</v>
      </c>
      <c r="T22" s="33">
        <v>0</v>
      </c>
      <c r="U22" s="125">
        <v>0</v>
      </c>
      <c r="V22" s="102">
        <f t="shared" si="0"/>
        <v>14194</v>
      </c>
      <c r="W22" s="103">
        <f t="shared" si="1"/>
        <v>15376.999999999996</v>
      </c>
      <c r="X22" s="102">
        <f t="shared" si="2"/>
        <v>12513</v>
      </c>
      <c r="Y22" s="103">
        <f t="shared" si="3"/>
        <v>15355.999999999996</v>
      </c>
    </row>
    <row r="23" spans="1:25" ht="12" customHeight="1" x14ac:dyDescent="0.2">
      <c r="A23" s="93">
        <v>18</v>
      </c>
      <c r="B23" s="35">
        <v>1882.0000000000007</v>
      </c>
      <c r="C23" s="35">
        <v>3243.0000000000005</v>
      </c>
      <c r="D23" s="35">
        <v>165</v>
      </c>
      <c r="E23" s="35">
        <v>0</v>
      </c>
      <c r="F23" s="35">
        <v>5488.0000000000027</v>
      </c>
      <c r="G23" s="35">
        <v>7109.9999999999964</v>
      </c>
      <c r="H23" s="35">
        <v>328</v>
      </c>
      <c r="I23" s="35">
        <v>0</v>
      </c>
      <c r="J23" s="35">
        <v>140</v>
      </c>
      <c r="K23" s="35">
        <v>0</v>
      </c>
      <c r="L23" s="35">
        <v>5557.9999999999991</v>
      </c>
      <c r="M23" s="35">
        <v>5182.9999999999973</v>
      </c>
      <c r="N23" s="35">
        <v>0</v>
      </c>
      <c r="O23" s="35">
        <v>0</v>
      </c>
      <c r="P23" s="35">
        <v>672</v>
      </c>
      <c r="Q23" s="35">
        <v>125.00000000000001</v>
      </c>
      <c r="R23" s="35">
        <v>394.99999999999994</v>
      </c>
      <c r="S23" s="35">
        <v>485.00000000000006</v>
      </c>
      <c r="T23" s="63">
        <v>0</v>
      </c>
      <c r="U23" s="126">
        <v>0</v>
      </c>
      <c r="V23" s="104">
        <f t="shared" si="0"/>
        <v>14628.000000000004</v>
      </c>
      <c r="W23" s="105">
        <f t="shared" si="1"/>
        <v>16145.999999999993</v>
      </c>
      <c r="X23" s="104">
        <f t="shared" si="2"/>
        <v>13323.000000000004</v>
      </c>
      <c r="Y23" s="105">
        <f t="shared" si="3"/>
        <v>16020.999999999993</v>
      </c>
    </row>
    <row r="24" spans="1:25" ht="12" customHeight="1" x14ac:dyDescent="0.2">
      <c r="A24" s="94">
        <v>19</v>
      </c>
      <c r="B24" s="36">
        <v>4327.0000000000036</v>
      </c>
      <c r="C24" s="36">
        <v>1725.9999999999998</v>
      </c>
      <c r="D24" s="34">
        <v>55</v>
      </c>
      <c r="E24" s="34">
        <v>0</v>
      </c>
      <c r="F24" s="36">
        <v>9728.9999999999909</v>
      </c>
      <c r="G24" s="36">
        <v>4339</v>
      </c>
      <c r="H24" s="36">
        <v>222</v>
      </c>
      <c r="I24" s="34">
        <v>0</v>
      </c>
      <c r="J24" s="34">
        <v>455</v>
      </c>
      <c r="K24" s="34">
        <v>61</v>
      </c>
      <c r="L24" s="36">
        <v>2961.9999999999991</v>
      </c>
      <c r="M24" s="36">
        <v>3287.0000000000009</v>
      </c>
      <c r="N24" s="34">
        <v>0</v>
      </c>
      <c r="O24" s="34">
        <v>0</v>
      </c>
      <c r="P24" s="36">
        <v>895</v>
      </c>
      <c r="Q24" s="36">
        <v>273.99999999999994</v>
      </c>
      <c r="R24" s="36">
        <v>62</v>
      </c>
      <c r="S24" s="36">
        <v>356</v>
      </c>
      <c r="T24" s="74">
        <v>0</v>
      </c>
      <c r="U24" s="127">
        <v>0</v>
      </c>
      <c r="V24" s="106">
        <f t="shared" si="0"/>
        <v>18706.999999999993</v>
      </c>
      <c r="W24" s="107">
        <f t="shared" si="1"/>
        <v>10043</v>
      </c>
      <c r="X24" s="106">
        <f t="shared" si="2"/>
        <v>17079.999999999993</v>
      </c>
      <c r="Y24" s="107">
        <f t="shared" si="3"/>
        <v>9708</v>
      </c>
    </row>
    <row r="25" spans="1:25" ht="12" customHeight="1" x14ac:dyDescent="0.2">
      <c r="A25" s="92">
        <v>20</v>
      </c>
      <c r="B25" s="34">
        <v>2824.0000000000018</v>
      </c>
      <c r="C25" s="34">
        <v>3481</v>
      </c>
      <c r="D25" s="34">
        <v>0</v>
      </c>
      <c r="E25" s="34">
        <v>0</v>
      </c>
      <c r="F25" s="34">
        <v>7772.9999999999982</v>
      </c>
      <c r="G25" s="34">
        <v>7563.0000000000018</v>
      </c>
      <c r="H25" s="34">
        <v>90</v>
      </c>
      <c r="I25" s="34">
        <v>0</v>
      </c>
      <c r="J25" s="34">
        <v>313.00000000000011</v>
      </c>
      <c r="K25" s="34">
        <v>0</v>
      </c>
      <c r="L25" s="34">
        <v>1196</v>
      </c>
      <c r="M25" s="34">
        <v>5293.9999999999982</v>
      </c>
      <c r="N25" s="34">
        <v>0</v>
      </c>
      <c r="O25" s="34">
        <v>0</v>
      </c>
      <c r="P25" s="34">
        <v>640</v>
      </c>
      <c r="Q25" s="34">
        <v>69</v>
      </c>
      <c r="R25" s="34">
        <v>71</v>
      </c>
      <c r="S25" s="34">
        <v>1360.0000000000002</v>
      </c>
      <c r="T25" s="204">
        <v>0</v>
      </c>
      <c r="U25" s="207">
        <v>0</v>
      </c>
      <c r="V25" s="102">
        <f t="shared" si="0"/>
        <v>12907</v>
      </c>
      <c r="W25" s="103">
        <f t="shared" si="1"/>
        <v>17767</v>
      </c>
      <c r="X25" s="102">
        <f t="shared" si="2"/>
        <v>11864</v>
      </c>
      <c r="Y25" s="103">
        <f t="shared" si="3"/>
        <v>17698</v>
      </c>
    </row>
    <row r="26" spans="1:25" ht="12" customHeight="1" x14ac:dyDescent="0.2">
      <c r="A26" s="93">
        <v>21</v>
      </c>
      <c r="B26" s="35">
        <v>3571</v>
      </c>
      <c r="C26" s="35">
        <v>1667.0000000000005</v>
      </c>
      <c r="D26" s="35">
        <v>27</v>
      </c>
      <c r="E26" s="34">
        <v>0</v>
      </c>
      <c r="F26" s="35">
        <v>9766.9999999999927</v>
      </c>
      <c r="G26" s="35">
        <v>3360.0000000000005</v>
      </c>
      <c r="H26" s="35">
        <v>99</v>
      </c>
      <c r="I26" s="34">
        <v>0</v>
      </c>
      <c r="J26" s="35">
        <v>425.00000000000017</v>
      </c>
      <c r="K26" s="34">
        <v>0</v>
      </c>
      <c r="L26" s="35">
        <v>4836.9999999999973</v>
      </c>
      <c r="M26" s="35">
        <v>2060.9999999999995</v>
      </c>
      <c r="N26" s="35">
        <v>0</v>
      </c>
      <c r="O26" s="35">
        <v>0</v>
      </c>
      <c r="P26" s="35">
        <v>1311.9999999999998</v>
      </c>
      <c r="Q26" s="35">
        <v>124</v>
      </c>
      <c r="R26" s="35">
        <v>887.00000000000011</v>
      </c>
      <c r="S26" s="35">
        <v>164</v>
      </c>
      <c r="T26" s="184">
        <v>0</v>
      </c>
      <c r="U26" s="208">
        <v>0</v>
      </c>
      <c r="V26" s="104">
        <f t="shared" si="0"/>
        <v>20924.999999999989</v>
      </c>
      <c r="W26" s="105">
        <f t="shared" si="1"/>
        <v>7376</v>
      </c>
      <c r="X26" s="104">
        <f t="shared" si="2"/>
        <v>19061.999999999989</v>
      </c>
      <c r="Y26" s="105">
        <f t="shared" si="3"/>
        <v>7252</v>
      </c>
    </row>
    <row r="27" spans="1:25" ht="12" customHeight="1" thickBot="1" x14ac:dyDescent="0.25">
      <c r="A27" s="95" t="s">
        <v>17</v>
      </c>
      <c r="B27" s="28">
        <f>SUM(B6:B26)</f>
        <v>55350</v>
      </c>
      <c r="C27" s="28">
        <f t="shared" ref="C27:Y27" si="4">SUM(C6:C26)</f>
        <v>69952</v>
      </c>
      <c r="D27" s="28">
        <f t="shared" si="4"/>
        <v>444</v>
      </c>
      <c r="E27" s="28">
        <f t="shared" si="4"/>
        <v>156</v>
      </c>
      <c r="F27" s="28">
        <f t="shared" si="4"/>
        <v>147163.99999999997</v>
      </c>
      <c r="G27" s="28">
        <f t="shared" si="4"/>
        <v>138333.00000000003</v>
      </c>
      <c r="H27" s="28">
        <f t="shared" si="4"/>
        <v>2420</v>
      </c>
      <c r="I27" s="28">
        <f t="shared" si="4"/>
        <v>1825.0000000000002</v>
      </c>
      <c r="J27" s="28">
        <f t="shared" si="4"/>
        <v>5227</v>
      </c>
      <c r="K27" s="28">
        <f t="shared" si="4"/>
        <v>232</v>
      </c>
      <c r="L27" s="28">
        <f t="shared" si="4"/>
        <v>90510</v>
      </c>
      <c r="M27" s="28">
        <f t="shared" si="4"/>
        <v>99182.000000000015</v>
      </c>
      <c r="N27" s="28">
        <f t="shared" si="4"/>
        <v>0</v>
      </c>
      <c r="O27" s="28">
        <f t="shared" si="4"/>
        <v>348</v>
      </c>
      <c r="P27" s="191">
        <f t="shared" si="4"/>
        <v>22024</v>
      </c>
      <c r="Q27" s="191">
        <f t="shared" si="4"/>
        <v>4301</v>
      </c>
      <c r="R27" s="191">
        <f t="shared" si="4"/>
        <v>43936.000000000007</v>
      </c>
      <c r="S27" s="191">
        <f t="shared" si="4"/>
        <v>61259</v>
      </c>
      <c r="T27" s="191">
        <f t="shared" si="4"/>
        <v>0</v>
      </c>
      <c r="U27" s="192">
        <f t="shared" si="4"/>
        <v>0</v>
      </c>
      <c r="V27" s="96">
        <f>SUM(V6:V26)</f>
        <v>367075</v>
      </c>
      <c r="W27" s="29">
        <f t="shared" si="4"/>
        <v>375588</v>
      </c>
      <c r="X27" s="96">
        <f t="shared" si="4"/>
        <v>336960</v>
      </c>
      <c r="Y27" s="29">
        <f t="shared" si="4"/>
        <v>368726</v>
      </c>
    </row>
    <row r="28" spans="1:25" ht="12" customHeight="1" x14ac:dyDescent="0.2">
      <c r="A28" s="97" t="s">
        <v>18</v>
      </c>
      <c r="B28" s="37">
        <v>480.99999999999989</v>
      </c>
      <c r="C28" s="34">
        <v>0</v>
      </c>
      <c r="D28" s="37">
        <v>64</v>
      </c>
      <c r="E28" s="34">
        <v>0</v>
      </c>
      <c r="F28" s="37">
        <v>1398</v>
      </c>
      <c r="G28" s="34">
        <v>0</v>
      </c>
      <c r="H28" s="37">
        <v>36</v>
      </c>
      <c r="I28" s="34">
        <v>0</v>
      </c>
      <c r="J28" s="34">
        <v>0</v>
      </c>
      <c r="K28" s="34">
        <v>0</v>
      </c>
      <c r="L28" s="37">
        <v>6852.00000000001</v>
      </c>
      <c r="M28" s="34">
        <v>0</v>
      </c>
      <c r="N28" s="34">
        <v>0</v>
      </c>
      <c r="O28" s="34">
        <v>0</v>
      </c>
      <c r="P28" s="37">
        <v>2734</v>
      </c>
      <c r="Q28" s="34">
        <v>0</v>
      </c>
      <c r="R28" s="184">
        <v>8197</v>
      </c>
      <c r="S28" s="34">
        <v>0</v>
      </c>
      <c r="T28" s="184">
        <v>0</v>
      </c>
      <c r="U28" s="208">
        <v>0</v>
      </c>
      <c r="V28" s="189">
        <f>SUM(B28,D28,F28,H28,J28,L28,N28,P28,R28)</f>
        <v>19762.000000000011</v>
      </c>
      <c r="W28" s="188">
        <f>SUM(C28,E28,G28,I28,K28,M28,O28,Q28,S28)</f>
        <v>0</v>
      </c>
      <c r="X28" s="189">
        <f>SUM(B28,F28,L28,R28)</f>
        <v>16928.000000000011</v>
      </c>
      <c r="Y28" s="188">
        <f>SUM(C28,G28,M28,S28)</f>
        <v>0</v>
      </c>
    </row>
    <row r="29" spans="1:25" ht="12" customHeight="1" thickBot="1" x14ac:dyDescent="0.25">
      <c r="A29" s="95" t="s">
        <v>19</v>
      </c>
      <c r="B29" s="28">
        <f>SUM(B27:B28)</f>
        <v>55831</v>
      </c>
      <c r="C29" s="28">
        <f t="shared" ref="C29:S29" si="5">SUM(C27:C28)</f>
        <v>69952</v>
      </c>
      <c r="D29" s="28">
        <f>SUM(D27:D28)</f>
        <v>508</v>
      </c>
      <c r="E29" s="28">
        <f t="shared" si="5"/>
        <v>156</v>
      </c>
      <c r="F29" s="28">
        <f t="shared" si="5"/>
        <v>148561.99999999997</v>
      </c>
      <c r="G29" s="28">
        <f t="shared" si="5"/>
        <v>138333.00000000003</v>
      </c>
      <c r="H29" s="28">
        <f t="shared" si="5"/>
        <v>2456</v>
      </c>
      <c r="I29" s="28">
        <f t="shared" si="5"/>
        <v>1825.0000000000002</v>
      </c>
      <c r="J29" s="28">
        <f t="shared" si="5"/>
        <v>5227</v>
      </c>
      <c r="K29" s="28">
        <f t="shared" si="5"/>
        <v>232</v>
      </c>
      <c r="L29" s="28">
        <f t="shared" si="5"/>
        <v>97362.000000000015</v>
      </c>
      <c r="M29" s="28">
        <f t="shared" si="5"/>
        <v>99182.000000000015</v>
      </c>
      <c r="N29" s="28">
        <f t="shared" si="5"/>
        <v>0</v>
      </c>
      <c r="O29" s="28">
        <f t="shared" si="5"/>
        <v>348</v>
      </c>
      <c r="P29" s="28">
        <f t="shared" si="5"/>
        <v>24758</v>
      </c>
      <c r="Q29" s="28">
        <f t="shared" si="5"/>
        <v>4301</v>
      </c>
      <c r="R29" s="28">
        <f>SUM(R27:R28)</f>
        <v>52133.000000000007</v>
      </c>
      <c r="S29" s="191">
        <f t="shared" si="5"/>
        <v>61259</v>
      </c>
      <c r="T29" s="191">
        <f>SUM(T27:T28)</f>
        <v>0</v>
      </c>
      <c r="U29" s="192">
        <f>SUM(U27:U28)</f>
        <v>0</v>
      </c>
      <c r="V29" s="96">
        <f>SUM(B29,D29,F29,H29,J29,L29,N29,P29,R29)</f>
        <v>386837</v>
      </c>
      <c r="W29" s="193">
        <f>SUM(C29,E29,G29,I29,K29,M29,O29,Q29,S29)</f>
        <v>375588.00000000006</v>
      </c>
      <c r="X29" s="96">
        <f>SUM(B29,F29,L29,R29)</f>
        <v>353888</v>
      </c>
      <c r="Y29" s="193">
        <f>SUM(C29,G29,M29,S29)</f>
        <v>368726.00000000006</v>
      </c>
    </row>
    <row r="30" spans="1:25" ht="12" customHeight="1" x14ac:dyDescent="0.2">
      <c r="A30" s="246" t="s">
        <v>308</v>
      </c>
      <c r="B30" s="232"/>
      <c r="C30" s="232"/>
      <c r="D30" s="232"/>
      <c r="E30" s="232"/>
      <c r="F30" s="232"/>
      <c r="G30" s="232"/>
      <c r="H30" s="232"/>
      <c r="I30" s="232"/>
      <c r="J30" s="232"/>
      <c r="K30" s="232"/>
      <c r="L30" s="232"/>
      <c r="M30" s="232"/>
      <c r="N30" s="232"/>
      <c r="O30" s="232"/>
      <c r="P30" s="232"/>
      <c r="Q30" s="232"/>
      <c r="R30" s="19"/>
      <c r="S30" s="19"/>
      <c r="T30" s="19"/>
      <c r="U30" s="19"/>
      <c r="V30" s="179"/>
      <c r="W30" s="179"/>
      <c r="X30" s="179"/>
      <c r="Y30" s="19"/>
    </row>
    <row r="31" spans="1:25" ht="12" customHeight="1" x14ac:dyDescent="0.2">
      <c r="A31" s="77" t="s">
        <v>296</v>
      </c>
      <c r="D31" s="100"/>
    </row>
    <row r="32" spans="1:25" ht="12" customHeight="1" x14ac:dyDescent="0.2">
      <c r="B32" s="113"/>
      <c r="C32" s="114"/>
      <c r="D32" s="113"/>
      <c r="E32" s="114"/>
      <c r="F32" s="113"/>
      <c r="G32" s="114"/>
      <c r="H32" s="113"/>
      <c r="I32" s="114"/>
      <c r="J32" s="114"/>
      <c r="K32" s="114"/>
      <c r="L32" s="113"/>
      <c r="M32" s="114"/>
      <c r="N32" s="114"/>
      <c r="O32" s="114"/>
      <c r="P32" s="113"/>
      <c r="Q32" s="114"/>
      <c r="R32" s="113"/>
      <c r="S32" s="113"/>
      <c r="T32" s="113"/>
      <c r="U32" s="113"/>
    </row>
    <row r="33" spans="1:25" ht="25.5" customHeight="1" thickBot="1" x14ac:dyDescent="0.35">
      <c r="A33" s="53" t="s">
        <v>295</v>
      </c>
    </row>
    <row r="34" spans="1:25"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5"/>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124" t="s">
        <v>10</v>
      </c>
      <c r="V35" s="57" t="s">
        <v>9</v>
      </c>
      <c r="W35" s="124" t="s">
        <v>10</v>
      </c>
      <c r="X35" s="57" t="s">
        <v>9</v>
      </c>
      <c r="Y35" s="56" t="s">
        <v>10</v>
      </c>
    </row>
    <row r="36" spans="1:25" ht="12" customHeight="1" x14ac:dyDescent="0.2">
      <c r="A36" s="92">
        <v>1</v>
      </c>
      <c r="B36" s="34">
        <v>4117.9999999999991</v>
      </c>
      <c r="C36" s="34">
        <v>4127.9999999999991</v>
      </c>
      <c r="D36" s="34">
        <v>21</v>
      </c>
      <c r="E36" s="34">
        <v>0</v>
      </c>
      <c r="F36" s="34">
        <v>9456.0000000000055</v>
      </c>
      <c r="G36" s="34">
        <v>7831.0000000000045</v>
      </c>
      <c r="H36" s="34">
        <v>122.99999999999999</v>
      </c>
      <c r="I36" s="34">
        <v>69</v>
      </c>
      <c r="J36" s="34">
        <v>559.99999999999989</v>
      </c>
      <c r="K36" s="34">
        <v>0</v>
      </c>
      <c r="L36" s="34">
        <v>8520</v>
      </c>
      <c r="M36" s="34">
        <v>7167.9999999999964</v>
      </c>
      <c r="N36" s="34">
        <v>0</v>
      </c>
      <c r="O36" s="34">
        <v>144.00000000000003</v>
      </c>
      <c r="P36" s="34">
        <v>2810.0000000000009</v>
      </c>
      <c r="Q36" s="34">
        <v>293.00000000000006</v>
      </c>
      <c r="R36" s="34">
        <v>5732</v>
      </c>
      <c r="S36" s="34">
        <v>14363.999999999998</v>
      </c>
      <c r="T36" s="204"/>
      <c r="U36" s="207"/>
      <c r="V36" s="102">
        <f t="shared" ref="V36:V50" si="6">+B36+D36+F36+H36+J36+L36+N36+P36+R36</f>
        <v>31340.000000000004</v>
      </c>
      <c r="W36" s="115">
        <f t="shared" ref="W36:W50" si="7">+C36+E36+G36+I36+K36+M36+O36+Q36+S36</f>
        <v>33997</v>
      </c>
      <c r="X36" s="102">
        <f t="shared" ref="X36:X50" si="8">+B36+F36+L36+R36</f>
        <v>27826.000000000004</v>
      </c>
      <c r="Y36" s="103">
        <f t="shared" ref="Y36:Y50" si="9">+C36+G36+M36+S36</f>
        <v>33491</v>
      </c>
    </row>
    <row r="37" spans="1:25" ht="12" customHeight="1" x14ac:dyDescent="0.2">
      <c r="A37" s="92">
        <v>2</v>
      </c>
      <c r="B37" s="34">
        <v>1220.0000000000007</v>
      </c>
      <c r="C37" s="34">
        <v>3819.9999999999995</v>
      </c>
      <c r="D37" s="34">
        <v>0</v>
      </c>
      <c r="E37" s="34">
        <v>0</v>
      </c>
      <c r="F37" s="34">
        <v>3372.0000000000005</v>
      </c>
      <c r="G37" s="34">
        <v>6579.9999999999982</v>
      </c>
      <c r="H37" s="34">
        <v>59</v>
      </c>
      <c r="I37" s="34">
        <v>96.000000000000014</v>
      </c>
      <c r="J37" s="34">
        <v>150</v>
      </c>
      <c r="K37" s="34">
        <v>0</v>
      </c>
      <c r="L37" s="34">
        <v>2799.0000000000009</v>
      </c>
      <c r="M37" s="34">
        <v>3771.0000000000018</v>
      </c>
      <c r="N37" s="34">
        <v>0</v>
      </c>
      <c r="O37" s="34">
        <v>0</v>
      </c>
      <c r="P37" s="34">
        <v>885.99999999999977</v>
      </c>
      <c r="Q37" s="34">
        <v>574</v>
      </c>
      <c r="R37" s="34">
        <v>2474</v>
      </c>
      <c r="S37" s="34">
        <v>3149.0000000000005</v>
      </c>
      <c r="T37" s="204"/>
      <c r="U37" s="207"/>
      <c r="V37" s="102">
        <f t="shared" si="6"/>
        <v>10960.000000000002</v>
      </c>
      <c r="W37" s="115">
        <f t="shared" si="7"/>
        <v>17990</v>
      </c>
      <c r="X37" s="102">
        <f t="shared" si="8"/>
        <v>9865.0000000000018</v>
      </c>
      <c r="Y37" s="103">
        <f t="shared" si="9"/>
        <v>17320</v>
      </c>
    </row>
    <row r="38" spans="1:25" ht="12" customHeight="1" x14ac:dyDescent="0.2">
      <c r="A38" s="93">
        <v>3</v>
      </c>
      <c r="B38" s="35">
        <v>2960.9999999999991</v>
      </c>
      <c r="C38" s="35">
        <v>4018.9999999999991</v>
      </c>
      <c r="D38" s="35">
        <v>44</v>
      </c>
      <c r="E38" s="35">
        <v>62</v>
      </c>
      <c r="F38" s="35">
        <v>9637.9999999999982</v>
      </c>
      <c r="G38" s="35">
        <v>8602.0000000000073</v>
      </c>
      <c r="H38" s="35">
        <v>67</v>
      </c>
      <c r="I38" s="35">
        <v>193.99999999999997</v>
      </c>
      <c r="J38" s="35">
        <v>510.00000000000023</v>
      </c>
      <c r="K38" s="35">
        <v>0</v>
      </c>
      <c r="L38" s="35">
        <v>8579.0000000000036</v>
      </c>
      <c r="M38" s="35">
        <v>5949.9999999999991</v>
      </c>
      <c r="N38" s="35">
        <v>0</v>
      </c>
      <c r="O38" s="35">
        <v>64</v>
      </c>
      <c r="P38" s="35">
        <v>2749.9999999999995</v>
      </c>
      <c r="Q38" s="35">
        <v>516</v>
      </c>
      <c r="R38" s="35">
        <v>12247</v>
      </c>
      <c r="S38" s="35">
        <v>17383.000000000011</v>
      </c>
      <c r="T38" s="184"/>
      <c r="U38" s="208"/>
      <c r="V38" s="104">
        <f t="shared" si="6"/>
        <v>36796</v>
      </c>
      <c r="W38" s="116">
        <f t="shared" si="7"/>
        <v>36790.000000000015</v>
      </c>
      <c r="X38" s="104">
        <f t="shared" si="8"/>
        <v>33425</v>
      </c>
      <c r="Y38" s="105">
        <f t="shared" si="9"/>
        <v>35954.000000000015</v>
      </c>
    </row>
    <row r="39" spans="1:25" ht="12" customHeight="1" x14ac:dyDescent="0.2">
      <c r="A39" s="94">
        <v>4</v>
      </c>
      <c r="B39" s="36">
        <v>7419.0000000000036</v>
      </c>
      <c r="C39" s="36">
        <v>3513.0000000000009</v>
      </c>
      <c r="D39" s="36">
        <v>32</v>
      </c>
      <c r="E39" s="36">
        <v>2</v>
      </c>
      <c r="F39" s="36">
        <v>19187.999999999996</v>
      </c>
      <c r="G39" s="36">
        <v>7890.0000000000009</v>
      </c>
      <c r="H39" s="36">
        <v>363</v>
      </c>
      <c r="I39" s="36">
        <v>51.999999999999993</v>
      </c>
      <c r="J39" s="36">
        <v>739.00000000000023</v>
      </c>
      <c r="K39" s="34">
        <v>34</v>
      </c>
      <c r="L39" s="36">
        <v>10175.000000000011</v>
      </c>
      <c r="M39" s="36">
        <v>4948.0000000000018</v>
      </c>
      <c r="N39" s="34">
        <v>0</v>
      </c>
      <c r="O39" s="34">
        <v>0</v>
      </c>
      <c r="P39" s="36">
        <v>3055.0000000000014</v>
      </c>
      <c r="Q39" s="36">
        <v>499</v>
      </c>
      <c r="R39" s="36">
        <v>1708</v>
      </c>
      <c r="S39" s="36">
        <v>193</v>
      </c>
      <c r="T39" s="206"/>
      <c r="U39" s="210"/>
      <c r="V39" s="102">
        <f t="shared" si="6"/>
        <v>42679.000000000015</v>
      </c>
      <c r="W39" s="115">
        <f t="shared" si="7"/>
        <v>17131.000000000004</v>
      </c>
      <c r="X39" s="102">
        <f t="shared" si="8"/>
        <v>38490.000000000015</v>
      </c>
      <c r="Y39" s="103">
        <f t="shared" si="9"/>
        <v>16544.000000000004</v>
      </c>
    </row>
    <row r="40" spans="1:25" ht="12" customHeight="1" x14ac:dyDescent="0.2">
      <c r="A40" s="92">
        <v>5</v>
      </c>
      <c r="B40" s="34">
        <v>2974.0000000000018</v>
      </c>
      <c r="C40" s="34">
        <v>3349.9999999999995</v>
      </c>
      <c r="D40" s="34">
        <v>0</v>
      </c>
      <c r="E40" s="34">
        <v>18</v>
      </c>
      <c r="F40" s="34">
        <v>6433.0000000000036</v>
      </c>
      <c r="G40" s="34">
        <v>7539.9999999999991</v>
      </c>
      <c r="H40" s="34">
        <v>0</v>
      </c>
      <c r="I40" s="34">
        <v>318</v>
      </c>
      <c r="J40" s="34">
        <v>268</v>
      </c>
      <c r="K40" s="34">
        <v>0</v>
      </c>
      <c r="L40" s="34">
        <v>4877.0000000000036</v>
      </c>
      <c r="M40" s="34">
        <v>8040</v>
      </c>
      <c r="N40" s="34">
        <v>0</v>
      </c>
      <c r="O40" s="34">
        <v>23</v>
      </c>
      <c r="P40" s="34">
        <v>1690.0000000000002</v>
      </c>
      <c r="Q40" s="34">
        <v>265</v>
      </c>
      <c r="R40" s="34">
        <v>1318</v>
      </c>
      <c r="S40" s="34">
        <v>5300</v>
      </c>
      <c r="T40" s="204"/>
      <c r="U40" s="207"/>
      <c r="V40" s="102">
        <f t="shared" si="6"/>
        <v>17560.000000000007</v>
      </c>
      <c r="W40" s="115">
        <f t="shared" si="7"/>
        <v>24854</v>
      </c>
      <c r="X40" s="102">
        <f t="shared" si="8"/>
        <v>15602.000000000009</v>
      </c>
      <c r="Y40" s="103">
        <f t="shared" si="9"/>
        <v>24230</v>
      </c>
    </row>
    <row r="41" spans="1:25" ht="12" customHeight="1" x14ac:dyDescent="0.2">
      <c r="A41" s="93">
        <v>6</v>
      </c>
      <c r="B41" s="35">
        <v>2772.0000000000009</v>
      </c>
      <c r="C41" s="35">
        <v>4292.9999999999982</v>
      </c>
      <c r="D41" s="35">
        <v>37</v>
      </c>
      <c r="E41" s="35">
        <v>10</v>
      </c>
      <c r="F41" s="35">
        <v>6457.9999999999891</v>
      </c>
      <c r="G41" s="35">
        <v>9044.0000000000055</v>
      </c>
      <c r="H41" s="35">
        <v>45</v>
      </c>
      <c r="I41" s="35">
        <v>161</v>
      </c>
      <c r="J41" s="35">
        <v>97.999999999999986</v>
      </c>
      <c r="K41" s="35">
        <v>0</v>
      </c>
      <c r="L41" s="35">
        <v>6544.0000000000027</v>
      </c>
      <c r="M41" s="35">
        <v>6398.9999999999991</v>
      </c>
      <c r="N41" s="35">
        <v>0</v>
      </c>
      <c r="O41" s="35">
        <v>0</v>
      </c>
      <c r="P41" s="35">
        <v>1186.0000000000002</v>
      </c>
      <c r="Q41" s="35">
        <v>173</v>
      </c>
      <c r="R41" s="35">
        <v>5455</v>
      </c>
      <c r="S41" s="35">
        <v>2564</v>
      </c>
      <c r="T41" s="184"/>
      <c r="U41" s="208"/>
      <c r="V41" s="104">
        <f t="shared" si="6"/>
        <v>22594.999999999993</v>
      </c>
      <c r="W41" s="116">
        <f t="shared" si="7"/>
        <v>22644.000000000004</v>
      </c>
      <c r="X41" s="104">
        <f t="shared" si="8"/>
        <v>21228.999999999993</v>
      </c>
      <c r="Y41" s="105">
        <f t="shared" si="9"/>
        <v>22300.000000000004</v>
      </c>
    </row>
    <row r="42" spans="1:25" ht="12" customHeight="1" x14ac:dyDescent="0.2">
      <c r="A42" s="94">
        <v>7</v>
      </c>
      <c r="B42" s="36">
        <v>3776.0000000000009</v>
      </c>
      <c r="C42" s="36">
        <v>4344.9999999999991</v>
      </c>
      <c r="D42" s="36">
        <v>10</v>
      </c>
      <c r="E42" s="34">
        <v>0</v>
      </c>
      <c r="F42" s="36">
        <v>11180.999999999985</v>
      </c>
      <c r="G42" s="36">
        <v>9049</v>
      </c>
      <c r="H42" s="36">
        <v>184</v>
      </c>
      <c r="I42" s="36">
        <v>52</v>
      </c>
      <c r="J42" s="36">
        <v>401.00000000000006</v>
      </c>
      <c r="K42" s="36">
        <v>73</v>
      </c>
      <c r="L42" s="36">
        <v>5913</v>
      </c>
      <c r="M42" s="36">
        <v>5278.9999999999973</v>
      </c>
      <c r="N42" s="34">
        <v>0</v>
      </c>
      <c r="O42" s="34">
        <v>9</v>
      </c>
      <c r="P42" s="36">
        <v>1463</v>
      </c>
      <c r="Q42" s="36">
        <v>567</v>
      </c>
      <c r="R42" s="36">
        <v>1505</v>
      </c>
      <c r="S42" s="36">
        <v>3118</v>
      </c>
      <c r="T42" s="206"/>
      <c r="U42" s="210"/>
      <c r="V42" s="102">
        <f t="shared" si="6"/>
        <v>24432.999999999985</v>
      </c>
      <c r="W42" s="115">
        <f t="shared" si="7"/>
        <v>22491.999999999996</v>
      </c>
      <c r="X42" s="102">
        <f t="shared" si="8"/>
        <v>22374.999999999985</v>
      </c>
      <c r="Y42" s="103">
        <f t="shared" si="9"/>
        <v>21790.999999999996</v>
      </c>
    </row>
    <row r="43" spans="1:25" ht="12" customHeight="1" x14ac:dyDescent="0.2">
      <c r="A43" s="92">
        <v>8</v>
      </c>
      <c r="B43" s="34">
        <v>9115.9999999999982</v>
      </c>
      <c r="C43" s="34">
        <v>3574.9999999999964</v>
      </c>
      <c r="D43" s="34">
        <v>52</v>
      </c>
      <c r="E43" s="34">
        <v>0</v>
      </c>
      <c r="F43" s="34">
        <v>19116.999999999985</v>
      </c>
      <c r="G43" s="34">
        <v>8360.9999999999945</v>
      </c>
      <c r="H43" s="34">
        <v>303</v>
      </c>
      <c r="I43" s="34">
        <v>0</v>
      </c>
      <c r="J43" s="34">
        <v>887</v>
      </c>
      <c r="K43" s="34">
        <v>61</v>
      </c>
      <c r="L43" s="34">
        <v>8147.0000000000018</v>
      </c>
      <c r="M43" s="34">
        <v>5416.0000000000055</v>
      </c>
      <c r="N43" s="34">
        <v>0</v>
      </c>
      <c r="O43" s="34">
        <v>0</v>
      </c>
      <c r="P43" s="34">
        <v>2232</v>
      </c>
      <c r="Q43" s="34">
        <v>387.99999999999994</v>
      </c>
      <c r="R43" s="34">
        <v>1776.0000000000005</v>
      </c>
      <c r="S43" s="34">
        <v>1151</v>
      </c>
      <c r="T43" s="204"/>
      <c r="U43" s="207"/>
      <c r="V43" s="102">
        <f t="shared" si="6"/>
        <v>41629.999999999985</v>
      </c>
      <c r="W43" s="115">
        <f t="shared" si="7"/>
        <v>18951.999999999996</v>
      </c>
      <c r="X43" s="102">
        <f t="shared" si="8"/>
        <v>38155.999999999985</v>
      </c>
      <c r="Y43" s="103">
        <f t="shared" si="9"/>
        <v>18502.999999999996</v>
      </c>
    </row>
    <row r="44" spans="1:25" ht="12" customHeight="1" x14ac:dyDescent="0.2">
      <c r="A44" s="93">
        <v>9</v>
      </c>
      <c r="B44" s="35">
        <v>2830.0000000000009</v>
      </c>
      <c r="C44" s="35">
        <v>5011.9999999999991</v>
      </c>
      <c r="D44" s="35">
        <v>0</v>
      </c>
      <c r="E44" s="35">
        <v>0</v>
      </c>
      <c r="F44" s="35">
        <v>12137.999999999998</v>
      </c>
      <c r="G44" s="35">
        <v>10513.000000000002</v>
      </c>
      <c r="H44" s="35">
        <v>0</v>
      </c>
      <c r="I44" s="35">
        <v>0</v>
      </c>
      <c r="J44" s="35">
        <v>327.00000000000017</v>
      </c>
      <c r="K44" s="35">
        <v>0</v>
      </c>
      <c r="L44" s="35">
        <v>7131.9999999999955</v>
      </c>
      <c r="M44" s="35">
        <v>8161.0000000000009</v>
      </c>
      <c r="N44" s="35">
        <v>0</v>
      </c>
      <c r="O44" s="35">
        <v>0</v>
      </c>
      <c r="P44" s="35">
        <v>1144</v>
      </c>
      <c r="Q44" s="35">
        <v>151</v>
      </c>
      <c r="R44" s="35">
        <v>394</v>
      </c>
      <c r="S44" s="35">
        <v>1125</v>
      </c>
      <c r="T44" s="184"/>
      <c r="U44" s="208"/>
      <c r="V44" s="104">
        <f t="shared" si="6"/>
        <v>23964.999999999996</v>
      </c>
      <c r="W44" s="116">
        <f t="shared" si="7"/>
        <v>24962</v>
      </c>
      <c r="X44" s="104">
        <f t="shared" si="8"/>
        <v>22493.999999999996</v>
      </c>
      <c r="Y44" s="105">
        <f t="shared" si="9"/>
        <v>24811</v>
      </c>
    </row>
    <row r="45" spans="1:25" ht="12" customHeight="1" x14ac:dyDescent="0.2">
      <c r="A45" s="94">
        <v>10</v>
      </c>
      <c r="B45" s="36">
        <v>3483.9999999999991</v>
      </c>
      <c r="C45" s="36">
        <v>3578.0000000000009</v>
      </c>
      <c r="D45" s="36">
        <v>165</v>
      </c>
      <c r="E45" s="34">
        <v>0</v>
      </c>
      <c r="F45" s="36">
        <v>10317.999999999989</v>
      </c>
      <c r="G45" s="36">
        <v>7729.0000000000045</v>
      </c>
      <c r="H45" s="36">
        <v>379.00000000000011</v>
      </c>
      <c r="I45" s="34">
        <v>0</v>
      </c>
      <c r="J45" s="36">
        <v>236</v>
      </c>
      <c r="K45" s="34">
        <v>0</v>
      </c>
      <c r="L45" s="36">
        <v>5928.9999999999991</v>
      </c>
      <c r="M45" s="36">
        <v>6171.9999999999982</v>
      </c>
      <c r="N45" s="34">
        <v>0</v>
      </c>
      <c r="O45" s="34">
        <v>0</v>
      </c>
      <c r="P45" s="36">
        <v>1326</v>
      </c>
      <c r="Q45" s="36">
        <v>125.00000000000001</v>
      </c>
      <c r="R45" s="36">
        <v>394.99999999999994</v>
      </c>
      <c r="S45" s="36">
        <v>1369</v>
      </c>
      <c r="T45" s="206"/>
      <c r="U45" s="210"/>
      <c r="V45" s="102">
        <f t="shared" si="6"/>
        <v>22231.999999999989</v>
      </c>
      <c r="W45" s="115">
        <f t="shared" si="7"/>
        <v>18973.000000000004</v>
      </c>
      <c r="X45" s="102">
        <f t="shared" si="8"/>
        <v>20125.999999999989</v>
      </c>
      <c r="Y45" s="103">
        <f t="shared" si="9"/>
        <v>18848.000000000004</v>
      </c>
    </row>
    <row r="46" spans="1:25" ht="12" customHeight="1" x14ac:dyDescent="0.2">
      <c r="A46" s="92">
        <v>11</v>
      </c>
      <c r="B46" s="34">
        <v>2978.9999999999991</v>
      </c>
      <c r="C46" s="34">
        <v>4975</v>
      </c>
      <c r="D46" s="34">
        <v>32</v>
      </c>
      <c r="E46" s="34">
        <v>0</v>
      </c>
      <c r="F46" s="34">
        <v>9757.0000000000018</v>
      </c>
      <c r="G46" s="34">
        <v>10066.999999999996</v>
      </c>
      <c r="H46" s="34">
        <v>269</v>
      </c>
      <c r="I46" s="34">
        <v>38</v>
      </c>
      <c r="J46" s="34">
        <v>418.99999999999994</v>
      </c>
      <c r="K46" s="34">
        <v>21</v>
      </c>
      <c r="L46" s="34">
        <v>4351.0000000000018</v>
      </c>
      <c r="M46" s="34">
        <v>7047.9999999999964</v>
      </c>
      <c r="N46" s="34">
        <v>0</v>
      </c>
      <c r="O46" s="34">
        <v>0</v>
      </c>
      <c r="P46" s="34">
        <v>1083</v>
      </c>
      <c r="Q46" s="34">
        <v>71</v>
      </c>
      <c r="R46" s="34">
        <v>684</v>
      </c>
      <c r="S46" s="34">
        <v>690.00000000000011</v>
      </c>
      <c r="T46" s="204"/>
      <c r="U46" s="207"/>
      <c r="V46" s="102">
        <f t="shared" si="6"/>
        <v>19574</v>
      </c>
      <c r="W46" s="115">
        <f t="shared" si="7"/>
        <v>22909.999999999993</v>
      </c>
      <c r="X46" s="102">
        <f t="shared" si="8"/>
        <v>17771</v>
      </c>
      <c r="Y46" s="103">
        <f t="shared" si="9"/>
        <v>22779.999999999993</v>
      </c>
    </row>
    <row r="47" spans="1:25" ht="12" customHeight="1" x14ac:dyDescent="0.2">
      <c r="A47" s="93">
        <v>12</v>
      </c>
      <c r="B47" s="35">
        <v>3759.0000000000018</v>
      </c>
      <c r="C47" s="35">
        <v>5957.0000000000009</v>
      </c>
      <c r="D47" s="35">
        <v>13</v>
      </c>
      <c r="E47" s="35">
        <v>17</v>
      </c>
      <c r="F47" s="35">
        <v>9247.0000000000036</v>
      </c>
      <c r="G47" s="35">
        <v>10321.999999999998</v>
      </c>
      <c r="H47" s="35">
        <v>131</v>
      </c>
      <c r="I47" s="35">
        <v>261</v>
      </c>
      <c r="J47" s="35">
        <v>154.00000000000003</v>
      </c>
      <c r="K47" s="35">
        <v>0</v>
      </c>
      <c r="L47" s="35">
        <v>4152.0000000000027</v>
      </c>
      <c r="M47" s="35">
        <v>7261</v>
      </c>
      <c r="N47" s="35">
        <v>0</v>
      </c>
      <c r="O47" s="35">
        <v>49.999999999999993</v>
      </c>
      <c r="P47" s="35">
        <v>540</v>
      </c>
      <c r="Q47" s="35">
        <v>384</v>
      </c>
      <c r="R47" s="35">
        <v>951.99999999999989</v>
      </c>
      <c r="S47" s="35">
        <v>898</v>
      </c>
      <c r="T47" s="184"/>
      <c r="U47" s="208"/>
      <c r="V47" s="104">
        <f t="shared" si="6"/>
        <v>18948.000000000007</v>
      </c>
      <c r="W47" s="116">
        <f t="shared" si="7"/>
        <v>25150</v>
      </c>
      <c r="X47" s="104">
        <f t="shared" si="8"/>
        <v>18110.000000000007</v>
      </c>
      <c r="Y47" s="105">
        <f t="shared" si="9"/>
        <v>24438</v>
      </c>
    </row>
    <row r="48" spans="1:25" ht="12" customHeight="1" x14ac:dyDescent="0.2">
      <c r="A48" s="94">
        <v>13</v>
      </c>
      <c r="B48" s="36">
        <v>2576.0000000000009</v>
      </c>
      <c r="C48" s="36">
        <v>9119.0000000000109</v>
      </c>
      <c r="D48" s="34">
        <v>0</v>
      </c>
      <c r="E48" s="34">
        <v>8</v>
      </c>
      <c r="F48" s="36">
        <v>6351.0000000000018</v>
      </c>
      <c r="G48" s="36">
        <v>17386.999999999996</v>
      </c>
      <c r="H48" s="36">
        <v>81</v>
      </c>
      <c r="I48" s="36">
        <v>97</v>
      </c>
      <c r="J48" s="36">
        <v>135</v>
      </c>
      <c r="K48" s="36">
        <v>21</v>
      </c>
      <c r="L48" s="36">
        <v>5837.0000000000027</v>
      </c>
      <c r="M48" s="36">
        <v>13343.000000000004</v>
      </c>
      <c r="N48" s="34">
        <v>0</v>
      </c>
      <c r="O48" s="34">
        <v>7</v>
      </c>
      <c r="P48" s="36">
        <v>695</v>
      </c>
      <c r="Q48" s="36">
        <v>130</v>
      </c>
      <c r="R48" s="36">
        <v>3597.9999999999995</v>
      </c>
      <c r="S48" s="36">
        <v>5352</v>
      </c>
      <c r="T48" s="206"/>
      <c r="U48" s="210"/>
      <c r="V48" s="102">
        <f t="shared" si="6"/>
        <v>19273.000000000007</v>
      </c>
      <c r="W48" s="115">
        <f t="shared" si="7"/>
        <v>45464.000000000015</v>
      </c>
      <c r="X48" s="102">
        <f t="shared" si="8"/>
        <v>18362.000000000007</v>
      </c>
      <c r="Y48" s="103">
        <f t="shared" si="9"/>
        <v>45201.000000000015</v>
      </c>
    </row>
    <row r="49" spans="1:25" ht="12" customHeight="1" x14ac:dyDescent="0.2">
      <c r="A49" s="92">
        <v>14</v>
      </c>
      <c r="B49" s="34">
        <v>3163.0000000000018</v>
      </c>
      <c r="C49" s="34">
        <v>6817.9999999999918</v>
      </c>
      <c r="D49" s="34">
        <v>38</v>
      </c>
      <c r="E49" s="34">
        <v>35</v>
      </c>
      <c r="F49" s="34">
        <v>7149</v>
      </c>
      <c r="G49" s="34">
        <v>11441.999999999993</v>
      </c>
      <c r="H49" s="34">
        <v>358</v>
      </c>
      <c r="I49" s="34">
        <v>211.99999999999997</v>
      </c>
      <c r="J49" s="34">
        <v>156.99999999999997</v>
      </c>
      <c r="K49" s="34">
        <v>22</v>
      </c>
      <c r="L49" s="34">
        <v>4102.9999999999982</v>
      </c>
      <c r="M49" s="34">
        <v>6629.9999999999982</v>
      </c>
      <c r="N49" s="34">
        <v>0</v>
      </c>
      <c r="O49" s="34">
        <v>0</v>
      </c>
      <c r="P49" s="34">
        <v>458.00000000000023</v>
      </c>
      <c r="Q49" s="34">
        <v>72</v>
      </c>
      <c r="R49" s="34">
        <v>5300.9999999999991</v>
      </c>
      <c r="S49" s="34">
        <v>2743.9999999999991</v>
      </c>
      <c r="T49" s="204"/>
      <c r="U49" s="207"/>
      <c r="V49" s="102">
        <f t="shared" si="6"/>
        <v>20727</v>
      </c>
      <c r="W49" s="115">
        <f t="shared" si="7"/>
        <v>27974.999999999985</v>
      </c>
      <c r="X49" s="102">
        <f t="shared" si="8"/>
        <v>19716</v>
      </c>
      <c r="Y49" s="103">
        <f t="shared" si="9"/>
        <v>27633.999999999985</v>
      </c>
    </row>
    <row r="50" spans="1:25" ht="12" customHeight="1" x14ac:dyDescent="0.2">
      <c r="A50" s="93">
        <v>15</v>
      </c>
      <c r="B50" s="35">
        <v>2203</v>
      </c>
      <c r="C50" s="35">
        <v>3450</v>
      </c>
      <c r="D50" s="35">
        <v>0</v>
      </c>
      <c r="E50" s="35">
        <v>4</v>
      </c>
      <c r="F50" s="35">
        <v>7360.9999999999945</v>
      </c>
      <c r="G50" s="35">
        <v>5976.0000000000018</v>
      </c>
      <c r="H50" s="35">
        <v>58</v>
      </c>
      <c r="I50" s="35">
        <v>274.99999999999994</v>
      </c>
      <c r="J50" s="35">
        <v>186</v>
      </c>
      <c r="K50" s="35">
        <v>0</v>
      </c>
      <c r="L50" s="35">
        <v>3451.9999999999982</v>
      </c>
      <c r="M50" s="35">
        <v>3596</v>
      </c>
      <c r="N50" s="35">
        <v>0</v>
      </c>
      <c r="O50" s="35">
        <v>51</v>
      </c>
      <c r="P50" s="35">
        <v>706</v>
      </c>
      <c r="Q50" s="35">
        <v>93</v>
      </c>
      <c r="R50" s="35">
        <v>397</v>
      </c>
      <c r="S50" s="35">
        <v>1859</v>
      </c>
      <c r="T50" s="184"/>
      <c r="U50" s="208"/>
      <c r="V50" s="102">
        <f t="shared" si="6"/>
        <v>14362.999999999993</v>
      </c>
      <c r="W50" s="115">
        <f t="shared" si="7"/>
        <v>15304.000000000002</v>
      </c>
      <c r="X50" s="102">
        <f t="shared" si="8"/>
        <v>13412.999999999993</v>
      </c>
      <c r="Y50" s="103">
        <f t="shared" si="9"/>
        <v>14881.000000000002</v>
      </c>
    </row>
    <row r="51" spans="1:25" ht="12" customHeight="1" thickBot="1" x14ac:dyDescent="0.25">
      <c r="A51" s="95" t="s">
        <v>17</v>
      </c>
      <c r="B51" s="28">
        <f>SUM(B36:B50)</f>
        <v>55350.000000000007</v>
      </c>
      <c r="C51" s="28">
        <f t="shared" ref="C51:S51" si="10">SUM(C36:C50)</f>
        <v>69951.999999999985</v>
      </c>
      <c r="D51" s="28">
        <f t="shared" si="10"/>
        <v>444</v>
      </c>
      <c r="E51" s="28">
        <f t="shared" si="10"/>
        <v>156</v>
      </c>
      <c r="F51" s="28">
        <f t="shared" si="10"/>
        <v>147163.99999999994</v>
      </c>
      <c r="G51" s="28">
        <f t="shared" si="10"/>
        <v>138333</v>
      </c>
      <c r="H51" s="28">
        <f t="shared" si="10"/>
        <v>2420</v>
      </c>
      <c r="I51" s="28">
        <f t="shared" si="10"/>
        <v>1825</v>
      </c>
      <c r="J51" s="28">
        <f t="shared" si="10"/>
        <v>5227</v>
      </c>
      <c r="K51" s="28">
        <f t="shared" si="10"/>
        <v>232</v>
      </c>
      <c r="L51" s="28">
        <f>SUM(L36:L50)</f>
        <v>90510</v>
      </c>
      <c r="M51" s="28">
        <f>SUM(M36:M50)</f>
        <v>99182</v>
      </c>
      <c r="N51" s="28">
        <f>SUM(N36:N50)</f>
        <v>0</v>
      </c>
      <c r="O51" s="28">
        <f t="shared" si="10"/>
        <v>348</v>
      </c>
      <c r="P51" s="28">
        <f t="shared" si="10"/>
        <v>22024</v>
      </c>
      <c r="Q51" s="28">
        <f t="shared" si="10"/>
        <v>4301</v>
      </c>
      <c r="R51" s="28">
        <f t="shared" si="10"/>
        <v>43936</v>
      </c>
      <c r="S51" s="28">
        <f t="shared" si="10"/>
        <v>61259.000000000015</v>
      </c>
      <c r="T51" s="191"/>
      <c r="U51" s="192"/>
      <c r="V51" s="96">
        <f>SUM(V31:V50)</f>
        <v>367075</v>
      </c>
      <c r="W51" s="29">
        <f>SUM(W31:W50)</f>
        <v>375588</v>
      </c>
      <c r="X51" s="96">
        <f>SUM(X31:X50)</f>
        <v>336960</v>
      </c>
      <c r="Y51" s="29">
        <f>SUM(Y31:Y50)</f>
        <v>368726</v>
      </c>
    </row>
    <row r="52" spans="1:25" ht="12" customHeight="1" x14ac:dyDescent="0.2">
      <c r="A52" s="97" t="s">
        <v>18</v>
      </c>
      <c r="B52" s="37">
        <f>+B28</f>
        <v>480.99999999999989</v>
      </c>
      <c r="C52" s="34">
        <f>+C28</f>
        <v>0</v>
      </c>
      <c r="D52" s="34">
        <f t="shared" ref="D52:S52" si="11">+D28</f>
        <v>64</v>
      </c>
      <c r="E52" s="34">
        <f t="shared" si="11"/>
        <v>0</v>
      </c>
      <c r="F52" s="34">
        <f t="shared" si="11"/>
        <v>1398</v>
      </c>
      <c r="G52" s="34">
        <f t="shared" si="11"/>
        <v>0</v>
      </c>
      <c r="H52" s="34">
        <f t="shared" si="11"/>
        <v>36</v>
      </c>
      <c r="I52" s="34">
        <f t="shared" si="11"/>
        <v>0</v>
      </c>
      <c r="J52" s="34">
        <f t="shared" si="11"/>
        <v>0</v>
      </c>
      <c r="K52" s="34">
        <f t="shared" si="11"/>
        <v>0</v>
      </c>
      <c r="L52" s="34">
        <f t="shared" si="11"/>
        <v>6852.00000000001</v>
      </c>
      <c r="M52" s="34">
        <f t="shared" si="11"/>
        <v>0</v>
      </c>
      <c r="N52" s="34">
        <f t="shared" si="11"/>
        <v>0</v>
      </c>
      <c r="O52" s="34">
        <f t="shared" si="11"/>
        <v>0</v>
      </c>
      <c r="P52" s="34">
        <f t="shared" si="11"/>
        <v>2734</v>
      </c>
      <c r="Q52" s="34">
        <f t="shared" si="11"/>
        <v>0</v>
      </c>
      <c r="R52" s="34">
        <f t="shared" si="11"/>
        <v>8197</v>
      </c>
      <c r="S52" s="34">
        <f t="shared" si="11"/>
        <v>0</v>
      </c>
      <c r="T52" s="184">
        <v>0</v>
      </c>
      <c r="U52" s="208">
        <v>0</v>
      </c>
      <c r="V52" s="189">
        <f>SUM(B52,D52,F52,H52,J52,L52,N52,P52,R52)</f>
        <v>19762.000000000011</v>
      </c>
      <c r="W52" s="188">
        <f>SUM(C52,E52,G52,I52,K52,M52,O52,Q52,S52)</f>
        <v>0</v>
      </c>
      <c r="X52" s="189">
        <f>SUM(B52,F52,L52,R52)</f>
        <v>16928.000000000011</v>
      </c>
      <c r="Y52" s="188">
        <f>SUM(C52,G52,M52,S52)</f>
        <v>0</v>
      </c>
    </row>
    <row r="53" spans="1:25" ht="12" customHeight="1" thickBot="1" x14ac:dyDescent="0.25">
      <c r="A53" s="95" t="s">
        <v>19</v>
      </c>
      <c r="B53" s="28">
        <f t="shared" ref="B53:S53" si="12">SUM(B51:B52)</f>
        <v>55831.000000000007</v>
      </c>
      <c r="C53" s="28">
        <f t="shared" si="12"/>
        <v>69951.999999999985</v>
      </c>
      <c r="D53" s="28">
        <f t="shared" si="12"/>
        <v>508</v>
      </c>
      <c r="E53" s="28">
        <f t="shared" si="12"/>
        <v>156</v>
      </c>
      <c r="F53" s="28">
        <f t="shared" si="12"/>
        <v>148561.99999999994</v>
      </c>
      <c r="G53" s="28">
        <f t="shared" si="12"/>
        <v>138333</v>
      </c>
      <c r="H53" s="28">
        <f t="shared" si="12"/>
        <v>2456</v>
      </c>
      <c r="I53" s="28">
        <f t="shared" si="12"/>
        <v>1825</v>
      </c>
      <c r="J53" s="28">
        <f t="shared" si="12"/>
        <v>5227</v>
      </c>
      <c r="K53" s="28">
        <f t="shared" si="12"/>
        <v>232</v>
      </c>
      <c r="L53" s="28">
        <f t="shared" si="12"/>
        <v>97362.000000000015</v>
      </c>
      <c r="M53" s="28">
        <f t="shared" si="12"/>
        <v>99182</v>
      </c>
      <c r="N53" s="28">
        <f t="shared" si="12"/>
        <v>0</v>
      </c>
      <c r="O53" s="28">
        <f t="shared" si="12"/>
        <v>348</v>
      </c>
      <c r="P53" s="28">
        <f t="shared" si="12"/>
        <v>24758</v>
      </c>
      <c r="Q53" s="28">
        <f t="shared" si="12"/>
        <v>4301</v>
      </c>
      <c r="R53" s="28">
        <f t="shared" si="12"/>
        <v>52133</v>
      </c>
      <c r="S53" s="191">
        <f t="shared" si="12"/>
        <v>61259.000000000015</v>
      </c>
      <c r="T53" s="191"/>
      <c r="U53" s="192"/>
      <c r="V53" s="96">
        <f>SUM(B53,D53,F53,H53,J53,L53,N53,P53,R53)</f>
        <v>386836.99999999994</v>
      </c>
      <c r="W53" s="193">
        <f>SUM(C53,E53,G53,I53,K53,M53,O53,Q53,S53)</f>
        <v>375588</v>
      </c>
      <c r="X53" s="96">
        <f>SUM(B53,F53,L53,R53)</f>
        <v>353887.99999999994</v>
      </c>
      <c r="Y53" s="193">
        <f>SUM(C53,G53,M53,S53)</f>
        <v>368726</v>
      </c>
    </row>
    <row r="54" spans="1:25" ht="12" customHeight="1" x14ac:dyDescent="0.2">
      <c r="A54" s="246" t="s">
        <v>308</v>
      </c>
      <c r="B54" s="232"/>
      <c r="C54" s="232"/>
      <c r="D54" s="232"/>
      <c r="E54" s="232"/>
      <c r="F54" s="232"/>
      <c r="G54" s="232"/>
      <c r="H54" s="232"/>
      <c r="I54" s="232"/>
      <c r="J54" s="232"/>
      <c r="K54" s="232"/>
      <c r="L54" s="232"/>
      <c r="M54" s="232"/>
      <c r="N54" s="232"/>
      <c r="O54" s="232"/>
      <c r="P54" s="232"/>
      <c r="Q54" s="232"/>
      <c r="R54" s="19"/>
      <c r="S54" s="19"/>
      <c r="T54" s="19"/>
      <c r="U54" s="19"/>
      <c r="V54" s="19"/>
      <c r="W54" s="19"/>
      <c r="X54" s="19"/>
      <c r="Y54" s="19"/>
    </row>
    <row r="55" spans="1:25" ht="12" customHeight="1" x14ac:dyDescent="0.2">
      <c r="A55" s="233" t="s">
        <v>296</v>
      </c>
      <c r="B55" s="2"/>
      <c r="C55" s="2"/>
      <c r="D55" s="2"/>
    </row>
    <row r="56" spans="1:25" ht="12" customHeight="1" x14ac:dyDescent="0.2">
      <c r="A56" s="244"/>
      <c r="B56" s="2"/>
      <c r="C56" s="2"/>
      <c r="D56" s="2"/>
    </row>
    <row r="57" spans="1:25" ht="19.5" customHeight="1" thickBot="1" x14ac:dyDescent="0.35">
      <c r="A57" s="53" t="s">
        <v>297</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5"/>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124" t="s">
        <v>10</v>
      </c>
      <c r="V59" s="57" t="s">
        <v>9</v>
      </c>
      <c r="W59" s="56" t="s">
        <v>10</v>
      </c>
      <c r="X59" s="57" t="s">
        <v>9</v>
      </c>
      <c r="Y59" s="56" t="s">
        <v>10</v>
      </c>
    </row>
    <row r="60" spans="1:25" ht="12" customHeight="1" x14ac:dyDescent="0.2">
      <c r="A60" s="92" t="s">
        <v>25</v>
      </c>
      <c r="B60" s="34">
        <f t="shared" ref="B60:Y60" si="13">+B14+B15+B19+B20+B21+B22</f>
        <v>12355.000000000002</v>
      </c>
      <c r="C60" s="34">
        <f t="shared" si="13"/>
        <v>26497.000000000011</v>
      </c>
      <c r="D60" s="34">
        <f t="shared" si="13"/>
        <v>83</v>
      </c>
      <c r="E60" s="34">
        <f t="shared" si="13"/>
        <v>33</v>
      </c>
      <c r="F60" s="34">
        <f t="shared" si="13"/>
        <v>33264.999999999993</v>
      </c>
      <c r="G60" s="34">
        <f t="shared" si="13"/>
        <v>48798</v>
      </c>
      <c r="H60" s="34">
        <f t="shared" si="13"/>
        <v>832.00000000000011</v>
      </c>
      <c r="I60" s="34">
        <f t="shared" si="13"/>
        <v>655</v>
      </c>
      <c r="J60" s="34">
        <f t="shared" si="13"/>
        <v>963</v>
      </c>
      <c r="K60" s="34">
        <f t="shared" si="13"/>
        <v>64</v>
      </c>
      <c r="L60" s="34">
        <f t="shared" si="13"/>
        <v>19633.000000000007</v>
      </c>
      <c r="M60" s="34">
        <f t="shared" si="13"/>
        <v>34695.000000000015</v>
      </c>
      <c r="N60" s="34">
        <f>+N14+N15+N19+N20+N21+N22</f>
        <v>0</v>
      </c>
      <c r="O60" s="34">
        <f t="shared" si="13"/>
        <v>108</v>
      </c>
      <c r="P60" s="34">
        <f t="shared" si="13"/>
        <v>3305</v>
      </c>
      <c r="Q60" s="34">
        <f t="shared" si="13"/>
        <v>750</v>
      </c>
      <c r="R60" s="34">
        <f t="shared" si="13"/>
        <v>7938</v>
      </c>
      <c r="S60" s="34">
        <f t="shared" si="13"/>
        <v>9425.9999999999982</v>
      </c>
      <c r="T60" s="34">
        <f t="shared" si="13"/>
        <v>0</v>
      </c>
      <c r="U60" s="115">
        <f t="shared" si="13"/>
        <v>0</v>
      </c>
      <c r="V60" s="102">
        <f t="shared" si="13"/>
        <v>78374</v>
      </c>
      <c r="W60" s="103">
        <f t="shared" si="13"/>
        <v>121026.00000000003</v>
      </c>
      <c r="X60" s="102">
        <f t="shared" si="13"/>
        <v>73191</v>
      </c>
      <c r="Y60" s="103">
        <f t="shared" si="13"/>
        <v>119416.00000000003</v>
      </c>
    </row>
    <row r="61" spans="1:25" ht="12" customHeight="1" x14ac:dyDescent="0.2">
      <c r="A61" s="92" t="s">
        <v>26</v>
      </c>
      <c r="B61" s="34">
        <f t="shared" ref="B61:Y61" si="14">+B6+B7+B8+B11+B12+B13+B16+B17+B23</f>
        <v>21993.999999999996</v>
      </c>
      <c r="C61" s="34">
        <f t="shared" si="14"/>
        <v>31440.000000000004</v>
      </c>
      <c r="D61" s="34">
        <f t="shared" si="14"/>
        <v>277</v>
      </c>
      <c r="E61" s="34">
        <f t="shared" si="14"/>
        <v>121</v>
      </c>
      <c r="F61" s="34">
        <f t="shared" si="14"/>
        <v>63256</v>
      </c>
      <c r="G61" s="34">
        <f t="shared" si="14"/>
        <v>63806</v>
      </c>
      <c r="H61" s="34">
        <f t="shared" si="14"/>
        <v>980</v>
      </c>
      <c r="I61" s="34">
        <f t="shared" si="14"/>
        <v>1049.0000000000002</v>
      </c>
      <c r="J61" s="34">
        <f t="shared" si="14"/>
        <v>2151</v>
      </c>
      <c r="K61" s="34">
        <f t="shared" si="14"/>
        <v>73</v>
      </c>
      <c r="L61" s="34">
        <f t="shared" si="14"/>
        <v>43795</v>
      </c>
      <c r="M61" s="34">
        <f t="shared" si="14"/>
        <v>46571</v>
      </c>
      <c r="N61" s="34">
        <f t="shared" si="14"/>
        <v>0</v>
      </c>
      <c r="O61" s="34">
        <f t="shared" si="14"/>
        <v>96</v>
      </c>
      <c r="P61" s="34">
        <f t="shared" si="14"/>
        <v>12596</v>
      </c>
      <c r="Q61" s="34">
        <f t="shared" si="14"/>
        <v>2475</v>
      </c>
      <c r="R61" s="34">
        <f t="shared" si="14"/>
        <v>32321.000000000007</v>
      </c>
      <c r="S61" s="34">
        <f t="shared" si="14"/>
        <v>48239</v>
      </c>
      <c r="T61" s="34">
        <f t="shared" si="14"/>
        <v>0</v>
      </c>
      <c r="U61" s="115">
        <f t="shared" si="14"/>
        <v>0</v>
      </c>
      <c r="V61" s="102">
        <f t="shared" si="14"/>
        <v>177370</v>
      </c>
      <c r="W61" s="103">
        <f t="shared" si="14"/>
        <v>193870</v>
      </c>
      <c r="X61" s="102">
        <f t="shared" si="14"/>
        <v>161366</v>
      </c>
      <c r="Y61" s="103">
        <f t="shared" si="14"/>
        <v>190056</v>
      </c>
    </row>
    <row r="62" spans="1:25" ht="12" customHeight="1" x14ac:dyDescent="0.2">
      <c r="A62" s="93" t="s">
        <v>27</v>
      </c>
      <c r="B62" s="35">
        <f t="shared" ref="B62:Y62" si="15">+B9+B10+B18+B24+B25+B26</f>
        <v>21001.000000000007</v>
      </c>
      <c r="C62" s="35">
        <f t="shared" si="15"/>
        <v>12015</v>
      </c>
      <c r="D62" s="35">
        <f t="shared" si="15"/>
        <v>84</v>
      </c>
      <c r="E62" s="35">
        <f t="shared" si="15"/>
        <v>2</v>
      </c>
      <c r="F62" s="35">
        <f t="shared" si="15"/>
        <v>50642.999999999985</v>
      </c>
      <c r="G62" s="35">
        <f t="shared" si="15"/>
        <v>25729</v>
      </c>
      <c r="H62" s="35">
        <f t="shared" si="15"/>
        <v>608</v>
      </c>
      <c r="I62" s="35">
        <f t="shared" si="15"/>
        <v>121.00000000000001</v>
      </c>
      <c r="J62" s="35">
        <f t="shared" si="15"/>
        <v>2113</v>
      </c>
      <c r="K62" s="35">
        <f t="shared" si="15"/>
        <v>95</v>
      </c>
      <c r="L62" s="35">
        <f t="shared" si="15"/>
        <v>27081.999999999996</v>
      </c>
      <c r="M62" s="35">
        <f t="shared" si="15"/>
        <v>17916</v>
      </c>
      <c r="N62" s="35">
        <f t="shared" si="15"/>
        <v>0</v>
      </c>
      <c r="O62" s="35">
        <f t="shared" si="15"/>
        <v>144.00000000000003</v>
      </c>
      <c r="P62" s="35">
        <f t="shared" si="15"/>
        <v>6123</v>
      </c>
      <c r="Q62" s="35">
        <f t="shared" si="15"/>
        <v>1076</v>
      </c>
      <c r="R62" s="35">
        <f t="shared" si="15"/>
        <v>3677</v>
      </c>
      <c r="S62" s="35">
        <f t="shared" si="15"/>
        <v>3594</v>
      </c>
      <c r="T62" s="35">
        <f t="shared" si="15"/>
        <v>0</v>
      </c>
      <c r="U62" s="116">
        <f t="shared" si="15"/>
        <v>0</v>
      </c>
      <c r="V62" s="104">
        <f t="shared" si="15"/>
        <v>111330.99999999999</v>
      </c>
      <c r="W62" s="105">
        <f t="shared" si="15"/>
        <v>60692</v>
      </c>
      <c r="X62" s="104">
        <f t="shared" si="15"/>
        <v>102402.99999999999</v>
      </c>
      <c r="Y62" s="105">
        <f t="shared" si="15"/>
        <v>59254</v>
      </c>
    </row>
    <row r="63" spans="1:25" ht="12" customHeight="1" thickBot="1" x14ac:dyDescent="0.25">
      <c r="A63" s="95" t="s">
        <v>17</v>
      </c>
      <c r="B63" s="28">
        <f t="shared" ref="B63:Y63" si="16">SUM(B60:B62)</f>
        <v>55350.000000000007</v>
      </c>
      <c r="C63" s="28">
        <f t="shared" si="16"/>
        <v>69952.000000000015</v>
      </c>
      <c r="D63" s="28">
        <f t="shared" si="16"/>
        <v>444</v>
      </c>
      <c r="E63" s="28">
        <f t="shared" si="16"/>
        <v>156</v>
      </c>
      <c r="F63" s="28">
        <f t="shared" si="16"/>
        <v>147164</v>
      </c>
      <c r="G63" s="28">
        <f t="shared" si="16"/>
        <v>138333</v>
      </c>
      <c r="H63" s="28">
        <f t="shared" si="16"/>
        <v>2420</v>
      </c>
      <c r="I63" s="28">
        <f t="shared" si="16"/>
        <v>1825.0000000000002</v>
      </c>
      <c r="J63" s="28">
        <f t="shared" si="16"/>
        <v>5227</v>
      </c>
      <c r="K63" s="28">
        <f t="shared" si="16"/>
        <v>232</v>
      </c>
      <c r="L63" s="28">
        <f t="shared" si="16"/>
        <v>90510</v>
      </c>
      <c r="M63" s="28">
        <f t="shared" si="16"/>
        <v>99182.000000000015</v>
      </c>
      <c r="N63" s="28">
        <f t="shared" si="16"/>
        <v>0</v>
      </c>
      <c r="O63" s="28">
        <f t="shared" si="16"/>
        <v>348</v>
      </c>
      <c r="P63" s="28">
        <f t="shared" si="16"/>
        <v>22024</v>
      </c>
      <c r="Q63" s="28">
        <f t="shared" si="16"/>
        <v>4301</v>
      </c>
      <c r="R63" s="28">
        <f t="shared" si="16"/>
        <v>43936.000000000007</v>
      </c>
      <c r="S63" s="28">
        <f t="shared" si="16"/>
        <v>61259</v>
      </c>
      <c r="T63" s="28">
        <f t="shared" si="16"/>
        <v>0</v>
      </c>
      <c r="U63" s="38">
        <f t="shared" si="16"/>
        <v>0</v>
      </c>
      <c r="V63" s="96">
        <f t="shared" si="16"/>
        <v>367075</v>
      </c>
      <c r="W63" s="29">
        <f t="shared" si="16"/>
        <v>375588</v>
      </c>
      <c r="X63" s="96">
        <f t="shared" si="16"/>
        <v>336960</v>
      </c>
      <c r="Y63" s="29">
        <f t="shared" si="16"/>
        <v>368726</v>
      </c>
    </row>
    <row r="64" spans="1:25" ht="12" customHeight="1" x14ac:dyDescent="0.2">
      <c r="A64" s="97" t="s">
        <v>18</v>
      </c>
      <c r="B64" s="37">
        <f>+B52</f>
        <v>480.99999999999989</v>
      </c>
      <c r="C64" s="37">
        <f t="shared" ref="C64:S64" si="17">+C52</f>
        <v>0</v>
      </c>
      <c r="D64" s="37">
        <f t="shared" si="17"/>
        <v>64</v>
      </c>
      <c r="E64" s="37">
        <f t="shared" si="17"/>
        <v>0</v>
      </c>
      <c r="F64" s="37">
        <f t="shared" si="17"/>
        <v>1398</v>
      </c>
      <c r="G64" s="37">
        <f t="shared" si="17"/>
        <v>0</v>
      </c>
      <c r="H64" s="37">
        <f t="shared" si="17"/>
        <v>36</v>
      </c>
      <c r="I64" s="37">
        <f t="shared" si="17"/>
        <v>0</v>
      </c>
      <c r="J64" s="37">
        <f t="shared" si="17"/>
        <v>0</v>
      </c>
      <c r="K64" s="37">
        <f t="shared" si="17"/>
        <v>0</v>
      </c>
      <c r="L64" s="37">
        <f t="shared" si="17"/>
        <v>6852.00000000001</v>
      </c>
      <c r="M64" s="37">
        <f t="shared" si="17"/>
        <v>0</v>
      </c>
      <c r="N64" s="37">
        <f t="shared" si="17"/>
        <v>0</v>
      </c>
      <c r="O64" s="37">
        <f t="shared" si="17"/>
        <v>0</v>
      </c>
      <c r="P64" s="37">
        <f t="shared" si="17"/>
        <v>2734</v>
      </c>
      <c r="Q64" s="37">
        <f t="shared" si="17"/>
        <v>0</v>
      </c>
      <c r="R64" s="37">
        <f t="shared" si="17"/>
        <v>8197</v>
      </c>
      <c r="S64" s="37">
        <f t="shared" si="17"/>
        <v>0</v>
      </c>
      <c r="T64" s="184">
        <v>0</v>
      </c>
      <c r="U64" s="208">
        <v>0</v>
      </c>
      <c r="V64" s="189">
        <f>SUM(B64,D64,F64,H64,J64,L64,N64,P64,R64)</f>
        <v>19762.000000000011</v>
      </c>
      <c r="W64" s="188">
        <f>SUM(C64,E64,G64,I64,K64,M64,O64,Q64,S64)</f>
        <v>0</v>
      </c>
      <c r="X64" s="189">
        <f>SUM(B64,F64,L64,R64)</f>
        <v>16928.000000000011</v>
      </c>
      <c r="Y64" s="188">
        <f>SUM(C64,G64,M64,S64)</f>
        <v>0</v>
      </c>
    </row>
    <row r="65" spans="1:25" ht="12" customHeight="1" thickBot="1" x14ac:dyDescent="0.25">
      <c r="A65" s="95" t="s">
        <v>19</v>
      </c>
      <c r="B65" s="28">
        <f t="shared" ref="B65:U65" si="18">SUM(B63:B64)</f>
        <v>55831.000000000007</v>
      </c>
      <c r="C65" s="28">
        <f t="shared" si="18"/>
        <v>69952.000000000015</v>
      </c>
      <c r="D65" s="28">
        <f t="shared" si="18"/>
        <v>508</v>
      </c>
      <c r="E65" s="28">
        <f t="shared" si="18"/>
        <v>156</v>
      </c>
      <c r="F65" s="28">
        <f t="shared" si="18"/>
        <v>148562</v>
      </c>
      <c r="G65" s="28">
        <f t="shared" si="18"/>
        <v>138333</v>
      </c>
      <c r="H65" s="28">
        <f t="shared" si="18"/>
        <v>2456</v>
      </c>
      <c r="I65" s="28">
        <f t="shared" si="18"/>
        <v>1825.0000000000002</v>
      </c>
      <c r="J65" s="28">
        <f t="shared" si="18"/>
        <v>5227</v>
      </c>
      <c r="K65" s="28">
        <f t="shared" si="18"/>
        <v>232</v>
      </c>
      <c r="L65" s="28">
        <f t="shared" si="18"/>
        <v>97362.000000000015</v>
      </c>
      <c r="M65" s="28">
        <f t="shared" si="18"/>
        <v>99182.000000000015</v>
      </c>
      <c r="N65" s="28">
        <f>SUM(N63:N64)</f>
        <v>0</v>
      </c>
      <c r="O65" s="28">
        <f t="shared" si="18"/>
        <v>348</v>
      </c>
      <c r="P65" s="28">
        <f t="shared" si="18"/>
        <v>24758</v>
      </c>
      <c r="Q65" s="28">
        <f t="shared" si="18"/>
        <v>4301</v>
      </c>
      <c r="R65" s="28">
        <f t="shared" si="18"/>
        <v>52133.000000000007</v>
      </c>
      <c r="S65" s="191">
        <f t="shared" si="18"/>
        <v>61259</v>
      </c>
      <c r="T65" s="191">
        <f t="shared" si="18"/>
        <v>0</v>
      </c>
      <c r="U65" s="192">
        <f t="shared" si="18"/>
        <v>0</v>
      </c>
      <c r="V65" s="96">
        <f>SUM(B65,D65,F65,H65,J65,L65,N65,P65,R65)</f>
        <v>386837</v>
      </c>
      <c r="W65" s="193">
        <f>SUM(C65,E65,G65,I65,K65,M65,O65,Q65,S65)</f>
        <v>375588</v>
      </c>
      <c r="X65" s="195">
        <f>SUM(B65,F65,L65,R65)</f>
        <v>353888</v>
      </c>
      <c r="Y65" s="193">
        <f>SUM(C65,G65,M65,S65)</f>
        <v>368726</v>
      </c>
    </row>
    <row r="66" spans="1:25" ht="25.5" customHeight="1" x14ac:dyDescent="0.2">
      <c r="A66" s="465" t="s">
        <v>309</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296</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A66:Y66"/>
    <mergeCell ref="B1:Y1"/>
    <mergeCell ref="A4:A5"/>
    <mergeCell ref="B4:C4"/>
    <mergeCell ref="D4:E4"/>
    <mergeCell ref="F4:G4"/>
    <mergeCell ref="H4:I4"/>
    <mergeCell ref="J4:K4"/>
    <mergeCell ref="L4:M4"/>
    <mergeCell ref="N4:O4"/>
    <mergeCell ref="P4:Q4"/>
    <mergeCell ref="A34:A35"/>
    <mergeCell ref="B34:C34"/>
    <mergeCell ref="D34:E34"/>
    <mergeCell ref="F34:G34"/>
    <mergeCell ref="H34:I34"/>
    <mergeCell ref="R4:S4"/>
    <mergeCell ref="T4:U4"/>
    <mergeCell ref="V4:W4"/>
    <mergeCell ref="X4:Y4"/>
    <mergeCell ref="T34:U34"/>
    <mergeCell ref="V34:W34"/>
    <mergeCell ref="X34:Y34"/>
    <mergeCell ref="A58:A59"/>
    <mergeCell ref="B58:C58"/>
    <mergeCell ref="D58:E58"/>
    <mergeCell ref="F58:G58"/>
    <mergeCell ref="H58:I58"/>
    <mergeCell ref="J58:K58"/>
    <mergeCell ref="L58:M58"/>
    <mergeCell ref="J34:K34"/>
    <mergeCell ref="L34:M34"/>
    <mergeCell ref="N34:O34"/>
    <mergeCell ref="P34:Q34"/>
    <mergeCell ref="R34:S34"/>
    <mergeCell ref="X58:Y58"/>
    <mergeCell ref="N58:O58"/>
    <mergeCell ref="P58:Q58"/>
    <mergeCell ref="R58:S58"/>
    <mergeCell ref="T58:U58"/>
    <mergeCell ref="V58:W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Y67"/>
  <sheetViews>
    <sheetView showGridLines="0" topLeftCell="A4" zoomScaleNormal="100" workbookViewId="0">
      <selection activeCell="B36" sqref="B36:S50"/>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293</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3" t="s">
        <v>298</v>
      </c>
    </row>
    <row r="4" spans="1:25" ht="26.2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54" t="s">
        <v>63</v>
      </c>
      <c r="Q4" s="454"/>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34">
        <v>15</v>
      </c>
      <c r="C6" s="34">
        <v>51</v>
      </c>
      <c r="D6" s="34">
        <v>0</v>
      </c>
      <c r="E6" s="34">
        <v>1</v>
      </c>
      <c r="F6" s="34">
        <v>24</v>
      </c>
      <c r="G6" s="34">
        <v>39</v>
      </c>
      <c r="H6" s="34">
        <v>1</v>
      </c>
      <c r="I6" s="34">
        <v>2</v>
      </c>
      <c r="J6" s="34">
        <v>6</v>
      </c>
      <c r="K6" s="34">
        <v>0</v>
      </c>
      <c r="L6" s="34">
        <v>12</v>
      </c>
      <c r="M6" s="34">
        <v>35</v>
      </c>
      <c r="N6" s="34">
        <v>0</v>
      </c>
      <c r="O6" s="34">
        <v>1</v>
      </c>
      <c r="P6" s="34">
        <v>19</v>
      </c>
      <c r="Q6" s="34">
        <v>3</v>
      </c>
      <c r="R6" s="33">
        <v>14</v>
      </c>
      <c r="S6" s="33">
        <v>58</v>
      </c>
      <c r="T6" s="34">
        <v>0</v>
      </c>
      <c r="U6" s="115">
        <v>0</v>
      </c>
      <c r="V6" s="102">
        <f t="shared" ref="V6:V29" si="0">SUM(B6,D6,F6,H6,J6,L6,N6,P6,R6)</f>
        <v>91</v>
      </c>
      <c r="W6" s="115">
        <f t="shared" ref="W6:W29" si="1">SUM(C6,E6,G6,I6,K6,M6,O6,Q6,S6)</f>
        <v>190</v>
      </c>
      <c r="X6" s="102">
        <f t="shared" ref="X6:X29" si="2">SUM(B6,F6,L6,R6)</f>
        <v>65</v>
      </c>
      <c r="Y6" s="103">
        <f t="shared" ref="Y6:Y29" si="3">SUM(C6,G6,M6,S6)</f>
        <v>183</v>
      </c>
    </row>
    <row r="7" spans="1:25" ht="12" customHeight="1" x14ac:dyDescent="0.2">
      <c r="A7" s="92">
        <v>2</v>
      </c>
      <c r="B7" s="34">
        <v>12</v>
      </c>
      <c r="C7" s="34">
        <v>39</v>
      </c>
      <c r="D7" s="34">
        <v>0</v>
      </c>
      <c r="E7" s="34">
        <v>3</v>
      </c>
      <c r="F7" s="34">
        <v>22</v>
      </c>
      <c r="G7" s="34">
        <v>33</v>
      </c>
      <c r="H7" s="34">
        <v>1</v>
      </c>
      <c r="I7" s="34">
        <v>6</v>
      </c>
      <c r="J7" s="34">
        <v>5</v>
      </c>
      <c r="K7" s="34">
        <v>0</v>
      </c>
      <c r="L7" s="34">
        <v>12</v>
      </c>
      <c r="M7" s="34">
        <v>24</v>
      </c>
      <c r="N7" s="34">
        <v>0</v>
      </c>
      <c r="O7" s="34">
        <v>1</v>
      </c>
      <c r="P7" s="34">
        <v>8</v>
      </c>
      <c r="Q7" s="34">
        <v>2</v>
      </c>
      <c r="R7" s="33">
        <v>5</v>
      </c>
      <c r="S7" s="33">
        <v>16</v>
      </c>
      <c r="T7" s="34">
        <v>0</v>
      </c>
      <c r="U7" s="115">
        <v>0</v>
      </c>
      <c r="V7" s="102">
        <f t="shared" si="0"/>
        <v>65</v>
      </c>
      <c r="W7" s="115">
        <f t="shared" si="1"/>
        <v>124</v>
      </c>
      <c r="X7" s="102">
        <f t="shared" si="2"/>
        <v>51</v>
      </c>
      <c r="Y7" s="103">
        <f t="shared" si="3"/>
        <v>112</v>
      </c>
    </row>
    <row r="8" spans="1:25" ht="12" customHeight="1" x14ac:dyDescent="0.2">
      <c r="A8" s="93">
        <v>3</v>
      </c>
      <c r="B8" s="35">
        <v>7</v>
      </c>
      <c r="C8" s="35">
        <v>18</v>
      </c>
      <c r="D8" s="35">
        <v>1</v>
      </c>
      <c r="E8" s="35">
        <v>0</v>
      </c>
      <c r="F8" s="35">
        <v>16</v>
      </c>
      <c r="G8" s="35">
        <v>16</v>
      </c>
      <c r="H8" s="35">
        <v>2</v>
      </c>
      <c r="I8" s="35">
        <v>0</v>
      </c>
      <c r="J8" s="35">
        <v>5</v>
      </c>
      <c r="K8" s="35">
        <v>0</v>
      </c>
      <c r="L8" s="35">
        <v>6</v>
      </c>
      <c r="M8" s="35">
        <v>12</v>
      </c>
      <c r="N8" s="35">
        <v>0</v>
      </c>
      <c r="O8" s="35">
        <v>0</v>
      </c>
      <c r="P8" s="35">
        <v>21</v>
      </c>
      <c r="Q8" s="35">
        <v>1</v>
      </c>
      <c r="R8" s="63">
        <v>6</v>
      </c>
      <c r="S8" s="63">
        <v>19</v>
      </c>
      <c r="T8" s="35">
        <v>0</v>
      </c>
      <c r="U8" s="116">
        <v>0</v>
      </c>
      <c r="V8" s="104">
        <f t="shared" si="0"/>
        <v>64</v>
      </c>
      <c r="W8" s="116">
        <f t="shared" si="1"/>
        <v>66</v>
      </c>
      <c r="X8" s="104">
        <f t="shared" si="2"/>
        <v>35</v>
      </c>
      <c r="Y8" s="105">
        <f t="shared" si="3"/>
        <v>65</v>
      </c>
    </row>
    <row r="9" spans="1:25" ht="12" customHeight="1" x14ac:dyDescent="0.2">
      <c r="A9" s="94">
        <v>4</v>
      </c>
      <c r="B9" s="34">
        <v>14</v>
      </c>
      <c r="C9" s="34">
        <v>14</v>
      </c>
      <c r="D9" s="34">
        <v>0</v>
      </c>
      <c r="E9" s="34">
        <v>0</v>
      </c>
      <c r="F9" s="34">
        <v>19</v>
      </c>
      <c r="G9" s="34">
        <v>12</v>
      </c>
      <c r="H9" s="34">
        <v>1</v>
      </c>
      <c r="I9" s="34">
        <v>0</v>
      </c>
      <c r="J9" s="34">
        <v>3</v>
      </c>
      <c r="K9" s="34">
        <v>0</v>
      </c>
      <c r="L9" s="118">
        <v>9</v>
      </c>
      <c r="M9" s="34">
        <v>8</v>
      </c>
      <c r="N9" s="34">
        <v>0</v>
      </c>
      <c r="O9" s="34">
        <v>0</v>
      </c>
      <c r="P9" s="34">
        <v>10</v>
      </c>
      <c r="Q9" s="34">
        <v>3</v>
      </c>
      <c r="R9" s="33">
        <v>3</v>
      </c>
      <c r="S9" s="33">
        <v>4</v>
      </c>
      <c r="T9" s="34">
        <v>0</v>
      </c>
      <c r="U9" s="115">
        <v>0</v>
      </c>
      <c r="V9" s="102">
        <f t="shared" si="0"/>
        <v>59</v>
      </c>
      <c r="W9" s="115">
        <f t="shared" si="1"/>
        <v>41</v>
      </c>
      <c r="X9" s="102">
        <f t="shared" si="2"/>
        <v>45</v>
      </c>
      <c r="Y9" s="103">
        <f t="shared" si="3"/>
        <v>38</v>
      </c>
    </row>
    <row r="10" spans="1:25" ht="12" customHeight="1" x14ac:dyDescent="0.2">
      <c r="A10" s="92">
        <v>5</v>
      </c>
      <c r="B10" s="34">
        <v>17</v>
      </c>
      <c r="C10" s="34">
        <v>15</v>
      </c>
      <c r="D10" s="34">
        <v>1</v>
      </c>
      <c r="E10" s="34">
        <v>1</v>
      </c>
      <c r="F10" s="34">
        <v>26</v>
      </c>
      <c r="G10" s="34">
        <v>13</v>
      </c>
      <c r="H10" s="34">
        <v>2</v>
      </c>
      <c r="I10" s="34">
        <v>2</v>
      </c>
      <c r="J10" s="34">
        <v>6</v>
      </c>
      <c r="K10" s="34">
        <v>1</v>
      </c>
      <c r="L10" s="118">
        <v>9</v>
      </c>
      <c r="M10" s="34">
        <v>10</v>
      </c>
      <c r="N10" s="34">
        <v>0</v>
      </c>
      <c r="O10" s="34">
        <v>1</v>
      </c>
      <c r="P10" s="34">
        <v>10</v>
      </c>
      <c r="Q10" s="34">
        <v>4</v>
      </c>
      <c r="R10" s="33">
        <v>1</v>
      </c>
      <c r="S10" s="33">
        <v>3</v>
      </c>
      <c r="T10" s="34">
        <v>0</v>
      </c>
      <c r="U10" s="115">
        <v>0</v>
      </c>
      <c r="V10" s="102">
        <f t="shared" si="0"/>
        <v>72</v>
      </c>
      <c r="W10" s="115">
        <f t="shared" si="1"/>
        <v>50</v>
      </c>
      <c r="X10" s="102">
        <f t="shared" si="2"/>
        <v>53</v>
      </c>
      <c r="Y10" s="103">
        <f t="shared" si="3"/>
        <v>41</v>
      </c>
    </row>
    <row r="11" spans="1:25" ht="12" customHeight="1" x14ac:dyDescent="0.2">
      <c r="A11" s="93">
        <v>6</v>
      </c>
      <c r="B11" s="35">
        <v>16</v>
      </c>
      <c r="C11" s="35">
        <v>18</v>
      </c>
      <c r="D11" s="35">
        <v>1</v>
      </c>
      <c r="E11" s="35">
        <v>1</v>
      </c>
      <c r="F11" s="35">
        <v>27</v>
      </c>
      <c r="G11" s="35">
        <v>14</v>
      </c>
      <c r="H11" s="35">
        <v>2</v>
      </c>
      <c r="I11" s="35">
        <v>2</v>
      </c>
      <c r="J11" s="35">
        <v>5</v>
      </c>
      <c r="K11" s="35">
        <v>0</v>
      </c>
      <c r="L11" s="119">
        <v>9</v>
      </c>
      <c r="M11" s="35">
        <v>16</v>
      </c>
      <c r="N11" s="35">
        <v>0</v>
      </c>
      <c r="O11" s="35">
        <v>0</v>
      </c>
      <c r="P11" s="35">
        <v>8</v>
      </c>
      <c r="Q11" s="35">
        <v>4</v>
      </c>
      <c r="R11" s="63">
        <v>6</v>
      </c>
      <c r="S11" s="63">
        <v>11</v>
      </c>
      <c r="T11" s="35">
        <v>0</v>
      </c>
      <c r="U11" s="116">
        <v>0</v>
      </c>
      <c r="V11" s="104">
        <f t="shared" si="0"/>
        <v>74</v>
      </c>
      <c r="W11" s="116">
        <f t="shared" si="1"/>
        <v>66</v>
      </c>
      <c r="X11" s="104">
        <f t="shared" si="2"/>
        <v>58</v>
      </c>
      <c r="Y11" s="105">
        <f t="shared" si="3"/>
        <v>59</v>
      </c>
    </row>
    <row r="12" spans="1:25" ht="12" customHeight="1" x14ac:dyDescent="0.2">
      <c r="A12" s="94">
        <v>7</v>
      </c>
      <c r="B12" s="34">
        <v>10</v>
      </c>
      <c r="C12" s="34">
        <v>22</v>
      </c>
      <c r="D12" s="34">
        <v>0</v>
      </c>
      <c r="E12" s="34">
        <v>0</v>
      </c>
      <c r="F12" s="34">
        <v>24</v>
      </c>
      <c r="G12" s="34">
        <v>21</v>
      </c>
      <c r="H12" s="34">
        <v>0</v>
      </c>
      <c r="I12" s="34">
        <v>2</v>
      </c>
      <c r="J12" s="34">
        <v>4</v>
      </c>
      <c r="K12" s="34">
        <v>0</v>
      </c>
      <c r="L12" s="118">
        <v>8</v>
      </c>
      <c r="M12" s="34">
        <v>18</v>
      </c>
      <c r="N12" s="34">
        <v>0</v>
      </c>
      <c r="O12" s="34">
        <v>0</v>
      </c>
      <c r="P12" s="34">
        <v>8</v>
      </c>
      <c r="Q12" s="34">
        <v>2</v>
      </c>
      <c r="R12" s="33">
        <v>4</v>
      </c>
      <c r="S12" s="33">
        <v>10</v>
      </c>
      <c r="T12" s="34">
        <v>0</v>
      </c>
      <c r="U12" s="115">
        <v>0</v>
      </c>
      <c r="V12" s="102">
        <f t="shared" si="0"/>
        <v>58</v>
      </c>
      <c r="W12" s="115">
        <f t="shared" si="1"/>
        <v>75</v>
      </c>
      <c r="X12" s="102">
        <f t="shared" si="2"/>
        <v>46</v>
      </c>
      <c r="Y12" s="103">
        <f t="shared" si="3"/>
        <v>71</v>
      </c>
    </row>
    <row r="13" spans="1:25" ht="12" customHeight="1" x14ac:dyDescent="0.2">
      <c r="A13" s="92">
        <v>8</v>
      </c>
      <c r="B13" s="34">
        <v>10</v>
      </c>
      <c r="C13" s="34">
        <v>20</v>
      </c>
      <c r="D13" s="34">
        <v>3</v>
      </c>
      <c r="E13" s="34">
        <v>1</v>
      </c>
      <c r="F13" s="34">
        <v>20</v>
      </c>
      <c r="G13" s="34">
        <v>17</v>
      </c>
      <c r="H13" s="34">
        <v>4</v>
      </c>
      <c r="I13" s="34">
        <v>1</v>
      </c>
      <c r="J13" s="34">
        <v>3</v>
      </c>
      <c r="K13" s="34">
        <v>0</v>
      </c>
      <c r="L13" s="118">
        <v>5</v>
      </c>
      <c r="M13" s="34">
        <v>12</v>
      </c>
      <c r="N13" s="34">
        <v>0</v>
      </c>
      <c r="O13" s="34">
        <v>0</v>
      </c>
      <c r="P13" s="34">
        <v>10</v>
      </c>
      <c r="Q13" s="34">
        <v>1</v>
      </c>
      <c r="R13" s="33">
        <v>6</v>
      </c>
      <c r="S13" s="33">
        <v>5</v>
      </c>
      <c r="T13" s="34">
        <v>0</v>
      </c>
      <c r="U13" s="115">
        <v>0</v>
      </c>
      <c r="V13" s="102">
        <f t="shared" si="0"/>
        <v>61</v>
      </c>
      <c r="W13" s="115">
        <f t="shared" si="1"/>
        <v>57</v>
      </c>
      <c r="X13" s="102">
        <f t="shared" si="2"/>
        <v>41</v>
      </c>
      <c r="Y13" s="103">
        <f t="shared" si="3"/>
        <v>54</v>
      </c>
    </row>
    <row r="14" spans="1:25" ht="12" customHeight="1" x14ac:dyDescent="0.2">
      <c r="A14" s="93">
        <v>9</v>
      </c>
      <c r="B14" s="35">
        <v>16</v>
      </c>
      <c r="C14" s="35">
        <v>48</v>
      </c>
      <c r="D14" s="35">
        <v>4</v>
      </c>
      <c r="E14" s="35">
        <v>3</v>
      </c>
      <c r="F14" s="35">
        <v>22</v>
      </c>
      <c r="G14" s="35">
        <v>44</v>
      </c>
      <c r="H14" s="35">
        <v>6</v>
      </c>
      <c r="I14" s="35">
        <v>6</v>
      </c>
      <c r="J14" s="35">
        <v>5</v>
      </c>
      <c r="K14" s="35">
        <v>2</v>
      </c>
      <c r="L14" s="119">
        <v>7</v>
      </c>
      <c r="M14" s="35">
        <v>32</v>
      </c>
      <c r="N14" s="35">
        <v>0</v>
      </c>
      <c r="O14" s="35">
        <v>2</v>
      </c>
      <c r="P14" s="35">
        <v>3</v>
      </c>
      <c r="Q14" s="35">
        <v>2</v>
      </c>
      <c r="R14" s="63">
        <v>4</v>
      </c>
      <c r="S14" s="63">
        <v>16</v>
      </c>
      <c r="T14" s="35">
        <v>0</v>
      </c>
      <c r="U14" s="116">
        <v>0</v>
      </c>
      <c r="V14" s="104">
        <f t="shared" si="0"/>
        <v>67</v>
      </c>
      <c r="W14" s="116">
        <f t="shared" si="1"/>
        <v>155</v>
      </c>
      <c r="X14" s="104">
        <f t="shared" si="2"/>
        <v>49</v>
      </c>
      <c r="Y14" s="105">
        <f t="shared" si="3"/>
        <v>140</v>
      </c>
    </row>
    <row r="15" spans="1:25" ht="12" customHeight="1" x14ac:dyDescent="0.2">
      <c r="A15" s="94">
        <v>10</v>
      </c>
      <c r="B15" s="36">
        <v>14</v>
      </c>
      <c r="C15" s="36">
        <v>55</v>
      </c>
      <c r="D15" s="34">
        <v>0</v>
      </c>
      <c r="E15" s="34">
        <v>0</v>
      </c>
      <c r="F15" s="34">
        <v>24</v>
      </c>
      <c r="G15" s="34">
        <v>50</v>
      </c>
      <c r="H15" s="34">
        <v>1</v>
      </c>
      <c r="I15" s="34">
        <v>0</v>
      </c>
      <c r="J15" s="34">
        <v>5</v>
      </c>
      <c r="K15" s="34">
        <v>0</v>
      </c>
      <c r="L15" s="118">
        <v>9</v>
      </c>
      <c r="M15" s="34">
        <v>46</v>
      </c>
      <c r="N15" s="34">
        <v>0</v>
      </c>
      <c r="O15" s="34">
        <v>0</v>
      </c>
      <c r="P15" s="34">
        <v>5</v>
      </c>
      <c r="Q15" s="34">
        <v>2</v>
      </c>
      <c r="R15" s="74">
        <v>3</v>
      </c>
      <c r="S15" s="33">
        <v>16</v>
      </c>
      <c r="T15" s="34">
        <v>0</v>
      </c>
      <c r="U15" s="115">
        <v>0</v>
      </c>
      <c r="V15" s="106">
        <f t="shared" si="0"/>
        <v>61</v>
      </c>
      <c r="W15" s="117">
        <f t="shared" si="1"/>
        <v>169</v>
      </c>
      <c r="X15" s="106">
        <f t="shared" si="2"/>
        <v>50</v>
      </c>
      <c r="Y15" s="107">
        <f t="shared" si="3"/>
        <v>167</v>
      </c>
    </row>
    <row r="16" spans="1:25" ht="12" customHeight="1" x14ac:dyDescent="0.2">
      <c r="A16" s="92">
        <v>11</v>
      </c>
      <c r="B16" s="34">
        <v>8</v>
      </c>
      <c r="C16" s="34">
        <v>23</v>
      </c>
      <c r="D16" s="34">
        <v>0</v>
      </c>
      <c r="E16" s="34">
        <v>0</v>
      </c>
      <c r="F16" s="34">
        <v>23</v>
      </c>
      <c r="G16" s="34">
        <v>22</v>
      </c>
      <c r="H16" s="34">
        <v>0</v>
      </c>
      <c r="I16" s="34">
        <v>1</v>
      </c>
      <c r="J16" s="34">
        <v>3</v>
      </c>
      <c r="K16" s="34">
        <v>2</v>
      </c>
      <c r="L16" s="118">
        <v>6</v>
      </c>
      <c r="M16" s="34">
        <v>20</v>
      </c>
      <c r="N16" s="34">
        <v>0</v>
      </c>
      <c r="O16" s="34">
        <v>1</v>
      </c>
      <c r="P16" s="34">
        <v>4</v>
      </c>
      <c r="Q16" s="34">
        <v>2</v>
      </c>
      <c r="R16" s="34">
        <v>0</v>
      </c>
      <c r="S16" s="212">
        <v>5</v>
      </c>
      <c r="T16" s="34">
        <v>0</v>
      </c>
      <c r="U16" s="115">
        <v>0</v>
      </c>
      <c r="V16" s="102">
        <f t="shared" si="0"/>
        <v>44</v>
      </c>
      <c r="W16" s="115">
        <f t="shared" si="1"/>
        <v>76</v>
      </c>
      <c r="X16" s="102">
        <f t="shared" si="2"/>
        <v>37</v>
      </c>
      <c r="Y16" s="103">
        <f t="shared" si="3"/>
        <v>70</v>
      </c>
    </row>
    <row r="17" spans="1:25" ht="12" customHeight="1" x14ac:dyDescent="0.2">
      <c r="A17" s="93">
        <v>12</v>
      </c>
      <c r="B17" s="35">
        <v>9</v>
      </c>
      <c r="C17" s="35">
        <v>20</v>
      </c>
      <c r="D17" s="35">
        <v>0</v>
      </c>
      <c r="E17" s="35">
        <v>0</v>
      </c>
      <c r="F17" s="35">
        <v>20</v>
      </c>
      <c r="G17" s="35">
        <v>17</v>
      </c>
      <c r="H17" s="35">
        <v>1</v>
      </c>
      <c r="I17" s="35">
        <v>1</v>
      </c>
      <c r="J17" s="35">
        <v>3</v>
      </c>
      <c r="K17" s="35">
        <v>0</v>
      </c>
      <c r="L17" s="119">
        <v>3</v>
      </c>
      <c r="M17" s="35">
        <v>11</v>
      </c>
      <c r="N17" s="35">
        <v>0</v>
      </c>
      <c r="O17" s="35">
        <v>0</v>
      </c>
      <c r="P17" s="35">
        <v>4</v>
      </c>
      <c r="Q17" s="35">
        <v>2</v>
      </c>
      <c r="R17" s="35">
        <v>0</v>
      </c>
      <c r="S17" s="211">
        <v>3</v>
      </c>
      <c r="T17" s="35">
        <v>0</v>
      </c>
      <c r="U17" s="116">
        <v>0</v>
      </c>
      <c r="V17" s="104">
        <f t="shared" si="0"/>
        <v>40</v>
      </c>
      <c r="W17" s="116">
        <f t="shared" si="1"/>
        <v>54</v>
      </c>
      <c r="X17" s="104">
        <f t="shared" si="2"/>
        <v>32</v>
      </c>
      <c r="Y17" s="105">
        <f t="shared" si="3"/>
        <v>51</v>
      </c>
    </row>
    <row r="18" spans="1:25" ht="12" customHeight="1" x14ac:dyDescent="0.2">
      <c r="A18" s="94">
        <v>13</v>
      </c>
      <c r="B18" s="36">
        <v>9</v>
      </c>
      <c r="C18" s="36">
        <v>9</v>
      </c>
      <c r="D18" s="34">
        <v>0</v>
      </c>
      <c r="E18" s="34">
        <v>0</v>
      </c>
      <c r="F18" s="34">
        <v>22</v>
      </c>
      <c r="G18" s="34">
        <v>9</v>
      </c>
      <c r="H18" s="34">
        <v>0</v>
      </c>
      <c r="I18" s="34">
        <v>0</v>
      </c>
      <c r="J18" s="34">
        <v>3</v>
      </c>
      <c r="K18" s="34">
        <v>0</v>
      </c>
      <c r="L18" s="118">
        <v>10</v>
      </c>
      <c r="M18" s="34">
        <v>7</v>
      </c>
      <c r="N18" s="34">
        <v>0</v>
      </c>
      <c r="O18" s="34">
        <v>0</v>
      </c>
      <c r="P18" s="34">
        <v>3</v>
      </c>
      <c r="Q18" s="34">
        <v>1</v>
      </c>
      <c r="R18" s="33">
        <v>2</v>
      </c>
      <c r="S18" s="34">
        <v>0</v>
      </c>
      <c r="T18" s="34">
        <v>0</v>
      </c>
      <c r="U18" s="115">
        <v>0</v>
      </c>
      <c r="V18" s="106">
        <f t="shared" si="0"/>
        <v>49</v>
      </c>
      <c r="W18" s="117">
        <f t="shared" si="1"/>
        <v>26</v>
      </c>
      <c r="X18" s="106">
        <f t="shared" si="2"/>
        <v>43</v>
      </c>
      <c r="Y18" s="107">
        <f t="shared" si="3"/>
        <v>25</v>
      </c>
    </row>
    <row r="19" spans="1:25" ht="12" customHeight="1" x14ac:dyDescent="0.2">
      <c r="A19" s="92">
        <v>14</v>
      </c>
      <c r="B19" s="34">
        <v>8</v>
      </c>
      <c r="C19" s="34">
        <v>15</v>
      </c>
      <c r="D19" s="34">
        <v>0</v>
      </c>
      <c r="E19" s="34">
        <v>0</v>
      </c>
      <c r="F19" s="34">
        <v>22</v>
      </c>
      <c r="G19" s="34">
        <v>13</v>
      </c>
      <c r="H19" s="34">
        <v>1</v>
      </c>
      <c r="I19" s="34">
        <v>5</v>
      </c>
      <c r="J19" s="34">
        <v>3</v>
      </c>
      <c r="K19" s="34">
        <v>0</v>
      </c>
      <c r="L19" s="118">
        <v>5</v>
      </c>
      <c r="M19" s="34">
        <v>7</v>
      </c>
      <c r="N19" s="34">
        <v>0</v>
      </c>
      <c r="O19" s="34">
        <v>0</v>
      </c>
      <c r="P19" s="34">
        <v>7</v>
      </c>
      <c r="Q19" s="34">
        <v>2</v>
      </c>
      <c r="R19" s="34">
        <v>0</v>
      </c>
      <c r="S19" s="34">
        <v>0</v>
      </c>
      <c r="T19" s="34">
        <v>0</v>
      </c>
      <c r="U19" s="115">
        <v>0</v>
      </c>
      <c r="V19" s="102">
        <f t="shared" si="0"/>
        <v>46</v>
      </c>
      <c r="W19" s="115">
        <f t="shared" si="1"/>
        <v>42</v>
      </c>
      <c r="X19" s="102">
        <f t="shared" si="2"/>
        <v>35</v>
      </c>
      <c r="Y19" s="103">
        <f t="shared" si="3"/>
        <v>35</v>
      </c>
    </row>
    <row r="20" spans="1:25" ht="12" customHeight="1" x14ac:dyDescent="0.2">
      <c r="A20" s="93">
        <v>15</v>
      </c>
      <c r="B20" s="35">
        <v>8</v>
      </c>
      <c r="C20" s="35">
        <v>21</v>
      </c>
      <c r="D20" s="35">
        <v>2</v>
      </c>
      <c r="E20" s="35">
        <v>2</v>
      </c>
      <c r="F20" s="35">
        <v>21</v>
      </c>
      <c r="G20" s="35">
        <v>20</v>
      </c>
      <c r="H20" s="35">
        <v>2</v>
      </c>
      <c r="I20" s="35">
        <v>3</v>
      </c>
      <c r="J20" s="35">
        <v>2</v>
      </c>
      <c r="K20" s="35">
        <v>0</v>
      </c>
      <c r="L20" s="119">
        <v>8</v>
      </c>
      <c r="M20" s="35">
        <v>16</v>
      </c>
      <c r="N20" s="35">
        <v>0</v>
      </c>
      <c r="O20" s="35">
        <v>1</v>
      </c>
      <c r="P20" s="35">
        <v>3</v>
      </c>
      <c r="Q20" s="35">
        <v>1</v>
      </c>
      <c r="R20" s="35">
        <v>2</v>
      </c>
      <c r="S20" s="211">
        <v>5</v>
      </c>
      <c r="T20" s="35">
        <v>0</v>
      </c>
      <c r="U20" s="116">
        <v>0</v>
      </c>
      <c r="V20" s="104">
        <f t="shared" si="0"/>
        <v>48</v>
      </c>
      <c r="W20" s="116">
        <f t="shared" si="1"/>
        <v>69</v>
      </c>
      <c r="X20" s="104">
        <f t="shared" si="2"/>
        <v>39</v>
      </c>
      <c r="Y20" s="105">
        <f t="shared" si="3"/>
        <v>62</v>
      </c>
    </row>
    <row r="21" spans="1:25" ht="12" customHeight="1" x14ac:dyDescent="0.2">
      <c r="A21" s="94">
        <v>16</v>
      </c>
      <c r="B21" s="36">
        <v>9</v>
      </c>
      <c r="C21" s="36">
        <v>15</v>
      </c>
      <c r="D21" s="36">
        <v>1</v>
      </c>
      <c r="E21" s="34">
        <v>0</v>
      </c>
      <c r="F21" s="34">
        <v>21</v>
      </c>
      <c r="G21" s="34">
        <v>12</v>
      </c>
      <c r="H21" s="34">
        <v>2</v>
      </c>
      <c r="I21" s="36">
        <v>2</v>
      </c>
      <c r="J21" s="118">
        <v>2</v>
      </c>
      <c r="K21" s="34">
        <v>0</v>
      </c>
      <c r="L21" s="118">
        <v>2</v>
      </c>
      <c r="M21" s="34">
        <v>10</v>
      </c>
      <c r="N21" s="34">
        <v>0</v>
      </c>
      <c r="O21" s="34">
        <v>0</v>
      </c>
      <c r="P21" s="34">
        <v>3</v>
      </c>
      <c r="Q21" s="34">
        <v>0</v>
      </c>
      <c r="R21" s="34">
        <v>0</v>
      </c>
      <c r="S21" s="212">
        <v>2</v>
      </c>
      <c r="T21" s="34">
        <v>0</v>
      </c>
      <c r="U21" s="115">
        <v>0</v>
      </c>
      <c r="V21" s="106">
        <f t="shared" si="0"/>
        <v>40</v>
      </c>
      <c r="W21" s="117">
        <f t="shared" si="1"/>
        <v>41</v>
      </c>
      <c r="X21" s="106">
        <f t="shared" si="2"/>
        <v>32</v>
      </c>
      <c r="Y21" s="107">
        <f t="shared" si="3"/>
        <v>39</v>
      </c>
    </row>
    <row r="22" spans="1:25" ht="12" customHeight="1" x14ac:dyDescent="0.2">
      <c r="A22" s="92">
        <v>17</v>
      </c>
      <c r="B22" s="34">
        <v>9</v>
      </c>
      <c r="C22" s="34">
        <v>24</v>
      </c>
      <c r="D22" s="34">
        <v>2</v>
      </c>
      <c r="E22" s="34">
        <v>0</v>
      </c>
      <c r="F22" s="34">
        <v>23</v>
      </c>
      <c r="G22" s="34">
        <v>21</v>
      </c>
      <c r="H22" s="34">
        <v>3</v>
      </c>
      <c r="I22" s="34">
        <v>0</v>
      </c>
      <c r="J22" s="118">
        <v>4</v>
      </c>
      <c r="K22" s="34">
        <v>1</v>
      </c>
      <c r="L22" s="118">
        <v>7</v>
      </c>
      <c r="M22" s="34">
        <v>16</v>
      </c>
      <c r="N22" s="34">
        <v>0</v>
      </c>
      <c r="O22" s="34">
        <v>0</v>
      </c>
      <c r="P22" s="34">
        <v>5</v>
      </c>
      <c r="Q22" s="34">
        <v>0</v>
      </c>
      <c r="R22" s="33">
        <v>1</v>
      </c>
      <c r="S22" s="33">
        <v>3</v>
      </c>
      <c r="T22" s="34">
        <v>0</v>
      </c>
      <c r="U22" s="115">
        <v>0</v>
      </c>
      <c r="V22" s="102">
        <f t="shared" si="0"/>
        <v>54</v>
      </c>
      <c r="W22" s="115">
        <f t="shared" si="1"/>
        <v>65</v>
      </c>
      <c r="X22" s="102">
        <f t="shared" si="2"/>
        <v>40</v>
      </c>
      <c r="Y22" s="103">
        <f t="shared" si="3"/>
        <v>64</v>
      </c>
    </row>
    <row r="23" spans="1:25" ht="12" customHeight="1" x14ac:dyDescent="0.2">
      <c r="A23" s="93">
        <v>18</v>
      </c>
      <c r="B23" s="35">
        <v>11</v>
      </c>
      <c r="C23" s="35">
        <v>21</v>
      </c>
      <c r="D23" s="35">
        <v>4</v>
      </c>
      <c r="E23" s="35">
        <v>0</v>
      </c>
      <c r="F23" s="35">
        <v>20</v>
      </c>
      <c r="G23" s="35">
        <v>19</v>
      </c>
      <c r="H23" s="35">
        <v>4</v>
      </c>
      <c r="I23" s="35">
        <v>0</v>
      </c>
      <c r="J23" s="119">
        <v>4</v>
      </c>
      <c r="K23" s="35">
        <v>0</v>
      </c>
      <c r="L23" s="119">
        <v>8</v>
      </c>
      <c r="M23" s="35">
        <v>14</v>
      </c>
      <c r="N23" s="35">
        <v>0</v>
      </c>
      <c r="O23" s="35">
        <v>0</v>
      </c>
      <c r="P23" s="35">
        <v>4</v>
      </c>
      <c r="Q23" s="35">
        <v>2</v>
      </c>
      <c r="R23" s="63">
        <v>3</v>
      </c>
      <c r="S23" s="63">
        <v>3</v>
      </c>
      <c r="T23" s="35">
        <v>0</v>
      </c>
      <c r="U23" s="116">
        <v>0</v>
      </c>
      <c r="V23" s="104">
        <f t="shared" si="0"/>
        <v>58</v>
      </c>
      <c r="W23" s="116">
        <f t="shared" si="1"/>
        <v>59</v>
      </c>
      <c r="X23" s="104">
        <f t="shared" si="2"/>
        <v>42</v>
      </c>
      <c r="Y23" s="105">
        <f t="shared" si="3"/>
        <v>57</v>
      </c>
    </row>
    <row r="24" spans="1:25" ht="12" customHeight="1" x14ac:dyDescent="0.2">
      <c r="A24" s="94">
        <v>19</v>
      </c>
      <c r="B24" s="36">
        <v>17</v>
      </c>
      <c r="C24" s="36">
        <v>10</v>
      </c>
      <c r="D24" s="36">
        <v>2</v>
      </c>
      <c r="E24" s="34">
        <v>0</v>
      </c>
      <c r="F24" s="34">
        <v>24</v>
      </c>
      <c r="G24" s="34">
        <v>9</v>
      </c>
      <c r="H24" s="34">
        <v>2</v>
      </c>
      <c r="I24" s="34">
        <v>0</v>
      </c>
      <c r="J24" s="118">
        <v>4</v>
      </c>
      <c r="K24" s="34">
        <v>1</v>
      </c>
      <c r="L24" s="118">
        <v>5</v>
      </c>
      <c r="M24" s="34">
        <v>9</v>
      </c>
      <c r="N24" s="34">
        <v>0</v>
      </c>
      <c r="O24" s="34">
        <v>0</v>
      </c>
      <c r="P24" s="34">
        <v>5</v>
      </c>
      <c r="Q24" s="34">
        <v>3</v>
      </c>
      <c r="R24" s="34">
        <v>0</v>
      </c>
      <c r="S24" s="33">
        <v>2</v>
      </c>
      <c r="T24" s="34">
        <v>0</v>
      </c>
      <c r="U24" s="115">
        <v>0</v>
      </c>
      <c r="V24" s="106">
        <f t="shared" si="0"/>
        <v>59</v>
      </c>
      <c r="W24" s="117">
        <f t="shared" si="1"/>
        <v>34</v>
      </c>
      <c r="X24" s="106">
        <f t="shared" si="2"/>
        <v>46</v>
      </c>
      <c r="Y24" s="107">
        <f t="shared" si="3"/>
        <v>30</v>
      </c>
    </row>
    <row r="25" spans="1:25" ht="12" customHeight="1" x14ac:dyDescent="0.2">
      <c r="A25" s="92">
        <v>20</v>
      </c>
      <c r="B25" s="34">
        <v>15</v>
      </c>
      <c r="C25" s="34">
        <v>17</v>
      </c>
      <c r="D25" s="34">
        <v>0</v>
      </c>
      <c r="E25" s="34">
        <v>0</v>
      </c>
      <c r="F25" s="34">
        <v>22</v>
      </c>
      <c r="G25" s="34">
        <v>17</v>
      </c>
      <c r="H25" s="34">
        <v>1</v>
      </c>
      <c r="I25" s="34">
        <v>0</v>
      </c>
      <c r="J25" s="34">
        <v>4</v>
      </c>
      <c r="K25" s="34">
        <v>0</v>
      </c>
      <c r="L25" s="34">
        <v>3</v>
      </c>
      <c r="M25" s="34">
        <v>11</v>
      </c>
      <c r="N25" s="34">
        <v>0</v>
      </c>
      <c r="O25" s="34">
        <v>0</v>
      </c>
      <c r="P25" s="34">
        <v>5</v>
      </c>
      <c r="Q25" s="34">
        <v>1</v>
      </c>
      <c r="R25" s="33">
        <v>1</v>
      </c>
      <c r="S25" s="33">
        <v>4</v>
      </c>
      <c r="T25" s="34">
        <v>0</v>
      </c>
      <c r="U25" s="115">
        <v>0</v>
      </c>
      <c r="V25" s="102">
        <f t="shared" si="0"/>
        <v>51</v>
      </c>
      <c r="W25" s="115">
        <f t="shared" si="1"/>
        <v>50</v>
      </c>
      <c r="X25" s="102">
        <f t="shared" si="2"/>
        <v>41</v>
      </c>
      <c r="Y25" s="103">
        <f t="shared" si="3"/>
        <v>49</v>
      </c>
    </row>
    <row r="26" spans="1:25" ht="12" customHeight="1" x14ac:dyDescent="0.2">
      <c r="A26" s="93">
        <v>21</v>
      </c>
      <c r="B26" s="35">
        <v>16</v>
      </c>
      <c r="C26" s="35">
        <v>7</v>
      </c>
      <c r="D26" s="35">
        <v>1</v>
      </c>
      <c r="E26" s="35">
        <v>0</v>
      </c>
      <c r="F26" s="35">
        <v>15</v>
      </c>
      <c r="G26" s="35">
        <v>6</v>
      </c>
      <c r="H26" s="35">
        <v>1</v>
      </c>
      <c r="I26" s="35">
        <v>0</v>
      </c>
      <c r="J26" s="35">
        <v>4</v>
      </c>
      <c r="K26" s="35">
        <v>0</v>
      </c>
      <c r="L26" s="35">
        <v>7</v>
      </c>
      <c r="M26" s="35">
        <v>6</v>
      </c>
      <c r="N26" s="35">
        <v>0</v>
      </c>
      <c r="O26" s="35">
        <v>0</v>
      </c>
      <c r="P26" s="35">
        <v>7</v>
      </c>
      <c r="Q26" s="35">
        <v>1</v>
      </c>
      <c r="R26" s="34">
        <v>1</v>
      </c>
      <c r="S26" s="63">
        <v>1</v>
      </c>
      <c r="T26" s="34">
        <v>0</v>
      </c>
      <c r="U26" s="115">
        <v>0</v>
      </c>
      <c r="V26" s="104">
        <f t="shared" si="0"/>
        <v>52</v>
      </c>
      <c r="W26" s="116">
        <f t="shared" si="1"/>
        <v>21</v>
      </c>
      <c r="X26" s="104">
        <f t="shared" si="2"/>
        <v>39</v>
      </c>
      <c r="Y26" s="105">
        <f t="shared" si="3"/>
        <v>20</v>
      </c>
    </row>
    <row r="27" spans="1:25" ht="12" customHeight="1" thickBot="1" x14ac:dyDescent="0.25">
      <c r="A27" s="95" t="s">
        <v>17</v>
      </c>
      <c r="B27" s="191">
        <f t="shared" ref="B27:S27" si="4">SUM(B6:B26)</f>
        <v>250</v>
      </c>
      <c r="C27" s="28">
        <f t="shared" si="4"/>
        <v>482</v>
      </c>
      <c r="D27" s="28">
        <f t="shared" si="4"/>
        <v>22</v>
      </c>
      <c r="E27" s="28">
        <f t="shared" si="4"/>
        <v>12</v>
      </c>
      <c r="F27" s="28">
        <f t="shared" si="4"/>
        <v>457</v>
      </c>
      <c r="G27" s="28">
        <f t="shared" si="4"/>
        <v>424</v>
      </c>
      <c r="H27" s="28">
        <f t="shared" si="4"/>
        <v>37</v>
      </c>
      <c r="I27" s="28">
        <f t="shared" si="4"/>
        <v>33</v>
      </c>
      <c r="J27" s="191">
        <f t="shared" si="4"/>
        <v>83</v>
      </c>
      <c r="K27" s="191">
        <f t="shared" si="4"/>
        <v>7</v>
      </c>
      <c r="L27" s="28">
        <f t="shared" si="4"/>
        <v>150</v>
      </c>
      <c r="M27" s="28">
        <f t="shared" si="4"/>
        <v>340</v>
      </c>
      <c r="N27" s="28">
        <f t="shared" si="4"/>
        <v>0</v>
      </c>
      <c r="O27" s="28">
        <f t="shared" si="4"/>
        <v>7</v>
      </c>
      <c r="P27" s="191">
        <f t="shared" si="4"/>
        <v>152</v>
      </c>
      <c r="Q27" s="191">
        <f t="shared" si="4"/>
        <v>39</v>
      </c>
      <c r="R27" s="28">
        <f t="shared" si="4"/>
        <v>62</v>
      </c>
      <c r="S27" s="28">
        <f t="shared" si="4"/>
        <v>186</v>
      </c>
      <c r="T27" s="191">
        <f>SUM(T6:T26)</f>
        <v>0</v>
      </c>
      <c r="U27" s="192">
        <f>SUM(U6:U26)</f>
        <v>0</v>
      </c>
      <c r="V27" s="195">
        <f t="shared" si="0"/>
        <v>1213</v>
      </c>
      <c r="W27" s="192">
        <f t="shared" si="1"/>
        <v>1530</v>
      </c>
      <c r="X27" s="195">
        <f t="shared" si="2"/>
        <v>919</v>
      </c>
      <c r="Y27" s="193">
        <f t="shared" si="3"/>
        <v>1432</v>
      </c>
    </row>
    <row r="28" spans="1:25" ht="12" customHeight="1" x14ac:dyDescent="0.2">
      <c r="A28" s="97" t="s">
        <v>18</v>
      </c>
      <c r="B28" s="37">
        <v>3</v>
      </c>
      <c r="C28" s="34">
        <v>0</v>
      </c>
      <c r="D28" s="37">
        <v>1</v>
      </c>
      <c r="E28" s="34">
        <v>0</v>
      </c>
      <c r="F28" s="37">
        <v>3</v>
      </c>
      <c r="G28" s="34">
        <v>0</v>
      </c>
      <c r="H28" s="34">
        <v>1</v>
      </c>
      <c r="I28" s="34">
        <v>0</v>
      </c>
      <c r="J28" s="34">
        <v>0</v>
      </c>
      <c r="K28" s="34">
        <v>0</v>
      </c>
      <c r="L28" s="37">
        <v>7</v>
      </c>
      <c r="M28" s="34">
        <v>0</v>
      </c>
      <c r="N28" s="34">
        <v>0</v>
      </c>
      <c r="O28" s="34">
        <v>0</v>
      </c>
      <c r="P28" s="37">
        <v>3</v>
      </c>
      <c r="Q28" s="34">
        <v>0</v>
      </c>
      <c r="R28" s="184">
        <v>12</v>
      </c>
      <c r="S28" s="34">
        <v>0</v>
      </c>
      <c r="T28" s="184">
        <v>0</v>
      </c>
      <c r="U28" s="196">
        <v>0</v>
      </c>
      <c r="V28" s="189">
        <f t="shared" si="0"/>
        <v>30</v>
      </c>
      <c r="W28" s="187">
        <f t="shared" si="1"/>
        <v>0</v>
      </c>
      <c r="X28" s="189">
        <f t="shared" si="2"/>
        <v>25</v>
      </c>
      <c r="Y28" s="188">
        <f t="shared" si="3"/>
        <v>0</v>
      </c>
    </row>
    <row r="29" spans="1:25" ht="12" customHeight="1" thickBot="1" x14ac:dyDescent="0.25">
      <c r="A29" s="95" t="s">
        <v>19</v>
      </c>
      <c r="B29" s="28">
        <f t="shared" ref="B29:S29" si="5">SUM(B27:B28)</f>
        <v>253</v>
      </c>
      <c r="C29" s="28">
        <f t="shared" si="5"/>
        <v>482</v>
      </c>
      <c r="D29" s="28">
        <f t="shared" si="5"/>
        <v>23</v>
      </c>
      <c r="E29" s="28">
        <f t="shared" si="5"/>
        <v>12</v>
      </c>
      <c r="F29" s="28">
        <f t="shared" si="5"/>
        <v>460</v>
      </c>
      <c r="G29" s="28">
        <f t="shared" si="5"/>
        <v>424</v>
      </c>
      <c r="H29" s="28">
        <f t="shared" si="5"/>
        <v>38</v>
      </c>
      <c r="I29" s="28">
        <f t="shared" si="5"/>
        <v>33</v>
      </c>
      <c r="J29" s="28">
        <f t="shared" si="5"/>
        <v>83</v>
      </c>
      <c r="K29" s="28">
        <f t="shared" si="5"/>
        <v>7</v>
      </c>
      <c r="L29" s="28">
        <f t="shared" si="5"/>
        <v>157</v>
      </c>
      <c r="M29" s="28">
        <f t="shared" si="5"/>
        <v>340</v>
      </c>
      <c r="N29" s="28">
        <f t="shared" si="5"/>
        <v>0</v>
      </c>
      <c r="O29" s="28">
        <f t="shared" si="5"/>
        <v>7</v>
      </c>
      <c r="P29" s="28">
        <f t="shared" si="5"/>
        <v>155</v>
      </c>
      <c r="Q29" s="28">
        <f t="shared" si="5"/>
        <v>39</v>
      </c>
      <c r="R29" s="28">
        <f t="shared" si="5"/>
        <v>74</v>
      </c>
      <c r="S29" s="28">
        <f t="shared" si="5"/>
        <v>186</v>
      </c>
      <c r="T29" s="191">
        <f>SUM(T27:T28)</f>
        <v>0</v>
      </c>
      <c r="U29" s="192">
        <f>SUM(U27:U28)</f>
        <v>0</v>
      </c>
      <c r="V29" s="195">
        <f t="shared" si="0"/>
        <v>1243</v>
      </c>
      <c r="W29" s="192">
        <f t="shared" si="1"/>
        <v>1530</v>
      </c>
      <c r="X29" s="195">
        <f t="shared" si="2"/>
        <v>944</v>
      </c>
      <c r="Y29" s="193">
        <f t="shared" si="3"/>
        <v>1432</v>
      </c>
    </row>
    <row r="30" spans="1:25" ht="12" customHeight="1" x14ac:dyDescent="0.2">
      <c r="A30" s="54" t="s">
        <v>249</v>
      </c>
      <c r="B30" s="19"/>
      <c r="C30" s="19"/>
      <c r="D30" s="19"/>
      <c r="E30" s="19"/>
      <c r="F30" s="19"/>
      <c r="G30" s="19"/>
      <c r="H30" s="19"/>
      <c r="I30" s="19"/>
      <c r="J30" s="19"/>
      <c r="K30" s="19"/>
      <c r="L30" s="19"/>
      <c r="M30" s="19"/>
      <c r="N30" s="19"/>
      <c r="O30" s="19"/>
      <c r="P30" s="19"/>
      <c r="Q30" s="19"/>
      <c r="R30" s="19"/>
      <c r="S30" s="19"/>
      <c r="T30" s="19"/>
      <c r="U30" s="19"/>
      <c r="V30" s="19"/>
      <c r="W30" s="19"/>
      <c r="X30" s="19"/>
      <c r="Y30" s="19"/>
    </row>
    <row r="31" spans="1:25" ht="12" customHeight="1" x14ac:dyDescent="0.2">
      <c r="A31" s="77" t="s">
        <v>296</v>
      </c>
      <c r="D31" s="100"/>
      <c r="O31" s="19"/>
      <c r="P31" s="19"/>
      <c r="Q31" s="19"/>
      <c r="R31" s="19"/>
    </row>
    <row r="32" spans="1:25" ht="12" customHeight="1" x14ac:dyDescent="0.2">
      <c r="B32" s="110"/>
      <c r="C32" s="111"/>
      <c r="D32" s="110"/>
      <c r="E32" s="111"/>
    </row>
    <row r="33" spans="1:25" ht="16.5" customHeight="1" thickBot="1" x14ac:dyDescent="0.35">
      <c r="A33" s="53" t="s">
        <v>299</v>
      </c>
    </row>
    <row r="34" spans="1:25" ht="24.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4"/>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6" t="s">
        <v>10</v>
      </c>
      <c r="V35" s="57" t="s">
        <v>9</v>
      </c>
      <c r="W35" s="124" t="s">
        <v>10</v>
      </c>
      <c r="X35" s="57" t="s">
        <v>9</v>
      </c>
      <c r="Y35" s="56" t="s">
        <v>10</v>
      </c>
    </row>
    <row r="36" spans="1:25" ht="12" customHeight="1" x14ac:dyDescent="0.2">
      <c r="A36" s="92">
        <v>1</v>
      </c>
      <c r="B36" s="34">
        <v>16</v>
      </c>
      <c r="C36" s="34">
        <v>31</v>
      </c>
      <c r="D36" s="34">
        <v>1</v>
      </c>
      <c r="E36" s="34">
        <v>0</v>
      </c>
      <c r="F36" s="34">
        <v>27</v>
      </c>
      <c r="G36" s="34">
        <v>24</v>
      </c>
      <c r="H36" s="34">
        <v>2</v>
      </c>
      <c r="I36" s="34">
        <v>1</v>
      </c>
      <c r="J36" s="34">
        <v>5</v>
      </c>
      <c r="K36" s="34">
        <v>0</v>
      </c>
      <c r="L36" s="34">
        <v>13</v>
      </c>
      <c r="M36" s="34">
        <v>21</v>
      </c>
      <c r="N36" s="34">
        <v>0</v>
      </c>
      <c r="O36" s="34">
        <v>1</v>
      </c>
      <c r="P36" s="34">
        <v>24</v>
      </c>
      <c r="Q36" s="34">
        <v>3</v>
      </c>
      <c r="R36" s="33">
        <v>12</v>
      </c>
      <c r="S36" s="33">
        <v>44</v>
      </c>
      <c r="T36" s="33">
        <v>0</v>
      </c>
      <c r="U36" s="59">
        <v>0</v>
      </c>
      <c r="V36" s="102">
        <f t="shared" ref="V36:V53" si="6">SUM(B36,D36,F36,H36,J36,L36,N36,P36,R36)</f>
        <v>100</v>
      </c>
      <c r="W36" s="115">
        <f t="shared" ref="W36:W53" si="7">SUM(C36,E36,G36,I36,K36,M36,O36,Q36,S36)</f>
        <v>125</v>
      </c>
      <c r="X36" s="102">
        <f t="shared" ref="X36:X53" si="8">SUM(B36,F36,L36,R36)</f>
        <v>68</v>
      </c>
      <c r="Y36" s="103">
        <f t="shared" ref="Y36:Y53" si="9">SUM(C36,G36,M36,S36)</f>
        <v>120</v>
      </c>
    </row>
    <row r="37" spans="1:25" ht="12" customHeight="1" x14ac:dyDescent="0.2">
      <c r="A37" s="92">
        <v>2</v>
      </c>
      <c r="B37" s="34">
        <v>8</v>
      </c>
      <c r="C37" s="34">
        <v>32</v>
      </c>
      <c r="D37" s="34">
        <v>0</v>
      </c>
      <c r="E37" s="34">
        <v>0</v>
      </c>
      <c r="F37" s="34">
        <v>10</v>
      </c>
      <c r="G37" s="34">
        <v>25</v>
      </c>
      <c r="H37" s="34">
        <v>1</v>
      </c>
      <c r="I37" s="34">
        <v>1</v>
      </c>
      <c r="J37" s="34">
        <v>4</v>
      </c>
      <c r="K37" s="34">
        <v>0</v>
      </c>
      <c r="L37" s="34">
        <v>5</v>
      </c>
      <c r="M37" s="34">
        <v>19</v>
      </c>
      <c r="N37" s="34">
        <v>0</v>
      </c>
      <c r="O37" s="34">
        <v>0</v>
      </c>
      <c r="P37" s="34">
        <v>6</v>
      </c>
      <c r="Q37" s="34">
        <v>2</v>
      </c>
      <c r="R37" s="33">
        <v>3</v>
      </c>
      <c r="S37" s="33">
        <v>18</v>
      </c>
      <c r="T37" s="33">
        <v>0</v>
      </c>
      <c r="U37" s="59">
        <v>0</v>
      </c>
      <c r="V37" s="102">
        <f t="shared" si="6"/>
        <v>37</v>
      </c>
      <c r="W37" s="115">
        <f t="shared" si="7"/>
        <v>97</v>
      </c>
      <c r="X37" s="102">
        <f t="shared" si="8"/>
        <v>26</v>
      </c>
      <c r="Y37" s="103">
        <f t="shared" si="9"/>
        <v>94</v>
      </c>
    </row>
    <row r="38" spans="1:25" ht="12" customHeight="1" x14ac:dyDescent="0.2">
      <c r="A38" s="93">
        <v>3</v>
      </c>
      <c r="B38" s="35">
        <v>14</v>
      </c>
      <c r="C38" s="35">
        <v>28</v>
      </c>
      <c r="D38" s="35">
        <v>1</v>
      </c>
      <c r="E38" s="35">
        <v>1</v>
      </c>
      <c r="F38" s="35">
        <v>28</v>
      </c>
      <c r="G38" s="35">
        <v>25</v>
      </c>
      <c r="H38" s="35">
        <v>1</v>
      </c>
      <c r="I38" s="35">
        <v>3</v>
      </c>
      <c r="J38" s="35">
        <v>8</v>
      </c>
      <c r="K38" s="35">
        <v>0</v>
      </c>
      <c r="L38" s="35">
        <v>13</v>
      </c>
      <c r="M38" s="35">
        <v>23</v>
      </c>
      <c r="N38" s="35">
        <v>0</v>
      </c>
      <c r="O38" s="35">
        <v>1</v>
      </c>
      <c r="P38" s="35">
        <v>21</v>
      </c>
      <c r="Q38" s="35">
        <v>3</v>
      </c>
      <c r="R38" s="63">
        <v>10</v>
      </c>
      <c r="S38" s="63">
        <v>30</v>
      </c>
      <c r="T38" s="63">
        <v>0</v>
      </c>
      <c r="U38" s="64">
        <v>0</v>
      </c>
      <c r="V38" s="104">
        <f t="shared" si="6"/>
        <v>96</v>
      </c>
      <c r="W38" s="116">
        <f t="shared" si="7"/>
        <v>114</v>
      </c>
      <c r="X38" s="104">
        <f t="shared" si="8"/>
        <v>65</v>
      </c>
      <c r="Y38" s="105">
        <f t="shared" si="9"/>
        <v>106</v>
      </c>
    </row>
    <row r="39" spans="1:25" ht="12" customHeight="1" x14ac:dyDescent="0.2">
      <c r="A39" s="94">
        <v>4</v>
      </c>
      <c r="B39" s="36">
        <v>30</v>
      </c>
      <c r="C39" s="36">
        <v>29</v>
      </c>
      <c r="D39" s="36">
        <v>2</v>
      </c>
      <c r="E39" s="36">
        <v>1</v>
      </c>
      <c r="F39" s="36">
        <v>54</v>
      </c>
      <c r="G39" s="36">
        <v>26</v>
      </c>
      <c r="H39" s="36">
        <v>5</v>
      </c>
      <c r="I39" s="36">
        <v>1</v>
      </c>
      <c r="J39" s="36">
        <v>10</v>
      </c>
      <c r="K39" s="34">
        <v>1</v>
      </c>
      <c r="L39" s="36">
        <v>18</v>
      </c>
      <c r="M39" s="36">
        <v>20</v>
      </c>
      <c r="N39" s="34">
        <v>0</v>
      </c>
      <c r="O39" s="34">
        <v>0</v>
      </c>
      <c r="P39" s="36">
        <v>21</v>
      </c>
      <c r="Q39" s="36">
        <v>6</v>
      </c>
      <c r="R39" s="74">
        <v>4</v>
      </c>
      <c r="S39" s="74">
        <v>2</v>
      </c>
      <c r="T39" s="74">
        <v>0</v>
      </c>
      <c r="U39" s="75">
        <v>0</v>
      </c>
      <c r="V39" s="106">
        <f t="shared" si="6"/>
        <v>144</v>
      </c>
      <c r="W39" s="117">
        <f t="shared" si="7"/>
        <v>86</v>
      </c>
      <c r="X39" s="106">
        <f t="shared" si="8"/>
        <v>106</v>
      </c>
      <c r="Y39" s="107">
        <f t="shared" si="9"/>
        <v>77</v>
      </c>
    </row>
    <row r="40" spans="1:25" ht="12" customHeight="1" x14ac:dyDescent="0.2">
      <c r="A40" s="92">
        <v>5</v>
      </c>
      <c r="B40" s="34">
        <v>11</v>
      </c>
      <c r="C40" s="34">
        <v>29</v>
      </c>
      <c r="D40" s="34">
        <v>0</v>
      </c>
      <c r="E40" s="34">
        <v>2</v>
      </c>
      <c r="F40" s="34">
        <v>19</v>
      </c>
      <c r="G40" s="34">
        <v>23</v>
      </c>
      <c r="H40" s="34">
        <v>0</v>
      </c>
      <c r="I40" s="34">
        <v>4</v>
      </c>
      <c r="J40" s="34">
        <v>5</v>
      </c>
      <c r="K40" s="34">
        <v>0</v>
      </c>
      <c r="L40" s="34">
        <v>9</v>
      </c>
      <c r="M40" s="34">
        <v>18</v>
      </c>
      <c r="N40" s="34">
        <v>0</v>
      </c>
      <c r="O40" s="34">
        <v>1</v>
      </c>
      <c r="P40" s="34">
        <v>10</v>
      </c>
      <c r="Q40" s="34">
        <v>4</v>
      </c>
      <c r="R40" s="33">
        <v>3</v>
      </c>
      <c r="S40" s="33">
        <v>18</v>
      </c>
      <c r="T40" s="33">
        <v>0</v>
      </c>
      <c r="U40" s="59">
        <v>0</v>
      </c>
      <c r="V40" s="102">
        <f t="shared" si="6"/>
        <v>57</v>
      </c>
      <c r="W40" s="115">
        <f t="shared" si="7"/>
        <v>99</v>
      </c>
      <c r="X40" s="102">
        <f t="shared" si="8"/>
        <v>42</v>
      </c>
      <c r="Y40" s="103">
        <f t="shared" si="9"/>
        <v>88</v>
      </c>
    </row>
    <row r="41" spans="1:25" ht="12" customHeight="1" x14ac:dyDescent="0.2">
      <c r="A41" s="93">
        <v>6</v>
      </c>
      <c r="B41" s="35">
        <v>10</v>
      </c>
      <c r="C41" s="35">
        <v>26</v>
      </c>
      <c r="D41" s="35">
        <v>2</v>
      </c>
      <c r="E41" s="35">
        <v>1</v>
      </c>
      <c r="F41" s="35">
        <v>20</v>
      </c>
      <c r="G41" s="35">
        <v>24</v>
      </c>
      <c r="H41" s="35">
        <v>2</v>
      </c>
      <c r="I41" s="35">
        <v>3</v>
      </c>
      <c r="J41" s="35">
        <v>3</v>
      </c>
      <c r="K41" s="35">
        <v>0</v>
      </c>
      <c r="L41" s="35">
        <v>9</v>
      </c>
      <c r="M41" s="35">
        <v>21</v>
      </c>
      <c r="N41" s="35">
        <v>0</v>
      </c>
      <c r="O41" s="35">
        <v>0</v>
      </c>
      <c r="P41" s="35">
        <v>6</v>
      </c>
      <c r="Q41" s="35">
        <v>2</v>
      </c>
      <c r="R41" s="63">
        <v>5</v>
      </c>
      <c r="S41" s="63">
        <v>7</v>
      </c>
      <c r="T41" s="63">
        <v>0</v>
      </c>
      <c r="U41" s="64">
        <v>0</v>
      </c>
      <c r="V41" s="104">
        <f t="shared" si="6"/>
        <v>57</v>
      </c>
      <c r="W41" s="116">
        <f t="shared" si="7"/>
        <v>84</v>
      </c>
      <c r="X41" s="104">
        <f t="shared" si="8"/>
        <v>44</v>
      </c>
      <c r="Y41" s="105">
        <f t="shared" si="9"/>
        <v>78</v>
      </c>
    </row>
    <row r="42" spans="1:25" ht="12" customHeight="1" x14ac:dyDescent="0.2">
      <c r="A42" s="94">
        <v>7</v>
      </c>
      <c r="B42" s="36">
        <v>16</v>
      </c>
      <c r="C42" s="36">
        <v>34</v>
      </c>
      <c r="D42" s="34">
        <v>1</v>
      </c>
      <c r="E42" s="34">
        <v>0</v>
      </c>
      <c r="F42" s="36">
        <v>34</v>
      </c>
      <c r="G42" s="36">
        <v>33</v>
      </c>
      <c r="H42" s="36">
        <v>2</v>
      </c>
      <c r="I42" s="36">
        <v>1</v>
      </c>
      <c r="J42" s="36">
        <v>5</v>
      </c>
      <c r="K42" s="36">
        <v>2</v>
      </c>
      <c r="L42" s="36">
        <v>9</v>
      </c>
      <c r="M42" s="36">
        <v>24</v>
      </c>
      <c r="N42" s="34">
        <v>0</v>
      </c>
      <c r="O42" s="34">
        <v>1</v>
      </c>
      <c r="P42" s="36">
        <v>9</v>
      </c>
      <c r="Q42" s="36">
        <v>5</v>
      </c>
      <c r="R42" s="74">
        <v>4</v>
      </c>
      <c r="S42" s="74">
        <v>5</v>
      </c>
      <c r="T42" s="74">
        <v>0</v>
      </c>
      <c r="U42" s="75">
        <v>0</v>
      </c>
      <c r="V42" s="106">
        <f t="shared" si="6"/>
        <v>80</v>
      </c>
      <c r="W42" s="117">
        <f t="shared" si="7"/>
        <v>105</v>
      </c>
      <c r="X42" s="106">
        <f t="shared" si="8"/>
        <v>63</v>
      </c>
      <c r="Y42" s="107">
        <f t="shared" si="9"/>
        <v>96</v>
      </c>
    </row>
    <row r="43" spans="1:25" ht="12" customHeight="1" x14ac:dyDescent="0.2">
      <c r="A43" s="92">
        <v>8</v>
      </c>
      <c r="B43" s="34">
        <v>39</v>
      </c>
      <c r="C43" s="34">
        <v>18</v>
      </c>
      <c r="D43" s="34">
        <v>2</v>
      </c>
      <c r="E43" s="34">
        <v>0</v>
      </c>
      <c r="F43" s="34">
        <v>33</v>
      </c>
      <c r="G43" s="34">
        <v>16</v>
      </c>
      <c r="H43" s="34">
        <v>3</v>
      </c>
      <c r="I43" s="34">
        <v>0</v>
      </c>
      <c r="J43" s="34">
        <v>8</v>
      </c>
      <c r="K43" s="34">
        <v>1</v>
      </c>
      <c r="L43" s="34">
        <v>13</v>
      </c>
      <c r="M43" s="34">
        <v>15</v>
      </c>
      <c r="N43" s="34">
        <v>0</v>
      </c>
      <c r="O43" s="34">
        <v>0</v>
      </c>
      <c r="P43" s="34">
        <v>12</v>
      </c>
      <c r="Q43" s="34">
        <v>3</v>
      </c>
      <c r="R43" s="33">
        <v>2</v>
      </c>
      <c r="S43" s="33">
        <v>4</v>
      </c>
      <c r="T43" s="33">
        <v>0</v>
      </c>
      <c r="U43" s="59">
        <v>0</v>
      </c>
      <c r="V43" s="102">
        <f t="shared" si="6"/>
        <v>112</v>
      </c>
      <c r="W43" s="115">
        <f t="shared" si="7"/>
        <v>57</v>
      </c>
      <c r="X43" s="102">
        <f t="shared" si="8"/>
        <v>87</v>
      </c>
      <c r="Y43" s="103">
        <f t="shared" si="9"/>
        <v>53</v>
      </c>
    </row>
    <row r="44" spans="1:25" ht="12" customHeight="1" x14ac:dyDescent="0.2">
      <c r="A44" s="93">
        <v>9</v>
      </c>
      <c r="B44" s="35">
        <v>13</v>
      </c>
      <c r="C44" s="35">
        <v>24</v>
      </c>
      <c r="D44" s="35">
        <v>0</v>
      </c>
      <c r="E44" s="35">
        <v>0</v>
      </c>
      <c r="F44" s="35">
        <v>40</v>
      </c>
      <c r="G44" s="35">
        <v>24</v>
      </c>
      <c r="H44" s="35">
        <v>0</v>
      </c>
      <c r="I44" s="35">
        <v>0</v>
      </c>
      <c r="J44" s="35">
        <v>6</v>
      </c>
      <c r="K44" s="35">
        <v>0</v>
      </c>
      <c r="L44" s="35">
        <v>10</v>
      </c>
      <c r="M44" s="35">
        <v>17</v>
      </c>
      <c r="N44" s="35">
        <v>0</v>
      </c>
      <c r="O44" s="35">
        <v>0</v>
      </c>
      <c r="P44" s="35">
        <v>7</v>
      </c>
      <c r="Q44" s="35">
        <v>2</v>
      </c>
      <c r="R44" s="63">
        <v>2</v>
      </c>
      <c r="S44" s="63">
        <v>5</v>
      </c>
      <c r="T44" s="63">
        <v>0</v>
      </c>
      <c r="U44" s="64">
        <v>0</v>
      </c>
      <c r="V44" s="104">
        <f t="shared" si="6"/>
        <v>78</v>
      </c>
      <c r="W44" s="116">
        <f t="shared" si="7"/>
        <v>72</v>
      </c>
      <c r="X44" s="104">
        <f t="shared" si="8"/>
        <v>65</v>
      </c>
      <c r="Y44" s="105">
        <f t="shared" si="9"/>
        <v>70</v>
      </c>
    </row>
    <row r="45" spans="1:25" ht="12" customHeight="1" x14ac:dyDescent="0.2">
      <c r="A45" s="94">
        <v>10</v>
      </c>
      <c r="B45" s="36">
        <v>19</v>
      </c>
      <c r="C45" s="36">
        <v>27</v>
      </c>
      <c r="D45" s="36">
        <v>4</v>
      </c>
      <c r="E45" s="34">
        <v>0</v>
      </c>
      <c r="F45" s="36">
        <v>37</v>
      </c>
      <c r="G45" s="36">
        <v>23</v>
      </c>
      <c r="H45" s="36">
        <v>5</v>
      </c>
      <c r="I45" s="34">
        <v>0</v>
      </c>
      <c r="J45" s="36">
        <v>5</v>
      </c>
      <c r="K45" s="34">
        <v>0</v>
      </c>
      <c r="L45" s="36">
        <v>9</v>
      </c>
      <c r="M45" s="36">
        <v>19</v>
      </c>
      <c r="N45" s="34">
        <v>0</v>
      </c>
      <c r="O45" s="34">
        <v>0</v>
      </c>
      <c r="P45" s="36">
        <v>9</v>
      </c>
      <c r="Q45" s="36">
        <v>2</v>
      </c>
      <c r="R45" s="74">
        <v>3</v>
      </c>
      <c r="S45" s="74">
        <v>4</v>
      </c>
      <c r="T45" s="74">
        <v>0</v>
      </c>
      <c r="U45" s="75">
        <v>0</v>
      </c>
      <c r="V45" s="106">
        <f t="shared" si="6"/>
        <v>91</v>
      </c>
      <c r="W45" s="117">
        <f t="shared" si="7"/>
        <v>75</v>
      </c>
      <c r="X45" s="106">
        <f t="shared" si="8"/>
        <v>68</v>
      </c>
      <c r="Y45" s="107">
        <f t="shared" si="9"/>
        <v>73</v>
      </c>
    </row>
    <row r="46" spans="1:25" ht="12" customHeight="1" x14ac:dyDescent="0.2">
      <c r="A46" s="92">
        <v>11</v>
      </c>
      <c r="B46" s="34">
        <v>14</v>
      </c>
      <c r="C46" s="34">
        <v>34</v>
      </c>
      <c r="D46" s="34">
        <v>3</v>
      </c>
      <c r="E46" s="34">
        <v>0</v>
      </c>
      <c r="F46" s="34">
        <v>40</v>
      </c>
      <c r="G46" s="34">
        <v>31</v>
      </c>
      <c r="H46" s="34">
        <v>4</v>
      </c>
      <c r="I46" s="34">
        <v>1</v>
      </c>
      <c r="J46" s="34">
        <v>8</v>
      </c>
      <c r="K46" s="34">
        <v>1</v>
      </c>
      <c r="L46" s="34">
        <v>8</v>
      </c>
      <c r="M46" s="34">
        <v>24</v>
      </c>
      <c r="N46" s="34">
        <v>0</v>
      </c>
      <c r="O46" s="34">
        <v>0</v>
      </c>
      <c r="P46" s="34">
        <v>6</v>
      </c>
      <c r="Q46" s="34">
        <v>1</v>
      </c>
      <c r="R46" s="33">
        <v>1</v>
      </c>
      <c r="S46" s="33">
        <v>4</v>
      </c>
      <c r="T46" s="33">
        <v>0</v>
      </c>
      <c r="U46" s="59">
        <v>0</v>
      </c>
      <c r="V46" s="102">
        <f t="shared" si="6"/>
        <v>84</v>
      </c>
      <c r="W46" s="115">
        <f t="shared" si="7"/>
        <v>96</v>
      </c>
      <c r="X46" s="102">
        <f t="shared" si="8"/>
        <v>63</v>
      </c>
      <c r="Y46" s="103">
        <f t="shared" si="9"/>
        <v>93</v>
      </c>
    </row>
    <row r="47" spans="1:25" ht="12" customHeight="1" x14ac:dyDescent="0.2">
      <c r="A47" s="93">
        <v>12</v>
      </c>
      <c r="B47" s="35">
        <v>18</v>
      </c>
      <c r="C47" s="35">
        <v>39</v>
      </c>
      <c r="D47" s="35">
        <v>2</v>
      </c>
      <c r="E47" s="35">
        <v>2</v>
      </c>
      <c r="F47" s="35">
        <v>37</v>
      </c>
      <c r="G47" s="35">
        <v>35</v>
      </c>
      <c r="H47" s="35">
        <v>3</v>
      </c>
      <c r="I47" s="35">
        <v>5</v>
      </c>
      <c r="J47" s="35">
        <v>4</v>
      </c>
      <c r="K47" s="35">
        <v>0</v>
      </c>
      <c r="L47" s="35">
        <v>11</v>
      </c>
      <c r="M47" s="35">
        <v>28</v>
      </c>
      <c r="N47" s="35">
        <v>0</v>
      </c>
      <c r="O47" s="35">
        <v>1</v>
      </c>
      <c r="P47" s="35">
        <v>4</v>
      </c>
      <c r="Q47" s="35">
        <v>1</v>
      </c>
      <c r="R47" s="35">
        <v>2</v>
      </c>
      <c r="S47" s="63">
        <v>7</v>
      </c>
      <c r="T47" s="63">
        <v>0</v>
      </c>
      <c r="U47" s="64">
        <v>0</v>
      </c>
      <c r="V47" s="104">
        <f t="shared" si="6"/>
        <v>81</v>
      </c>
      <c r="W47" s="116">
        <f t="shared" si="7"/>
        <v>118</v>
      </c>
      <c r="X47" s="104">
        <f t="shared" si="8"/>
        <v>68</v>
      </c>
      <c r="Y47" s="105">
        <f t="shared" si="9"/>
        <v>109</v>
      </c>
    </row>
    <row r="48" spans="1:25" ht="12" customHeight="1" x14ac:dyDescent="0.2">
      <c r="A48" s="94">
        <v>13</v>
      </c>
      <c r="B48" s="36">
        <v>12</v>
      </c>
      <c r="C48" s="36">
        <v>58</v>
      </c>
      <c r="D48" s="34">
        <v>0</v>
      </c>
      <c r="E48" s="34">
        <v>1</v>
      </c>
      <c r="F48" s="36">
        <v>23</v>
      </c>
      <c r="G48" s="36">
        <v>52</v>
      </c>
      <c r="H48" s="36">
        <v>2</v>
      </c>
      <c r="I48" s="36">
        <v>3</v>
      </c>
      <c r="J48" s="36">
        <v>5</v>
      </c>
      <c r="K48" s="36">
        <v>1</v>
      </c>
      <c r="L48" s="36">
        <v>8</v>
      </c>
      <c r="M48" s="36">
        <v>45</v>
      </c>
      <c r="N48" s="34">
        <v>0</v>
      </c>
      <c r="O48" s="34">
        <v>1</v>
      </c>
      <c r="P48" s="36">
        <v>6</v>
      </c>
      <c r="Q48" s="36">
        <v>2</v>
      </c>
      <c r="R48" s="74">
        <v>3</v>
      </c>
      <c r="S48" s="74">
        <v>18</v>
      </c>
      <c r="T48" s="74">
        <v>0</v>
      </c>
      <c r="U48" s="75">
        <v>0</v>
      </c>
      <c r="V48" s="106">
        <f t="shared" si="6"/>
        <v>59</v>
      </c>
      <c r="W48" s="117">
        <f t="shared" si="7"/>
        <v>181</v>
      </c>
      <c r="X48" s="106">
        <f t="shared" si="8"/>
        <v>46</v>
      </c>
      <c r="Y48" s="107">
        <f t="shared" si="9"/>
        <v>173</v>
      </c>
    </row>
    <row r="49" spans="1:25" ht="12" customHeight="1" x14ac:dyDescent="0.2">
      <c r="A49" s="92">
        <v>14</v>
      </c>
      <c r="B49" s="34">
        <v>18</v>
      </c>
      <c r="C49" s="34">
        <v>45</v>
      </c>
      <c r="D49" s="34">
        <v>4</v>
      </c>
      <c r="E49" s="34">
        <v>3</v>
      </c>
      <c r="F49" s="34">
        <v>22</v>
      </c>
      <c r="G49" s="34">
        <v>39</v>
      </c>
      <c r="H49" s="34">
        <v>6</v>
      </c>
      <c r="I49" s="34">
        <v>3</v>
      </c>
      <c r="J49" s="34">
        <v>3</v>
      </c>
      <c r="K49" s="34">
        <v>1</v>
      </c>
      <c r="L49" s="34">
        <v>8</v>
      </c>
      <c r="M49" s="34">
        <v>32</v>
      </c>
      <c r="N49" s="34">
        <v>0</v>
      </c>
      <c r="O49" s="34">
        <v>0</v>
      </c>
      <c r="P49" s="34">
        <v>3</v>
      </c>
      <c r="Q49" s="34">
        <v>1</v>
      </c>
      <c r="R49" s="33">
        <v>7</v>
      </c>
      <c r="S49" s="33">
        <v>14</v>
      </c>
      <c r="T49" s="33">
        <v>0</v>
      </c>
      <c r="U49" s="59">
        <v>0</v>
      </c>
      <c r="V49" s="102">
        <f t="shared" si="6"/>
        <v>71</v>
      </c>
      <c r="W49" s="115">
        <f t="shared" si="7"/>
        <v>138</v>
      </c>
      <c r="X49" s="102">
        <f t="shared" si="8"/>
        <v>55</v>
      </c>
      <c r="Y49" s="103">
        <f t="shared" si="9"/>
        <v>130</v>
      </c>
    </row>
    <row r="50" spans="1:25" ht="12" customHeight="1" x14ac:dyDescent="0.2">
      <c r="A50" s="93">
        <v>15</v>
      </c>
      <c r="B50" s="35">
        <v>12</v>
      </c>
      <c r="C50" s="35">
        <v>28</v>
      </c>
      <c r="D50" s="35">
        <v>0</v>
      </c>
      <c r="E50" s="35">
        <v>1</v>
      </c>
      <c r="F50" s="35">
        <v>33</v>
      </c>
      <c r="G50" s="35">
        <v>24</v>
      </c>
      <c r="H50" s="35">
        <v>1</v>
      </c>
      <c r="I50" s="35">
        <v>7</v>
      </c>
      <c r="J50" s="35">
        <v>4</v>
      </c>
      <c r="K50" s="35">
        <v>0</v>
      </c>
      <c r="L50" s="35">
        <v>7</v>
      </c>
      <c r="M50" s="35">
        <v>14</v>
      </c>
      <c r="N50" s="35">
        <v>0</v>
      </c>
      <c r="O50" s="35">
        <v>1</v>
      </c>
      <c r="P50" s="35">
        <v>8</v>
      </c>
      <c r="Q50" s="35">
        <v>2</v>
      </c>
      <c r="R50" s="63">
        <v>1</v>
      </c>
      <c r="S50" s="63">
        <v>6</v>
      </c>
      <c r="T50" s="63">
        <v>0</v>
      </c>
      <c r="U50" s="64">
        <v>0</v>
      </c>
      <c r="V50" s="104">
        <f t="shared" si="6"/>
        <v>66</v>
      </c>
      <c r="W50" s="116">
        <f t="shared" si="7"/>
        <v>83</v>
      </c>
      <c r="X50" s="104">
        <f t="shared" si="8"/>
        <v>53</v>
      </c>
      <c r="Y50" s="105">
        <f t="shared" si="9"/>
        <v>72</v>
      </c>
    </row>
    <row r="51" spans="1:25" ht="12" customHeight="1" thickBot="1" x14ac:dyDescent="0.25">
      <c r="A51" s="95" t="s">
        <v>17</v>
      </c>
      <c r="B51" s="28">
        <f t="shared" ref="B51:U51" si="10">SUM(B36:B50)</f>
        <v>250</v>
      </c>
      <c r="C51" s="28">
        <f t="shared" si="10"/>
        <v>482</v>
      </c>
      <c r="D51" s="28">
        <f t="shared" si="10"/>
        <v>22</v>
      </c>
      <c r="E51" s="28">
        <f t="shared" si="10"/>
        <v>12</v>
      </c>
      <c r="F51" s="28">
        <f t="shared" si="10"/>
        <v>457</v>
      </c>
      <c r="G51" s="28">
        <f t="shared" si="10"/>
        <v>424</v>
      </c>
      <c r="H51" s="28">
        <f t="shared" si="10"/>
        <v>37</v>
      </c>
      <c r="I51" s="28">
        <f t="shared" si="10"/>
        <v>33</v>
      </c>
      <c r="J51" s="28">
        <f t="shared" si="10"/>
        <v>83</v>
      </c>
      <c r="K51" s="28">
        <f t="shared" si="10"/>
        <v>7</v>
      </c>
      <c r="L51" s="28">
        <f t="shared" si="10"/>
        <v>150</v>
      </c>
      <c r="M51" s="28">
        <f t="shared" si="10"/>
        <v>340</v>
      </c>
      <c r="N51" s="28">
        <f t="shared" si="10"/>
        <v>0</v>
      </c>
      <c r="O51" s="28">
        <f t="shared" si="10"/>
        <v>7</v>
      </c>
      <c r="P51" s="28">
        <f t="shared" si="10"/>
        <v>152</v>
      </c>
      <c r="Q51" s="28">
        <f t="shared" si="10"/>
        <v>39</v>
      </c>
      <c r="R51" s="191">
        <f t="shared" si="10"/>
        <v>62</v>
      </c>
      <c r="S51" s="191">
        <f t="shared" si="10"/>
        <v>186</v>
      </c>
      <c r="T51" s="185">
        <f t="shared" si="10"/>
        <v>0</v>
      </c>
      <c r="U51" s="186">
        <f t="shared" si="10"/>
        <v>0</v>
      </c>
      <c r="V51" s="195">
        <f t="shared" si="6"/>
        <v>1213</v>
      </c>
      <c r="W51" s="192">
        <f t="shared" si="7"/>
        <v>1530</v>
      </c>
      <c r="X51" s="96">
        <f t="shared" si="8"/>
        <v>919</v>
      </c>
      <c r="Y51" s="29">
        <f t="shared" si="9"/>
        <v>1432</v>
      </c>
    </row>
    <row r="52" spans="1:25" ht="12" customHeight="1" x14ac:dyDescent="0.2">
      <c r="A52" s="97" t="s">
        <v>18</v>
      </c>
      <c r="B52" s="37">
        <f>+B28</f>
        <v>3</v>
      </c>
      <c r="C52" s="37">
        <f t="shared" ref="C52:S52" si="11">+C28</f>
        <v>0</v>
      </c>
      <c r="D52" s="37">
        <f t="shared" si="11"/>
        <v>1</v>
      </c>
      <c r="E52" s="37">
        <f t="shared" si="11"/>
        <v>0</v>
      </c>
      <c r="F52" s="37">
        <f t="shared" si="11"/>
        <v>3</v>
      </c>
      <c r="G52" s="37">
        <f t="shared" si="11"/>
        <v>0</v>
      </c>
      <c r="H52" s="37">
        <f t="shared" si="11"/>
        <v>1</v>
      </c>
      <c r="I52" s="37">
        <f t="shared" si="11"/>
        <v>0</v>
      </c>
      <c r="J52" s="37">
        <f t="shared" si="11"/>
        <v>0</v>
      </c>
      <c r="K52" s="37">
        <f t="shared" si="11"/>
        <v>0</v>
      </c>
      <c r="L52" s="37">
        <f t="shared" si="11"/>
        <v>7</v>
      </c>
      <c r="M52" s="37">
        <f t="shared" si="11"/>
        <v>0</v>
      </c>
      <c r="N52" s="37">
        <f t="shared" si="11"/>
        <v>0</v>
      </c>
      <c r="O52" s="37">
        <f t="shared" si="11"/>
        <v>0</v>
      </c>
      <c r="P52" s="37">
        <f t="shared" si="11"/>
        <v>3</v>
      </c>
      <c r="Q52" s="37">
        <f t="shared" si="11"/>
        <v>0</v>
      </c>
      <c r="R52" s="37">
        <f t="shared" si="11"/>
        <v>12</v>
      </c>
      <c r="S52" s="37">
        <f t="shared" si="11"/>
        <v>0</v>
      </c>
      <c r="T52" s="184">
        <v>0</v>
      </c>
      <c r="U52" s="196">
        <v>0</v>
      </c>
      <c r="V52" s="189">
        <f t="shared" si="6"/>
        <v>30</v>
      </c>
      <c r="W52" s="187">
        <f t="shared" si="7"/>
        <v>0</v>
      </c>
      <c r="X52" s="189">
        <f t="shared" si="8"/>
        <v>25</v>
      </c>
      <c r="Y52" s="188">
        <f t="shared" si="9"/>
        <v>0</v>
      </c>
    </row>
    <row r="53" spans="1:25" ht="12" customHeight="1" thickBot="1" x14ac:dyDescent="0.25">
      <c r="A53" s="95" t="s">
        <v>19</v>
      </c>
      <c r="B53" s="28">
        <f t="shared" ref="B53:S53" si="12">SUM(B51:B52)</f>
        <v>253</v>
      </c>
      <c r="C53" s="28">
        <f t="shared" si="12"/>
        <v>482</v>
      </c>
      <c r="D53" s="28">
        <f t="shared" si="12"/>
        <v>23</v>
      </c>
      <c r="E53" s="28">
        <f t="shared" si="12"/>
        <v>12</v>
      </c>
      <c r="F53" s="28">
        <f t="shared" si="12"/>
        <v>460</v>
      </c>
      <c r="G53" s="28">
        <f t="shared" si="12"/>
        <v>424</v>
      </c>
      <c r="H53" s="28">
        <f t="shared" si="12"/>
        <v>38</v>
      </c>
      <c r="I53" s="28">
        <f t="shared" si="12"/>
        <v>33</v>
      </c>
      <c r="J53" s="28">
        <f t="shared" si="12"/>
        <v>83</v>
      </c>
      <c r="K53" s="28">
        <f t="shared" si="12"/>
        <v>7</v>
      </c>
      <c r="L53" s="28">
        <f t="shared" si="12"/>
        <v>157</v>
      </c>
      <c r="M53" s="28">
        <f t="shared" si="12"/>
        <v>340</v>
      </c>
      <c r="N53" s="28">
        <f t="shared" si="12"/>
        <v>0</v>
      </c>
      <c r="O53" s="28">
        <f t="shared" si="12"/>
        <v>7</v>
      </c>
      <c r="P53" s="28">
        <f t="shared" si="12"/>
        <v>155</v>
      </c>
      <c r="Q53" s="28">
        <f t="shared" si="12"/>
        <v>39</v>
      </c>
      <c r="R53" s="191">
        <f t="shared" si="12"/>
        <v>74</v>
      </c>
      <c r="S53" s="191">
        <f t="shared" si="12"/>
        <v>186</v>
      </c>
      <c r="T53" s="185">
        <v>0</v>
      </c>
      <c r="U53" s="186">
        <f>SUM(U51:U52)</f>
        <v>0</v>
      </c>
      <c r="V53" s="195">
        <f t="shared" si="6"/>
        <v>1243</v>
      </c>
      <c r="W53" s="192">
        <f t="shared" si="7"/>
        <v>1530</v>
      </c>
      <c r="X53" s="195">
        <f t="shared" si="8"/>
        <v>944</v>
      </c>
      <c r="Y53" s="193">
        <f t="shared" si="9"/>
        <v>1432</v>
      </c>
    </row>
    <row r="54" spans="1:25" ht="12" customHeight="1" x14ac:dyDescent="0.2">
      <c r="A54" s="54" t="s">
        <v>249</v>
      </c>
      <c r="B54" s="19"/>
      <c r="C54" s="19"/>
      <c r="D54" s="19"/>
      <c r="E54" s="19"/>
      <c r="F54" s="19"/>
      <c r="G54" s="19"/>
      <c r="H54" s="19"/>
      <c r="I54" s="19"/>
      <c r="J54" s="19"/>
      <c r="K54" s="19"/>
      <c r="L54" s="19"/>
      <c r="M54" s="19"/>
      <c r="N54" s="19"/>
      <c r="O54" s="19"/>
      <c r="P54" s="19"/>
      <c r="Q54" s="19"/>
      <c r="R54" s="19"/>
      <c r="S54" s="19"/>
      <c r="T54" s="19"/>
      <c r="U54" s="19"/>
      <c r="V54" s="19"/>
      <c r="W54" s="19"/>
      <c r="X54" s="19"/>
      <c r="Y54" s="19"/>
    </row>
    <row r="55" spans="1:25" ht="12" customHeight="1" x14ac:dyDescent="0.2">
      <c r="A55" s="77" t="s">
        <v>296</v>
      </c>
    </row>
    <row r="57" spans="1:25" ht="17.25" customHeight="1" thickBot="1" x14ac:dyDescent="0.35">
      <c r="A57" s="53" t="s">
        <v>300</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24"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4"/>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6" t="s">
        <v>10</v>
      </c>
      <c r="V59" s="57" t="s">
        <v>9</v>
      </c>
      <c r="W59" s="56" t="s">
        <v>10</v>
      </c>
      <c r="X59" s="57" t="s">
        <v>9</v>
      </c>
      <c r="Y59" s="56" t="s">
        <v>10</v>
      </c>
    </row>
    <row r="60" spans="1:25" ht="12" customHeight="1" x14ac:dyDescent="0.2">
      <c r="A60" s="92" t="s">
        <v>25</v>
      </c>
      <c r="B60" s="34">
        <f t="shared" ref="B60:Y60" si="13">+B14+B15+B19+B20+B21+B22</f>
        <v>64</v>
      </c>
      <c r="C60" s="34">
        <f t="shared" si="13"/>
        <v>178</v>
      </c>
      <c r="D60" s="34">
        <f t="shared" si="13"/>
        <v>9</v>
      </c>
      <c r="E60" s="34">
        <f t="shared" si="13"/>
        <v>5</v>
      </c>
      <c r="F60" s="34">
        <f t="shared" si="13"/>
        <v>133</v>
      </c>
      <c r="G60" s="34">
        <f t="shared" si="13"/>
        <v>160</v>
      </c>
      <c r="H60" s="34">
        <f t="shared" si="13"/>
        <v>15</v>
      </c>
      <c r="I60" s="34">
        <f t="shared" si="13"/>
        <v>16</v>
      </c>
      <c r="J60" s="34">
        <f t="shared" si="13"/>
        <v>21</v>
      </c>
      <c r="K60" s="34">
        <f t="shared" si="13"/>
        <v>3</v>
      </c>
      <c r="L60" s="34">
        <f t="shared" si="13"/>
        <v>38</v>
      </c>
      <c r="M60" s="34">
        <f t="shared" si="13"/>
        <v>127</v>
      </c>
      <c r="N60" s="34">
        <f>+N14+N15+N19+N20+N21+N22</f>
        <v>0</v>
      </c>
      <c r="O60" s="34">
        <f t="shared" si="13"/>
        <v>3</v>
      </c>
      <c r="P60" s="34">
        <f t="shared" si="13"/>
        <v>26</v>
      </c>
      <c r="Q60" s="34">
        <f t="shared" si="13"/>
        <v>7</v>
      </c>
      <c r="R60" s="34">
        <f t="shared" si="13"/>
        <v>10</v>
      </c>
      <c r="S60" s="34">
        <f t="shared" si="13"/>
        <v>42</v>
      </c>
      <c r="T60" s="34">
        <f t="shared" si="13"/>
        <v>0</v>
      </c>
      <c r="U60" s="115">
        <f t="shared" si="13"/>
        <v>0</v>
      </c>
      <c r="V60" s="102">
        <f t="shared" si="13"/>
        <v>316</v>
      </c>
      <c r="W60" s="103">
        <f t="shared" si="13"/>
        <v>541</v>
      </c>
      <c r="X60" s="102">
        <f t="shared" si="13"/>
        <v>245</v>
      </c>
      <c r="Y60" s="103">
        <f t="shared" si="13"/>
        <v>507</v>
      </c>
    </row>
    <row r="61" spans="1:25" ht="12" customHeight="1" x14ac:dyDescent="0.2">
      <c r="A61" s="92" t="s">
        <v>26</v>
      </c>
      <c r="B61" s="34">
        <f t="shared" ref="B61:Y61" si="14">+B6+B7+B8+B11+B12+B13+B16+B17+B23</f>
        <v>98</v>
      </c>
      <c r="C61" s="34">
        <f t="shared" si="14"/>
        <v>232</v>
      </c>
      <c r="D61" s="34">
        <f t="shared" si="14"/>
        <v>9</v>
      </c>
      <c r="E61" s="34">
        <f t="shared" si="14"/>
        <v>6</v>
      </c>
      <c r="F61" s="34">
        <f t="shared" si="14"/>
        <v>196</v>
      </c>
      <c r="G61" s="34">
        <f t="shared" si="14"/>
        <v>198</v>
      </c>
      <c r="H61" s="34">
        <f t="shared" si="14"/>
        <v>15</v>
      </c>
      <c r="I61" s="34">
        <f t="shared" si="14"/>
        <v>15</v>
      </c>
      <c r="J61" s="34">
        <f t="shared" si="14"/>
        <v>38</v>
      </c>
      <c r="K61" s="34">
        <f t="shared" si="14"/>
        <v>2</v>
      </c>
      <c r="L61" s="34">
        <f t="shared" si="14"/>
        <v>69</v>
      </c>
      <c r="M61" s="34">
        <f t="shared" si="14"/>
        <v>162</v>
      </c>
      <c r="N61" s="34">
        <f t="shared" si="14"/>
        <v>0</v>
      </c>
      <c r="O61" s="34">
        <f t="shared" si="14"/>
        <v>3</v>
      </c>
      <c r="P61" s="34">
        <f t="shared" si="14"/>
        <v>86</v>
      </c>
      <c r="Q61" s="34">
        <f t="shared" si="14"/>
        <v>19</v>
      </c>
      <c r="R61" s="34">
        <f t="shared" si="14"/>
        <v>44</v>
      </c>
      <c r="S61" s="34">
        <f t="shared" si="14"/>
        <v>130</v>
      </c>
      <c r="T61" s="34">
        <f t="shared" si="14"/>
        <v>0</v>
      </c>
      <c r="U61" s="115">
        <f t="shared" si="14"/>
        <v>0</v>
      </c>
      <c r="V61" s="102">
        <f t="shared" si="14"/>
        <v>555</v>
      </c>
      <c r="W61" s="103">
        <f t="shared" si="14"/>
        <v>767</v>
      </c>
      <c r="X61" s="102">
        <f t="shared" si="14"/>
        <v>407</v>
      </c>
      <c r="Y61" s="103">
        <f t="shared" si="14"/>
        <v>722</v>
      </c>
    </row>
    <row r="62" spans="1:25" ht="12" customHeight="1" x14ac:dyDescent="0.2">
      <c r="A62" s="93" t="s">
        <v>27</v>
      </c>
      <c r="B62" s="35">
        <f t="shared" ref="B62:Y62" si="15">+B9+B10+B18+B24+B25+B26</f>
        <v>88</v>
      </c>
      <c r="C62" s="35">
        <f t="shared" si="15"/>
        <v>72</v>
      </c>
      <c r="D62" s="35">
        <f t="shared" si="15"/>
        <v>4</v>
      </c>
      <c r="E62" s="35">
        <f t="shared" si="15"/>
        <v>1</v>
      </c>
      <c r="F62" s="35">
        <f t="shared" si="15"/>
        <v>128</v>
      </c>
      <c r="G62" s="35">
        <f t="shared" si="15"/>
        <v>66</v>
      </c>
      <c r="H62" s="35">
        <f t="shared" si="15"/>
        <v>7</v>
      </c>
      <c r="I62" s="35">
        <f t="shared" si="15"/>
        <v>2</v>
      </c>
      <c r="J62" s="35">
        <f t="shared" si="15"/>
        <v>24</v>
      </c>
      <c r="K62" s="35">
        <f t="shared" si="15"/>
        <v>2</v>
      </c>
      <c r="L62" s="35">
        <f t="shared" si="15"/>
        <v>43</v>
      </c>
      <c r="M62" s="35">
        <f t="shared" si="15"/>
        <v>51</v>
      </c>
      <c r="N62" s="35">
        <f t="shared" si="15"/>
        <v>0</v>
      </c>
      <c r="O62" s="35">
        <f t="shared" si="15"/>
        <v>1</v>
      </c>
      <c r="P62" s="35">
        <f t="shared" si="15"/>
        <v>40</v>
      </c>
      <c r="Q62" s="35">
        <f t="shared" si="15"/>
        <v>13</v>
      </c>
      <c r="R62" s="35">
        <f t="shared" si="15"/>
        <v>8</v>
      </c>
      <c r="S62" s="35">
        <f t="shared" si="15"/>
        <v>14</v>
      </c>
      <c r="T62" s="35">
        <f t="shared" si="15"/>
        <v>0</v>
      </c>
      <c r="U62" s="116">
        <f t="shared" si="15"/>
        <v>0</v>
      </c>
      <c r="V62" s="104">
        <f t="shared" si="15"/>
        <v>342</v>
      </c>
      <c r="W62" s="105">
        <f t="shared" si="15"/>
        <v>222</v>
      </c>
      <c r="X62" s="104">
        <f t="shared" si="15"/>
        <v>267</v>
      </c>
      <c r="Y62" s="105">
        <f t="shared" si="15"/>
        <v>203</v>
      </c>
    </row>
    <row r="63" spans="1:25" ht="12" customHeight="1" thickBot="1" x14ac:dyDescent="0.25">
      <c r="A63" s="95" t="s">
        <v>17</v>
      </c>
      <c r="B63" s="28">
        <f t="shared" ref="B63:Y63" si="16">SUM(B60:B62)</f>
        <v>250</v>
      </c>
      <c r="C63" s="28">
        <f t="shared" si="16"/>
        <v>482</v>
      </c>
      <c r="D63" s="28">
        <f t="shared" si="16"/>
        <v>22</v>
      </c>
      <c r="E63" s="28">
        <f t="shared" si="16"/>
        <v>12</v>
      </c>
      <c r="F63" s="28">
        <f t="shared" si="16"/>
        <v>457</v>
      </c>
      <c r="G63" s="28">
        <f t="shared" si="16"/>
        <v>424</v>
      </c>
      <c r="H63" s="28">
        <f t="shared" si="16"/>
        <v>37</v>
      </c>
      <c r="I63" s="28">
        <f t="shared" si="16"/>
        <v>33</v>
      </c>
      <c r="J63" s="28">
        <f t="shared" si="16"/>
        <v>83</v>
      </c>
      <c r="K63" s="28">
        <f t="shared" si="16"/>
        <v>7</v>
      </c>
      <c r="L63" s="28">
        <f t="shared" si="16"/>
        <v>150</v>
      </c>
      <c r="M63" s="28">
        <f t="shared" si="16"/>
        <v>340</v>
      </c>
      <c r="N63" s="28">
        <f t="shared" si="16"/>
        <v>0</v>
      </c>
      <c r="O63" s="28">
        <f t="shared" si="16"/>
        <v>7</v>
      </c>
      <c r="P63" s="28">
        <f t="shared" si="16"/>
        <v>152</v>
      </c>
      <c r="Q63" s="28">
        <f t="shared" si="16"/>
        <v>39</v>
      </c>
      <c r="R63" s="28">
        <f t="shared" si="16"/>
        <v>62</v>
      </c>
      <c r="S63" s="28">
        <f t="shared" si="16"/>
        <v>186</v>
      </c>
      <c r="T63" s="28">
        <f t="shared" si="16"/>
        <v>0</v>
      </c>
      <c r="U63" s="38">
        <f t="shared" si="16"/>
        <v>0</v>
      </c>
      <c r="V63" s="96">
        <f t="shared" si="16"/>
        <v>1213</v>
      </c>
      <c r="W63" s="29">
        <f t="shared" si="16"/>
        <v>1530</v>
      </c>
      <c r="X63" s="96">
        <f t="shared" si="16"/>
        <v>919</v>
      </c>
      <c r="Y63" s="29">
        <f t="shared" si="16"/>
        <v>1432</v>
      </c>
    </row>
    <row r="64" spans="1:25" ht="12" customHeight="1" x14ac:dyDescent="0.2">
      <c r="A64" s="97" t="s">
        <v>18</v>
      </c>
      <c r="B64" s="37">
        <f>+B52</f>
        <v>3</v>
      </c>
      <c r="C64" s="37">
        <f t="shared" ref="C64:S64" si="17">+C52</f>
        <v>0</v>
      </c>
      <c r="D64" s="37">
        <f t="shared" si="17"/>
        <v>1</v>
      </c>
      <c r="E64" s="37">
        <f t="shared" si="17"/>
        <v>0</v>
      </c>
      <c r="F64" s="37">
        <f t="shared" si="17"/>
        <v>3</v>
      </c>
      <c r="G64" s="37">
        <f t="shared" si="17"/>
        <v>0</v>
      </c>
      <c r="H64" s="37">
        <f t="shared" si="17"/>
        <v>1</v>
      </c>
      <c r="I64" s="37">
        <f t="shared" si="17"/>
        <v>0</v>
      </c>
      <c r="J64" s="37">
        <f t="shared" si="17"/>
        <v>0</v>
      </c>
      <c r="K64" s="37">
        <f t="shared" si="17"/>
        <v>0</v>
      </c>
      <c r="L64" s="37">
        <f t="shared" si="17"/>
        <v>7</v>
      </c>
      <c r="M64" s="37">
        <f t="shared" si="17"/>
        <v>0</v>
      </c>
      <c r="N64" s="37">
        <f t="shared" si="17"/>
        <v>0</v>
      </c>
      <c r="O64" s="37">
        <f t="shared" si="17"/>
        <v>0</v>
      </c>
      <c r="P64" s="37">
        <f t="shared" si="17"/>
        <v>3</v>
      </c>
      <c r="Q64" s="37">
        <f t="shared" si="17"/>
        <v>0</v>
      </c>
      <c r="R64" s="37">
        <f t="shared" si="17"/>
        <v>12</v>
      </c>
      <c r="S64" s="37">
        <f t="shared" si="17"/>
        <v>0</v>
      </c>
      <c r="T64" s="184">
        <v>0</v>
      </c>
      <c r="U64" s="196">
        <v>0</v>
      </c>
      <c r="V64" s="189">
        <f>SUM(B64,D64,F64,H64,J64,L64,N64,P64,R64)</f>
        <v>30</v>
      </c>
      <c r="W64" s="188">
        <f>SUM(C64,E64,G64,I64,K64,M64,O64,Q64,S64)</f>
        <v>0</v>
      </c>
      <c r="X64" s="189">
        <f>SUM(B64,F64,L64,R64)</f>
        <v>25</v>
      </c>
      <c r="Y64" s="188">
        <f>SUM(C64,G64,M64,S64)</f>
        <v>0</v>
      </c>
    </row>
    <row r="65" spans="1:25" ht="12" customHeight="1" thickBot="1" x14ac:dyDescent="0.25">
      <c r="A65" s="95" t="s">
        <v>19</v>
      </c>
      <c r="B65" s="28">
        <f t="shared" ref="B65:U65" si="18">SUM(B63:B64)</f>
        <v>253</v>
      </c>
      <c r="C65" s="28">
        <f t="shared" si="18"/>
        <v>482</v>
      </c>
      <c r="D65" s="28">
        <f t="shared" si="18"/>
        <v>23</v>
      </c>
      <c r="E65" s="28">
        <f t="shared" si="18"/>
        <v>12</v>
      </c>
      <c r="F65" s="28">
        <f t="shared" si="18"/>
        <v>460</v>
      </c>
      <c r="G65" s="28">
        <f t="shared" si="18"/>
        <v>424</v>
      </c>
      <c r="H65" s="28">
        <f>SUM(H63:H64)</f>
        <v>38</v>
      </c>
      <c r="I65" s="28">
        <f t="shared" si="18"/>
        <v>33</v>
      </c>
      <c r="J65" s="28">
        <f t="shared" si="18"/>
        <v>83</v>
      </c>
      <c r="K65" s="28">
        <f t="shared" si="18"/>
        <v>7</v>
      </c>
      <c r="L65" s="28">
        <f t="shared" si="18"/>
        <v>157</v>
      </c>
      <c r="M65" s="28">
        <f t="shared" si="18"/>
        <v>340</v>
      </c>
      <c r="N65" s="28">
        <f t="shared" si="18"/>
        <v>0</v>
      </c>
      <c r="O65" s="28">
        <f t="shared" si="18"/>
        <v>7</v>
      </c>
      <c r="P65" s="28">
        <f t="shared" si="18"/>
        <v>155</v>
      </c>
      <c r="Q65" s="28">
        <f t="shared" si="18"/>
        <v>39</v>
      </c>
      <c r="R65" s="191">
        <f t="shared" si="18"/>
        <v>74</v>
      </c>
      <c r="S65" s="191">
        <f t="shared" si="18"/>
        <v>186</v>
      </c>
      <c r="T65" s="191">
        <f t="shared" si="18"/>
        <v>0</v>
      </c>
      <c r="U65" s="193">
        <f t="shared" si="18"/>
        <v>0</v>
      </c>
      <c r="V65" s="195">
        <f>SUM(B65,D65,F65,H65,J65,L65,N65,P65,R65)</f>
        <v>1243</v>
      </c>
      <c r="W65" s="193">
        <f>SUM(C65,E65,G65,I65,K65,M65,O65,Q65,S65)</f>
        <v>1530</v>
      </c>
      <c r="X65" s="195">
        <f>SUM(B65,F65,L65,R65)</f>
        <v>944</v>
      </c>
      <c r="Y65" s="193">
        <f>SUM(C65,G65,M65,S65)</f>
        <v>1432</v>
      </c>
    </row>
    <row r="66" spans="1:25" ht="12" customHeight="1" x14ac:dyDescent="0.2">
      <c r="A66" s="79" t="s">
        <v>252</v>
      </c>
    </row>
    <row r="67" spans="1:25" ht="12" customHeight="1" x14ac:dyDescent="0.2">
      <c r="A67" s="77" t="s">
        <v>296</v>
      </c>
    </row>
  </sheetData>
  <mergeCells count="40">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T34:U34"/>
    <mergeCell ref="V34:W34"/>
    <mergeCell ref="X34:Y34"/>
    <mergeCell ref="A58:A59"/>
    <mergeCell ref="B58:C58"/>
    <mergeCell ref="D58:E58"/>
    <mergeCell ref="F58:G58"/>
    <mergeCell ref="H58:I58"/>
    <mergeCell ref="J58:K58"/>
    <mergeCell ref="L58:M58"/>
    <mergeCell ref="J34:K34"/>
    <mergeCell ref="L34:M34"/>
    <mergeCell ref="N34:O34"/>
    <mergeCell ref="P34:Q34"/>
    <mergeCell ref="R34:S34"/>
    <mergeCell ref="X58:Y58"/>
    <mergeCell ref="N58:O58"/>
    <mergeCell ref="P58:Q58"/>
    <mergeCell ref="R58:S58"/>
    <mergeCell ref="T58:U58"/>
    <mergeCell ref="V58:W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A32"/>
  <sheetViews>
    <sheetView showGridLines="0" zoomScaleNormal="100" workbookViewId="0">
      <pane ySplit="6" topLeftCell="A7" activePane="bottomLeft" state="frozen"/>
      <selection activeCell="B36" sqref="B36:S50"/>
      <selection pane="bottomLeft" activeCell="B36" sqref="B36:S50"/>
    </sheetView>
  </sheetViews>
  <sheetFormatPr baseColWidth="10" defaultColWidth="8.6640625" defaultRowHeight="10.199999999999999" x14ac:dyDescent="0.2"/>
  <cols>
    <col min="1" max="1" width="14.6640625" style="54" customWidth="1"/>
    <col min="2" max="16384" width="8.6640625" style="54"/>
  </cols>
  <sheetData>
    <row r="1" spans="1:27" s="52" customFormat="1" ht="59.25" customHeight="1" thickBot="1" x14ac:dyDescent="0.3">
      <c r="A1" s="51"/>
      <c r="B1" s="395" t="s">
        <v>43</v>
      </c>
      <c r="C1" s="396"/>
      <c r="D1" s="396"/>
      <c r="E1" s="396"/>
      <c r="F1" s="396"/>
      <c r="G1" s="396"/>
      <c r="H1" s="396"/>
      <c r="I1" s="396"/>
      <c r="J1" s="396"/>
      <c r="K1" s="396"/>
      <c r="L1" s="396"/>
      <c r="M1" s="396"/>
      <c r="N1" s="396"/>
      <c r="O1" s="397"/>
      <c r="P1" s="397"/>
      <c r="Q1" s="397"/>
      <c r="R1" s="397"/>
      <c r="S1" s="397"/>
      <c r="T1" s="397"/>
      <c r="U1" s="397"/>
      <c r="V1" s="397"/>
      <c r="W1" s="397"/>
      <c r="X1" s="397"/>
      <c r="Y1" s="397"/>
      <c r="Z1" s="397"/>
      <c r="AA1" s="397"/>
    </row>
    <row r="2" spans="1:27" ht="13.2" x14ac:dyDescent="0.25">
      <c r="A2" s="308" t="s">
        <v>365</v>
      </c>
    </row>
    <row r="3" spans="1:27" ht="16.2" thickBot="1" x14ac:dyDescent="0.35">
      <c r="A3" s="53" t="s">
        <v>34</v>
      </c>
    </row>
    <row r="4" spans="1:27"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394"/>
      <c r="Z4" s="393" t="s">
        <v>14</v>
      </c>
      <c r="AA4" s="394"/>
    </row>
    <row r="5" spans="1:27"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390"/>
      <c r="Z5" s="389" t="s">
        <v>21</v>
      </c>
      <c r="AA5" s="390"/>
    </row>
    <row r="6" spans="1:27" ht="10.8"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6" t="s">
        <v>10</v>
      </c>
      <c r="Z6" s="57" t="s">
        <v>9</v>
      </c>
      <c r="AA6" s="56" t="s">
        <v>10</v>
      </c>
    </row>
    <row r="7" spans="1:27" x14ac:dyDescent="0.2">
      <c r="A7" s="92">
        <v>1</v>
      </c>
      <c r="B7" s="34">
        <v>110</v>
      </c>
      <c r="C7" s="34">
        <v>214</v>
      </c>
      <c r="D7" s="34">
        <v>0</v>
      </c>
      <c r="E7" s="34">
        <v>8</v>
      </c>
      <c r="F7" s="34">
        <v>447</v>
      </c>
      <c r="G7" s="34">
        <v>520</v>
      </c>
      <c r="H7" s="34">
        <v>22</v>
      </c>
      <c r="I7" s="34">
        <v>21</v>
      </c>
      <c r="J7" s="34">
        <v>226</v>
      </c>
      <c r="K7" s="34">
        <v>0</v>
      </c>
      <c r="L7" s="34">
        <v>371</v>
      </c>
      <c r="M7" s="34">
        <v>380</v>
      </c>
      <c r="N7" s="34">
        <v>0</v>
      </c>
      <c r="O7" s="34">
        <v>0</v>
      </c>
      <c r="P7" s="34">
        <v>106</v>
      </c>
      <c r="Q7" s="34">
        <v>86</v>
      </c>
      <c r="R7" s="34">
        <v>43</v>
      </c>
      <c r="S7" s="34">
        <v>0</v>
      </c>
      <c r="T7" s="34">
        <v>34</v>
      </c>
      <c r="U7" s="34">
        <v>79</v>
      </c>
      <c r="V7" s="34">
        <v>0</v>
      </c>
      <c r="W7" s="103">
        <v>3</v>
      </c>
      <c r="X7" s="102">
        <f t="shared" ref="X7:X30" si="0">SUM(B7,D7,F7,H7,J7,L7,N7,P7,R7,T7,V7)</f>
        <v>1359</v>
      </c>
      <c r="Y7" s="103">
        <f t="shared" ref="Y7:Y30" si="1">SUM(C7,E7,G7,I7,K7,M7,O7,Q7,S7,U7,W7)</f>
        <v>1311</v>
      </c>
      <c r="Z7" s="102">
        <f t="shared" ref="Z7:Z30" si="2">SUM(B7,F7,L7,T7)</f>
        <v>962</v>
      </c>
      <c r="AA7" s="103">
        <f t="shared" ref="AA7:AA30" si="3">SUM(C7,G7,M7,U7)</f>
        <v>1193</v>
      </c>
    </row>
    <row r="8" spans="1:27" x14ac:dyDescent="0.2">
      <c r="A8" s="92">
        <v>2</v>
      </c>
      <c r="B8" s="34">
        <v>96</v>
      </c>
      <c r="C8" s="34">
        <v>156</v>
      </c>
      <c r="D8" s="34">
        <v>4</v>
      </c>
      <c r="E8" s="34">
        <v>2</v>
      </c>
      <c r="F8" s="34">
        <v>397</v>
      </c>
      <c r="G8" s="34">
        <v>372</v>
      </c>
      <c r="H8" s="34">
        <v>26</v>
      </c>
      <c r="I8" s="34">
        <v>14</v>
      </c>
      <c r="J8" s="34">
        <v>28</v>
      </c>
      <c r="K8" s="34">
        <v>2</v>
      </c>
      <c r="L8" s="34">
        <v>298</v>
      </c>
      <c r="M8" s="34">
        <v>258</v>
      </c>
      <c r="N8" s="34">
        <v>0</v>
      </c>
      <c r="O8" s="34">
        <v>0</v>
      </c>
      <c r="P8" s="34">
        <v>20</v>
      </c>
      <c r="Q8" s="34">
        <v>11</v>
      </c>
      <c r="R8" s="34">
        <v>14</v>
      </c>
      <c r="S8" s="34">
        <v>0</v>
      </c>
      <c r="T8" s="34">
        <v>24</v>
      </c>
      <c r="U8" s="34">
        <v>19</v>
      </c>
      <c r="V8" s="115">
        <v>0</v>
      </c>
      <c r="W8" s="103">
        <v>0</v>
      </c>
      <c r="X8" s="102">
        <f t="shared" si="0"/>
        <v>907</v>
      </c>
      <c r="Y8" s="103">
        <f t="shared" si="1"/>
        <v>834</v>
      </c>
      <c r="Z8" s="102">
        <f t="shared" si="2"/>
        <v>815</v>
      </c>
      <c r="AA8" s="103">
        <f t="shared" si="3"/>
        <v>805</v>
      </c>
    </row>
    <row r="9" spans="1:27" x14ac:dyDescent="0.2">
      <c r="A9" s="93">
        <v>3</v>
      </c>
      <c r="B9" s="35">
        <v>71</v>
      </c>
      <c r="C9" s="35">
        <v>83</v>
      </c>
      <c r="D9" s="35">
        <v>1</v>
      </c>
      <c r="E9" s="35">
        <v>0</v>
      </c>
      <c r="F9" s="35">
        <v>269</v>
      </c>
      <c r="G9" s="35">
        <v>209</v>
      </c>
      <c r="H9" s="35">
        <v>35</v>
      </c>
      <c r="I9" s="35">
        <v>0</v>
      </c>
      <c r="J9" s="35">
        <v>28</v>
      </c>
      <c r="K9" s="35">
        <v>0</v>
      </c>
      <c r="L9" s="35">
        <v>177</v>
      </c>
      <c r="M9" s="35">
        <v>156</v>
      </c>
      <c r="N9" s="35">
        <v>0</v>
      </c>
      <c r="O9" s="35">
        <v>0</v>
      </c>
      <c r="P9" s="35">
        <v>83</v>
      </c>
      <c r="Q9" s="35">
        <v>58</v>
      </c>
      <c r="R9" s="35">
        <v>0</v>
      </c>
      <c r="S9" s="35">
        <v>6</v>
      </c>
      <c r="T9" s="35">
        <v>5</v>
      </c>
      <c r="U9" s="35">
        <v>12</v>
      </c>
      <c r="V9" s="116">
        <v>0</v>
      </c>
      <c r="W9" s="105">
        <v>0</v>
      </c>
      <c r="X9" s="104">
        <f t="shared" si="0"/>
        <v>669</v>
      </c>
      <c r="Y9" s="105">
        <f t="shared" si="1"/>
        <v>524</v>
      </c>
      <c r="Z9" s="104">
        <f t="shared" si="2"/>
        <v>522</v>
      </c>
      <c r="AA9" s="105">
        <f t="shared" si="3"/>
        <v>460</v>
      </c>
    </row>
    <row r="10" spans="1:27" x14ac:dyDescent="0.2">
      <c r="A10" s="94">
        <v>4</v>
      </c>
      <c r="B10" s="36">
        <v>68</v>
      </c>
      <c r="C10" s="36">
        <v>46</v>
      </c>
      <c r="D10" s="36">
        <v>0</v>
      </c>
      <c r="E10" s="36">
        <v>0</v>
      </c>
      <c r="F10" s="36">
        <v>280</v>
      </c>
      <c r="G10" s="36">
        <v>98</v>
      </c>
      <c r="H10" s="36">
        <v>0</v>
      </c>
      <c r="I10" s="36">
        <v>0</v>
      </c>
      <c r="J10" s="36">
        <v>23</v>
      </c>
      <c r="K10" s="36">
        <v>0</v>
      </c>
      <c r="L10" s="36">
        <v>252</v>
      </c>
      <c r="M10" s="36">
        <v>67</v>
      </c>
      <c r="N10" s="36">
        <v>0</v>
      </c>
      <c r="O10" s="36">
        <v>0</v>
      </c>
      <c r="P10" s="36">
        <v>25</v>
      </c>
      <c r="Q10" s="36">
        <v>0</v>
      </c>
      <c r="R10" s="36">
        <v>46</v>
      </c>
      <c r="S10" s="36">
        <v>0</v>
      </c>
      <c r="T10" s="36">
        <v>4</v>
      </c>
      <c r="U10" s="36">
        <v>6</v>
      </c>
      <c r="V10" s="117">
        <v>0</v>
      </c>
      <c r="W10" s="107">
        <v>0</v>
      </c>
      <c r="X10" s="106">
        <f t="shared" si="0"/>
        <v>698</v>
      </c>
      <c r="Y10" s="107">
        <f t="shared" si="1"/>
        <v>217</v>
      </c>
      <c r="Z10" s="106">
        <f t="shared" si="2"/>
        <v>604</v>
      </c>
      <c r="AA10" s="107">
        <f t="shared" si="3"/>
        <v>217</v>
      </c>
    </row>
    <row r="11" spans="1:27" x14ac:dyDescent="0.2">
      <c r="A11" s="92">
        <v>5</v>
      </c>
      <c r="B11" s="34">
        <v>121</v>
      </c>
      <c r="C11" s="34">
        <v>54</v>
      </c>
      <c r="D11" s="34">
        <v>14</v>
      </c>
      <c r="E11" s="34">
        <v>1</v>
      </c>
      <c r="F11" s="34">
        <v>355</v>
      </c>
      <c r="G11" s="34">
        <v>125</v>
      </c>
      <c r="H11" s="34">
        <v>52</v>
      </c>
      <c r="I11" s="34">
        <v>8</v>
      </c>
      <c r="J11" s="34">
        <v>24</v>
      </c>
      <c r="K11" s="34">
        <v>0</v>
      </c>
      <c r="L11" s="34">
        <v>202</v>
      </c>
      <c r="M11" s="34">
        <v>84</v>
      </c>
      <c r="N11" s="34">
        <v>0</v>
      </c>
      <c r="O11" s="34">
        <v>0</v>
      </c>
      <c r="P11" s="34">
        <v>9</v>
      </c>
      <c r="Q11" s="34">
        <v>0</v>
      </c>
      <c r="R11" s="34">
        <v>0</v>
      </c>
      <c r="S11" s="34">
        <v>0</v>
      </c>
      <c r="T11" s="34">
        <v>2</v>
      </c>
      <c r="U11" s="34">
        <v>4</v>
      </c>
      <c r="V11" s="115">
        <v>0</v>
      </c>
      <c r="W11" s="103">
        <v>0</v>
      </c>
      <c r="X11" s="102">
        <f t="shared" si="0"/>
        <v>779</v>
      </c>
      <c r="Y11" s="103">
        <f t="shared" si="1"/>
        <v>276</v>
      </c>
      <c r="Z11" s="102">
        <f t="shared" si="2"/>
        <v>680</v>
      </c>
      <c r="AA11" s="103">
        <f t="shared" si="3"/>
        <v>267</v>
      </c>
    </row>
    <row r="12" spans="1:27" x14ac:dyDescent="0.2">
      <c r="A12" s="93">
        <v>6</v>
      </c>
      <c r="B12" s="35">
        <v>116</v>
      </c>
      <c r="C12" s="35">
        <v>47</v>
      </c>
      <c r="D12" s="35">
        <v>0</v>
      </c>
      <c r="E12" s="35">
        <v>2</v>
      </c>
      <c r="F12" s="35">
        <v>462</v>
      </c>
      <c r="G12" s="35">
        <v>132</v>
      </c>
      <c r="H12" s="35">
        <v>16</v>
      </c>
      <c r="I12" s="35">
        <v>1</v>
      </c>
      <c r="J12" s="35">
        <v>23</v>
      </c>
      <c r="K12" s="35">
        <v>0</v>
      </c>
      <c r="L12" s="35">
        <v>288</v>
      </c>
      <c r="M12" s="35">
        <v>143</v>
      </c>
      <c r="N12" s="35">
        <v>0</v>
      </c>
      <c r="O12" s="35">
        <v>0</v>
      </c>
      <c r="P12" s="35">
        <v>30</v>
      </c>
      <c r="Q12" s="35">
        <v>4</v>
      </c>
      <c r="R12" s="35">
        <v>0</v>
      </c>
      <c r="S12" s="35">
        <v>0</v>
      </c>
      <c r="T12" s="35">
        <v>7</v>
      </c>
      <c r="U12" s="35">
        <v>11</v>
      </c>
      <c r="V12" s="116">
        <v>0</v>
      </c>
      <c r="W12" s="105">
        <v>0</v>
      </c>
      <c r="X12" s="104">
        <f t="shared" si="0"/>
        <v>942</v>
      </c>
      <c r="Y12" s="105">
        <f t="shared" si="1"/>
        <v>340</v>
      </c>
      <c r="Z12" s="104">
        <f t="shared" si="2"/>
        <v>873</v>
      </c>
      <c r="AA12" s="105">
        <f t="shared" si="3"/>
        <v>333</v>
      </c>
    </row>
    <row r="13" spans="1:27" x14ac:dyDescent="0.2">
      <c r="A13" s="94">
        <v>7</v>
      </c>
      <c r="B13" s="36">
        <v>116</v>
      </c>
      <c r="C13" s="36">
        <v>116</v>
      </c>
      <c r="D13" s="36">
        <v>0</v>
      </c>
      <c r="E13" s="36">
        <v>2</v>
      </c>
      <c r="F13" s="36">
        <v>384</v>
      </c>
      <c r="G13" s="36">
        <v>290</v>
      </c>
      <c r="H13" s="36">
        <v>0</v>
      </c>
      <c r="I13" s="36">
        <v>5</v>
      </c>
      <c r="J13" s="36">
        <v>22</v>
      </c>
      <c r="K13" s="36">
        <v>0</v>
      </c>
      <c r="L13" s="36">
        <v>281</v>
      </c>
      <c r="M13" s="36">
        <v>264</v>
      </c>
      <c r="N13" s="36">
        <v>0</v>
      </c>
      <c r="O13" s="36">
        <v>0</v>
      </c>
      <c r="P13" s="36">
        <v>18</v>
      </c>
      <c r="Q13" s="36">
        <v>27</v>
      </c>
      <c r="R13" s="36">
        <v>0</v>
      </c>
      <c r="S13" s="36">
        <v>0</v>
      </c>
      <c r="T13" s="36">
        <v>5</v>
      </c>
      <c r="U13" s="36">
        <v>19</v>
      </c>
      <c r="V13" s="117">
        <v>0</v>
      </c>
      <c r="W13" s="107">
        <v>0</v>
      </c>
      <c r="X13" s="106">
        <f t="shared" si="0"/>
        <v>826</v>
      </c>
      <c r="Y13" s="107">
        <f t="shared" si="1"/>
        <v>723</v>
      </c>
      <c r="Z13" s="106">
        <f t="shared" si="2"/>
        <v>786</v>
      </c>
      <c r="AA13" s="107">
        <f t="shared" si="3"/>
        <v>689</v>
      </c>
    </row>
    <row r="14" spans="1:27" x14ac:dyDescent="0.2">
      <c r="A14" s="92">
        <v>8</v>
      </c>
      <c r="B14" s="34">
        <v>127</v>
      </c>
      <c r="C14" s="34">
        <v>94</v>
      </c>
      <c r="D14" s="34">
        <v>2</v>
      </c>
      <c r="E14" s="34">
        <v>10</v>
      </c>
      <c r="F14" s="34">
        <v>356</v>
      </c>
      <c r="G14" s="34">
        <v>226</v>
      </c>
      <c r="H14" s="34">
        <v>51</v>
      </c>
      <c r="I14" s="34">
        <v>8</v>
      </c>
      <c r="J14" s="34">
        <v>11</v>
      </c>
      <c r="K14" s="34">
        <v>0</v>
      </c>
      <c r="L14" s="34">
        <v>184</v>
      </c>
      <c r="M14" s="34">
        <v>155</v>
      </c>
      <c r="N14" s="34">
        <v>0</v>
      </c>
      <c r="O14" s="34">
        <v>0</v>
      </c>
      <c r="P14" s="34">
        <v>23</v>
      </c>
      <c r="Q14" s="34">
        <v>5</v>
      </c>
      <c r="R14" s="34">
        <v>0</v>
      </c>
      <c r="S14" s="34">
        <v>0</v>
      </c>
      <c r="T14" s="34">
        <v>4</v>
      </c>
      <c r="U14" s="34">
        <v>10</v>
      </c>
      <c r="V14" s="115">
        <v>0</v>
      </c>
      <c r="W14" s="103">
        <v>0</v>
      </c>
      <c r="X14" s="102">
        <f t="shared" si="0"/>
        <v>758</v>
      </c>
      <c r="Y14" s="103">
        <f t="shared" si="1"/>
        <v>508</v>
      </c>
      <c r="Z14" s="102">
        <f t="shared" si="2"/>
        <v>671</v>
      </c>
      <c r="AA14" s="103">
        <f t="shared" si="3"/>
        <v>485</v>
      </c>
    </row>
    <row r="15" spans="1:27" x14ac:dyDescent="0.2">
      <c r="A15" s="93">
        <v>9</v>
      </c>
      <c r="B15" s="35">
        <v>122</v>
      </c>
      <c r="C15" s="35">
        <v>223</v>
      </c>
      <c r="D15" s="35">
        <v>6</v>
      </c>
      <c r="E15" s="35">
        <v>13</v>
      </c>
      <c r="F15" s="35">
        <v>400</v>
      </c>
      <c r="G15" s="35">
        <v>466</v>
      </c>
      <c r="H15" s="35">
        <v>83</v>
      </c>
      <c r="I15" s="35">
        <v>45</v>
      </c>
      <c r="J15" s="35">
        <v>27</v>
      </c>
      <c r="K15" s="35">
        <v>6</v>
      </c>
      <c r="L15" s="35">
        <v>200</v>
      </c>
      <c r="M15" s="35">
        <v>293</v>
      </c>
      <c r="N15" s="35">
        <v>0</v>
      </c>
      <c r="O15" s="35">
        <v>0</v>
      </c>
      <c r="P15" s="35">
        <v>8</v>
      </c>
      <c r="Q15" s="35">
        <v>2</v>
      </c>
      <c r="R15" s="35">
        <v>0</v>
      </c>
      <c r="S15" s="35">
        <v>0</v>
      </c>
      <c r="T15" s="35">
        <v>1</v>
      </c>
      <c r="U15" s="35">
        <v>7</v>
      </c>
      <c r="V15" s="116">
        <v>0</v>
      </c>
      <c r="W15" s="105">
        <v>2</v>
      </c>
      <c r="X15" s="104">
        <f t="shared" si="0"/>
        <v>847</v>
      </c>
      <c r="Y15" s="105">
        <f t="shared" si="1"/>
        <v>1057</v>
      </c>
      <c r="Z15" s="104">
        <f t="shared" si="2"/>
        <v>723</v>
      </c>
      <c r="AA15" s="105">
        <f t="shared" si="3"/>
        <v>989</v>
      </c>
    </row>
    <row r="16" spans="1:27" x14ac:dyDescent="0.2">
      <c r="A16" s="94">
        <v>10</v>
      </c>
      <c r="B16" s="36">
        <v>134</v>
      </c>
      <c r="C16" s="36">
        <v>218</v>
      </c>
      <c r="D16" s="36">
        <v>3</v>
      </c>
      <c r="E16" s="36">
        <v>2</v>
      </c>
      <c r="F16" s="36">
        <v>407</v>
      </c>
      <c r="G16" s="36">
        <v>525</v>
      </c>
      <c r="H16" s="36">
        <v>21</v>
      </c>
      <c r="I16" s="36">
        <v>8</v>
      </c>
      <c r="J16" s="36">
        <v>22</v>
      </c>
      <c r="K16" s="36">
        <v>3</v>
      </c>
      <c r="L16" s="36">
        <v>327</v>
      </c>
      <c r="M16" s="36">
        <v>515</v>
      </c>
      <c r="N16" s="36">
        <v>0</v>
      </c>
      <c r="O16" s="36">
        <v>0</v>
      </c>
      <c r="P16" s="36">
        <v>9</v>
      </c>
      <c r="Q16" s="36">
        <v>8</v>
      </c>
      <c r="R16" s="36">
        <v>0</v>
      </c>
      <c r="S16" s="36">
        <v>0</v>
      </c>
      <c r="T16" s="36">
        <v>4</v>
      </c>
      <c r="U16" s="36">
        <v>26</v>
      </c>
      <c r="V16" s="117">
        <v>0</v>
      </c>
      <c r="W16" s="107">
        <v>4</v>
      </c>
      <c r="X16" s="106">
        <f t="shared" si="0"/>
        <v>927</v>
      </c>
      <c r="Y16" s="107">
        <f t="shared" si="1"/>
        <v>1309</v>
      </c>
      <c r="Z16" s="106">
        <f t="shared" si="2"/>
        <v>872</v>
      </c>
      <c r="AA16" s="107">
        <f t="shared" si="3"/>
        <v>1284</v>
      </c>
    </row>
    <row r="17" spans="1:27" x14ac:dyDescent="0.2">
      <c r="A17" s="92">
        <v>11</v>
      </c>
      <c r="B17" s="34">
        <v>85</v>
      </c>
      <c r="C17" s="34">
        <v>103</v>
      </c>
      <c r="D17" s="34">
        <v>0</v>
      </c>
      <c r="E17" s="34">
        <v>0</v>
      </c>
      <c r="F17" s="34">
        <v>309</v>
      </c>
      <c r="G17" s="34">
        <v>248</v>
      </c>
      <c r="H17" s="34">
        <v>0</v>
      </c>
      <c r="I17" s="34">
        <v>0</v>
      </c>
      <c r="J17" s="34">
        <v>10</v>
      </c>
      <c r="K17" s="34">
        <v>3</v>
      </c>
      <c r="L17" s="34">
        <v>177</v>
      </c>
      <c r="M17" s="34">
        <v>164</v>
      </c>
      <c r="N17" s="34">
        <v>0</v>
      </c>
      <c r="O17" s="34">
        <v>0</v>
      </c>
      <c r="P17" s="34">
        <v>9</v>
      </c>
      <c r="Q17" s="34">
        <v>7</v>
      </c>
      <c r="R17" s="34">
        <v>0</v>
      </c>
      <c r="S17" s="34">
        <v>0</v>
      </c>
      <c r="T17" s="34">
        <v>1</v>
      </c>
      <c r="U17" s="34">
        <v>3</v>
      </c>
      <c r="V17" s="115">
        <v>0</v>
      </c>
      <c r="W17" s="103">
        <v>0</v>
      </c>
      <c r="X17" s="102">
        <f t="shared" si="0"/>
        <v>591</v>
      </c>
      <c r="Y17" s="103">
        <f t="shared" si="1"/>
        <v>528</v>
      </c>
      <c r="Z17" s="102">
        <f t="shared" si="2"/>
        <v>572</v>
      </c>
      <c r="AA17" s="103">
        <f t="shared" si="3"/>
        <v>518</v>
      </c>
    </row>
    <row r="18" spans="1:27" x14ac:dyDescent="0.2">
      <c r="A18" s="93">
        <v>12</v>
      </c>
      <c r="B18" s="35">
        <v>97</v>
      </c>
      <c r="C18" s="35">
        <v>63</v>
      </c>
      <c r="D18" s="35">
        <v>0</v>
      </c>
      <c r="E18" s="35">
        <v>0</v>
      </c>
      <c r="F18" s="35">
        <v>297</v>
      </c>
      <c r="G18" s="35">
        <v>158</v>
      </c>
      <c r="H18" s="35">
        <v>112</v>
      </c>
      <c r="I18" s="35">
        <v>3</v>
      </c>
      <c r="J18" s="35">
        <v>151</v>
      </c>
      <c r="K18" s="35">
        <v>0</v>
      </c>
      <c r="L18" s="35">
        <v>101</v>
      </c>
      <c r="M18" s="35">
        <v>95</v>
      </c>
      <c r="N18" s="35">
        <v>0</v>
      </c>
      <c r="O18" s="35">
        <v>0</v>
      </c>
      <c r="P18" s="35">
        <v>9</v>
      </c>
      <c r="Q18" s="35">
        <v>21</v>
      </c>
      <c r="R18" s="35">
        <v>0</v>
      </c>
      <c r="S18" s="35">
        <v>0</v>
      </c>
      <c r="T18" s="35">
        <v>0</v>
      </c>
      <c r="U18" s="35">
        <v>1</v>
      </c>
      <c r="V18" s="116">
        <v>0</v>
      </c>
      <c r="W18" s="105">
        <v>0</v>
      </c>
      <c r="X18" s="104">
        <f t="shared" si="0"/>
        <v>767</v>
      </c>
      <c r="Y18" s="105">
        <f t="shared" si="1"/>
        <v>341</v>
      </c>
      <c r="Z18" s="104">
        <f t="shared" si="2"/>
        <v>495</v>
      </c>
      <c r="AA18" s="105">
        <f t="shared" si="3"/>
        <v>317</v>
      </c>
    </row>
    <row r="19" spans="1:27" x14ac:dyDescent="0.2">
      <c r="A19" s="94">
        <v>13</v>
      </c>
      <c r="B19" s="36">
        <v>74</v>
      </c>
      <c r="C19" s="36">
        <v>39</v>
      </c>
      <c r="D19" s="36">
        <v>0</v>
      </c>
      <c r="E19" s="36">
        <v>0</v>
      </c>
      <c r="F19" s="36">
        <v>309</v>
      </c>
      <c r="G19" s="36">
        <v>103</v>
      </c>
      <c r="H19" s="36">
        <v>0</v>
      </c>
      <c r="I19" s="36">
        <v>0</v>
      </c>
      <c r="J19" s="36">
        <v>14</v>
      </c>
      <c r="K19" s="36">
        <v>0</v>
      </c>
      <c r="L19" s="36">
        <v>199</v>
      </c>
      <c r="M19" s="36">
        <v>72</v>
      </c>
      <c r="N19" s="36">
        <v>0</v>
      </c>
      <c r="O19" s="36">
        <v>0</v>
      </c>
      <c r="P19" s="36">
        <v>0</v>
      </c>
      <c r="Q19" s="36">
        <v>0</v>
      </c>
      <c r="R19" s="36">
        <v>40</v>
      </c>
      <c r="S19" s="36">
        <v>0</v>
      </c>
      <c r="T19" s="36">
        <v>0</v>
      </c>
      <c r="U19" s="36">
        <v>0</v>
      </c>
      <c r="V19" s="117">
        <v>0</v>
      </c>
      <c r="W19" s="107">
        <v>0</v>
      </c>
      <c r="X19" s="106">
        <f t="shared" si="0"/>
        <v>636</v>
      </c>
      <c r="Y19" s="107">
        <f t="shared" si="1"/>
        <v>214</v>
      </c>
      <c r="Z19" s="106">
        <f t="shared" si="2"/>
        <v>582</v>
      </c>
      <c r="AA19" s="107">
        <f t="shared" si="3"/>
        <v>214</v>
      </c>
    </row>
    <row r="20" spans="1:27" x14ac:dyDescent="0.2">
      <c r="A20" s="92">
        <v>14</v>
      </c>
      <c r="B20" s="34">
        <v>73</v>
      </c>
      <c r="C20" s="34">
        <v>58</v>
      </c>
      <c r="D20" s="34">
        <v>0</v>
      </c>
      <c r="E20" s="34">
        <v>0</v>
      </c>
      <c r="F20" s="34">
        <v>247</v>
      </c>
      <c r="G20" s="34">
        <v>160</v>
      </c>
      <c r="H20" s="34">
        <v>13</v>
      </c>
      <c r="I20" s="34">
        <v>0</v>
      </c>
      <c r="J20" s="34">
        <v>12</v>
      </c>
      <c r="K20" s="34">
        <v>0</v>
      </c>
      <c r="L20" s="34">
        <v>77</v>
      </c>
      <c r="M20" s="34">
        <v>70</v>
      </c>
      <c r="N20" s="34">
        <v>0</v>
      </c>
      <c r="O20" s="34">
        <v>0</v>
      </c>
      <c r="P20" s="34">
        <v>0</v>
      </c>
      <c r="Q20" s="34">
        <v>0</v>
      </c>
      <c r="R20" s="34">
        <v>31</v>
      </c>
      <c r="S20" s="34">
        <v>0</v>
      </c>
      <c r="T20" s="34">
        <v>0</v>
      </c>
      <c r="U20" s="34">
        <v>6</v>
      </c>
      <c r="V20" s="115">
        <v>0</v>
      </c>
      <c r="W20" s="103">
        <v>0</v>
      </c>
      <c r="X20" s="102">
        <f t="shared" si="0"/>
        <v>453</v>
      </c>
      <c r="Y20" s="103">
        <f t="shared" si="1"/>
        <v>294</v>
      </c>
      <c r="Z20" s="102">
        <f t="shared" si="2"/>
        <v>397</v>
      </c>
      <c r="AA20" s="103">
        <f t="shared" si="3"/>
        <v>294</v>
      </c>
    </row>
    <row r="21" spans="1:27" x14ac:dyDescent="0.2">
      <c r="A21" s="93">
        <v>15</v>
      </c>
      <c r="B21" s="35">
        <v>79</v>
      </c>
      <c r="C21" s="35">
        <v>90</v>
      </c>
      <c r="D21" s="35">
        <v>2</v>
      </c>
      <c r="E21" s="35">
        <v>2</v>
      </c>
      <c r="F21" s="35">
        <v>303</v>
      </c>
      <c r="G21" s="35">
        <v>207</v>
      </c>
      <c r="H21" s="35">
        <v>7</v>
      </c>
      <c r="I21" s="35">
        <v>7</v>
      </c>
      <c r="J21" s="35">
        <v>13</v>
      </c>
      <c r="K21" s="35">
        <v>0</v>
      </c>
      <c r="L21" s="35">
        <v>129</v>
      </c>
      <c r="M21" s="35">
        <v>130</v>
      </c>
      <c r="N21" s="35">
        <v>0</v>
      </c>
      <c r="O21" s="35">
        <v>0</v>
      </c>
      <c r="P21" s="35">
        <v>0</v>
      </c>
      <c r="Q21" s="35">
        <v>33</v>
      </c>
      <c r="R21" s="35">
        <v>0</v>
      </c>
      <c r="S21" s="35">
        <v>0</v>
      </c>
      <c r="T21" s="35">
        <v>0</v>
      </c>
      <c r="U21" s="35">
        <v>11</v>
      </c>
      <c r="V21" s="116">
        <v>0</v>
      </c>
      <c r="W21" s="105">
        <v>0</v>
      </c>
      <c r="X21" s="104">
        <f t="shared" si="0"/>
        <v>533</v>
      </c>
      <c r="Y21" s="105">
        <f t="shared" si="1"/>
        <v>480</v>
      </c>
      <c r="Z21" s="104">
        <f t="shared" si="2"/>
        <v>511</v>
      </c>
      <c r="AA21" s="105">
        <f t="shared" si="3"/>
        <v>438</v>
      </c>
    </row>
    <row r="22" spans="1:27" x14ac:dyDescent="0.2">
      <c r="A22" s="94">
        <v>16</v>
      </c>
      <c r="B22" s="36">
        <v>96</v>
      </c>
      <c r="C22" s="36">
        <v>43</v>
      </c>
      <c r="D22" s="36">
        <v>3</v>
      </c>
      <c r="E22" s="36">
        <v>0</v>
      </c>
      <c r="F22" s="36">
        <v>262</v>
      </c>
      <c r="G22" s="36">
        <v>114</v>
      </c>
      <c r="H22" s="36">
        <v>21</v>
      </c>
      <c r="I22" s="36">
        <v>0</v>
      </c>
      <c r="J22" s="36">
        <v>7</v>
      </c>
      <c r="K22" s="36">
        <v>0</v>
      </c>
      <c r="L22" s="36">
        <v>15</v>
      </c>
      <c r="M22" s="36">
        <v>99</v>
      </c>
      <c r="N22" s="36">
        <v>0</v>
      </c>
      <c r="O22" s="36">
        <v>0</v>
      </c>
      <c r="P22" s="36">
        <v>0</v>
      </c>
      <c r="Q22" s="36">
        <v>0</v>
      </c>
      <c r="R22" s="36">
        <v>0</v>
      </c>
      <c r="S22" s="36">
        <v>0</v>
      </c>
      <c r="T22" s="36">
        <v>0</v>
      </c>
      <c r="U22" s="36">
        <v>1</v>
      </c>
      <c r="V22" s="117">
        <v>0</v>
      </c>
      <c r="W22" s="107">
        <v>0</v>
      </c>
      <c r="X22" s="106">
        <f t="shared" si="0"/>
        <v>404</v>
      </c>
      <c r="Y22" s="107">
        <f t="shared" si="1"/>
        <v>257</v>
      </c>
      <c r="Z22" s="106">
        <f t="shared" si="2"/>
        <v>373</v>
      </c>
      <c r="AA22" s="107">
        <f t="shared" si="3"/>
        <v>257</v>
      </c>
    </row>
    <row r="23" spans="1:27" x14ac:dyDescent="0.2">
      <c r="A23" s="92">
        <v>17</v>
      </c>
      <c r="B23" s="34">
        <v>109</v>
      </c>
      <c r="C23" s="34">
        <v>97</v>
      </c>
      <c r="D23" s="34">
        <v>2</v>
      </c>
      <c r="E23" s="34">
        <v>0</v>
      </c>
      <c r="F23" s="34">
        <v>324</v>
      </c>
      <c r="G23" s="34">
        <v>245</v>
      </c>
      <c r="H23" s="34">
        <v>29</v>
      </c>
      <c r="I23" s="34">
        <v>0</v>
      </c>
      <c r="J23" s="34">
        <v>12</v>
      </c>
      <c r="K23" s="34">
        <v>3</v>
      </c>
      <c r="L23" s="34">
        <v>184</v>
      </c>
      <c r="M23" s="34">
        <v>168</v>
      </c>
      <c r="N23" s="34">
        <v>0</v>
      </c>
      <c r="O23" s="34">
        <v>0</v>
      </c>
      <c r="P23" s="34">
        <v>8</v>
      </c>
      <c r="Q23" s="34">
        <v>3</v>
      </c>
      <c r="R23" s="34">
        <v>0</v>
      </c>
      <c r="S23" s="34">
        <v>0</v>
      </c>
      <c r="T23" s="34">
        <v>3</v>
      </c>
      <c r="U23" s="34">
        <v>3</v>
      </c>
      <c r="V23" s="115">
        <v>0</v>
      </c>
      <c r="W23" s="103">
        <v>0</v>
      </c>
      <c r="X23" s="102">
        <f t="shared" si="0"/>
        <v>671</v>
      </c>
      <c r="Y23" s="103">
        <f t="shared" si="1"/>
        <v>519</v>
      </c>
      <c r="Z23" s="102">
        <f t="shared" si="2"/>
        <v>620</v>
      </c>
      <c r="AA23" s="103">
        <f t="shared" si="3"/>
        <v>513</v>
      </c>
    </row>
    <row r="24" spans="1:27" x14ac:dyDescent="0.2">
      <c r="A24" s="93">
        <v>18</v>
      </c>
      <c r="B24" s="35">
        <v>125</v>
      </c>
      <c r="C24" s="35">
        <v>79</v>
      </c>
      <c r="D24" s="35">
        <v>25</v>
      </c>
      <c r="E24" s="35">
        <v>0</v>
      </c>
      <c r="F24" s="35">
        <v>320</v>
      </c>
      <c r="G24" s="35">
        <v>205</v>
      </c>
      <c r="H24" s="35">
        <v>46</v>
      </c>
      <c r="I24" s="35">
        <v>0</v>
      </c>
      <c r="J24" s="35">
        <v>21</v>
      </c>
      <c r="K24" s="35">
        <v>0</v>
      </c>
      <c r="L24" s="35">
        <v>190</v>
      </c>
      <c r="M24" s="35">
        <v>152</v>
      </c>
      <c r="N24" s="35">
        <v>0</v>
      </c>
      <c r="O24" s="35">
        <v>0</v>
      </c>
      <c r="P24" s="35">
        <v>0</v>
      </c>
      <c r="Q24" s="35">
        <v>3</v>
      </c>
      <c r="R24" s="35">
        <v>63</v>
      </c>
      <c r="S24" s="35">
        <v>0</v>
      </c>
      <c r="T24" s="35">
        <v>0</v>
      </c>
      <c r="U24" s="35">
        <v>3</v>
      </c>
      <c r="V24" s="116">
        <v>0</v>
      </c>
      <c r="W24" s="105">
        <v>0</v>
      </c>
      <c r="X24" s="104">
        <f t="shared" si="0"/>
        <v>790</v>
      </c>
      <c r="Y24" s="105">
        <f t="shared" si="1"/>
        <v>442</v>
      </c>
      <c r="Z24" s="104">
        <f t="shared" si="2"/>
        <v>635</v>
      </c>
      <c r="AA24" s="105">
        <f t="shared" si="3"/>
        <v>439</v>
      </c>
    </row>
    <row r="25" spans="1:27" x14ac:dyDescent="0.2">
      <c r="A25" s="94">
        <v>19</v>
      </c>
      <c r="B25" s="36">
        <v>74</v>
      </c>
      <c r="C25" s="36">
        <v>49</v>
      </c>
      <c r="D25" s="36">
        <v>1</v>
      </c>
      <c r="E25" s="36">
        <v>0</v>
      </c>
      <c r="F25" s="36">
        <v>313</v>
      </c>
      <c r="G25" s="36">
        <v>129</v>
      </c>
      <c r="H25" s="36">
        <v>24</v>
      </c>
      <c r="I25" s="36">
        <v>0</v>
      </c>
      <c r="J25" s="36">
        <v>10</v>
      </c>
      <c r="K25" s="36">
        <v>7</v>
      </c>
      <c r="L25" s="36">
        <v>50</v>
      </c>
      <c r="M25" s="36">
        <v>59</v>
      </c>
      <c r="N25" s="36">
        <v>0</v>
      </c>
      <c r="O25" s="36">
        <v>0</v>
      </c>
      <c r="P25" s="36">
        <v>0</v>
      </c>
      <c r="Q25" s="36">
        <v>0</v>
      </c>
      <c r="R25" s="36">
        <v>0</v>
      </c>
      <c r="S25" s="36">
        <v>0</v>
      </c>
      <c r="T25" s="36">
        <v>0</v>
      </c>
      <c r="U25" s="36">
        <v>0</v>
      </c>
      <c r="V25" s="117">
        <v>0</v>
      </c>
      <c r="W25" s="107">
        <v>0</v>
      </c>
      <c r="X25" s="106">
        <f t="shared" si="0"/>
        <v>472</v>
      </c>
      <c r="Y25" s="107">
        <f t="shared" si="1"/>
        <v>244</v>
      </c>
      <c r="Z25" s="106">
        <f t="shared" si="2"/>
        <v>437</v>
      </c>
      <c r="AA25" s="107">
        <f t="shared" si="3"/>
        <v>237</v>
      </c>
    </row>
    <row r="26" spans="1:27" x14ac:dyDescent="0.2">
      <c r="A26" s="92">
        <v>20</v>
      </c>
      <c r="B26" s="34">
        <v>64</v>
      </c>
      <c r="C26" s="34">
        <v>75</v>
      </c>
      <c r="D26" s="34">
        <v>0</v>
      </c>
      <c r="E26" s="34">
        <v>0</v>
      </c>
      <c r="F26" s="34">
        <v>357</v>
      </c>
      <c r="G26" s="34">
        <v>206</v>
      </c>
      <c r="H26" s="34">
        <v>10</v>
      </c>
      <c r="I26" s="34">
        <v>0</v>
      </c>
      <c r="J26" s="34">
        <v>16</v>
      </c>
      <c r="K26" s="34">
        <v>0</v>
      </c>
      <c r="L26" s="34">
        <v>11</v>
      </c>
      <c r="M26" s="34">
        <v>169</v>
      </c>
      <c r="N26" s="34">
        <v>0</v>
      </c>
      <c r="O26" s="34">
        <v>0</v>
      </c>
      <c r="P26" s="34">
        <v>6</v>
      </c>
      <c r="Q26" s="34">
        <v>38</v>
      </c>
      <c r="R26" s="34">
        <v>35</v>
      </c>
      <c r="S26" s="34">
        <v>0</v>
      </c>
      <c r="T26" s="34">
        <v>0</v>
      </c>
      <c r="U26" s="34">
        <v>10</v>
      </c>
      <c r="V26" s="115">
        <v>0</v>
      </c>
      <c r="W26" s="103">
        <v>0</v>
      </c>
      <c r="X26" s="102">
        <f t="shared" si="0"/>
        <v>499</v>
      </c>
      <c r="Y26" s="103">
        <f t="shared" si="1"/>
        <v>498</v>
      </c>
      <c r="Z26" s="102">
        <f t="shared" si="2"/>
        <v>432</v>
      </c>
      <c r="AA26" s="103">
        <f t="shared" si="3"/>
        <v>460</v>
      </c>
    </row>
    <row r="27" spans="1:27" x14ac:dyDescent="0.2">
      <c r="A27" s="93">
        <v>21</v>
      </c>
      <c r="B27" s="35">
        <v>81</v>
      </c>
      <c r="C27" s="35">
        <v>34</v>
      </c>
      <c r="D27" s="35">
        <v>0</v>
      </c>
      <c r="E27" s="35">
        <v>0</v>
      </c>
      <c r="F27" s="35">
        <v>309</v>
      </c>
      <c r="G27" s="35">
        <v>66</v>
      </c>
      <c r="H27" s="35">
        <v>15</v>
      </c>
      <c r="I27" s="35">
        <v>0</v>
      </c>
      <c r="J27" s="35">
        <v>16</v>
      </c>
      <c r="K27" s="35">
        <v>0</v>
      </c>
      <c r="L27" s="35">
        <v>119</v>
      </c>
      <c r="M27" s="35">
        <v>25</v>
      </c>
      <c r="N27" s="35">
        <v>0</v>
      </c>
      <c r="O27" s="35">
        <v>0</v>
      </c>
      <c r="P27" s="35">
        <v>4</v>
      </c>
      <c r="Q27" s="35">
        <v>0</v>
      </c>
      <c r="R27" s="35">
        <v>40</v>
      </c>
      <c r="S27" s="35">
        <v>4</v>
      </c>
      <c r="T27" s="35">
        <v>0</v>
      </c>
      <c r="U27" s="35">
        <v>2</v>
      </c>
      <c r="V27" s="116">
        <v>0</v>
      </c>
      <c r="W27" s="105">
        <v>0</v>
      </c>
      <c r="X27" s="104">
        <f t="shared" si="0"/>
        <v>584</v>
      </c>
      <c r="Y27" s="105">
        <f t="shared" si="1"/>
        <v>131</v>
      </c>
      <c r="Z27" s="104">
        <f t="shared" si="2"/>
        <v>509</v>
      </c>
      <c r="AA27" s="105">
        <f t="shared" si="3"/>
        <v>127</v>
      </c>
    </row>
    <row r="28" spans="1:27" ht="10.8" thickBot="1" x14ac:dyDescent="0.25">
      <c r="A28" s="95" t="s">
        <v>17</v>
      </c>
      <c r="B28" s="28">
        <f t="shared" ref="B28:W28" si="4">SUM(B7:B27)</f>
        <v>2038</v>
      </c>
      <c r="C28" s="28">
        <f t="shared" si="4"/>
        <v>1981</v>
      </c>
      <c r="D28" s="28">
        <f t="shared" si="4"/>
        <v>63</v>
      </c>
      <c r="E28" s="28">
        <f t="shared" si="4"/>
        <v>42</v>
      </c>
      <c r="F28" s="28">
        <f t="shared" si="4"/>
        <v>7107</v>
      </c>
      <c r="G28" s="28">
        <f t="shared" si="4"/>
        <v>4804</v>
      </c>
      <c r="H28" s="28">
        <f t="shared" si="4"/>
        <v>583</v>
      </c>
      <c r="I28" s="28">
        <f t="shared" si="4"/>
        <v>120</v>
      </c>
      <c r="J28" s="28">
        <f t="shared" si="4"/>
        <v>716</v>
      </c>
      <c r="K28" s="28">
        <f t="shared" si="4"/>
        <v>24</v>
      </c>
      <c r="L28" s="28">
        <f t="shared" si="4"/>
        <v>3832</v>
      </c>
      <c r="M28" s="28">
        <f t="shared" si="4"/>
        <v>3518</v>
      </c>
      <c r="N28" s="28">
        <f t="shared" si="4"/>
        <v>0</v>
      </c>
      <c r="O28" s="28">
        <f t="shared" si="4"/>
        <v>0</v>
      </c>
      <c r="P28" s="28">
        <f t="shared" si="4"/>
        <v>367</v>
      </c>
      <c r="Q28" s="28">
        <f t="shared" si="4"/>
        <v>306</v>
      </c>
      <c r="R28" s="28">
        <f t="shared" si="4"/>
        <v>312</v>
      </c>
      <c r="S28" s="28">
        <f t="shared" si="4"/>
        <v>10</v>
      </c>
      <c r="T28" s="28">
        <f t="shared" si="4"/>
        <v>94</v>
      </c>
      <c r="U28" s="28">
        <f t="shared" si="4"/>
        <v>233</v>
      </c>
      <c r="V28" s="28">
        <f t="shared" si="4"/>
        <v>0</v>
      </c>
      <c r="W28" s="29">
        <f t="shared" si="4"/>
        <v>9</v>
      </c>
      <c r="X28" s="96">
        <f t="shared" si="0"/>
        <v>15112</v>
      </c>
      <c r="Y28" s="29">
        <f t="shared" si="1"/>
        <v>11047</v>
      </c>
      <c r="Z28" s="96">
        <f t="shared" si="2"/>
        <v>13071</v>
      </c>
      <c r="AA28" s="29">
        <f t="shared" si="3"/>
        <v>10536</v>
      </c>
    </row>
    <row r="29" spans="1:27" x14ac:dyDescent="0.2">
      <c r="A29" s="97" t="s">
        <v>18</v>
      </c>
      <c r="B29" s="63">
        <v>4</v>
      </c>
      <c r="C29" s="63">
        <v>0</v>
      </c>
      <c r="D29" s="63">
        <v>12</v>
      </c>
      <c r="E29" s="63">
        <v>0</v>
      </c>
      <c r="F29" s="63">
        <v>19</v>
      </c>
      <c r="G29" s="63">
        <v>0</v>
      </c>
      <c r="H29" s="63">
        <v>7</v>
      </c>
      <c r="I29" s="63">
        <v>4</v>
      </c>
      <c r="J29" s="63">
        <v>12</v>
      </c>
      <c r="K29" s="63">
        <v>0</v>
      </c>
      <c r="L29" s="63">
        <v>187</v>
      </c>
      <c r="M29" s="63">
        <v>32</v>
      </c>
      <c r="N29" s="63">
        <v>0</v>
      </c>
      <c r="O29" s="63">
        <v>0</v>
      </c>
      <c r="P29" s="63">
        <v>0</v>
      </c>
      <c r="Q29" s="63">
        <v>0</v>
      </c>
      <c r="R29" s="63">
        <v>0</v>
      </c>
      <c r="S29" s="63">
        <v>0</v>
      </c>
      <c r="T29" s="63">
        <v>28</v>
      </c>
      <c r="U29" s="63">
        <v>4</v>
      </c>
      <c r="V29" s="63">
        <v>35</v>
      </c>
      <c r="W29" s="64">
        <v>0</v>
      </c>
      <c r="X29" s="98">
        <f t="shared" si="0"/>
        <v>304</v>
      </c>
      <c r="Y29" s="99">
        <f t="shared" si="1"/>
        <v>40</v>
      </c>
      <c r="Z29" s="98">
        <f t="shared" si="2"/>
        <v>238</v>
      </c>
      <c r="AA29" s="99">
        <f t="shared" si="3"/>
        <v>36</v>
      </c>
    </row>
    <row r="30" spans="1:27" ht="10.8" thickBot="1" x14ac:dyDescent="0.25">
      <c r="A30" s="95" t="s">
        <v>19</v>
      </c>
      <c r="B30" s="28">
        <f t="shared" ref="B30:W30" si="5">SUM(B28:B29)</f>
        <v>2042</v>
      </c>
      <c r="C30" s="28">
        <f t="shared" si="5"/>
        <v>1981</v>
      </c>
      <c r="D30" s="28">
        <f t="shared" si="5"/>
        <v>75</v>
      </c>
      <c r="E30" s="28">
        <f t="shared" si="5"/>
        <v>42</v>
      </c>
      <c r="F30" s="28">
        <f t="shared" si="5"/>
        <v>7126</v>
      </c>
      <c r="G30" s="28">
        <f t="shared" si="5"/>
        <v>4804</v>
      </c>
      <c r="H30" s="28">
        <f t="shared" si="5"/>
        <v>590</v>
      </c>
      <c r="I30" s="28">
        <f t="shared" si="5"/>
        <v>124</v>
      </c>
      <c r="J30" s="28">
        <f t="shared" si="5"/>
        <v>728</v>
      </c>
      <c r="K30" s="28">
        <f t="shared" si="5"/>
        <v>24</v>
      </c>
      <c r="L30" s="28">
        <f t="shared" si="5"/>
        <v>4019</v>
      </c>
      <c r="M30" s="28">
        <f t="shared" si="5"/>
        <v>3550</v>
      </c>
      <c r="N30" s="28">
        <f t="shared" si="5"/>
        <v>0</v>
      </c>
      <c r="O30" s="28">
        <f t="shared" si="5"/>
        <v>0</v>
      </c>
      <c r="P30" s="28">
        <f t="shared" si="5"/>
        <v>367</v>
      </c>
      <c r="Q30" s="28">
        <f t="shared" si="5"/>
        <v>306</v>
      </c>
      <c r="R30" s="28">
        <f t="shared" si="5"/>
        <v>312</v>
      </c>
      <c r="S30" s="28">
        <f t="shared" si="5"/>
        <v>10</v>
      </c>
      <c r="T30" s="28">
        <f t="shared" si="5"/>
        <v>122</v>
      </c>
      <c r="U30" s="28">
        <f t="shared" si="5"/>
        <v>237</v>
      </c>
      <c r="V30" s="28">
        <f t="shared" si="5"/>
        <v>35</v>
      </c>
      <c r="W30" s="29">
        <f t="shared" si="5"/>
        <v>9</v>
      </c>
      <c r="X30" s="96">
        <f t="shared" si="0"/>
        <v>15416</v>
      </c>
      <c r="Y30" s="29">
        <f t="shared" si="1"/>
        <v>11087</v>
      </c>
      <c r="Z30" s="96">
        <f t="shared" si="2"/>
        <v>13309</v>
      </c>
      <c r="AA30" s="29">
        <f t="shared" si="3"/>
        <v>10572</v>
      </c>
    </row>
    <row r="31" spans="1:27" x14ac:dyDescent="0.2">
      <c r="A31" s="54" t="s">
        <v>36</v>
      </c>
      <c r="D31" s="100"/>
    </row>
    <row r="32" spans="1:27" x14ac:dyDescent="0.2">
      <c r="A32" s="77" t="s">
        <v>275</v>
      </c>
    </row>
  </sheetData>
  <mergeCells count="18">
    <mergeCell ref="B1:AA1"/>
    <mergeCell ref="A4:A6"/>
    <mergeCell ref="B5:C5"/>
    <mergeCell ref="D5:E5"/>
    <mergeCell ref="F5:G5"/>
    <mergeCell ref="Z5:AA5"/>
    <mergeCell ref="H5:I5"/>
    <mergeCell ref="J5:K5"/>
    <mergeCell ref="L5:M5"/>
    <mergeCell ref="V5:W5"/>
    <mergeCell ref="Z4:AA4"/>
    <mergeCell ref="R5:S5"/>
    <mergeCell ref="N5:O5"/>
    <mergeCell ref="P5:Q5"/>
    <mergeCell ref="B4:W4"/>
    <mergeCell ref="X4:Y4"/>
    <mergeCell ref="T5:U5"/>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Z67"/>
  <sheetViews>
    <sheetView showGridLines="0" topLeftCell="A2"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1" width="7.6640625" style="2" hidden="1" customWidth="1"/>
    <col min="22" max="25" width="8.6640625" style="2" bestFit="1" customWidth="1"/>
    <col min="26" max="16384" width="7.6640625" style="2"/>
  </cols>
  <sheetData>
    <row r="1" spans="1:25" s="213" customFormat="1" ht="59.25" customHeight="1" thickBot="1" x14ac:dyDescent="0.3">
      <c r="A1" s="22"/>
      <c r="B1" s="460" t="s">
        <v>301</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302</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157</v>
      </c>
      <c r="C6" s="190">
        <v>359.00000000000006</v>
      </c>
      <c r="D6" s="215">
        <v>0</v>
      </c>
      <c r="E6" s="215">
        <v>10</v>
      </c>
      <c r="F6" s="190">
        <v>402</v>
      </c>
      <c r="G6" s="190">
        <v>488</v>
      </c>
      <c r="H6" s="190">
        <v>12</v>
      </c>
      <c r="I6" s="190">
        <v>20.999999999999996</v>
      </c>
      <c r="J6" s="190">
        <v>36</v>
      </c>
      <c r="K6" s="215">
        <v>0</v>
      </c>
      <c r="L6" s="190">
        <v>346</v>
      </c>
      <c r="M6" s="190">
        <v>331.00000000000006</v>
      </c>
      <c r="N6" s="215">
        <v>0</v>
      </c>
      <c r="O6" s="190">
        <v>6</v>
      </c>
      <c r="P6" s="190">
        <v>90.999999999999957</v>
      </c>
      <c r="Q6" s="190">
        <v>15.999999999999996</v>
      </c>
      <c r="R6" s="215">
        <v>0</v>
      </c>
      <c r="S6" s="215">
        <v>0</v>
      </c>
      <c r="T6" s="204">
        <v>0</v>
      </c>
      <c r="U6" s="216">
        <v>0</v>
      </c>
      <c r="V6" s="217">
        <f t="shared" ref="V6:V29" si="0">SUM(B6,D6,F6,H6,J6,L6,N6,P6)</f>
        <v>1044</v>
      </c>
      <c r="W6" s="218">
        <f t="shared" ref="W6:W29" si="1">SUM(C6,E6,G6,I6,K6,M6,O6,Q6)</f>
        <v>1231</v>
      </c>
      <c r="X6" s="219">
        <f t="shared" ref="X6:X29" si="2">SUM(B6,F6,L6)</f>
        <v>905</v>
      </c>
      <c r="Y6" s="216">
        <f t="shared" ref="Y6:Y29" si="3">SUM(C6,G6,M6)</f>
        <v>1178</v>
      </c>
    </row>
    <row r="7" spans="1:25" ht="12" customHeight="1" x14ac:dyDescent="0.2">
      <c r="A7" s="214">
        <v>2</v>
      </c>
      <c r="B7" s="190">
        <v>133</v>
      </c>
      <c r="C7" s="190">
        <v>223.00000000000003</v>
      </c>
      <c r="D7" s="190">
        <v>0</v>
      </c>
      <c r="E7" s="190">
        <v>6</v>
      </c>
      <c r="F7" s="190">
        <v>311</v>
      </c>
      <c r="G7" s="190">
        <v>375</v>
      </c>
      <c r="H7" s="190">
        <v>11</v>
      </c>
      <c r="I7" s="190">
        <v>57</v>
      </c>
      <c r="J7" s="190">
        <v>28.999999999999996</v>
      </c>
      <c r="K7" s="190">
        <v>0</v>
      </c>
      <c r="L7" s="190">
        <v>308</v>
      </c>
      <c r="M7" s="190">
        <v>194.99999999999994</v>
      </c>
      <c r="N7" s="190">
        <v>0</v>
      </c>
      <c r="O7" s="190">
        <v>3</v>
      </c>
      <c r="P7" s="190">
        <v>33</v>
      </c>
      <c r="Q7" s="190">
        <v>4</v>
      </c>
      <c r="R7" s="190">
        <v>0</v>
      </c>
      <c r="S7" s="190">
        <v>0</v>
      </c>
      <c r="T7" s="204">
        <v>0</v>
      </c>
      <c r="U7" s="216">
        <v>0</v>
      </c>
      <c r="V7" s="217">
        <f t="shared" si="0"/>
        <v>825</v>
      </c>
      <c r="W7" s="218">
        <f t="shared" si="1"/>
        <v>863</v>
      </c>
      <c r="X7" s="219">
        <f t="shared" si="2"/>
        <v>752</v>
      </c>
      <c r="Y7" s="216">
        <f t="shared" si="3"/>
        <v>793</v>
      </c>
    </row>
    <row r="8" spans="1:25" ht="12" customHeight="1" x14ac:dyDescent="0.2">
      <c r="A8" s="220">
        <v>3</v>
      </c>
      <c r="B8" s="205">
        <v>72</v>
      </c>
      <c r="C8" s="205">
        <v>111</v>
      </c>
      <c r="D8" s="205">
        <v>1</v>
      </c>
      <c r="E8" s="205">
        <v>0</v>
      </c>
      <c r="F8" s="205">
        <v>245</v>
      </c>
      <c r="G8" s="205">
        <v>208</v>
      </c>
      <c r="H8" s="205">
        <v>15</v>
      </c>
      <c r="I8" s="205">
        <v>0</v>
      </c>
      <c r="J8" s="205">
        <v>27.999999999999996</v>
      </c>
      <c r="K8" s="205">
        <v>0</v>
      </c>
      <c r="L8" s="205">
        <v>166</v>
      </c>
      <c r="M8" s="205">
        <v>149.00000000000009</v>
      </c>
      <c r="N8" s="205">
        <v>0</v>
      </c>
      <c r="O8" s="205">
        <v>0</v>
      </c>
      <c r="P8" s="205">
        <v>82</v>
      </c>
      <c r="Q8" s="205">
        <v>12</v>
      </c>
      <c r="R8" s="205">
        <v>0</v>
      </c>
      <c r="S8" s="205">
        <v>0</v>
      </c>
      <c r="T8" s="184">
        <v>0</v>
      </c>
      <c r="U8" s="196">
        <v>0</v>
      </c>
      <c r="V8" s="221">
        <f t="shared" si="0"/>
        <v>609</v>
      </c>
      <c r="W8" s="222">
        <f t="shared" si="1"/>
        <v>480.00000000000011</v>
      </c>
      <c r="X8" s="223">
        <f t="shared" si="2"/>
        <v>483</v>
      </c>
      <c r="Y8" s="196">
        <f t="shared" si="3"/>
        <v>468.00000000000011</v>
      </c>
    </row>
    <row r="9" spans="1:25" ht="12" customHeight="1" x14ac:dyDescent="0.2">
      <c r="A9" s="224">
        <v>4</v>
      </c>
      <c r="B9" s="215">
        <v>177.99999999999994</v>
      </c>
      <c r="C9" s="215">
        <v>72</v>
      </c>
      <c r="D9" s="215">
        <v>0</v>
      </c>
      <c r="E9" s="215">
        <v>0</v>
      </c>
      <c r="F9" s="215">
        <v>284</v>
      </c>
      <c r="G9" s="215">
        <v>112</v>
      </c>
      <c r="H9" s="215">
        <v>14</v>
      </c>
      <c r="I9" s="215">
        <v>0</v>
      </c>
      <c r="J9" s="215">
        <v>11</v>
      </c>
      <c r="K9" s="215">
        <v>0</v>
      </c>
      <c r="L9" s="215">
        <v>235</v>
      </c>
      <c r="M9" s="215">
        <v>67</v>
      </c>
      <c r="N9" s="215">
        <v>0</v>
      </c>
      <c r="O9" s="215">
        <v>0</v>
      </c>
      <c r="P9" s="215">
        <v>30</v>
      </c>
      <c r="Q9" s="215">
        <v>13</v>
      </c>
      <c r="R9" s="215">
        <v>0</v>
      </c>
      <c r="S9" s="215">
        <v>0</v>
      </c>
      <c r="T9" s="206">
        <v>0</v>
      </c>
      <c r="U9" s="225">
        <v>0</v>
      </c>
      <c r="V9" s="226">
        <f t="shared" si="0"/>
        <v>752</v>
      </c>
      <c r="W9" s="227">
        <f t="shared" si="1"/>
        <v>264</v>
      </c>
      <c r="X9" s="228">
        <f t="shared" si="2"/>
        <v>697</v>
      </c>
      <c r="Y9" s="225">
        <f t="shared" si="3"/>
        <v>251</v>
      </c>
    </row>
    <row r="10" spans="1:25" ht="12" customHeight="1" x14ac:dyDescent="0.2">
      <c r="A10" s="214">
        <v>5</v>
      </c>
      <c r="B10" s="190">
        <v>209.99999999999997</v>
      </c>
      <c r="C10" s="190">
        <v>78</v>
      </c>
      <c r="D10" s="190">
        <v>1</v>
      </c>
      <c r="E10" s="190">
        <v>1</v>
      </c>
      <c r="F10" s="190">
        <v>392</v>
      </c>
      <c r="G10" s="190">
        <v>134</v>
      </c>
      <c r="H10" s="190">
        <v>28</v>
      </c>
      <c r="I10" s="190">
        <v>13</v>
      </c>
      <c r="J10" s="190">
        <v>38.000000000000007</v>
      </c>
      <c r="K10" s="190">
        <v>2</v>
      </c>
      <c r="L10" s="190">
        <v>252</v>
      </c>
      <c r="M10" s="190">
        <v>77</v>
      </c>
      <c r="N10" s="190">
        <v>0</v>
      </c>
      <c r="O10" s="190">
        <v>18</v>
      </c>
      <c r="P10" s="190">
        <v>29</v>
      </c>
      <c r="Q10" s="190">
        <v>9</v>
      </c>
      <c r="R10" s="190">
        <v>0</v>
      </c>
      <c r="S10" s="190">
        <v>0</v>
      </c>
      <c r="T10" s="204">
        <v>0</v>
      </c>
      <c r="U10" s="216">
        <v>0</v>
      </c>
      <c r="V10" s="217">
        <f t="shared" si="0"/>
        <v>950</v>
      </c>
      <c r="W10" s="218">
        <f t="shared" si="1"/>
        <v>332</v>
      </c>
      <c r="X10" s="219">
        <f t="shared" si="2"/>
        <v>854</v>
      </c>
      <c r="Y10" s="216">
        <f t="shared" si="3"/>
        <v>289</v>
      </c>
    </row>
    <row r="11" spans="1:25" ht="12" customHeight="1" x14ac:dyDescent="0.2">
      <c r="A11" s="220">
        <v>6</v>
      </c>
      <c r="B11" s="205">
        <v>163.99999999999997</v>
      </c>
      <c r="C11" s="205">
        <v>86.000000000000014</v>
      </c>
      <c r="D11" s="205">
        <v>2</v>
      </c>
      <c r="E11" s="205">
        <v>1</v>
      </c>
      <c r="F11" s="205">
        <v>453</v>
      </c>
      <c r="G11" s="205">
        <v>162</v>
      </c>
      <c r="H11" s="205">
        <v>5</v>
      </c>
      <c r="I11" s="205">
        <v>13</v>
      </c>
      <c r="J11" s="205">
        <v>26.999999999999993</v>
      </c>
      <c r="K11" s="205">
        <v>0</v>
      </c>
      <c r="L11" s="205">
        <v>293</v>
      </c>
      <c r="M11" s="205">
        <v>178</v>
      </c>
      <c r="N11" s="205">
        <v>0</v>
      </c>
      <c r="O11" s="205">
        <v>0</v>
      </c>
      <c r="P11" s="205">
        <v>34.999999999999993</v>
      </c>
      <c r="Q11" s="205">
        <v>15</v>
      </c>
      <c r="R11" s="205">
        <v>0</v>
      </c>
      <c r="S11" s="205">
        <v>0</v>
      </c>
      <c r="T11" s="184">
        <v>0</v>
      </c>
      <c r="U11" s="196">
        <v>0</v>
      </c>
      <c r="V11" s="221">
        <f t="shared" si="0"/>
        <v>979</v>
      </c>
      <c r="W11" s="222">
        <f t="shared" si="1"/>
        <v>455</v>
      </c>
      <c r="X11" s="223">
        <f t="shared" si="2"/>
        <v>910</v>
      </c>
      <c r="Y11" s="196">
        <f t="shared" si="3"/>
        <v>426</v>
      </c>
    </row>
    <row r="12" spans="1:25" ht="12" customHeight="1" x14ac:dyDescent="0.2">
      <c r="A12" s="224">
        <v>7</v>
      </c>
      <c r="B12" s="215">
        <v>120.00000000000003</v>
      </c>
      <c r="C12" s="215">
        <v>173</v>
      </c>
      <c r="D12" s="215">
        <v>0</v>
      </c>
      <c r="E12" s="215">
        <v>0</v>
      </c>
      <c r="F12" s="215">
        <v>345</v>
      </c>
      <c r="G12" s="215">
        <v>293</v>
      </c>
      <c r="H12" s="215">
        <v>0</v>
      </c>
      <c r="I12" s="215">
        <v>8</v>
      </c>
      <c r="J12" s="215">
        <v>19</v>
      </c>
      <c r="K12" s="215">
        <v>0</v>
      </c>
      <c r="L12" s="215">
        <v>253</v>
      </c>
      <c r="M12" s="215">
        <v>247.99999999999997</v>
      </c>
      <c r="N12" s="215">
        <v>0</v>
      </c>
      <c r="O12" s="215">
        <v>0</v>
      </c>
      <c r="P12" s="215">
        <v>48</v>
      </c>
      <c r="Q12" s="215">
        <v>4</v>
      </c>
      <c r="R12" s="215">
        <v>0</v>
      </c>
      <c r="S12" s="215">
        <v>0</v>
      </c>
      <c r="T12" s="206">
        <v>0</v>
      </c>
      <c r="U12" s="225">
        <v>0</v>
      </c>
      <c r="V12" s="226">
        <f t="shared" si="0"/>
        <v>785</v>
      </c>
      <c r="W12" s="227">
        <f t="shared" si="1"/>
        <v>726</v>
      </c>
      <c r="X12" s="228">
        <f t="shared" si="2"/>
        <v>718</v>
      </c>
      <c r="Y12" s="225">
        <f t="shared" si="3"/>
        <v>714</v>
      </c>
    </row>
    <row r="13" spans="1:25" ht="12" customHeight="1" x14ac:dyDescent="0.2">
      <c r="A13" s="214">
        <v>8</v>
      </c>
      <c r="B13" s="190">
        <v>122</v>
      </c>
      <c r="C13" s="190">
        <v>150</v>
      </c>
      <c r="D13" s="190">
        <v>4</v>
      </c>
      <c r="E13" s="190">
        <v>2</v>
      </c>
      <c r="F13" s="190">
        <v>310</v>
      </c>
      <c r="G13" s="190">
        <v>224</v>
      </c>
      <c r="H13" s="190">
        <v>24</v>
      </c>
      <c r="I13" s="190">
        <v>15</v>
      </c>
      <c r="J13" s="190">
        <v>12.000000000000005</v>
      </c>
      <c r="K13" s="190">
        <v>0</v>
      </c>
      <c r="L13" s="190">
        <v>174</v>
      </c>
      <c r="M13" s="190">
        <v>140</v>
      </c>
      <c r="N13" s="190">
        <v>0</v>
      </c>
      <c r="O13" s="190">
        <v>0</v>
      </c>
      <c r="P13" s="190">
        <v>56</v>
      </c>
      <c r="Q13" s="190">
        <v>3</v>
      </c>
      <c r="R13" s="190">
        <v>0</v>
      </c>
      <c r="S13" s="190">
        <v>0</v>
      </c>
      <c r="T13" s="204">
        <v>0</v>
      </c>
      <c r="U13" s="216">
        <v>0</v>
      </c>
      <c r="V13" s="217">
        <f t="shared" si="0"/>
        <v>702</v>
      </c>
      <c r="W13" s="218">
        <f t="shared" si="1"/>
        <v>534</v>
      </c>
      <c r="X13" s="219">
        <f t="shared" si="2"/>
        <v>606</v>
      </c>
      <c r="Y13" s="216">
        <f t="shared" si="3"/>
        <v>514</v>
      </c>
    </row>
    <row r="14" spans="1:25" ht="12" customHeight="1" x14ac:dyDescent="0.2">
      <c r="A14" s="220">
        <v>9</v>
      </c>
      <c r="B14" s="205">
        <v>143</v>
      </c>
      <c r="C14" s="205">
        <v>377</v>
      </c>
      <c r="D14" s="205">
        <v>7</v>
      </c>
      <c r="E14" s="205">
        <v>5</v>
      </c>
      <c r="F14" s="205">
        <v>315</v>
      </c>
      <c r="G14" s="205">
        <v>505</v>
      </c>
      <c r="H14" s="205">
        <v>44</v>
      </c>
      <c r="I14" s="205">
        <v>38</v>
      </c>
      <c r="J14" s="205">
        <v>27.999999999999989</v>
      </c>
      <c r="K14" s="205">
        <v>4</v>
      </c>
      <c r="L14" s="205">
        <v>202</v>
      </c>
      <c r="M14" s="205">
        <v>287.00000000000011</v>
      </c>
      <c r="N14" s="205">
        <v>0</v>
      </c>
      <c r="O14" s="205">
        <v>12</v>
      </c>
      <c r="P14" s="205">
        <v>13</v>
      </c>
      <c r="Q14" s="205">
        <v>3</v>
      </c>
      <c r="R14" s="205">
        <v>0</v>
      </c>
      <c r="S14" s="205">
        <v>0</v>
      </c>
      <c r="T14" s="184">
        <v>0</v>
      </c>
      <c r="U14" s="196">
        <v>0</v>
      </c>
      <c r="V14" s="221">
        <f t="shared" si="0"/>
        <v>752</v>
      </c>
      <c r="W14" s="222">
        <f t="shared" si="1"/>
        <v>1231</v>
      </c>
      <c r="X14" s="223">
        <f t="shared" si="2"/>
        <v>660</v>
      </c>
      <c r="Y14" s="196">
        <f t="shared" si="3"/>
        <v>1169</v>
      </c>
    </row>
    <row r="15" spans="1:25" ht="12" customHeight="1" x14ac:dyDescent="0.2">
      <c r="A15" s="224">
        <v>10</v>
      </c>
      <c r="B15" s="215">
        <v>157</v>
      </c>
      <c r="C15" s="215">
        <v>490</v>
      </c>
      <c r="D15" s="215">
        <v>0</v>
      </c>
      <c r="E15" s="215">
        <v>0</v>
      </c>
      <c r="F15" s="215">
        <v>334</v>
      </c>
      <c r="G15" s="215">
        <v>680</v>
      </c>
      <c r="H15" s="215">
        <v>10</v>
      </c>
      <c r="I15" s="215">
        <v>0</v>
      </c>
      <c r="J15" s="215">
        <v>14.000000000000002</v>
      </c>
      <c r="K15" s="215">
        <v>0</v>
      </c>
      <c r="L15" s="215">
        <v>327</v>
      </c>
      <c r="M15" s="215">
        <v>526.00000000000023</v>
      </c>
      <c r="N15" s="215">
        <v>0</v>
      </c>
      <c r="O15" s="215">
        <v>0</v>
      </c>
      <c r="P15" s="215">
        <v>6</v>
      </c>
      <c r="Q15" s="215">
        <v>6</v>
      </c>
      <c r="R15" s="215">
        <v>0</v>
      </c>
      <c r="S15" s="215">
        <v>0</v>
      </c>
      <c r="T15" s="206">
        <v>0</v>
      </c>
      <c r="U15" s="225">
        <v>0</v>
      </c>
      <c r="V15" s="226">
        <f t="shared" si="0"/>
        <v>848</v>
      </c>
      <c r="W15" s="227">
        <f t="shared" si="1"/>
        <v>1702.0000000000002</v>
      </c>
      <c r="X15" s="228">
        <f t="shared" si="2"/>
        <v>818</v>
      </c>
      <c r="Y15" s="225">
        <f t="shared" si="3"/>
        <v>1696.0000000000002</v>
      </c>
    </row>
    <row r="16" spans="1:25" ht="12" customHeight="1" x14ac:dyDescent="0.2">
      <c r="A16" s="214">
        <v>11</v>
      </c>
      <c r="B16" s="190">
        <v>77</v>
      </c>
      <c r="C16" s="190">
        <v>143</v>
      </c>
      <c r="D16" s="190">
        <v>0</v>
      </c>
      <c r="E16" s="190">
        <v>0</v>
      </c>
      <c r="F16" s="190">
        <v>301</v>
      </c>
      <c r="G16" s="190">
        <v>262</v>
      </c>
      <c r="H16" s="190">
        <v>0</v>
      </c>
      <c r="I16" s="190">
        <v>7</v>
      </c>
      <c r="J16" s="190">
        <v>12</v>
      </c>
      <c r="K16" s="190">
        <v>5</v>
      </c>
      <c r="L16" s="190">
        <v>154</v>
      </c>
      <c r="M16" s="190">
        <v>164</v>
      </c>
      <c r="N16" s="190">
        <v>0</v>
      </c>
      <c r="O16" s="190">
        <v>3</v>
      </c>
      <c r="P16" s="190">
        <v>32</v>
      </c>
      <c r="Q16" s="190">
        <v>15</v>
      </c>
      <c r="R16" s="190">
        <v>0</v>
      </c>
      <c r="S16" s="190">
        <v>0</v>
      </c>
      <c r="T16" s="204">
        <v>0</v>
      </c>
      <c r="U16" s="216">
        <v>0</v>
      </c>
      <c r="V16" s="217">
        <f t="shared" si="0"/>
        <v>576</v>
      </c>
      <c r="W16" s="218">
        <f t="shared" si="1"/>
        <v>599</v>
      </c>
      <c r="X16" s="219">
        <f t="shared" si="2"/>
        <v>532</v>
      </c>
      <c r="Y16" s="216">
        <f t="shared" si="3"/>
        <v>569</v>
      </c>
    </row>
    <row r="17" spans="1:26" ht="12" customHeight="1" x14ac:dyDescent="0.2">
      <c r="A17" s="220">
        <v>12</v>
      </c>
      <c r="B17" s="205">
        <v>101.00000000000001</v>
      </c>
      <c r="C17" s="205">
        <v>118</v>
      </c>
      <c r="D17" s="205">
        <v>0</v>
      </c>
      <c r="E17" s="205">
        <v>0</v>
      </c>
      <c r="F17" s="205">
        <v>281</v>
      </c>
      <c r="G17" s="205">
        <v>187</v>
      </c>
      <c r="H17" s="205">
        <v>2</v>
      </c>
      <c r="I17" s="205">
        <v>6</v>
      </c>
      <c r="J17" s="205">
        <v>8.9999999999999982</v>
      </c>
      <c r="K17" s="205">
        <v>0</v>
      </c>
      <c r="L17" s="205">
        <v>106</v>
      </c>
      <c r="M17" s="205">
        <v>92</v>
      </c>
      <c r="N17" s="205">
        <v>0</v>
      </c>
      <c r="O17" s="205">
        <v>0</v>
      </c>
      <c r="P17" s="205">
        <v>6</v>
      </c>
      <c r="Q17" s="205">
        <v>5</v>
      </c>
      <c r="R17" s="205">
        <v>0</v>
      </c>
      <c r="S17" s="205">
        <v>0</v>
      </c>
      <c r="T17" s="184">
        <v>0</v>
      </c>
      <c r="U17" s="196">
        <v>0</v>
      </c>
      <c r="V17" s="221">
        <f t="shared" si="0"/>
        <v>505</v>
      </c>
      <c r="W17" s="222">
        <f t="shared" si="1"/>
        <v>408</v>
      </c>
      <c r="X17" s="223">
        <f t="shared" si="2"/>
        <v>488</v>
      </c>
      <c r="Y17" s="196">
        <f t="shared" si="3"/>
        <v>397</v>
      </c>
    </row>
    <row r="18" spans="1:26" ht="12" customHeight="1" x14ac:dyDescent="0.2">
      <c r="A18" s="224">
        <v>13</v>
      </c>
      <c r="B18" s="215">
        <v>105</v>
      </c>
      <c r="C18" s="215">
        <v>72</v>
      </c>
      <c r="D18" s="215">
        <v>0</v>
      </c>
      <c r="E18" s="215">
        <v>0</v>
      </c>
      <c r="F18" s="215">
        <v>310</v>
      </c>
      <c r="G18" s="215">
        <v>126</v>
      </c>
      <c r="H18" s="215">
        <v>0</v>
      </c>
      <c r="I18" s="215">
        <v>0</v>
      </c>
      <c r="J18" s="215">
        <v>16</v>
      </c>
      <c r="K18" s="215">
        <v>0</v>
      </c>
      <c r="L18" s="215">
        <v>281</v>
      </c>
      <c r="M18" s="215">
        <v>98</v>
      </c>
      <c r="N18" s="215">
        <v>0</v>
      </c>
      <c r="O18" s="215">
        <v>0</v>
      </c>
      <c r="P18" s="215">
        <v>7.9999999999999991</v>
      </c>
      <c r="Q18" s="215">
        <v>4</v>
      </c>
      <c r="R18" s="215">
        <v>0</v>
      </c>
      <c r="S18" s="215">
        <v>0</v>
      </c>
      <c r="T18" s="206">
        <v>0</v>
      </c>
      <c r="U18" s="225">
        <v>0</v>
      </c>
      <c r="V18" s="226">
        <f t="shared" si="0"/>
        <v>720</v>
      </c>
      <c r="W18" s="227">
        <f t="shared" si="1"/>
        <v>300</v>
      </c>
      <c r="X18" s="228">
        <f t="shared" si="2"/>
        <v>696</v>
      </c>
      <c r="Y18" s="225">
        <f t="shared" si="3"/>
        <v>296</v>
      </c>
    </row>
    <row r="19" spans="1:26" ht="12" customHeight="1" x14ac:dyDescent="0.2">
      <c r="A19" s="214">
        <v>14</v>
      </c>
      <c r="B19" s="190">
        <v>78</v>
      </c>
      <c r="C19" s="190">
        <v>91</v>
      </c>
      <c r="D19" s="190">
        <v>0</v>
      </c>
      <c r="E19" s="190">
        <v>0</v>
      </c>
      <c r="F19" s="190">
        <v>206</v>
      </c>
      <c r="G19" s="190">
        <v>134</v>
      </c>
      <c r="H19" s="190">
        <v>9</v>
      </c>
      <c r="I19" s="190">
        <v>17</v>
      </c>
      <c r="J19" s="190">
        <v>14</v>
      </c>
      <c r="K19" s="190">
        <v>0</v>
      </c>
      <c r="L19" s="190">
        <v>100</v>
      </c>
      <c r="M19" s="190">
        <v>71</v>
      </c>
      <c r="N19" s="190">
        <v>0</v>
      </c>
      <c r="O19" s="190">
        <v>0</v>
      </c>
      <c r="P19" s="190">
        <v>12.999999999999998</v>
      </c>
      <c r="Q19" s="190">
        <v>6</v>
      </c>
      <c r="R19" s="190">
        <v>0</v>
      </c>
      <c r="S19" s="190">
        <v>0</v>
      </c>
      <c r="T19" s="204">
        <v>0</v>
      </c>
      <c r="U19" s="216">
        <v>0</v>
      </c>
      <c r="V19" s="217">
        <f t="shared" si="0"/>
        <v>420</v>
      </c>
      <c r="W19" s="218">
        <f t="shared" si="1"/>
        <v>319</v>
      </c>
      <c r="X19" s="219">
        <f t="shared" si="2"/>
        <v>384</v>
      </c>
      <c r="Y19" s="216">
        <f t="shared" si="3"/>
        <v>296</v>
      </c>
    </row>
    <row r="20" spans="1:26" ht="12" customHeight="1" x14ac:dyDescent="0.2">
      <c r="A20" s="220">
        <v>15</v>
      </c>
      <c r="B20" s="205">
        <v>73.000000000000014</v>
      </c>
      <c r="C20" s="205">
        <v>128</v>
      </c>
      <c r="D20" s="205">
        <v>4</v>
      </c>
      <c r="E20" s="205">
        <v>3</v>
      </c>
      <c r="F20" s="205">
        <v>273</v>
      </c>
      <c r="G20" s="205">
        <v>223</v>
      </c>
      <c r="H20" s="205">
        <v>12</v>
      </c>
      <c r="I20" s="205">
        <v>25</v>
      </c>
      <c r="J20" s="205">
        <v>7</v>
      </c>
      <c r="K20" s="205">
        <v>0</v>
      </c>
      <c r="L20" s="205">
        <v>149</v>
      </c>
      <c r="M20" s="205">
        <v>135</v>
      </c>
      <c r="N20" s="205">
        <v>0</v>
      </c>
      <c r="O20" s="205">
        <v>6</v>
      </c>
      <c r="P20" s="205">
        <v>6</v>
      </c>
      <c r="Q20" s="205">
        <v>9</v>
      </c>
      <c r="R20" s="205">
        <v>0</v>
      </c>
      <c r="S20" s="205">
        <v>0</v>
      </c>
      <c r="T20" s="184">
        <v>0</v>
      </c>
      <c r="U20" s="196">
        <v>0</v>
      </c>
      <c r="V20" s="221">
        <f t="shared" si="0"/>
        <v>524</v>
      </c>
      <c r="W20" s="222">
        <f t="shared" si="1"/>
        <v>529</v>
      </c>
      <c r="X20" s="223">
        <f t="shared" si="2"/>
        <v>495</v>
      </c>
      <c r="Y20" s="196">
        <f t="shared" si="3"/>
        <v>486</v>
      </c>
    </row>
    <row r="21" spans="1:26" ht="12" customHeight="1" x14ac:dyDescent="0.2">
      <c r="A21" s="224">
        <v>16</v>
      </c>
      <c r="B21" s="215">
        <v>98.000000000000014</v>
      </c>
      <c r="C21" s="215">
        <v>115</v>
      </c>
      <c r="D21" s="215">
        <v>1</v>
      </c>
      <c r="E21" s="215">
        <v>0</v>
      </c>
      <c r="F21" s="215">
        <v>241</v>
      </c>
      <c r="G21" s="215">
        <v>142</v>
      </c>
      <c r="H21" s="215">
        <v>12.000000000000002</v>
      </c>
      <c r="I21" s="215">
        <v>8</v>
      </c>
      <c r="J21" s="215">
        <v>7.9999999999999991</v>
      </c>
      <c r="K21" s="215">
        <v>0</v>
      </c>
      <c r="L21" s="215">
        <v>36</v>
      </c>
      <c r="M21" s="215">
        <v>111</v>
      </c>
      <c r="N21" s="215">
        <v>0</v>
      </c>
      <c r="O21" s="215">
        <v>0</v>
      </c>
      <c r="P21" s="215">
        <v>0</v>
      </c>
      <c r="Q21" s="215">
        <v>0</v>
      </c>
      <c r="R21" s="215">
        <v>0</v>
      </c>
      <c r="S21" s="215">
        <v>0</v>
      </c>
      <c r="T21" s="206">
        <v>0</v>
      </c>
      <c r="U21" s="225">
        <v>0</v>
      </c>
      <c r="V21" s="226">
        <f t="shared" si="0"/>
        <v>396</v>
      </c>
      <c r="W21" s="227">
        <f t="shared" si="1"/>
        <v>376</v>
      </c>
      <c r="X21" s="228">
        <f t="shared" si="2"/>
        <v>375</v>
      </c>
      <c r="Y21" s="225">
        <f t="shared" si="3"/>
        <v>368</v>
      </c>
    </row>
    <row r="22" spans="1:26" ht="12" customHeight="1" x14ac:dyDescent="0.2">
      <c r="A22" s="214">
        <v>17</v>
      </c>
      <c r="B22" s="190">
        <v>94.999999999999986</v>
      </c>
      <c r="C22" s="190">
        <v>168.00000000000003</v>
      </c>
      <c r="D22" s="190">
        <v>3</v>
      </c>
      <c r="E22" s="190">
        <v>0</v>
      </c>
      <c r="F22" s="190">
        <v>304</v>
      </c>
      <c r="G22" s="190">
        <v>271</v>
      </c>
      <c r="H22" s="190">
        <v>18</v>
      </c>
      <c r="I22" s="190">
        <v>0</v>
      </c>
      <c r="J22" s="190">
        <v>27</v>
      </c>
      <c r="K22" s="190">
        <v>2</v>
      </c>
      <c r="L22" s="190">
        <v>181</v>
      </c>
      <c r="M22" s="190">
        <v>172</v>
      </c>
      <c r="N22" s="190">
        <v>0</v>
      </c>
      <c r="O22" s="190">
        <v>0</v>
      </c>
      <c r="P22" s="190">
        <v>33</v>
      </c>
      <c r="Q22" s="190">
        <v>0</v>
      </c>
      <c r="R22" s="190">
        <v>0</v>
      </c>
      <c r="S22" s="190">
        <v>0</v>
      </c>
      <c r="T22" s="204">
        <v>0</v>
      </c>
      <c r="U22" s="216">
        <v>0</v>
      </c>
      <c r="V22" s="217">
        <f t="shared" si="0"/>
        <v>661</v>
      </c>
      <c r="W22" s="218">
        <f t="shared" si="1"/>
        <v>613</v>
      </c>
      <c r="X22" s="219">
        <f t="shared" si="2"/>
        <v>580</v>
      </c>
      <c r="Y22" s="216">
        <f t="shared" si="3"/>
        <v>611</v>
      </c>
    </row>
    <row r="23" spans="1:26" ht="12" customHeight="1" x14ac:dyDescent="0.2">
      <c r="A23" s="220">
        <v>18</v>
      </c>
      <c r="B23" s="205">
        <v>100.99999999999996</v>
      </c>
      <c r="C23" s="205">
        <v>143</v>
      </c>
      <c r="D23" s="205">
        <v>7</v>
      </c>
      <c r="E23" s="205">
        <v>0</v>
      </c>
      <c r="F23" s="205">
        <v>298</v>
      </c>
      <c r="G23" s="205">
        <v>262</v>
      </c>
      <c r="H23" s="205">
        <v>48</v>
      </c>
      <c r="I23" s="205">
        <v>0</v>
      </c>
      <c r="J23" s="205">
        <v>19</v>
      </c>
      <c r="K23" s="205">
        <v>0</v>
      </c>
      <c r="L23" s="205">
        <v>254</v>
      </c>
      <c r="M23" s="205">
        <v>176</v>
      </c>
      <c r="N23" s="205">
        <v>0</v>
      </c>
      <c r="O23" s="205">
        <v>0</v>
      </c>
      <c r="P23" s="205">
        <v>0</v>
      </c>
      <c r="Q23" s="205">
        <v>6</v>
      </c>
      <c r="R23" s="205">
        <v>0</v>
      </c>
      <c r="S23" s="205">
        <v>0</v>
      </c>
      <c r="T23" s="184">
        <v>0</v>
      </c>
      <c r="U23" s="196">
        <v>0</v>
      </c>
      <c r="V23" s="221">
        <f t="shared" si="0"/>
        <v>727</v>
      </c>
      <c r="W23" s="222">
        <f t="shared" si="1"/>
        <v>587</v>
      </c>
      <c r="X23" s="223">
        <f t="shared" si="2"/>
        <v>653</v>
      </c>
      <c r="Y23" s="196">
        <f t="shared" si="3"/>
        <v>581</v>
      </c>
    </row>
    <row r="24" spans="1:26" ht="12" customHeight="1" x14ac:dyDescent="0.2">
      <c r="A24" s="224">
        <v>19</v>
      </c>
      <c r="B24" s="215">
        <v>205</v>
      </c>
      <c r="C24" s="215">
        <v>69</v>
      </c>
      <c r="D24" s="215">
        <v>3</v>
      </c>
      <c r="E24" s="215">
        <v>0</v>
      </c>
      <c r="F24" s="215">
        <v>396</v>
      </c>
      <c r="G24" s="215">
        <v>143</v>
      </c>
      <c r="H24" s="215">
        <v>5</v>
      </c>
      <c r="I24" s="215">
        <v>0</v>
      </c>
      <c r="J24" s="215">
        <v>34.999999999999993</v>
      </c>
      <c r="K24" s="215">
        <v>4</v>
      </c>
      <c r="L24" s="215">
        <v>135</v>
      </c>
      <c r="M24" s="215">
        <v>111</v>
      </c>
      <c r="N24" s="215">
        <v>0</v>
      </c>
      <c r="O24" s="215">
        <v>0</v>
      </c>
      <c r="P24" s="215">
        <v>5</v>
      </c>
      <c r="Q24" s="215">
        <v>17</v>
      </c>
      <c r="R24" s="215">
        <v>0</v>
      </c>
      <c r="S24" s="215">
        <v>0</v>
      </c>
      <c r="T24" s="206">
        <v>0</v>
      </c>
      <c r="U24" s="225">
        <v>0</v>
      </c>
      <c r="V24" s="226">
        <f t="shared" si="0"/>
        <v>784</v>
      </c>
      <c r="W24" s="227">
        <f t="shared" si="1"/>
        <v>344</v>
      </c>
      <c r="X24" s="228">
        <f t="shared" si="2"/>
        <v>736</v>
      </c>
      <c r="Y24" s="225">
        <f t="shared" si="3"/>
        <v>323</v>
      </c>
    </row>
    <row r="25" spans="1:26" ht="12" customHeight="1" x14ac:dyDescent="0.2">
      <c r="A25" s="214">
        <v>20</v>
      </c>
      <c r="B25" s="190">
        <v>147</v>
      </c>
      <c r="C25" s="190">
        <v>147</v>
      </c>
      <c r="D25" s="190">
        <v>0</v>
      </c>
      <c r="E25" s="190">
        <v>0</v>
      </c>
      <c r="F25" s="190">
        <v>343</v>
      </c>
      <c r="G25" s="190">
        <v>255</v>
      </c>
      <c r="H25" s="190">
        <v>14</v>
      </c>
      <c r="I25" s="190">
        <v>0</v>
      </c>
      <c r="J25" s="190">
        <v>24.999999999999986</v>
      </c>
      <c r="K25" s="190">
        <v>0</v>
      </c>
      <c r="L25" s="190">
        <v>49</v>
      </c>
      <c r="M25" s="190">
        <v>170.99999999999997</v>
      </c>
      <c r="N25" s="190">
        <v>0</v>
      </c>
      <c r="O25" s="190">
        <v>0</v>
      </c>
      <c r="P25" s="190">
        <v>9</v>
      </c>
      <c r="Q25" s="190">
        <v>3</v>
      </c>
      <c r="R25" s="190">
        <v>0</v>
      </c>
      <c r="S25" s="190">
        <v>0</v>
      </c>
      <c r="T25" s="204">
        <v>0</v>
      </c>
      <c r="U25" s="216">
        <v>0</v>
      </c>
      <c r="V25" s="217">
        <f t="shared" si="0"/>
        <v>587</v>
      </c>
      <c r="W25" s="218">
        <f t="shared" si="1"/>
        <v>576</v>
      </c>
      <c r="X25" s="219">
        <f t="shared" si="2"/>
        <v>539</v>
      </c>
      <c r="Y25" s="216">
        <f t="shared" si="3"/>
        <v>573</v>
      </c>
    </row>
    <row r="26" spans="1:26" ht="12" customHeight="1" x14ac:dyDescent="0.2">
      <c r="A26" s="220">
        <v>21</v>
      </c>
      <c r="B26" s="205">
        <v>147</v>
      </c>
      <c r="C26" s="205">
        <v>72</v>
      </c>
      <c r="D26" s="205">
        <v>0</v>
      </c>
      <c r="E26" s="205">
        <v>0</v>
      </c>
      <c r="F26" s="205">
        <v>358</v>
      </c>
      <c r="G26" s="205">
        <v>106</v>
      </c>
      <c r="H26" s="205">
        <v>11</v>
      </c>
      <c r="I26" s="205">
        <v>0</v>
      </c>
      <c r="J26" s="205">
        <v>27.999999999999986</v>
      </c>
      <c r="K26" s="205">
        <v>0</v>
      </c>
      <c r="L26" s="205">
        <v>179</v>
      </c>
      <c r="M26" s="205">
        <v>60</v>
      </c>
      <c r="N26" s="205">
        <v>0</v>
      </c>
      <c r="O26" s="205">
        <v>0</v>
      </c>
      <c r="P26" s="205">
        <v>32</v>
      </c>
      <c r="Q26" s="205">
        <v>5</v>
      </c>
      <c r="R26" s="205">
        <v>0</v>
      </c>
      <c r="S26" s="205">
        <v>0</v>
      </c>
      <c r="T26" s="184">
        <v>0</v>
      </c>
      <c r="U26" s="196">
        <v>0</v>
      </c>
      <c r="V26" s="221">
        <f t="shared" si="0"/>
        <v>755</v>
      </c>
      <c r="W26" s="222">
        <f t="shared" si="1"/>
        <v>243</v>
      </c>
      <c r="X26" s="223">
        <f t="shared" si="2"/>
        <v>684</v>
      </c>
      <c r="Y26" s="196">
        <f t="shared" si="3"/>
        <v>238</v>
      </c>
    </row>
    <row r="27" spans="1:26" ht="12" customHeight="1" thickBot="1" x14ac:dyDescent="0.25">
      <c r="A27" s="229" t="s">
        <v>17</v>
      </c>
      <c r="B27" s="191">
        <f t="shared" ref="B27:Q27" si="4">SUM(B6:B26)</f>
        <v>2683</v>
      </c>
      <c r="C27" s="191">
        <f t="shared" si="4"/>
        <v>3385</v>
      </c>
      <c r="D27" s="191">
        <f t="shared" si="4"/>
        <v>33</v>
      </c>
      <c r="E27" s="191">
        <f t="shared" si="4"/>
        <v>28</v>
      </c>
      <c r="F27" s="191">
        <f t="shared" si="4"/>
        <v>6702</v>
      </c>
      <c r="G27" s="191">
        <f t="shared" si="4"/>
        <v>5292</v>
      </c>
      <c r="H27" s="191">
        <f t="shared" si="4"/>
        <v>294</v>
      </c>
      <c r="I27" s="191">
        <f t="shared" si="4"/>
        <v>228</v>
      </c>
      <c r="J27" s="191">
        <f t="shared" si="4"/>
        <v>442</v>
      </c>
      <c r="K27" s="191">
        <f t="shared" si="4"/>
        <v>17</v>
      </c>
      <c r="L27" s="191">
        <f t="shared" si="4"/>
        <v>4180</v>
      </c>
      <c r="M27" s="191">
        <f t="shared" si="4"/>
        <v>3559</v>
      </c>
      <c r="N27" s="191">
        <f t="shared" si="4"/>
        <v>0</v>
      </c>
      <c r="O27" s="191">
        <f t="shared" si="4"/>
        <v>48</v>
      </c>
      <c r="P27" s="191">
        <f t="shared" si="4"/>
        <v>567</v>
      </c>
      <c r="Q27" s="191">
        <f t="shared" si="4"/>
        <v>155</v>
      </c>
      <c r="R27" s="191">
        <f>SUM(R6:R26)</f>
        <v>0</v>
      </c>
      <c r="S27" s="191">
        <f>SUM(S6:S26)</f>
        <v>0</v>
      </c>
      <c r="T27" s="191">
        <f>SUM(T6:T26)</f>
        <v>0</v>
      </c>
      <c r="U27" s="193">
        <f>SUM(U6:U26)</f>
        <v>0</v>
      </c>
      <c r="V27" s="195">
        <f t="shared" si="0"/>
        <v>14901</v>
      </c>
      <c r="W27" s="230">
        <f t="shared" si="1"/>
        <v>12712</v>
      </c>
      <c r="X27" s="195">
        <f t="shared" si="2"/>
        <v>13565</v>
      </c>
      <c r="Y27" s="193">
        <f t="shared" si="3"/>
        <v>12236</v>
      </c>
    </row>
    <row r="28" spans="1:26" ht="12" customHeight="1" x14ac:dyDescent="0.2">
      <c r="A28" s="231" t="s">
        <v>18</v>
      </c>
      <c r="B28" s="184">
        <v>25</v>
      </c>
      <c r="C28" s="190">
        <v>0</v>
      </c>
      <c r="D28" s="190">
        <v>8</v>
      </c>
      <c r="E28" s="190">
        <v>0</v>
      </c>
      <c r="F28" s="184">
        <v>35</v>
      </c>
      <c r="G28" s="190">
        <v>0</v>
      </c>
      <c r="H28" s="190">
        <v>7</v>
      </c>
      <c r="I28" s="190">
        <v>0</v>
      </c>
      <c r="J28" s="190">
        <v>0</v>
      </c>
      <c r="K28" s="190">
        <v>0</v>
      </c>
      <c r="L28" s="184">
        <v>213</v>
      </c>
      <c r="M28" s="190">
        <v>0</v>
      </c>
      <c r="N28" s="190">
        <v>0</v>
      </c>
      <c r="O28" s="190">
        <v>0</v>
      </c>
      <c r="P28" s="184">
        <v>24.999999999999996</v>
      </c>
      <c r="Q28" s="190">
        <v>0</v>
      </c>
      <c r="R28" s="190">
        <v>0</v>
      </c>
      <c r="S28" s="238">
        <v>0</v>
      </c>
      <c r="T28" s="240">
        <v>0</v>
      </c>
      <c r="U28" s="196">
        <v>0</v>
      </c>
      <c r="V28" s="189">
        <f t="shared" si="0"/>
        <v>313</v>
      </c>
      <c r="W28" s="187">
        <f t="shared" si="1"/>
        <v>0</v>
      </c>
      <c r="X28" s="189">
        <f t="shared" si="2"/>
        <v>273</v>
      </c>
      <c r="Y28" s="188">
        <f t="shared" si="3"/>
        <v>0</v>
      </c>
    </row>
    <row r="29" spans="1:26" ht="12" customHeight="1" thickBot="1" x14ac:dyDescent="0.25">
      <c r="A29" s="229" t="s">
        <v>19</v>
      </c>
      <c r="B29" s="191">
        <f t="shared" ref="B29:Q29" si="5">SUM(B27:B28)</f>
        <v>2708</v>
      </c>
      <c r="C29" s="191">
        <f t="shared" si="5"/>
        <v>3385</v>
      </c>
      <c r="D29" s="191">
        <f t="shared" si="5"/>
        <v>41</v>
      </c>
      <c r="E29" s="191">
        <f t="shared" si="5"/>
        <v>28</v>
      </c>
      <c r="F29" s="191">
        <f t="shared" si="5"/>
        <v>6737</v>
      </c>
      <c r="G29" s="191">
        <f t="shared" si="5"/>
        <v>5292</v>
      </c>
      <c r="H29" s="191">
        <f t="shared" si="5"/>
        <v>301</v>
      </c>
      <c r="I29" s="191">
        <f t="shared" si="5"/>
        <v>228</v>
      </c>
      <c r="J29" s="191">
        <f t="shared" si="5"/>
        <v>442</v>
      </c>
      <c r="K29" s="191">
        <f t="shared" si="5"/>
        <v>17</v>
      </c>
      <c r="L29" s="191">
        <f t="shared" si="5"/>
        <v>4393</v>
      </c>
      <c r="M29" s="191">
        <f t="shared" si="5"/>
        <v>3559</v>
      </c>
      <c r="N29" s="191">
        <f t="shared" si="5"/>
        <v>0</v>
      </c>
      <c r="O29" s="191">
        <f t="shared" si="5"/>
        <v>48</v>
      </c>
      <c r="P29" s="191">
        <f t="shared" si="5"/>
        <v>592</v>
      </c>
      <c r="Q29" s="191">
        <f t="shared" si="5"/>
        <v>155</v>
      </c>
      <c r="R29" s="191">
        <f>SUM(R27:R28)</f>
        <v>0</v>
      </c>
      <c r="S29" s="191">
        <f>SUM(S27:S28)</f>
        <v>0</v>
      </c>
      <c r="T29" s="191">
        <f>SUM(T27:T28)</f>
        <v>0</v>
      </c>
      <c r="U29" s="193">
        <f>SUM(U27:U28)</f>
        <v>0</v>
      </c>
      <c r="V29" s="195">
        <f t="shared" si="0"/>
        <v>15214</v>
      </c>
      <c r="W29" s="192">
        <f t="shared" si="1"/>
        <v>12712</v>
      </c>
      <c r="X29" s="195">
        <f t="shared" si="2"/>
        <v>13838</v>
      </c>
      <c r="Y29" s="193">
        <f t="shared" si="3"/>
        <v>12236</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233" t="s">
        <v>303</v>
      </c>
      <c r="D31" s="234"/>
      <c r="Z31"/>
    </row>
    <row r="32" spans="1:26" ht="12" customHeight="1" x14ac:dyDescent="0.25">
      <c r="Z32"/>
    </row>
    <row r="33" spans="1:26" ht="18.75" customHeight="1" thickBot="1" x14ac:dyDescent="0.35">
      <c r="A33" s="50" t="s">
        <v>304</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198</v>
      </c>
      <c r="C36" s="190">
        <v>195</v>
      </c>
      <c r="D36" s="215">
        <v>1</v>
      </c>
      <c r="E36" s="215">
        <v>0</v>
      </c>
      <c r="F36" s="190">
        <v>416</v>
      </c>
      <c r="G36" s="190">
        <v>290</v>
      </c>
      <c r="H36" s="190">
        <v>15</v>
      </c>
      <c r="I36" s="190">
        <v>6</v>
      </c>
      <c r="J36" s="190">
        <v>37.999999999999979</v>
      </c>
      <c r="K36" s="215">
        <v>0</v>
      </c>
      <c r="L36" s="190">
        <v>413</v>
      </c>
      <c r="M36" s="190">
        <v>259</v>
      </c>
      <c r="N36" s="215">
        <v>0</v>
      </c>
      <c r="O36" s="190">
        <v>18</v>
      </c>
      <c r="P36" s="190">
        <v>80.000000000000014</v>
      </c>
      <c r="Q36" s="190">
        <v>20</v>
      </c>
      <c r="R36" s="215">
        <v>0</v>
      </c>
      <c r="S36" s="236">
        <v>0</v>
      </c>
      <c r="T36" s="237">
        <v>0</v>
      </c>
      <c r="U36" s="216">
        <v>0</v>
      </c>
      <c r="V36" s="217">
        <f t="shared" ref="V36:V53" si="6">SUM(B36,D36,F36,H36,J36,L36,N36,P36)</f>
        <v>1161</v>
      </c>
      <c r="W36" s="218">
        <f t="shared" ref="W36:W53" si="7">SUM(C36,E36,G36,I36,K36,M36,O36,Q36)</f>
        <v>788</v>
      </c>
      <c r="X36" s="217">
        <f t="shared" ref="X36:X53" si="8">SUM(B36,F36,L36)</f>
        <v>1027</v>
      </c>
      <c r="Y36" s="238">
        <f t="shared" ref="Y36:Y53" si="9">SUM(C36,G36,M36)</f>
        <v>744</v>
      </c>
      <c r="Z36"/>
    </row>
    <row r="37" spans="1:26" ht="12" customHeight="1" x14ac:dyDescent="0.25">
      <c r="A37" s="214">
        <v>2</v>
      </c>
      <c r="B37" s="190">
        <v>77</v>
      </c>
      <c r="C37" s="190">
        <v>198</v>
      </c>
      <c r="D37" s="190">
        <v>0</v>
      </c>
      <c r="E37" s="190">
        <v>0</v>
      </c>
      <c r="F37" s="190">
        <v>134</v>
      </c>
      <c r="G37" s="190">
        <v>271</v>
      </c>
      <c r="H37" s="190">
        <v>12</v>
      </c>
      <c r="I37" s="190">
        <v>11</v>
      </c>
      <c r="J37" s="190">
        <v>16</v>
      </c>
      <c r="K37" s="190">
        <v>0</v>
      </c>
      <c r="L37" s="190">
        <v>137</v>
      </c>
      <c r="M37" s="190">
        <v>158.99999999999994</v>
      </c>
      <c r="N37" s="190">
        <v>0</v>
      </c>
      <c r="O37" s="190">
        <v>0</v>
      </c>
      <c r="P37" s="190">
        <v>43.999999999999993</v>
      </c>
      <c r="Q37" s="190">
        <v>12.999999999999998</v>
      </c>
      <c r="R37" s="190">
        <v>0</v>
      </c>
      <c r="S37" s="238">
        <v>0</v>
      </c>
      <c r="T37" s="237">
        <v>0</v>
      </c>
      <c r="U37" s="216">
        <v>0</v>
      </c>
      <c r="V37" s="217">
        <f t="shared" si="6"/>
        <v>420</v>
      </c>
      <c r="W37" s="218">
        <f t="shared" si="7"/>
        <v>652</v>
      </c>
      <c r="X37" s="217">
        <f t="shared" si="8"/>
        <v>348</v>
      </c>
      <c r="Y37" s="238">
        <f t="shared" si="9"/>
        <v>628</v>
      </c>
      <c r="Z37"/>
    </row>
    <row r="38" spans="1:26" ht="12" customHeight="1" x14ac:dyDescent="0.25">
      <c r="A38" s="220">
        <v>3</v>
      </c>
      <c r="B38" s="205">
        <v>144</v>
      </c>
      <c r="C38" s="205">
        <v>192.00000000000003</v>
      </c>
      <c r="D38" s="205">
        <v>2</v>
      </c>
      <c r="E38" s="205">
        <v>10</v>
      </c>
      <c r="F38" s="205">
        <v>439</v>
      </c>
      <c r="G38" s="205">
        <v>352</v>
      </c>
      <c r="H38" s="205">
        <v>1</v>
      </c>
      <c r="I38" s="205">
        <v>22.999999999999996</v>
      </c>
      <c r="J38" s="205">
        <v>48.999999999999986</v>
      </c>
      <c r="K38" s="205">
        <v>0</v>
      </c>
      <c r="L38" s="205">
        <v>388</v>
      </c>
      <c r="M38" s="205">
        <v>227.00000000000006</v>
      </c>
      <c r="N38" s="205">
        <v>0</v>
      </c>
      <c r="O38" s="205">
        <v>6</v>
      </c>
      <c r="P38" s="205">
        <v>88.000000000000028</v>
      </c>
      <c r="Q38" s="205">
        <v>6</v>
      </c>
      <c r="R38" s="205">
        <v>0</v>
      </c>
      <c r="S38" s="239">
        <v>0</v>
      </c>
      <c r="T38" s="240">
        <v>0</v>
      </c>
      <c r="U38" s="196">
        <v>0</v>
      </c>
      <c r="V38" s="221">
        <f t="shared" si="6"/>
        <v>1111</v>
      </c>
      <c r="W38" s="222">
        <f t="shared" si="7"/>
        <v>816</v>
      </c>
      <c r="X38" s="221">
        <f t="shared" si="8"/>
        <v>971</v>
      </c>
      <c r="Y38" s="239">
        <f t="shared" si="9"/>
        <v>771</v>
      </c>
      <c r="Z38"/>
    </row>
    <row r="39" spans="1:26" ht="12" customHeight="1" x14ac:dyDescent="0.25">
      <c r="A39" s="224">
        <v>4</v>
      </c>
      <c r="B39" s="215">
        <v>356.00000000000028</v>
      </c>
      <c r="C39" s="215">
        <v>152</v>
      </c>
      <c r="D39" s="215">
        <v>2</v>
      </c>
      <c r="E39" s="215">
        <v>1</v>
      </c>
      <c r="F39" s="215">
        <v>809</v>
      </c>
      <c r="G39" s="215">
        <v>286</v>
      </c>
      <c r="H39" s="215">
        <v>49</v>
      </c>
      <c r="I39" s="215">
        <v>7</v>
      </c>
      <c r="J39" s="215">
        <v>53.000000000000007</v>
      </c>
      <c r="K39" s="190">
        <v>2</v>
      </c>
      <c r="L39" s="215">
        <v>459</v>
      </c>
      <c r="M39" s="215">
        <v>159</v>
      </c>
      <c r="N39" s="215">
        <v>0</v>
      </c>
      <c r="O39" s="215">
        <v>0</v>
      </c>
      <c r="P39" s="215">
        <v>57.999999999999993</v>
      </c>
      <c r="Q39" s="215">
        <v>18.999999999999996</v>
      </c>
      <c r="R39" s="215">
        <v>0</v>
      </c>
      <c r="S39" s="236">
        <v>0</v>
      </c>
      <c r="T39" s="241">
        <v>0</v>
      </c>
      <c r="U39" s="225">
        <v>0</v>
      </c>
      <c r="V39" s="226">
        <f t="shared" si="6"/>
        <v>1786.0000000000002</v>
      </c>
      <c r="W39" s="227">
        <f t="shared" si="7"/>
        <v>626</v>
      </c>
      <c r="X39" s="226">
        <f t="shared" si="8"/>
        <v>1624.0000000000002</v>
      </c>
      <c r="Y39" s="236">
        <f t="shared" si="9"/>
        <v>597</v>
      </c>
      <c r="Z39"/>
    </row>
    <row r="40" spans="1:26" ht="12" customHeight="1" x14ac:dyDescent="0.25">
      <c r="A40" s="214">
        <v>5</v>
      </c>
      <c r="B40" s="190">
        <v>138</v>
      </c>
      <c r="C40" s="190">
        <v>157</v>
      </c>
      <c r="D40" s="190">
        <v>0</v>
      </c>
      <c r="E40" s="190">
        <v>3</v>
      </c>
      <c r="F40" s="190">
        <v>302</v>
      </c>
      <c r="G40" s="190">
        <v>265</v>
      </c>
      <c r="H40" s="190">
        <v>0</v>
      </c>
      <c r="I40" s="190">
        <v>33</v>
      </c>
      <c r="J40" s="190">
        <v>26</v>
      </c>
      <c r="K40" s="190">
        <v>0</v>
      </c>
      <c r="L40" s="190">
        <v>252</v>
      </c>
      <c r="M40" s="190">
        <v>260</v>
      </c>
      <c r="N40" s="190">
        <v>0</v>
      </c>
      <c r="O40" s="190">
        <v>3</v>
      </c>
      <c r="P40" s="190">
        <v>46.999999999999993</v>
      </c>
      <c r="Q40" s="190">
        <v>14</v>
      </c>
      <c r="R40" s="190">
        <v>0</v>
      </c>
      <c r="S40" s="238">
        <v>0</v>
      </c>
      <c r="T40" s="237">
        <v>0</v>
      </c>
      <c r="U40" s="216">
        <v>0</v>
      </c>
      <c r="V40" s="217">
        <f t="shared" si="6"/>
        <v>765</v>
      </c>
      <c r="W40" s="218">
        <f t="shared" si="7"/>
        <v>735</v>
      </c>
      <c r="X40" s="217">
        <f t="shared" si="8"/>
        <v>692</v>
      </c>
      <c r="Y40" s="238">
        <f t="shared" si="9"/>
        <v>682</v>
      </c>
      <c r="Z40"/>
    </row>
    <row r="41" spans="1:26" ht="12" customHeight="1" x14ac:dyDescent="0.25">
      <c r="A41" s="220">
        <v>6</v>
      </c>
      <c r="B41" s="205">
        <v>128</v>
      </c>
      <c r="C41" s="205">
        <v>205</v>
      </c>
      <c r="D41" s="205">
        <v>4</v>
      </c>
      <c r="E41" s="205">
        <v>2</v>
      </c>
      <c r="F41" s="205">
        <v>299</v>
      </c>
      <c r="G41" s="205">
        <v>333</v>
      </c>
      <c r="H41" s="205">
        <v>10</v>
      </c>
      <c r="I41" s="205">
        <v>23.000000000000004</v>
      </c>
      <c r="J41" s="205">
        <v>13</v>
      </c>
      <c r="K41" s="205">
        <v>0</v>
      </c>
      <c r="L41" s="205">
        <v>324</v>
      </c>
      <c r="M41" s="205">
        <v>224</v>
      </c>
      <c r="N41" s="205">
        <v>0</v>
      </c>
      <c r="O41" s="205">
        <v>0</v>
      </c>
      <c r="P41" s="205">
        <v>43</v>
      </c>
      <c r="Q41" s="205">
        <v>4</v>
      </c>
      <c r="R41" s="205">
        <v>0</v>
      </c>
      <c r="S41" s="239">
        <v>0</v>
      </c>
      <c r="T41" s="240">
        <v>0</v>
      </c>
      <c r="U41" s="196">
        <v>0</v>
      </c>
      <c r="V41" s="221">
        <f t="shared" si="6"/>
        <v>821</v>
      </c>
      <c r="W41" s="222">
        <f t="shared" si="7"/>
        <v>791</v>
      </c>
      <c r="X41" s="221">
        <f t="shared" si="8"/>
        <v>751</v>
      </c>
      <c r="Y41" s="239">
        <f t="shared" si="9"/>
        <v>762</v>
      </c>
      <c r="Z41"/>
    </row>
    <row r="42" spans="1:26" ht="12" customHeight="1" x14ac:dyDescent="0.25">
      <c r="A42" s="224">
        <v>7</v>
      </c>
      <c r="B42" s="215">
        <v>180.00000000000003</v>
      </c>
      <c r="C42" s="215">
        <v>213.99999999999997</v>
      </c>
      <c r="D42" s="215">
        <v>0</v>
      </c>
      <c r="E42" s="215">
        <v>0</v>
      </c>
      <c r="F42" s="215">
        <v>490</v>
      </c>
      <c r="G42" s="215">
        <v>357</v>
      </c>
      <c r="H42" s="215">
        <v>14</v>
      </c>
      <c r="I42" s="215">
        <v>7</v>
      </c>
      <c r="J42" s="215">
        <v>32.999999999999993</v>
      </c>
      <c r="K42" s="215">
        <v>5</v>
      </c>
      <c r="L42" s="215">
        <v>267</v>
      </c>
      <c r="M42" s="215">
        <v>188.99999999999994</v>
      </c>
      <c r="N42" s="215">
        <v>0</v>
      </c>
      <c r="O42" s="215">
        <v>3</v>
      </c>
      <c r="P42" s="215">
        <v>45</v>
      </c>
      <c r="Q42" s="215">
        <v>23</v>
      </c>
      <c r="R42" s="215">
        <v>0</v>
      </c>
      <c r="S42" s="236">
        <v>0</v>
      </c>
      <c r="T42" s="241">
        <v>0</v>
      </c>
      <c r="U42" s="225">
        <v>0</v>
      </c>
      <c r="V42" s="226">
        <f t="shared" si="6"/>
        <v>1029</v>
      </c>
      <c r="W42" s="227">
        <f t="shared" si="7"/>
        <v>798</v>
      </c>
      <c r="X42" s="226">
        <f t="shared" si="8"/>
        <v>937</v>
      </c>
      <c r="Y42" s="236">
        <f t="shared" si="9"/>
        <v>760</v>
      </c>
      <c r="Z42"/>
    </row>
    <row r="43" spans="1:26" ht="12" customHeight="1" x14ac:dyDescent="0.25">
      <c r="A43" s="214">
        <v>8</v>
      </c>
      <c r="B43" s="190">
        <v>408</v>
      </c>
      <c r="C43" s="190">
        <v>146</v>
      </c>
      <c r="D43" s="190">
        <v>2</v>
      </c>
      <c r="E43" s="190">
        <v>0</v>
      </c>
      <c r="F43" s="190">
        <v>735</v>
      </c>
      <c r="G43" s="190">
        <v>257</v>
      </c>
      <c r="H43" s="190">
        <v>27</v>
      </c>
      <c r="I43" s="190">
        <v>0</v>
      </c>
      <c r="J43" s="190">
        <v>60.999999999999957</v>
      </c>
      <c r="K43" s="190">
        <v>4</v>
      </c>
      <c r="L43" s="190">
        <v>306</v>
      </c>
      <c r="M43" s="190">
        <v>177</v>
      </c>
      <c r="N43" s="190">
        <v>0</v>
      </c>
      <c r="O43" s="190">
        <v>0</v>
      </c>
      <c r="P43" s="190">
        <v>35</v>
      </c>
      <c r="Q43" s="190">
        <v>19</v>
      </c>
      <c r="R43" s="190">
        <v>0</v>
      </c>
      <c r="S43" s="238">
        <v>0</v>
      </c>
      <c r="T43" s="237">
        <v>0</v>
      </c>
      <c r="U43" s="216">
        <v>0</v>
      </c>
      <c r="V43" s="217">
        <f t="shared" si="6"/>
        <v>1574</v>
      </c>
      <c r="W43" s="218">
        <f t="shared" si="7"/>
        <v>603</v>
      </c>
      <c r="X43" s="217">
        <f t="shared" si="8"/>
        <v>1449</v>
      </c>
      <c r="Y43" s="238">
        <f t="shared" si="9"/>
        <v>580</v>
      </c>
      <c r="Z43"/>
    </row>
    <row r="44" spans="1:26" ht="12" customHeight="1" x14ac:dyDescent="0.25">
      <c r="A44" s="220">
        <v>9</v>
      </c>
      <c r="B44" s="205">
        <v>139</v>
      </c>
      <c r="C44" s="205">
        <v>214.00000000000006</v>
      </c>
      <c r="D44" s="205">
        <v>0</v>
      </c>
      <c r="E44" s="205">
        <v>0</v>
      </c>
      <c r="F44" s="205">
        <v>537</v>
      </c>
      <c r="G44" s="205">
        <v>374</v>
      </c>
      <c r="H44" s="205">
        <v>0</v>
      </c>
      <c r="I44" s="205">
        <v>0</v>
      </c>
      <c r="J44" s="205">
        <v>32</v>
      </c>
      <c r="K44" s="205">
        <v>0</v>
      </c>
      <c r="L44" s="205">
        <v>287</v>
      </c>
      <c r="M44" s="205">
        <v>262.00000000000011</v>
      </c>
      <c r="N44" s="205">
        <v>0</v>
      </c>
      <c r="O44" s="205">
        <v>0</v>
      </c>
      <c r="P44" s="205">
        <v>13.999999999999996</v>
      </c>
      <c r="Q44" s="205">
        <v>7</v>
      </c>
      <c r="R44" s="205">
        <v>0</v>
      </c>
      <c r="S44" s="239">
        <v>0</v>
      </c>
      <c r="T44" s="240">
        <v>0</v>
      </c>
      <c r="U44" s="196">
        <v>0</v>
      </c>
      <c r="V44" s="221">
        <f t="shared" si="6"/>
        <v>1009</v>
      </c>
      <c r="W44" s="222">
        <f t="shared" si="7"/>
        <v>857.00000000000011</v>
      </c>
      <c r="X44" s="221">
        <f t="shared" si="8"/>
        <v>963</v>
      </c>
      <c r="Y44" s="239">
        <f t="shared" si="9"/>
        <v>850.00000000000011</v>
      </c>
      <c r="Z44"/>
    </row>
    <row r="45" spans="1:26" ht="12" customHeight="1" x14ac:dyDescent="0.25">
      <c r="A45" s="224">
        <v>10</v>
      </c>
      <c r="B45" s="215">
        <v>172.99999999999997</v>
      </c>
      <c r="C45" s="215">
        <v>163</v>
      </c>
      <c r="D45" s="215">
        <v>7</v>
      </c>
      <c r="E45" s="215">
        <v>0</v>
      </c>
      <c r="F45" s="215">
        <v>520</v>
      </c>
      <c r="G45" s="215">
        <v>289</v>
      </c>
      <c r="H45" s="215">
        <v>57</v>
      </c>
      <c r="I45" s="215">
        <v>0</v>
      </c>
      <c r="J45" s="215">
        <v>13.999999999999998</v>
      </c>
      <c r="K45" s="215">
        <v>0</v>
      </c>
      <c r="L45" s="215">
        <v>257</v>
      </c>
      <c r="M45" s="215">
        <v>218.99999999999997</v>
      </c>
      <c r="N45" s="215">
        <v>0</v>
      </c>
      <c r="O45" s="215">
        <v>0</v>
      </c>
      <c r="P45" s="215">
        <v>33.999999999999993</v>
      </c>
      <c r="Q45" s="215">
        <v>6</v>
      </c>
      <c r="R45" s="215">
        <v>0</v>
      </c>
      <c r="S45" s="236">
        <v>0</v>
      </c>
      <c r="T45" s="241">
        <v>0</v>
      </c>
      <c r="U45" s="225">
        <v>0</v>
      </c>
      <c r="V45" s="226">
        <f t="shared" si="6"/>
        <v>1062</v>
      </c>
      <c r="W45" s="227">
        <f t="shared" si="7"/>
        <v>677</v>
      </c>
      <c r="X45" s="226">
        <f t="shared" si="8"/>
        <v>950</v>
      </c>
      <c r="Y45" s="236">
        <f t="shared" si="9"/>
        <v>671</v>
      </c>
      <c r="Z45"/>
    </row>
    <row r="46" spans="1:26" ht="12" customHeight="1" x14ac:dyDescent="0.25">
      <c r="A46" s="214">
        <v>11</v>
      </c>
      <c r="B46" s="190">
        <v>145.99999999999997</v>
      </c>
      <c r="C46" s="190">
        <v>232.99999999999994</v>
      </c>
      <c r="D46" s="190">
        <v>4</v>
      </c>
      <c r="E46" s="190">
        <v>0</v>
      </c>
      <c r="F46" s="190">
        <v>513</v>
      </c>
      <c r="G46" s="190">
        <v>392</v>
      </c>
      <c r="H46" s="190">
        <v>21</v>
      </c>
      <c r="I46" s="190">
        <v>6</v>
      </c>
      <c r="J46" s="190">
        <v>39</v>
      </c>
      <c r="K46" s="190">
        <v>2</v>
      </c>
      <c r="L46" s="190">
        <v>199</v>
      </c>
      <c r="M46" s="190">
        <v>240</v>
      </c>
      <c r="N46" s="190">
        <v>0</v>
      </c>
      <c r="O46" s="190">
        <v>0</v>
      </c>
      <c r="P46" s="190">
        <v>13.999999999999996</v>
      </c>
      <c r="Q46" s="190">
        <v>3</v>
      </c>
      <c r="R46" s="190">
        <v>0</v>
      </c>
      <c r="S46" s="238">
        <v>0</v>
      </c>
      <c r="T46" s="237">
        <v>0</v>
      </c>
      <c r="U46" s="216">
        <v>0</v>
      </c>
      <c r="V46" s="217">
        <f t="shared" si="6"/>
        <v>936</v>
      </c>
      <c r="W46" s="218">
        <f t="shared" si="7"/>
        <v>876</v>
      </c>
      <c r="X46" s="217">
        <f t="shared" si="8"/>
        <v>858</v>
      </c>
      <c r="Y46" s="238">
        <f t="shared" si="9"/>
        <v>865</v>
      </c>
      <c r="Z46"/>
    </row>
    <row r="47" spans="1:26" ht="12" customHeight="1" x14ac:dyDescent="0.25">
      <c r="A47" s="220">
        <v>12</v>
      </c>
      <c r="B47" s="205">
        <v>191.00000000000003</v>
      </c>
      <c r="C47" s="205">
        <v>282</v>
      </c>
      <c r="D47" s="205">
        <v>4</v>
      </c>
      <c r="E47" s="205">
        <v>3</v>
      </c>
      <c r="F47" s="205">
        <v>461</v>
      </c>
      <c r="G47" s="205">
        <v>398</v>
      </c>
      <c r="H47" s="205">
        <v>14</v>
      </c>
      <c r="I47" s="205">
        <v>33</v>
      </c>
      <c r="J47" s="205">
        <v>11</v>
      </c>
      <c r="K47" s="205">
        <v>0</v>
      </c>
      <c r="L47" s="205">
        <v>215</v>
      </c>
      <c r="M47" s="205">
        <v>264</v>
      </c>
      <c r="N47" s="205">
        <v>0</v>
      </c>
      <c r="O47" s="205">
        <v>6</v>
      </c>
      <c r="P47" s="205">
        <v>6</v>
      </c>
      <c r="Q47" s="205">
        <v>9</v>
      </c>
      <c r="R47" s="205">
        <v>0</v>
      </c>
      <c r="S47" s="239">
        <v>0</v>
      </c>
      <c r="T47" s="240">
        <v>0</v>
      </c>
      <c r="U47" s="196">
        <v>0</v>
      </c>
      <c r="V47" s="221">
        <f t="shared" si="6"/>
        <v>902</v>
      </c>
      <c r="W47" s="222">
        <f t="shared" si="7"/>
        <v>995</v>
      </c>
      <c r="X47" s="221">
        <f t="shared" si="8"/>
        <v>867</v>
      </c>
      <c r="Y47" s="239">
        <f t="shared" si="9"/>
        <v>944</v>
      </c>
      <c r="Z47"/>
    </row>
    <row r="48" spans="1:26" ht="12" customHeight="1" x14ac:dyDescent="0.25">
      <c r="A48" s="224">
        <v>13</v>
      </c>
      <c r="B48" s="215">
        <v>133</v>
      </c>
      <c r="C48" s="215">
        <v>486.99999999999994</v>
      </c>
      <c r="D48" s="215">
        <v>0</v>
      </c>
      <c r="E48" s="190">
        <v>2</v>
      </c>
      <c r="F48" s="215">
        <v>313</v>
      </c>
      <c r="G48" s="215">
        <v>695</v>
      </c>
      <c r="H48" s="215">
        <v>17</v>
      </c>
      <c r="I48" s="215">
        <v>11.999999999999998</v>
      </c>
      <c r="J48" s="215">
        <v>21.999999999999996</v>
      </c>
      <c r="K48" s="215">
        <v>2</v>
      </c>
      <c r="L48" s="215">
        <v>297</v>
      </c>
      <c r="M48" s="215">
        <v>518.00000000000011</v>
      </c>
      <c r="N48" s="215">
        <v>0</v>
      </c>
      <c r="O48" s="190">
        <v>5</v>
      </c>
      <c r="P48" s="215">
        <v>14.999999999999998</v>
      </c>
      <c r="Q48" s="215">
        <v>6</v>
      </c>
      <c r="R48" s="215">
        <v>0</v>
      </c>
      <c r="S48" s="236">
        <v>0</v>
      </c>
      <c r="T48" s="241">
        <v>0</v>
      </c>
      <c r="U48" s="225">
        <v>0</v>
      </c>
      <c r="V48" s="226">
        <f t="shared" si="6"/>
        <v>797</v>
      </c>
      <c r="W48" s="227">
        <f t="shared" si="7"/>
        <v>1727</v>
      </c>
      <c r="X48" s="226">
        <f t="shared" si="8"/>
        <v>743</v>
      </c>
      <c r="Y48" s="236">
        <f t="shared" si="9"/>
        <v>1700</v>
      </c>
      <c r="Z48"/>
    </row>
    <row r="49" spans="1:26" ht="12" customHeight="1" x14ac:dyDescent="0.25">
      <c r="A49" s="214">
        <v>14</v>
      </c>
      <c r="B49" s="190">
        <v>160</v>
      </c>
      <c r="C49" s="190">
        <v>360.99999999999994</v>
      </c>
      <c r="D49" s="190">
        <v>7</v>
      </c>
      <c r="E49" s="190">
        <v>6</v>
      </c>
      <c r="F49" s="190">
        <v>346</v>
      </c>
      <c r="G49" s="190">
        <v>475</v>
      </c>
      <c r="H49" s="190">
        <v>48</v>
      </c>
      <c r="I49" s="190">
        <v>32.999999999999993</v>
      </c>
      <c r="J49" s="190">
        <v>17.999999999999996</v>
      </c>
      <c r="K49" s="190">
        <v>2</v>
      </c>
      <c r="L49" s="190">
        <v>204</v>
      </c>
      <c r="M49" s="190">
        <v>260.99999999999994</v>
      </c>
      <c r="N49" s="190">
        <v>0</v>
      </c>
      <c r="O49" s="190">
        <v>0</v>
      </c>
      <c r="P49" s="190">
        <v>25</v>
      </c>
      <c r="Q49" s="190">
        <v>0</v>
      </c>
      <c r="R49" s="190">
        <v>0</v>
      </c>
      <c r="S49" s="238">
        <v>0</v>
      </c>
      <c r="T49" s="237">
        <v>0</v>
      </c>
      <c r="U49" s="216">
        <v>0</v>
      </c>
      <c r="V49" s="217">
        <f t="shared" si="6"/>
        <v>808</v>
      </c>
      <c r="W49" s="218">
        <f t="shared" si="7"/>
        <v>1138</v>
      </c>
      <c r="X49" s="217">
        <f t="shared" si="8"/>
        <v>710</v>
      </c>
      <c r="Y49" s="238">
        <f t="shared" si="9"/>
        <v>1097</v>
      </c>
      <c r="Z49"/>
    </row>
    <row r="50" spans="1:26" ht="12" customHeight="1" x14ac:dyDescent="0.25">
      <c r="A50" s="220">
        <v>15</v>
      </c>
      <c r="B50" s="205">
        <v>111.99999999999999</v>
      </c>
      <c r="C50" s="205">
        <v>185.99999999999997</v>
      </c>
      <c r="D50" s="205">
        <v>0</v>
      </c>
      <c r="E50" s="205">
        <v>1</v>
      </c>
      <c r="F50" s="205">
        <v>388</v>
      </c>
      <c r="G50" s="205">
        <v>258</v>
      </c>
      <c r="H50" s="205">
        <v>9</v>
      </c>
      <c r="I50" s="205">
        <v>33.999999999999986</v>
      </c>
      <c r="J50" s="205">
        <v>17</v>
      </c>
      <c r="K50" s="205">
        <v>0</v>
      </c>
      <c r="L50" s="205">
        <v>175</v>
      </c>
      <c r="M50" s="205">
        <v>140.99999999999994</v>
      </c>
      <c r="N50" s="205">
        <v>0</v>
      </c>
      <c r="O50" s="205">
        <v>7</v>
      </c>
      <c r="P50" s="205">
        <v>18.999999999999996</v>
      </c>
      <c r="Q50" s="205">
        <v>6</v>
      </c>
      <c r="R50" s="205">
        <v>0</v>
      </c>
      <c r="S50" s="239">
        <v>0</v>
      </c>
      <c r="T50" s="240">
        <v>0</v>
      </c>
      <c r="U50" s="196">
        <v>0</v>
      </c>
      <c r="V50" s="221">
        <f t="shared" si="6"/>
        <v>720</v>
      </c>
      <c r="W50" s="222">
        <f t="shared" si="7"/>
        <v>633</v>
      </c>
      <c r="X50" s="221">
        <f t="shared" si="8"/>
        <v>675</v>
      </c>
      <c r="Y50" s="239">
        <f t="shared" si="9"/>
        <v>585</v>
      </c>
      <c r="Z50"/>
    </row>
    <row r="51" spans="1:26" ht="12" customHeight="1" thickBot="1" x14ac:dyDescent="0.3">
      <c r="A51" s="229" t="s">
        <v>17</v>
      </c>
      <c r="B51" s="191">
        <f t="shared" ref="B51:Q51" si="10">SUM(B36:B50)</f>
        <v>2683</v>
      </c>
      <c r="C51" s="191">
        <f t="shared" si="10"/>
        <v>3385</v>
      </c>
      <c r="D51" s="191">
        <f t="shared" si="10"/>
        <v>33</v>
      </c>
      <c r="E51" s="191">
        <f t="shared" si="10"/>
        <v>28</v>
      </c>
      <c r="F51" s="191">
        <f t="shared" si="10"/>
        <v>6702</v>
      </c>
      <c r="G51" s="191">
        <f t="shared" si="10"/>
        <v>5292</v>
      </c>
      <c r="H51" s="191">
        <f t="shared" si="10"/>
        <v>294</v>
      </c>
      <c r="I51" s="191">
        <f t="shared" si="10"/>
        <v>228</v>
      </c>
      <c r="J51" s="191">
        <f t="shared" si="10"/>
        <v>441.99999999999994</v>
      </c>
      <c r="K51" s="191">
        <f t="shared" si="10"/>
        <v>17</v>
      </c>
      <c r="L51" s="191">
        <f t="shared" si="10"/>
        <v>4180</v>
      </c>
      <c r="M51" s="191">
        <f t="shared" si="10"/>
        <v>3559</v>
      </c>
      <c r="N51" s="191">
        <f t="shared" si="10"/>
        <v>0</v>
      </c>
      <c r="O51" s="191">
        <f t="shared" si="10"/>
        <v>48</v>
      </c>
      <c r="P51" s="191">
        <f t="shared" si="10"/>
        <v>567</v>
      </c>
      <c r="Q51" s="191">
        <f t="shared" si="10"/>
        <v>155</v>
      </c>
      <c r="R51" s="191">
        <f>SUM(R36:R50)</f>
        <v>0</v>
      </c>
      <c r="S51" s="193">
        <f>SUM(S36:S50)</f>
        <v>0</v>
      </c>
      <c r="T51" s="242">
        <f>SUM(T36:T50)</f>
        <v>0</v>
      </c>
      <c r="U51" s="193">
        <f>SUM(U36:U50)</f>
        <v>0</v>
      </c>
      <c r="V51" s="195">
        <f t="shared" si="6"/>
        <v>14901</v>
      </c>
      <c r="W51" s="192">
        <f t="shared" si="7"/>
        <v>12712</v>
      </c>
      <c r="X51" s="195">
        <f t="shared" si="8"/>
        <v>13565</v>
      </c>
      <c r="Y51" s="193">
        <f t="shared" si="9"/>
        <v>12236</v>
      </c>
      <c r="Z51"/>
    </row>
    <row r="52" spans="1:26" ht="12" customHeight="1" x14ac:dyDescent="0.2">
      <c r="A52" s="231" t="s">
        <v>18</v>
      </c>
      <c r="B52" s="184">
        <f>+B28</f>
        <v>25</v>
      </c>
      <c r="C52" s="184">
        <f t="shared" ref="C52:S52" si="11">+C28</f>
        <v>0</v>
      </c>
      <c r="D52" s="184">
        <f t="shared" si="11"/>
        <v>8</v>
      </c>
      <c r="E52" s="184">
        <f t="shared" si="11"/>
        <v>0</v>
      </c>
      <c r="F52" s="184">
        <f t="shared" si="11"/>
        <v>35</v>
      </c>
      <c r="G52" s="184">
        <f t="shared" si="11"/>
        <v>0</v>
      </c>
      <c r="H52" s="184">
        <f t="shared" si="11"/>
        <v>7</v>
      </c>
      <c r="I52" s="184">
        <f t="shared" si="11"/>
        <v>0</v>
      </c>
      <c r="J52" s="184">
        <f t="shared" si="11"/>
        <v>0</v>
      </c>
      <c r="K52" s="184">
        <f t="shared" si="11"/>
        <v>0</v>
      </c>
      <c r="L52" s="184">
        <f t="shared" si="11"/>
        <v>213</v>
      </c>
      <c r="M52" s="184">
        <f t="shared" si="11"/>
        <v>0</v>
      </c>
      <c r="N52" s="184">
        <f t="shared" si="11"/>
        <v>0</v>
      </c>
      <c r="O52" s="184">
        <f t="shared" si="11"/>
        <v>0</v>
      </c>
      <c r="P52" s="184">
        <f t="shared" si="11"/>
        <v>24.999999999999996</v>
      </c>
      <c r="Q52" s="184">
        <f t="shared" si="11"/>
        <v>0</v>
      </c>
      <c r="R52" s="184">
        <f t="shared" si="11"/>
        <v>0</v>
      </c>
      <c r="S52" s="184">
        <f t="shared" si="11"/>
        <v>0</v>
      </c>
      <c r="T52" s="240">
        <v>0</v>
      </c>
      <c r="U52" s="196">
        <v>0</v>
      </c>
      <c r="V52" s="189">
        <f t="shared" si="6"/>
        <v>313</v>
      </c>
      <c r="W52" s="187">
        <f t="shared" si="7"/>
        <v>0</v>
      </c>
      <c r="X52" s="189">
        <f t="shared" si="8"/>
        <v>273</v>
      </c>
      <c r="Y52" s="188">
        <f t="shared" si="9"/>
        <v>0</v>
      </c>
    </row>
    <row r="53" spans="1:26" ht="12" customHeight="1" thickBot="1" x14ac:dyDescent="0.25">
      <c r="A53" s="229" t="s">
        <v>19</v>
      </c>
      <c r="B53" s="191">
        <f t="shared" ref="B53:Q53" si="12">SUM(B51:B52)</f>
        <v>2708</v>
      </c>
      <c r="C53" s="191">
        <f t="shared" si="12"/>
        <v>3385</v>
      </c>
      <c r="D53" s="191">
        <f t="shared" si="12"/>
        <v>41</v>
      </c>
      <c r="E53" s="191">
        <f t="shared" si="12"/>
        <v>28</v>
      </c>
      <c r="F53" s="191">
        <f t="shared" si="12"/>
        <v>6737</v>
      </c>
      <c r="G53" s="191">
        <f t="shared" si="12"/>
        <v>5292</v>
      </c>
      <c r="H53" s="191">
        <f t="shared" si="12"/>
        <v>301</v>
      </c>
      <c r="I53" s="191">
        <f t="shared" si="12"/>
        <v>228</v>
      </c>
      <c r="J53" s="191">
        <f t="shared" si="12"/>
        <v>441.99999999999994</v>
      </c>
      <c r="K53" s="191">
        <f t="shared" si="12"/>
        <v>17</v>
      </c>
      <c r="L53" s="191">
        <f t="shared" si="12"/>
        <v>4393</v>
      </c>
      <c r="M53" s="191">
        <f t="shared" si="12"/>
        <v>3559</v>
      </c>
      <c r="N53" s="191">
        <f t="shared" si="12"/>
        <v>0</v>
      </c>
      <c r="O53" s="191">
        <f t="shared" si="12"/>
        <v>48</v>
      </c>
      <c r="P53" s="191">
        <f t="shared" si="12"/>
        <v>592</v>
      </c>
      <c r="Q53" s="191">
        <f t="shared" si="12"/>
        <v>155</v>
      </c>
      <c r="R53" s="191">
        <f>SUM(R51:R52)</f>
        <v>0</v>
      </c>
      <c r="S53" s="193">
        <f>SUM(S51:S52)</f>
        <v>0</v>
      </c>
      <c r="T53" s="242">
        <v>0</v>
      </c>
      <c r="U53" s="193">
        <f>SUM(U51:U52)</f>
        <v>0</v>
      </c>
      <c r="V53" s="195">
        <f t="shared" si="6"/>
        <v>15214</v>
      </c>
      <c r="W53" s="192">
        <f t="shared" si="7"/>
        <v>12712</v>
      </c>
      <c r="X53" s="195">
        <f t="shared" si="8"/>
        <v>13838</v>
      </c>
      <c r="Y53" s="193">
        <f t="shared" si="9"/>
        <v>12236</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233" t="s">
        <v>305</v>
      </c>
      <c r="D55" s="234"/>
    </row>
    <row r="56" spans="1:26" ht="12" customHeight="1" x14ac:dyDescent="0.2">
      <c r="V56" s="12" t="str">
        <f>IF(V51-V27=0," ",V51-V27)</f>
        <v xml:space="preserve"> </v>
      </c>
      <c r="W56" s="12" t="str">
        <f>IF(W51-W27=0," ",W51-W27)</f>
        <v xml:space="preserve"> </v>
      </c>
      <c r="X56" s="12" t="str">
        <f>IF(X51-X27=0," ",X51-X27)</f>
        <v xml:space="preserve"> </v>
      </c>
      <c r="Y56" s="12" t="str">
        <f>IF(Y51-Y27=0," ",Y51-Y27)</f>
        <v xml:space="preserve"> </v>
      </c>
    </row>
    <row r="57" spans="1:26" ht="17.25" customHeight="1" thickBot="1" x14ac:dyDescent="0.35">
      <c r="A57" s="50" t="s">
        <v>306</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190">
        <f t="shared" ref="B60:Y60" si="13">SUM(B14:B15,B19:B22)</f>
        <v>644</v>
      </c>
      <c r="C60" s="190">
        <f t="shared" si="13"/>
        <v>1369</v>
      </c>
      <c r="D60" s="190">
        <f t="shared" si="13"/>
        <v>15</v>
      </c>
      <c r="E60" s="190">
        <f t="shared" si="13"/>
        <v>8</v>
      </c>
      <c r="F60" s="190">
        <f t="shared" si="13"/>
        <v>1673</v>
      </c>
      <c r="G60" s="190">
        <f t="shared" si="13"/>
        <v>1955</v>
      </c>
      <c r="H60" s="190">
        <f t="shared" si="13"/>
        <v>105</v>
      </c>
      <c r="I60" s="190">
        <f t="shared" si="13"/>
        <v>88</v>
      </c>
      <c r="J60" s="190">
        <f t="shared" si="13"/>
        <v>97.999999999999986</v>
      </c>
      <c r="K60" s="190">
        <f t="shared" si="13"/>
        <v>6</v>
      </c>
      <c r="L60" s="190">
        <f t="shared" si="13"/>
        <v>995</v>
      </c>
      <c r="M60" s="190">
        <f t="shared" si="13"/>
        <v>1302.0000000000005</v>
      </c>
      <c r="N60" s="190">
        <f t="shared" si="13"/>
        <v>0</v>
      </c>
      <c r="O60" s="190">
        <f t="shared" si="13"/>
        <v>18</v>
      </c>
      <c r="P60" s="190">
        <f t="shared" si="13"/>
        <v>71</v>
      </c>
      <c r="Q60" s="190">
        <f t="shared" si="13"/>
        <v>24</v>
      </c>
      <c r="R60" s="204">
        <v>0</v>
      </c>
      <c r="S60" s="204">
        <v>0</v>
      </c>
      <c r="T60" s="204">
        <f>SUM(T14:T15,T19:T22)</f>
        <v>0</v>
      </c>
      <c r="U60" s="216">
        <f>SUM(U14:U15,U19:U22)</f>
        <v>0</v>
      </c>
      <c r="V60" s="217">
        <f t="shared" ref="V60:W65" si="14">SUM(B60,D60,F60,H60,J60,L60,N60,P60)</f>
        <v>3601</v>
      </c>
      <c r="W60" s="238">
        <f t="shared" si="14"/>
        <v>4770</v>
      </c>
      <c r="X60" s="217">
        <f t="shared" si="13"/>
        <v>3312</v>
      </c>
      <c r="Y60" s="238">
        <f t="shared" si="13"/>
        <v>4626</v>
      </c>
    </row>
    <row r="61" spans="1:26" ht="12" customHeight="1" x14ac:dyDescent="0.2">
      <c r="A61" s="214" t="s">
        <v>26</v>
      </c>
      <c r="B61" s="190">
        <f t="shared" ref="B61:Y61" si="15">SUM(B6:B8,B11:B13,B16:B17,B23)</f>
        <v>1047</v>
      </c>
      <c r="C61" s="190">
        <f t="shared" si="15"/>
        <v>1506</v>
      </c>
      <c r="D61" s="190">
        <f t="shared" si="15"/>
        <v>14</v>
      </c>
      <c r="E61" s="190">
        <f t="shared" si="15"/>
        <v>19</v>
      </c>
      <c r="F61" s="190">
        <f t="shared" si="15"/>
        <v>2946</v>
      </c>
      <c r="G61" s="190">
        <f t="shared" si="15"/>
        <v>2461</v>
      </c>
      <c r="H61" s="190">
        <f t="shared" si="15"/>
        <v>117</v>
      </c>
      <c r="I61" s="190">
        <f t="shared" si="15"/>
        <v>127</v>
      </c>
      <c r="J61" s="190">
        <f t="shared" si="15"/>
        <v>191</v>
      </c>
      <c r="K61" s="190">
        <f t="shared" si="15"/>
        <v>5</v>
      </c>
      <c r="L61" s="190">
        <f t="shared" si="15"/>
        <v>2054</v>
      </c>
      <c r="M61" s="190">
        <f t="shared" si="15"/>
        <v>1673</v>
      </c>
      <c r="N61" s="190">
        <f t="shared" si="15"/>
        <v>0</v>
      </c>
      <c r="O61" s="190">
        <f t="shared" si="15"/>
        <v>12</v>
      </c>
      <c r="P61" s="190">
        <f t="shared" si="15"/>
        <v>382.99999999999994</v>
      </c>
      <c r="Q61" s="190">
        <f t="shared" si="15"/>
        <v>80</v>
      </c>
      <c r="R61" s="204">
        <v>0</v>
      </c>
      <c r="S61" s="204">
        <v>0</v>
      </c>
      <c r="T61" s="204">
        <f>SUM(T6:T8,T11:T13,T16:T17,T23)</f>
        <v>0</v>
      </c>
      <c r="U61" s="216">
        <f>SUM(U6:U8,U11:U13,U16:U17,U23)</f>
        <v>0</v>
      </c>
      <c r="V61" s="217">
        <f t="shared" si="14"/>
        <v>6752</v>
      </c>
      <c r="W61" s="238">
        <f t="shared" si="14"/>
        <v>5883</v>
      </c>
      <c r="X61" s="217">
        <f t="shared" si="15"/>
        <v>6047</v>
      </c>
      <c r="Y61" s="238">
        <f t="shared" si="15"/>
        <v>5640</v>
      </c>
    </row>
    <row r="62" spans="1:26" ht="12" customHeight="1" x14ac:dyDescent="0.2">
      <c r="A62" s="220" t="s">
        <v>27</v>
      </c>
      <c r="B62" s="205">
        <f t="shared" ref="B62:Y62" si="16">SUM(B9:B10,B18,B24:B26)</f>
        <v>991.99999999999989</v>
      </c>
      <c r="C62" s="205">
        <f t="shared" si="16"/>
        <v>510</v>
      </c>
      <c r="D62" s="205">
        <f t="shared" si="16"/>
        <v>4</v>
      </c>
      <c r="E62" s="205">
        <f t="shared" si="16"/>
        <v>1</v>
      </c>
      <c r="F62" s="205">
        <f t="shared" si="16"/>
        <v>2083</v>
      </c>
      <c r="G62" s="205">
        <f t="shared" si="16"/>
        <v>876</v>
      </c>
      <c r="H62" s="205">
        <f t="shared" si="16"/>
        <v>72</v>
      </c>
      <c r="I62" s="205">
        <f t="shared" si="16"/>
        <v>13</v>
      </c>
      <c r="J62" s="205">
        <f t="shared" si="16"/>
        <v>152.99999999999997</v>
      </c>
      <c r="K62" s="205">
        <f t="shared" si="16"/>
        <v>6</v>
      </c>
      <c r="L62" s="205">
        <f t="shared" si="16"/>
        <v>1131</v>
      </c>
      <c r="M62" s="205">
        <f t="shared" si="16"/>
        <v>584</v>
      </c>
      <c r="N62" s="205">
        <f t="shared" si="16"/>
        <v>0</v>
      </c>
      <c r="O62" s="205">
        <f t="shared" si="16"/>
        <v>18</v>
      </c>
      <c r="P62" s="205">
        <f t="shared" si="16"/>
        <v>113</v>
      </c>
      <c r="Q62" s="205">
        <f t="shared" si="16"/>
        <v>51</v>
      </c>
      <c r="R62" s="184">
        <v>0</v>
      </c>
      <c r="S62" s="184">
        <v>0</v>
      </c>
      <c r="T62" s="184">
        <f>SUM(T9:T10,T18,T24:T26)</f>
        <v>0</v>
      </c>
      <c r="U62" s="196">
        <f>SUM(U9:U10,U18,U24:U26)</f>
        <v>0</v>
      </c>
      <c r="V62" s="221">
        <f t="shared" si="14"/>
        <v>4548</v>
      </c>
      <c r="W62" s="239">
        <f t="shared" si="14"/>
        <v>2059</v>
      </c>
      <c r="X62" s="221">
        <f t="shared" si="16"/>
        <v>4206</v>
      </c>
      <c r="Y62" s="239">
        <f t="shared" si="16"/>
        <v>1970</v>
      </c>
    </row>
    <row r="63" spans="1:26" ht="12" customHeight="1" thickBot="1" x14ac:dyDescent="0.25">
      <c r="A63" s="229" t="s">
        <v>17</v>
      </c>
      <c r="B63" s="191">
        <f t="shared" ref="B63:U63" si="17">SUM(B60:B62)</f>
        <v>2683</v>
      </c>
      <c r="C63" s="191">
        <f t="shared" si="17"/>
        <v>3385</v>
      </c>
      <c r="D63" s="191">
        <f t="shared" si="17"/>
        <v>33</v>
      </c>
      <c r="E63" s="191">
        <f t="shared" si="17"/>
        <v>28</v>
      </c>
      <c r="F63" s="191">
        <f t="shared" si="17"/>
        <v>6702</v>
      </c>
      <c r="G63" s="191">
        <f t="shared" si="17"/>
        <v>5292</v>
      </c>
      <c r="H63" s="191">
        <f t="shared" si="17"/>
        <v>294</v>
      </c>
      <c r="I63" s="191">
        <f t="shared" si="17"/>
        <v>228</v>
      </c>
      <c r="J63" s="191">
        <f t="shared" si="17"/>
        <v>442</v>
      </c>
      <c r="K63" s="191">
        <f t="shared" si="17"/>
        <v>17</v>
      </c>
      <c r="L63" s="191">
        <f t="shared" si="17"/>
        <v>4180</v>
      </c>
      <c r="M63" s="191">
        <f t="shared" si="17"/>
        <v>3559.0000000000005</v>
      </c>
      <c r="N63" s="191">
        <f t="shared" si="17"/>
        <v>0</v>
      </c>
      <c r="O63" s="191">
        <f t="shared" si="17"/>
        <v>48</v>
      </c>
      <c r="P63" s="191">
        <f t="shared" si="17"/>
        <v>567</v>
      </c>
      <c r="Q63" s="191">
        <f t="shared" si="17"/>
        <v>155</v>
      </c>
      <c r="R63" s="191">
        <f t="shared" si="17"/>
        <v>0</v>
      </c>
      <c r="S63" s="191">
        <f t="shared" si="17"/>
        <v>0</v>
      </c>
      <c r="T63" s="191">
        <f t="shared" si="17"/>
        <v>0</v>
      </c>
      <c r="U63" s="193">
        <f t="shared" si="17"/>
        <v>0</v>
      </c>
      <c r="V63" s="195">
        <f t="shared" si="14"/>
        <v>14901</v>
      </c>
      <c r="W63" s="193">
        <f t="shared" si="14"/>
        <v>12712</v>
      </c>
      <c r="X63" s="195">
        <f>SUM(X60:X62)</f>
        <v>13565</v>
      </c>
      <c r="Y63" s="243">
        <f>SUM(Y60:Y62)</f>
        <v>12236</v>
      </c>
    </row>
    <row r="64" spans="1:26" ht="12" customHeight="1" x14ac:dyDescent="0.2">
      <c r="A64" s="231" t="s">
        <v>18</v>
      </c>
      <c r="B64" s="194">
        <f>B28</f>
        <v>25</v>
      </c>
      <c r="C64" s="190">
        <f t="shared" ref="C64:S64" si="18">C28</f>
        <v>0</v>
      </c>
      <c r="D64" s="190">
        <f t="shared" si="18"/>
        <v>8</v>
      </c>
      <c r="E64" s="190">
        <f t="shared" si="18"/>
        <v>0</v>
      </c>
      <c r="F64" s="194">
        <f t="shared" si="18"/>
        <v>35</v>
      </c>
      <c r="G64" s="190">
        <f t="shared" si="18"/>
        <v>0</v>
      </c>
      <c r="H64" s="190">
        <f t="shared" si="18"/>
        <v>7</v>
      </c>
      <c r="I64" s="190">
        <f t="shared" si="18"/>
        <v>0</v>
      </c>
      <c r="J64" s="190">
        <f t="shared" si="18"/>
        <v>0</v>
      </c>
      <c r="K64" s="190">
        <f t="shared" si="18"/>
        <v>0</v>
      </c>
      <c r="L64" s="194">
        <f t="shared" si="18"/>
        <v>213</v>
      </c>
      <c r="M64" s="190">
        <f t="shared" si="18"/>
        <v>0</v>
      </c>
      <c r="N64" s="190">
        <f t="shared" si="18"/>
        <v>0</v>
      </c>
      <c r="O64" s="190">
        <f t="shared" si="18"/>
        <v>0</v>
      </c>
      <c r="P64" s="194">
        <f t="shared" si="18"/>
        <v>24.999999999999996</v>
      </c>
      <c r="Q64" s="190">
        <f t="shared" si="18"/>
        <v>0</v>
      </c>
      <c r="R64" s="190">
        <f t="shared" si="18"/>
        <v>0</v>
      </c>
      <c r="S64" s="190">
        <f t="shared" si="18"/>
        <v>0</v>
      </c>
      <c r="T64" s="184">
        <f>T28</f>
        <v>0</v>
      </c>
      <c r="U64" s="196">
        <f>U28</f>
        <v>0</v>
      </c>
      <c r="V64" s="189">
        <f t="shared" si="14"/>
        <v>313</v>
      </c>
      <c r="W64" s="188">
        <f t="shared" si="14"/>
        <v>0</v>
      </c>
      <c r="X64" s="189">
        <f>SUM(B64,F64,L64)</f>
        <v>273</v>
      </c>
      <c r="Y64" s="188">
        <f>SUM(C64,G64,M64,S64)</f>
        <v>0</v>
      </c>
    </row>
    <row r="65" spans="1:25" ht="12" customHeight="1" thickBot="1" x14ac:dyDescent="0.25">
      <c r="A65" s="229" t="s">
        <v>19</v>
      </c>
      <c r="B65" s="191">
        <f t="shared" ref="B65:U65" si="19">SUM(B63:B64)</f>
        <v>2708</v>
      </c>
      <c r="C65" s="191">
        <f t="shared" si="19"/>
        <v>3385</v>
      </c>
      <c r="D65" s="191">
        <f t="shared" si="19"/>
        <v>41</v>
      </c>
      <c r="E65" s="191">
        <f t="shared" si="19"/>
        <v>28</v>
      </c>
      <c r="F65" s="191">
        <f t="shared" si="19"/>
        <v>6737</v>
      </c>
      <c r="G65" s="191">
        <f t="shared" si="19"/>
        <v>5292</v>
      </c>
      <c r="H65" s="191">
        <f t="shared" si="19"/>
        <v>301</v>
      </c>
      <c r="I65" s="191">
        <f t="shared" si="19"/>
        <v>228</v>
      </c>
      <c r="J65" s="191">
        <f t="shared" si="19"/>
        <v>442</v>
      </c>
      <c r="K65" s="191">
        <f t="shared" si="19"/>
        <v>17</v>
      </c>
      <c r="L65" s="191">
        <f t="shared" si="19"/>
        <v>4393</v>
      </c>
      <c r="M65" s="191">
        <f t="shared" si="19"/>
        <v>3559.0000000000005</v>
      </c>
      <c r="N65" s="191">
        <f t="shared" si="19"/>
        <v>0</v>
      </c>
      <c r="O65" s="191">
        <f t="shared" si="19"/>
        <v>48</v>
      </c>
      <c r="P65" s="191">
        <f t="shared" si="19"/>
        <v>592</v>
      </c>
      <c r="Q65" s="191">
        <f t="shared" si="19"/>
        <v>155</v>
      </c>
      <c r="R65" s="191">
        <f t="shared" si="19"/>
        <v>0</v>
      </c>
      <c r="S65" s="191">
        <f t="shared" si="19"/>
        <v>0</v>
      </c>
      <c r="T65" s="191">
        <f t="shared" si="19"/>
        <v>0</v>
      </c>
      <c r="U65" s="193">
        <f t="shared" si="19"/>
        <v>0</v>
      </c>
      <c r="V65" s="195">
        <f t="shared" si="14"/>
        <v>15214</v>
      </c>
      <c r="W65" s="193">
        <f t="shared" si="14"/>
        <v>12712</v>
      </c>
      <c r="X65" s="195">
        <f>SUM(B65,F65,L65)</f>
        <v>13838</v>
      </c>
      <c r="Y65" s="193">
        <f>SUM(C65,G65,M65)</f>
        <v>12236</v>
      </c>
    </row>
    <row r="66" spans="1:25" ht="12" customHeight="1" x14ac:dyDescent="0.2">
      <c r="A66" s="244" t="s">
        <v>28</v>
      </c>
    </row>
    <row r="67" spans="1:25" ht="12" customHeight="1" x14ac:dyDescent="0.2">
      <c r="A67" s="233" t="s">
        <v>307</v>
      </c>
    </row>
  </sheetData>
  <mergeCells count="40">
    <mergeCell ref="B1:W1"/>
    <mergeCell ref="A4:A5"/>
    <mergeCell ref="B4:C4"/>
    <mergeCell ref="D4:E4"/>
    <mergeCell ref="F4:G4"/>
    <mergeCell ref="H4:I4"/>
    <mergeCell ref="J4:K4"/>
    <mergeCell ref="L4:M4"/>
    <mergeCell ref="N4:O4"/>
    <mergeCell ref="P4:Q4"/>
    <mergeCell ref="R4:S4"/>
    <mergeCell ref="T4:U4"/>
    <mergeCell ref="V4:W4"/>
    <mergeCell ref="A34:A35"/>
    <mergeCell ref="B34:C34"/>
    <mergeCell ref="D34:E34"/>
    <mergeCell ref="F34:G34"/>
    <mergeCell ref="H34:I34"/>
    <mergeCell ref="X4:Y4"/>
    <mergeCell ref="T34:U34"/>
    <mergeCell ref="V34:W34"/>
    <mergeCell ref="X34:Y34"/>
    <mergeCell ref="A58:A59"/>
    <mergeCell ref="B58:C58"/>
    <mergeCell ref="D58:E58"/>
    <mergeCell ref="F58:G58"/>
    <mergeCell ref="H58:I58"/>
    <mergeCell ref="J58:K58"/>
    <mergeCell ref="L58:M58"/>
    <mergeCell ref="J34:K34"/>
    <mergeCell ref="L34:M34"/>
    <mergeCell ref="N34:O34"/>
    <mergeCell ref="P34:Q34"/>
    <mergeCell ref="R34:S34"/>
    <mergeCell ref="X58:Y58"/>
    <mergeCell ref="N58:O58"/>
    <mergeCell ref="P58:Q58"/>
    <mergeCell ref="R58:S58"/>
    <mergeCell ref="T58:U58"/>
    <mergeCell ref="V58:W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Y73"/>
  <sheetViews>
    <sheetView showGridLines="0" topLeftCell="A10" zoomScaleNormal="100" workbookViewId="0">
      <selection activeCell="G30" sqref="G30"/>
    </sheetView>
  </sheetViews>
  <sheetFormatPr baseColWidth="10" defaultColWidth="11.44140625" defaultRowHeight="12" customHeight="1" x14ac:dyDescent="0.2"/>
  <cols>
    <col min="1" max="1" width="14.6640625" style="54" customWidth="1"/>
    <col min="2" max="5" width="7.6640625" style="54" customWidth="1"/>
    <col min="6" max="7" width="9.109375" style="54" customWidth="1"/>
    <col min="8" max="19" width="7.6640625" style="54" customWidth="1"/>
    <col min="20" max="20" width="6.44140625" style="54" hidden="1" customWidth="1"/>
    <col min="21" max="21" width="4.88671875" style="54" hidden="1" customWidth="1"/>
    <col min="22" max="25" width="7.6640625" style="54" customWidth="1"/>
    <col min="26" max="26" width="5" style="54" customWidth="1"/>
    <col min="27" max="16384" width="11.44140625" style="54"/>
  </cols>
  <sheetData>
    <row r="1" spans="1:25" s="52" customFormat="1" ht="59.25" customHeight="1" thickBot="1" x14ac:dyDescent="0.3">
      <c r="A1" s="51"/>
      <c r="B1" s="432" t="s">
        <v>316</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320</v>
      </c>
      <c r="B3" s="2"/>
      <c r="C3" s="2"/>
      <c r="D3" s="2"/>
      <c r="E3" s="2"/>
      <c r="F3" s="2"/>
      <c r="G3" s="2"/>
      <c r="H3" s="2"/>
      <c r="I3" s="2"/>
      <c r="J3" s="2"/>
      <c r="K3" s="2"/>
      <c r="L3" s="2"/>
      <c r="M3" s="2"/>
    </row>
    <row r="4" spans="1:25"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176">
        <v>3397.9999999999982</v>
      </c>
      <c r="C6" s="176">
        <v>7094.0000000000027</v>
      </c>
      <c r="D6" s="34">
        <v>0</v>
      </c>
      <c r="E6" s="176">
        <v>56</v>
      </c>
      <c r="F6" s="176">
        <v>9924.0000000000055</v>
      </c>
      <c r="G6" s="176">
        <v>12402</v>
      </c>
      <c r="H6" s="176">
        <v>52</v>
      </c>
      <c r="I6" s="176">
        <v>181.99999999999997</v>
      </c>
      <c r="J6" s="176">
        <v>532.00000000000011</v>
      </c>
      <c r="K6" s="34">
        <v>0</v>
      </c>
      <c r="L6" s="176">
        <v>7753.0000000000018</v>
      </c>
      <c r="M6" s="176">
        <v>8330.9999999999964</v>
      </c>
      <c r="N6" s="34">
        <v>0</v>
      </c>
      <c r="O6" s="176">
        <v>68</v>
      </c>
      <c r="P6" s="176">
        <v>2775</v>
      </c>
      <c r="Q6" s="34">
        <v>1076.0000000000002</v>
      </c>
      <c r="R6" s="176">
        <v>16075.999999999995</v>
      </c>
      <c r="S6" s="34">
        <v>25194.000000000004</v>
      </c>
      <c r="T6" s="33">
        <v>0</v>
      </c>
      <c r="U6" s="125">
        <v>0</v>
      </c>
      <c r="V6" s="135">
        <f t="shared" ref="V6:W26" si="0">+B6+D6+F6+H6+J6+L6+N6+P6+R6</f>
        <v>40510</v>
      </c>
      <c r="W6" s="209">
        <f t="shared" si="0"/>
        <v>54403</v>
      </c>
      <c r="X6" s="135">
        <f t="shared" ref="X6:Y26" si="1">+B6+F6+L6+R6</f>
        <v>37151</v>
      </c>
      <c r="Y6" s="209">
        <f t="shared" si="1"/>
        <v>53021</v>
      </c>
    </row>
    <row r="7" spans="1:25" ht="12" customHeight="1" x14ac:dyDescent="0.2">
      <c r="A7" s="92">
        <v>2</v>
      </c>
      <c r="B7" s="34">
        <v>2648.0000000000009</v>
      </c>
      <c r="C7" s="34">
        <v>4577.9999999999982</v>
      </c>
      <c r="D7" s="34">
        <v>0</v>
      </c>
      <c r="E7" s="34">
        <v>45</v>
      </c>
      <c r="F7" s="34">
        <v>6876</v>
      </c>
      <c r="G7" s="34">
        <v>8867.9999999999982</v>
      </c>
      <c r="H7" s="34">
        <v>53</v>
      </c>
      <c r="I7" s="34">
        <v>481.99999999999994</v>
      </c>
      <c r="J7" s="34">
        <v>278</v>
      </c>
      <c r="K7" s="34">
        <v>0</v>
      </c>
      <c r="L7" s="34">
        <v>6034</v>
      </c>
      <c r="M7" s="34">
        <v>4997.9999999999991</v>
      </c>
      <c r="N7" s="34">
        <v>0</v>
      </c>
      <c r="O7" s="34">
        <v>25</v>
      </c>
      <c r="P7" s="34">
        <v>828</v>
      </c>
      <c r="Q7" s="34">
        <v>49</v>
      </c>
      <c r="R7" s="34">
        <v>2949</v>
      </c>
      <c r="S7" s="34">
        <v>4297</v>
      </c>
      <c r="T7" s="33">
        <v>0</v>
      </c>
      <c r="U7" s="125">
        <v>0</v>
      </c>
      <c r="V7" s="102">
        <f t="shared" si="0"/>
        <v>19666</v>
      </c>
      <c r="W7" s="103">
        <f t="shared" si="0"/>
        <v>23341.999999999996</v>
      </c>
      <c r="X7" s="102">
        <f t="shared" si="1"/>
        <v>18507</v>
      </c>
      <c r="Y7" s="103">
        <f t="shared" si="1"/>
        <v>22740.999999999996</v>
      </c>
    </row>
    <row r="8" spans="1:25" ht="12" customHeight="1" x14ac:dyDescent="0.2">
      <c r="A8" s="93">
        <v>3</v>
      </c>
      <c r="B8" s="35">
        <v>1612</v>
      </c>
      <c r="C8" s="35">
        <v>2135.0000000000005</v>
      </c>
      <c r="D8" s="35">
        <v>17</v>
      </c>
      <c r="E8" s="35">
        <v>0</v>
      </c>
      <c r="F8" s="35">
        <v>5141.0000000000018</v>
      </c>
      <c r="G8" s="35">
        <v>5301.0000000000018</v>
      </c>
      <c r="H8" s="35">
        <v>130.99999999999997</v>
      </c>
      <c r="I8" s="35">
        <v>0</v>
      </c>
      <c r="J8" s="35">
        <v>245</v>
      </c>
      <c r="K8" s="35">
        <v>0</v>
      </c>
      <c r="L8" s="35">
        <v>3373.9999999999995</v>
      </c>
      <c r="M8" s="35">
        <v>4116</v>
      </c>
      <c r="N8" s="35">
        <v>0</v>
      </c>
      <c r="O8" s="35">
        <v>0</v>
      </c>
      <c r="P8" s="35">
        <v>2686</v>
      </c>
      <c r="Q8" s="35">
        <v>226.00000000000003</v>
      </c>
      <c r="R8" s="35">
        <v>2367</v>
      </c>
      <c r="S8" s="35">
        <v>4670.0000000000009</v>
      </c>
      <c r="T8" s="63">
        <v>0</v>
      </c>
      <c r="U8" s="126">
        <v>0</v>
      </c>
      <c r="V8" s="104">
        <f t="shared" si="0"/>
        <v>15573.000000000002</v>
      </c>
      <c r="W8" s="105">
        <f t="shared" si="0"/>
        <v>16448.000000000004</v>
      </c>
      <c r="X8" s="104">
        <f t="shared" si="1"/>
        <v>12494.000000000002</v>
      </c>
      <c r="Y8" s="105">
        <f t="shared" si="1"/>
        <v>16222.000000000004</v>
      </c>
    </row>
    <row r="9" spans="1:25" ht="12" customHeight="1" x14ac:dyDescent="0.2">
      <c r="A9" s="94">
        <v>4</v>
      </c>
      <c r="B9" s="34">
        <v>3396.9999999999973</v>
      </c>
      <c r="C9" s="34">
        <v>1628.0000000000002</v>
      </c>
      <c r="D9" s="34">
        <v>0</v>
      </c>
      <c r="E9" s="34">
        <v>0</v>
      </c>
      <c r="F9" s="34">
        <v>6312</v>
      </c>
      <c r="G9" s="34">
        <v>2970.0000000000009</v>
      </c>
      <c r="H9" s="34">
        <v>57.000000000000007</v>
      </c>
      <c r="I9" s="34">
        <v>0</v>
      </c>
      <c r="J9" s="34">
        <v>250</v>
      </c>
      <c r="K9" s="34">
        <v>0</v>
      </c>
      <c r="L9" s="34">
        <v>5093.9999999999973</v>
      </c>
      <c r="M9" s="34">
        <v>1964</v>
      </c>
      <c r="N9" s="34">
        <v>0</v>
      </c>
      <c r="O9" s="34">
        <v>0</v>
      </c>
      <c r="P9" s="34">
        <v>1669.9999999999993</v>
      </c>
      <c r="Q9" s="36">
        <v>232</v>
      </c>
      <c r="R9" s="34">
        <v>937</v>
      </c>
      <c r="S9" s="36">
        <v>1844.9999999999998</v>
      </c>
      <c r="T9" s="74">
        <v>0</v>
      </c>
      <c r="U9" s="127">
        <v>0</v>
      </c>
      <c r="V9" s="106">
        <f t="shared" si="0"/>
        <v>17716.999999999993</v>
      </c>
      <c r="W9" s="107">
        <f t="shared" si="0"/>
        <v>8639</v>
      </c>
      <c r="X9" s="106">
        <f t="shared" si="1"/>
        <v>15739.999999999993</v>
      </c>
      <c r="Y9" s="107">
        <f t="shared" si="1"/>
        <v>8407</v>
      </c>
    </row>
    <row r="10" spans="1:25" ht="12" customHeight="1" x14ac:dyDescent="0.2">
      <c r="A10" s="92">
        <v>5</v>
      </c>
      <c r="B10" s="34">
        <v>4761.9999999999982</v>
      </c>
      <c r="C10" s="34">
        <v>1775.9999999999995</v>
      </c>
      <c r="D10" s="34">
        <v>6</v>
      </c>
      <c r="E10" s="34">
        <v>2</v>
      </c>
      <c r="F10" s="34">
        <v>9418.9999999999964</v>
      </c>
      <c r="G10" s="34">
        <v>4048.0000000000005</v>
      </c>
      <c r="H10" s="34">
        <v>128</v>
      </c>
      <c r="I10" s="34">
        <v>126.99999999999997</v>
      </c>
      <c r="J10" s="34">
        <v>448.00000000000006</v>
      </c>
      <c r="K10" s="34">
        <v>30</v>
      </c>
      <c r="L10" s="34">
        <v>5548.9999999999955</v>
      </c>
      <c r="M10" s="34">
        <v>2541.0000000000005</v>
      </c>
      <c r="N10" s="34">
        <v>0</v>
      </c>
      <c r="O10" s="34">
        <v>150.99999999999997</v>
      </c>
      <c r="P10" s="34">
        <v>1272</v>
      </c>
      <c r="Q10" s="34">
        <v>262</v>
      </c>
      <c r="R10" s="34">
        <v>458</v>
      </c>
      <c r="S10" s="34">
        <v>412</v>
      </c>
      <c r="T10" s="33">
        <v>0</v>
      </c>
      <c r="U10" s="125">
        <v>0</v>
      </c>
      <c r="V10" s="102">
        <f t="shared" si="0"/>
        <v>22041.999999999989</v>
      </c>
      <c r="W10" s="103">
        <f t="shared" si="0"/>
        <v>9349</v>
      </c>
      <c r="X10" s="102">
        <f t="shared" si="1"/>
        <v>20187.999999999989</v>
      </c>
      <c r="Y10" s="103">
        <f t="shared" si="1"/>
        <v>8777</v>
      </c>
    </row>
    <row r="11" spans="1:25" ht="12" customHeight="1" x14ac:dyDescent="0.2">
      <c r="A11" s="93">
        <v>6</v>
      </c>
      <c r="B11" s="35">
        <v>3439.0000000000005</v>
      </c>
      <c r="C11" s="35">
        <v>1896.9999999999993</v>
      </c>
      <c r="D11" s="35">
        <v>36</v>
      </c>
      <c r="E11" s="35">
        <v>8</v>
      </c>
      <c r="F11" s="35">
        <v>9911.9999999999982</v>
      </c>
      <c r="G11" s="35">
        <v>4590</v>
      </c>
      <c r="H11" s="35">
        <v>134</v>
      </c>
      <c r="I11" s="35">
        <v>119.99999999999999</v>
      </c>
      <c r="J11" s="35">
        <v>222.99999999999997</v>
      </c>
      <c r="K11" s="35">
        <v>0</v>
      </c>
      <c r="L11" s="35">
        <v>6771.0000000000027</v>
      </c>
      <c r="M11" s="35">
        <v>5538.0000000000009</v>
      </c>
      <c r="N11" s="35">
        <v>0</v>
      </c>
      <c r="O11" s="35">
        <v>0</v>
      </c>
      <c r="P11" s="35">
        <v>1150.9999999999998</v>
      </c>
      <c r="Q11" s="35">
        <v>290</v>
      </c>
      <c r="R11" s="35">
        <v>3057</v>
      </c>
      <c r="S11" s="35">
        <v>3180.9999999999995</v>
      </c>
      <c r="T11" s="63">
        <v>0</v>
      </c>
      <c r="U11" s="126">
        <v>0</v>
      </c>
      <c r="V11" s="104">
        <f t="shared" si="0"/>
        <v>24723</v>
      </c>
      <c r="W11" s="105">
        <f t="shared" si="0"/>
        <v>15624</v>
      </c>
      <c r="X11" s="104">
        <f t="shared" si="1"/>
        <v>23179</v>
      </c>
      <c r="Y11" s="105">
        <f t="shared" si="1"/>
        <v>15206</v>
      </c>
    </row>
    <row r="12" spans="1:25" ht="12" customHeight="1" x14ac:dyDescent="0.2">
      <c r="A12" s="94">
        <v>7</v>
      </c>
      <c r="B12" s="34">
        <v>2487</v>
      </c>
      <c r="C12" s="34">
        <v>3465.0000000000014</v>
      </c>
      <c r="D12" s="34">
        <v>0</v>
      </c>
      <c r="E12" s="34">
        <v>0</v>
      </c>
      <c r="F12" s="34">
        <v>6634.9999999999982</v>
      </c>
      <c r="G12" s="34">
        <v>7132</v>
      </c>
      <c r="H12" s="34">
        <v>0</v>
      </c>
      <c r="I12" s="34">
        <v>58</v>
      </c>
      <c r="J12" s="34">
        <v>199.00000000000003</v>
      </c>
      <c r="K12" s="36">
        <v>0</v>
      </c>
      <c r="L12" s="34">
        <v>4853</v>
      </c>
      <c r="M12" s="34">
        <v>6863.0000000000027</v>
      </c>
      <c r="N12" s="34">
        <v>0</v>
      </c>
      <c r="O12" s="34">
        <v>0</v>
      </c>
      <c r="P12" s="36">
        <v>1892.9999999999993</v>
      </c>
      <c r="Q12" s="36">
        <v>155</v>
      </c>
      <c r="R12" s="36">
        <v>2512</v>
      </c>
      <c r="S12" s="36">
        <v>3903</v>
      </c>
      <c r="T12" s="74">
        <v>0</v>
      </c>
      <c r="U12" s="127">
        <v>0</v>
      </c>
      <c r="V12" s="106">
        <f t="shared" si="0"/>
        <v>18579</v>
      </c>
      <c r="W12" s="107">
        <f t="shared" si="0"/>
        <v>21576.000000000004</v>
      </c>
      <c r="X12" s="106">
        <f t="shared" si="1"/>
        <v>16487</v>
      </c>
      <c r="Y12" s="107">
        <f t="shared" si="1"/>
        <v>21363.000000000004</v>
      </c>
    </row>
    <row r="13" spans="1:25" ht="12" customHeight="1" x14ac:dyDescent="0.2">
      <c r="A13" s="92">
        <v>8</v>
      </c>
      <c r="B13" s="34">
        <v>2814.0000000000005</v>
      </c>
      <c r="C13" s="34">
        <v>3102.0000000000014</v>
      </c>
      <c r="D13" s="34">
        <v>59</v>
      </c>
      <c r="E13" s="34">
        <v>15</v>
      </c>
      <c r="F13" s="34">
        <v>7295.0000000000009</v>
      </c>
      <c r="G13" s="34">
        <v>6605.0000000000009</v>
      </c>
      <c r="H13" s="34">
        <v>213.00000000000003</v>
      </c>
      <c r="I13" s="34">
        <v>132.99999999999997</v>
      </c>
      <c r="J13" s="34">
        <v>119.00000000000003</v>
      </c>
      <c r="K13" s="34">
        <v>0</v>
      </c>
      <c r="L13" s="34">
        <v>3931.0000000000027</v>
      </c>
      <c r="M13" s="34">
        <v>4353.9999999999991</v>
      </c>
      <c r="N13" s="34">
        <v>0</v>
      </c>
      <c r="O13" s="34">
        <v>0</v>
      </c>
      <c r="P13" s="34">
        <v>1584.9999999999998</v>
      </c>
      <c r="Q13" s="34">
        <v>50</v>
      </c>
      <c r="R13" s="34">
        <v>3587.0000000000005</v>
      </c>
      <c r="S13" s="34">
        <v>3413.0000000000005</v>
      </c>
      <c r="T13" s="33">
        <v>0</v>
      </c>
      <c r="U13" s="125">
        <v>0</v>
      </c>
      <c r="V13" s="102">
        <f t="shared" si="0"/>
        <v>19603.000000000004</v>
      </c>
      <c r="W13" s="103">
        <f t="shared" si="0"/>
        <v>17672</v>
      </c>
      <c r="X13" s="102">
        <f t="shared" si="1"/>
        <v>17627.000000000004</v>
      </c>
      <c r="Y13" s="103">
        <f t="shared" si="1"/>
        <v>17474</v>
      </c>
    </row>
    <row r="14" spans="1:25" ht="12" customHeight="1" x14ac:dyDescent="0.2">
      <c r="A14" s="93">
        <v>9</v>
      </c>
      <c r="B14" s="35">
        <v>2804.0000000000014</v>
      </c>
      <c r="C14" s="35">
        <v>6631.9999999999955</v>
      </c>
      <c r="D14" s="35">
        <v>30</v>
      </c>
      <c r="E14" s="35">
        <v>16</v>
      </c>
      <c r="F14" s="35">
        <v>6267.0000000000045</v>
      </c>
      <c r="G14" s="35">
        <v>11735</v>
      </c>
      <c r="H14" s="35">
        <v>361.00000000000006</v>
      </c>
      <c r="I14" s="35">
        <v>243.00000000000006</v>
      </c>
      <c r="J14" s="35">
        <v>115</v>
      </c>
      <c r="K14" s="35">
        <v>44</v>
      </c>
      <c r="L14" s="35">
        <v>3585.9999999999995</v>
      </c>
      <c r="M14" s="35">
        <v>7349.9999999999936</v>
      </c>
      <c r="N14" s="35">
        <v>0</v>
      </c>
      <c r="O14" s="35">
        <v>70</v>
      </c>
      <c r="P14" s="35">
        <v>398.00000000000006</v>
      </c>
      <c r="Q14" s="35">
        <v>120</v>
      </c>
      <c r="R14" s="35">
        <v>3195</v>
      </c>
      <c r="S14" s="35">
        <v>3221</v>
      </c>
      <c r="T14" s="63">
        <v>0</v>
      </c>
      <c r="U14" s="126">
        <v>0</v>
      </c>
      <c r="V14" s="104">
        <f t="shared" si="0"/>
        <v>16756.000000000007</v>
      </c>
      <c r="W14" s="105">
        <f t="shared" si="0"/>
        <v>29430.999999999989</v>
      </c>
      <c r="X14" s="104">
        <f t="shared" si="1"/>
        <v>15852.000000000005</v>
      </c>
      <c r="Y14" s="105">
        <f t="shared" si="1"/>
        <v>28937.999999999989</v>
      </c>
    </row>
    <row r="15" spans="1:25" ht="12" customHeight="1" x14ac:dyDescent="0.2">
      <c r="A15" s="94">
        <v>10</v>
      </c>
      <c r="B15" s="36">
        <v>2930.0000000000018</v>
      </c>
      <c r="C15" s="36">
        <v>9108.0000000000109</v>
      </c>
      <c r="D15" s="36">
        <v>0</v>
      </c>
      <c r="E15" s="36">
        <v>0</v>
      </c>
      <c r="F15" s="36">
        <v>6771.9999999999936</v>
      </c>
      <c r="G15" s="36">
        <v>17490.999999999989</v>
      </c>
      <c r="H15" s="36">
        <v>35</v>
      </c>
      <c r="I15" s="36">
        <v>0</v>
      </c>
      <c r="J15" s="36">
        <v>103</v>
      </c>
      <c r="K15" s="36">
        <v>0</v>
      </c>
      <c r="L15" s="36">
        <v>6702.0000000000055</v>
      </c>
      <c r="M15" s="36">
        <v>13889.999999999991</v>
      </c>
      <c r="N15" s="34">
        <v>0</v>
      </c>
      <c r="O15" s="34">
        <v>0</v>
      </c>
      <c r="P15" s="36">
        <v>674</v>
      </c>
      <c r="Q15" s="36">
        <v>115</v>
      </c>
      <c r="R15" s="36">
        <v>3517</v>
      </c>
      <c r="S15" s="36">
        <v>4528.0000000000009</v>
      </c>
      <c r="T15" s="74">
        <v>0</v>
      </c>
      <c r="U15" s="127">
        <v>0</v>
      </c>
      <c r="V15" s="106">
        <f t="shared" si="0"/>
        <v>20733</v>
      </c>
      <c r="W15" s="107">
        <f t="shared" si="0"/>
        <v>45131.999999999993</v>
      </c>
      <c r="X15" s="106">
        <f t="shared" si="1"/>
        <v>19921</v>
      </c>
      <c r="Y15" s="107">
        <f t="shared" si="1"/>
        <v>45016.999999999993</v>
      </c>
    </row>
    <row r="16" spans="1:25" ht="12" customHeight="1" x14ac:dyDescent="0.2">
      <c r="A16" s="92">
        <v>11</v>
      </c>
      <c r="B16" s="34">
        <v>1651.0000000000005</v>
      </c>
      <c r="C16" s="34">
        <v>3068</v>
      </c>
      <c r="D16" s="34">
        <v>0</v>
      </c>
      <c r="E16" s="34">
        <v>0</v>
      </c>
      <c r="F16" s="34">
        <v>6680.9999999999982</v>
      </c>
      <c r="G16" s="34">
        <v>6813</v>
      </c>
      <c r="H16" s="34">
        <v>0</v>
      </c>
      <c r="I16" s="34">
        <v>39.000000000000007</v>
      </c>
      <c r="J16" s="34">
        <v>99</v>
      </c>
      <c r="K16" s="34">
        <v>66</v>
      </c>
      <c r="L16" s="34">
        <v>3527.9999999999991</v>
      </c>
      <c r="M16" s="34">
        <v>4623.0000000000009</v>
      </c>
      <c r="N16" s="34">
        <v>0</v>
      </c>
      <c r="O16" s="34">
        <v>19</v>
      </c>
      <c r="P16" s="34">
        <v>803.00000000000011</v>
      </c>
      <c r="Q16" s="34">
        <v>406.00000000000006</v>
      </c>
      <c r="R16" s="34">
        <v>0</v>
      </c>
      <c r="S16" s="34">
        <v>1333</v>
      </c>
      <c r="T16" s="33">
        <v>0</v>
      </c>
      <c r="U16" s="125">
        <v>0</v>
      </c>
      <c r="V16" s="102">
        <f t="shared" si="0"/>
        <v>12761.999999999996</v>
      </c>
      <c r="W16" s="103">
        <f t="shared" si="0"/>
        <v>16367</v>
      </c>
      <c r="X16" s="102">
        <f t="shared" si="1"/>
        <v>11859.999999999996</v>
      </c>
      <c r="Y16" s="103">
        <f t="shared" si="1"/>
        <v>15837</v>
      </c>
    </row>
    <row r="17" spans="1:25" ht="12" customHeight="1" x14ac:dyDescent="0.2">
      <c r="A17" s="93">
        <v>12</v>
      </c>
      <c r="B17" s="35">
        <v>2299.9999999999982</v>
      </c>
      <c r="C17" s="35">
        <v>2353.9999999999995</v>
      </c>
      <c r="D17" s="35">
        <v>0</v>
      </c>
      <c r="E17" s="35">
        <v>0</v>
      </c>
      <c r="F17" s="35">
        <v>5412.0000000000009</v>
      </c>
      <c r="G17" s="35">
        <v>4850.0000000000027</v>
      </c>
      <c r="H17" s="35">
        <v>79</v>
      </c>
      <c r="I17" s="35">
        <v>36</v>
      </c>
      <c r="J17" s="35">
        <v>305</v>
      </c>
      <c r="K17" s="35">
        <v>0</v>
      </c>
      <c r="L17" s="35">
        <v>2474</v>
      </c>
      <c r="M17" s="35">
        <v>2783.0000000000009</v>
      </c>
      <c r="N17" s="35">
        <v>0</v>
      </c>
      <c r="O17" s="35">
        <v>0</v>
      </c>
      <c r="P17" s="35">
        <v>433</v>
      </c>
      <c r="Q17" s="35">
        <v>140</v>
      </c>
      <c r="R17" s="34">
        <v>0</v>
      </c>
      <c r="S17" s="35">
        <v>1945</v>
      </c>
      <c r="T17" s="63">
        <v>0</v>
      </c>
      <c r="U17" s="126">
        <v>0</v>
      </c>
      <c r="V17" s="104">
        <f t="shared" si="0"/>
        <v>11003</v>
      </c>
      <c r="W17" s="105">
        <f t="shared" si="0"/>
        <v>12108.000000000004</v>
      </c>
      <c r="X17" s="104">
        <f t="shared" si="1"/>
        <v>10186</v>
      </c>
      <c r="Y17" s="105">
        <f t="shared" si="1"/>
        <v>11932.000000000004</v>
      </c>
    </row>
    <row r="18" spans="1:25" ht="12" customHeight="1" x14ac:dyDescent="0.2">
      <c r="A18" s="94">
        <v>13</v>
      </c>
      <c r="B18" s="36">
        <v>2408.0000000000005</v>
      </c>
      <c r="C18" s="36">
        <v>1662.0000000000002</v>
      </c>
      <c r="D18" s="34">
        <v>0</v>
      </c>
      <c r="E18" s="34">
        <v>0</v>
      </c>
      <c r="F18" s="36">
        <v>7289.0000000000045</v>
      </c>
      <c r="G18" s="36">
        <v>3627.9999999999995</v>
      </c>
      <c r="H18" s="34">
        <v>0</v>
      </c>
      <c r="I18" s="34">
        <v>0</v>
      </c>
      <c r="J18" s="36">
        <v>156</v>
      </c>
      <c r="K18" s="36">
        <v>0</v>
      </c>
      <c r="L18" s="36">
        <v>7777.9999999999973</v>
      </c>
      <c r="M18" s="36">
        <v>2935</v>
      </c>
      <c r="N18" s="34">
        <v>0</v>
      </c>
      <c r="O18" s="34">
        <v>0</v>
      </c>
      <c r="P18" s="36">
        <v>501</v>
      </c>
      <c r="Q18" s="36">
        <v>73</v>
      </c>
      <c r="R18" s="36">
        <v>1272</v>
      </c>
      <c r="S18" s="34">
        <v>0</v>
      </c>
      <c r="T18" s="74">
        <v>0</v>
      </c>
      <c r="U18" s="127">
        <v>0</v>
      </c>
      <c r="V18" s="106">
        <f t="shared" si="0"/>
        <v>19404.000000000004</v>
      </c>
      <c r="W18" s="107">
        <f t="shared" si="0"/>
        <v>8298</v>
      </c>
      <c r="X18" s="106">
        <f t="shared" si="1"/>
        <v>18747.000000000004</v>
      </c>
      <c r="Y18" s="107">
        <f t="shared" si="1"/>
        <v>8225</v>
      </c>
    </row>
    <row r="19" spans="1:25" ht="12" customHeight="1" x14ac:dyDescent="0.2">
      <c r="A19" s="92">
        <v>14</v>
      </c>
      <c r="B19" s="34">
        <v>1453.9999999999998</v>
      </c>
      <c r="C19" s="34">
        <v>1854.0000000000002</v>
      </c>
      <c r="D19" s="34">
        <v>0</v>
      </c>
      <c r="E19" s="34">
        <v>0</v>
      </c>
      <c r="F19" s="34">
        <v>3707</v>
      </c>
      <c r="G19" s="34">
        <v>3350.9999999999995</v>
      </c>
      <c r="H19" s="34">
        <v>61</v>
      </c>
      <c r="I19" s="34">
        <v>147</v>
      </c>
      <c r="J19" s="34">
        <v>127.99999999999997</v>
      </c>
      <c r="K19" s="34">
        <v>0</v>
      </c>
      <c r="L19" s="34">
        <v>2215.0000000000005</v>
      </c>
      <c r="M19" s="34">
        <v>1960.0000000000002</v>
      </c>
      <c r="N19" s="34">
        <v>0</v>
      </c>
      <c r="O19" s="34">
        <v>0</v>
      </c>
      <c r="P19" s="34">
        <v>599</v>
      </c>
      <c r="Q19" s="34">
        <v>111</v>
      </c>
      <c r="R19" s="34">
        <v>0</v>
      </c>
      <c r="S19" s="34">
        <v>0</v>
      </c>
      <c r="T19" s="33">
        <v>0</v>
      </c>
      <c r="U19" s="125">
        <v>0</v>
      </c>
      <c r="V19" s="102">
        <f t="shared" si="0"/>
        <v>8164</v>
      </c>
      <c r="W19" s="103">
        <f t="shared" si="0"/>
        <v>7423</v>
      </c>
      <c r="X19" s="102">
        <f t="shared" si="1"/>
        <v>7376</v>
      </c>
      <c r="Y19" s="103">
        <f t="shared" si="1"/>
        <v>7165</v>
      </c>
    </row>
    <row r="20" spans="1:25" ht="12" customHeight="1" x14ac:dyDescent="0.2">
      <c r="A20" s="93">
        <v>15</v>
      </c>
      <c r="B20" s="35">
        <v>1542.9999999999998</v>
      </c>
      <c r="C20" s="35">
        <v>2751</v>
      </c>
      <c r="D20" s="35">
        <v>14</v>
      </c>
      <c r="E20" s="35">
        <v>7</v>
      </c>
      <c r="F20" s="35">
        <v>5167.9999999999964</v>
      </c>
      <c r="G20" s="35">
        <v>5586.9999999999991</v>
      </c>
      <c r="H20" s="35">
        <v>77</v>
      </c>
      <c r="I20" s="35">
        <v>221.00000000000006</v>
      </c>
      <c r="J20" s="35">
        <v>62.999999999999993</v>
      </c>
      <c r="K20" s="35">
        <v>0</v>
      </c>
      <c r="L20" s="35">
        <v>2850.0000000000018</v>
      </c>
      <c r="M20" s="35">
        <v>3761</v>
      </c>
      <c r="N20" s="35">
        <v>0</v>
      </c>
      <c r="O20" s="35">
        <v>44</v>
      </c>
      <c r="P20" s="205">
        <v>249</v>
      </c>
      <c r="Q20" s="35">
        <v>337</v>
      </c>
      <c r="R20" s="205">
        <v>1028.9999999999998</v>
      </c>
      <c r="S20" s="35">
        <v>660</v>
      </c>
      <c r="T20" s="63">
        <v>0</v>
      </c>
      <c r="U20" s="126">
        <v>0</v>
      </c>
      <c r="V20" s="104">
        <f t="shared" si="0"/>
        <v>10992.999999999998</v>
      </c>
      <c r="W20" s="105">
        <f t="shared" si="0"/>
        <v>13368</v>
      </c>
      <c r="X20" s="104">
        <f t="shared" si="1"/>
        <v>10589.999999999998</v>
      </c>
      <c r="Y20" s="105">
        <f t="shared" si="1"/>
        <v>12759</v>
      </c>
    </row>
    <row r="21" spans="1:25" ht="12" customHeight="1" x14ac:dyDescent="0.2">
      <c r="A21" s="94">
        <v>16</v>
      </c>
      <c r="B21" s="36">
        <v>1785.9999999999995</v>
      </c>
      <c r="C21" s="36">
        <v>2256</v>
      </c>
      <c r="D21" s="36">
        <v>5</v>
      </c>
      <c r="E21" s="36">
        <v>0</v>
      </c>
      <c r="F21" s="36">
        <v>5129.9999999999973</v>
      </c>
      <c r="G21" s="36">
        <v>3837.0000000000005</v>
      </c>
      <c r="H21" s="36">
        <v>82.000000000000028</v>
      </c>
      <c r="I21" s="36">
        <v>49.999999999999993</v>
      </c>
      <c r="J21" s="36">
        <v>63</v>
      </c>
      <c r="K21" s="36">
        <v>0</v>
      </c>
      <c r="L21" s="36">
        <v>813.00000000000023</v>
      </c>
      <c r="M21" s="36">
        <v>3287.0000000000009</v>
      </c>
      <c r="N21" s="34">
        <v>0</v>
      </c>
      <c r="O21" s="34">
        <v>0</v>
      </c>
      <c r="P21" s="36">
        <v>247</v>
      </c>
      <c r="Q21" s="34">
        <v>0</v>
      </c>
      <c r="R21" s="34">
        <v>0</v>
      </c>
      <c r="S21" s="34">
        <v>263</v>
      </c>
      <c r="T21" s="74">
        <v>0</v>
      </c>
      <c r="U21" s="127">
        <v>0</v>
      </c>
      <c r="V21" s="106">
        <f t="shared" si="0"/>
        <v>8125.9999999999964</v>
      </c>
      <c r="W21" s="107">
        <f t="shared" si="0"/>
        <v>9693</v>
      </c>
      <c r="X21" s="106">
        <f t="shared" si="1"/>
        <v>7728.9999999999964</v>
      </c>
      <c r="Y21" s="107">
        <f t="shared" si="1"/>
        <v>9643</v>
      </c>
    </row>
    <row r="22" spans="1:25" ht="12" customHeight="1" x14ac:dyDescent="0.2">
      <c r="A22" s="92">
        <v>17</v>
      </c>
      <c r="B22" s="34">
        <v>1867.9999999999993</v>
      </c>
      <c r="C22" s="34">
        <v>3297.9999999999968</v>
      </c>
      <c r="D22" s="34">
        <v>20</v>
      </c>
      <c r="E22" s="34">
        <v>0</v>
      </c>
      <c r="F22" s="34">
        <v>6112.0000000000009</v>
      </c>
      <c r="G22" s="34">
        <v>6683.0000000000027</v>
      </c>
      <c r="H22" s="34">
        <v>155</v>
      </c>
      <c r="I22" s="34">
        <v>0</v>
      </c>
      <c r="J22" s="34">
        <v>352.00000000000006</v>
      </c>
      <c r="K22" s="34">
        <v>21</v>
      </c>
      <c r="L22" s="34">
        <v>3871.0000000000014</v>
      </c>
      <c r="M22" s="34">
        <v>5040.0000000000009</v>
      </c>
      <c r="N22" s="34">
        <v>0</v>
      </c>
      <c r="O22" s="34">
        <v>0</v>
      </c>
      <c r="P22" s="34">
        <v>1224.0000000000002</v>
      </c>
      <c r="Q22" s="34">
        <v>0</v>
      </c>
      <c r="R22" s="34">
        <v>926</v>
      </c>
      <c r="S22" s="34">
        <v>502.00000000000006</v>
      </c>
      <c r="T22" s="33">
        <v>0</v>
      </c>
      <c r="U22" s="125">
        <v>0</v>
      </c>
      <c r="V22" s="102">
        <f t="shared" si="0"/>
        <v>14528.000000000002</v>
      </c>
      <c r="W22" s="103">
        <f t="shared" si="0"/>
        <v>15544</v>
      </c>
      <c r="X22" s="102">
        <f t="shared" si="1"/>
        <v>12777.000000000002</v>
      </c>
      <c r="Y22" s="103">
        <f t="shared" si="1"/>
        <v>15523</v>
      </c>
    </row>
    <row r="23" spans="1:25" ht="12" customHeight="1" x14ac:dyDescent="0.2">
      <c r="A23" s="93">
        <v>18</v>
      </c>
      <c r="B23" s="35">
        <v>1796.9999999999991</v>
      </c>
      <c r="C23" s="35">
        <v>3126.0000000000014</v>
      </c>
      <c r="D23" s="35">
        <v>180</v>
      </c>
      <c r="E23" s="35">
        <v>0</v>
      </c>
      <c r="F23" s="35">
        <v>5329.9999999999955</v>
      </c>
      <c r="G23" s="35">
        <v>7015.9999999999973</v>
      </c>
      <c r="H23" s="35">
        <v>313.00000000000006</v>
      </c>
      <c r="I23" s="35">
        <v>0</v>
      </c>
      <c r="J23" s="35">
        <v>121</v>
      </c>
      <c r="K23" s="35">
        <v>0</v>
      </c>
      <c r="L23" s="35">
        <v>5569</v>
      </c>
      <c r="M23" s="35">
        <v>5192.0000000000036</v>
      </c>
      <c r="N23" s="35">
        <v>0</v>
      </c>
      <c r="O23" s="35">
        <v>0</v>
      </c>
      <c r="P23" s="35">
        <v>538</v>
      </c>
      <c r="Q23" s="35">
        <v>113.00000000000001</v>
      </c>
      <c r="R23" s="35">
        <v>402</v>
      </c>
      <c r="S23" s="35">
        <v>854</v>
      </c>
      <c r="T23" s="63">
        <v>0</v>
      </c>
      <c r="U23" s="126">
        <v>0</v>
      </c>
      <c r="V23" s="104">
        <f t="shared" si="0"/>
        <v>14249.999999999995</v>
      </c>
      <c r="W23" s="105">
        <f t="shared" si="0"/>
        <v>16301.000000000002</v>
      </c>
      <c r="X23" s="104">
        <f t="shared" si="1"/>
        <v>13097.999999999995</v>
      </c>
      <c r="Y23" s="105">
        <f t="shared" si="1"/>
        <v>16188.000000000002</v>
      </c>
    </row>
    <row r="24" spans="1:25" ht="12" customHeight="1" x14ac:dyDescent="0.2">
      <c r="A24" s="94">
        <v>19</v>
      </c>
      <c r="B24" s="36">
        <v>4203.9999999999973</v>
      </c>
      <c r="C24" s="36">
        <v>1677.0000000000002</v>
      </c>
      <c r="D24" s="34">
        <v>50</v>
      </c>
      <c r="E24" s="34">
        <v>0</v>
      </c>
      <c r="F24" s="36">
        <v>9692.9999999999927</v>
      </c>
      <c r="G24" s="36">
        <v>4413.9999999999991</v>
      </c>
      <c r="H24" s="36">
        <v>210</v>
      </c>
      <c r="I24" s="34">
        <v>0</v>
      </c>
      <c r="J24" s="34">
        <v>447.00000000000011</v>
      </c>
      <c r="K24" s="34">
        <v>60</v>
      </c>
      <c r="L24" s="36">
        <v>3012.0000000000005</v>
      </c>
      <c r="M24" s="36">
        <v>3424.0000000000005</v>
      </c>
      <c r="N24" s="34">
        <v>0</v>
      </c>
      <c r="O24" s="34">
        <v>0</v>
      </c>
      <c r="P24" s="36">
        <v>908</v>
      </c>
      <c r="Q24" s="36">
        <v>233</v>
      </c>
      <c r="R24" s="36">
        <v>73</v>
      </c>
      <c r="S24" s="36">
        <v>413</v>
      </c>
      <c r="T24" s="74">
        <v>0</v>
      </c>
      <c r="U24" s="127">
        <v>0</v>
      </c>
      <c r="V24" s="106">
        <f t="shared" si="0"/>
        <v>18596.999999999989</v>
      </c>
      <c r="W24" s="107">
        <f t="shared" si="0"/>
        <v>10221</v>
      </c>
      <c r="X24" s="106">
        <f t="shared" si="1"/>
        <v>16981.999999999989</v>
      </c>
      <c r="Y24" s="107">
        <f t="shared" si="1"/>
        <v>9928</v>
      </c>
    </row>
    <row r="25" spans="1:25" ht="12" customHeight="1" x14ac:dyDescent="0.2">
      <c r="A25" s="92">
        <v>20</v>
      </c>
      <c r="B25" s="34">
        <v>3049.0000000000014</v>
      </c>
      <c r="C25" s="34">
        <v>3232.0000000000005</v>
      </c>
      <c r="D25" s="34">
        <v>0</v>
      </c>
      <c r="E25" s="34">
        <v>0</v>
      </c>
      <c r="F25" s="34">
        <v>7836.0000000000009</v>
      </c>
      <c r="G25" s="34">
        <v>7212</v>
      </c>
      <c r="H25" s="34">
        <v>87.999999999999986</v>
      </c>
      <c r="I25" s="34">
        <v>0</v>
      </c>
      <c r="J25" s="34">
        <v>325.99999999999994</v>
      </c>
      <c r="K25" s="34">
        <v>0</v>
      </c>
      <c r="L25" s="34">
        <v>1150</v>
      </c>
      <c r="M25" s="34">
        <v>5181.9999999999991</v>
      </c>
      <c r="N25" s="34">
        <v>0</v>
      </c>
      <c r="O25" s="34">
        <v>0</v>
      </c>
      <c r="P25" s="34">
        <v>772.99999999999989</v>
      </c>
      <c r="Q25" s="34">
        <v>65</v>
      </c>
      <c r="R25" s="34">
        <v>58</v>
      </c>
      <c r="S25" s="34">
        <v>1402</v>
      </c>
      <c r="T25" s="204">
        <v>0</v>
      </c>
      <c r="U25" s="207">
        <v>0</v>
      </c>
      <c r="V25" s="102">
        <f t="shared" si="0"/>
        <v>13280.000000000002</v>
      </c>
      <c r="W25" s="103">
        <f t="shared" si="0"/>
        <v>17093</v>
      </c>
      <c r="X25" s="102">
        <f t="shared" si="1"/>
        <v>12093.000000000002</v>
      </c>
      <c r="Y25" s="103">
        <f t="shared" si="1"/>
        <v>17028</v>
      </c>
    </row>
    <row r="26" spans="1:25" ht="12" customHeight="1" x14ac:dyDescent="0.2">
      <c r="A26" s="93">
        <v>21</v>
      </c>
      <c r="B26" s="35">
        <v>3635.0000000000023</v>
      </c>
      <c r="C26" s="35">
        <v>1767.9999999999998</v>
      </c>
      <c r="D26" s="35">
        <v>9</v>
      </c>
      <c r="E26" s="34">
        <v>0</v>
      </c>
      <c r="F26" s="35">
        <v>10144.000000000002</v>
      </c>
      <c r="G26" s="35">
        <v>3647.9999999999991</v>
      </c>
      <c r="H26" s="35">
        <v>89.999999999999986</v>
      </c>
      <c r="I26" s="34">
        <v>0</v>
      </c>
      <c r="J26" s="35">
        <v>490.00000000000006</v>
      </c>
      <c r="K26" s="34">
        <v>0</v>
      </c>
      <c r="L26" s="35">
        <v>5002.9999999999991</v>
      </c>
      <c r="M26" s="35">
        <v>2289.0000000000005</v>
      </c>
      <c r="N26" s="35">
        <v>0</v>
      </c>
      <c r="O26" s="35">
        <v>0</v>
      </c>
      <c r="P26" s="35">
        <v>1414</v>
      </c>
      <c r="Q26" s="35">
        <v>105</v>
      </c>
      <c r="R26" s="35">
        <v>885</v>
      </c>
      <c r="S26" s="35">
        <v>181</v>
      </c>
      <c r="T26" s="184">
        <v>0</v>
      </c>
      <c r="U26" s="208">
        <v>0</v>
      </c>
      <c r="V26" s="104">
        <f t="shared" si="0"/>
        <v>21670.000000000004</v>
      </c>
      <c r="W26" s="105">
        <f t="shared" si="0"/>
        <v>7991</v>
      </c>
      <c r="X26" s="104">
        <f t="shared" si="1"/>
        <v>19667.000000000004</v>
      </c>
      <c r="Y26" s="105">
        <f t="shared" si="1"/>
        <v>7886</v>
      </c>
    </row>
    <row r="27" spans="1:25" ht="12" customHeight="1" thickBot="1" x14ac:dyDescent="0.25">
      <c r="A27" s="95" t="s">
        <v>17</v>
      </c>
      <c r="B27" s="28">
        <f>SUM(B6:B26)</f>
        <v>55986</v>
      </c>
      <c r="C27" s="28">
        <f t="shared" ref="C27:Y27" si="2">SUM(C6:C26)</f>
        <v>68461.000000000015</v>
      </c>
      <c r="D27" s="28">
        <f t="shared" si="2"/>
        <v>426</v>
      </c>
      <c r="E27" s="28">
        <f t="shared" si="2"/>
        <v>149</v>
      </c>
      <c r="F27" s="28">
        <f t="shared" si="2"/>
        <v>147055</v>
      </c>
      <c r="G27" s="28">
        <f t="shared" si="2"/>
        <v>138181</v>
      </c>
      <c r="H27" s="28">
        <f t="shared" si="2"/>
        <v>2319</v>
      </c>
      <c r="I27" s="28">
        <f t="shared" si="2"/>
        <v>1837.9999999999998</v>
      </c>
      <c r="J27" s="28">
        <f t="shared" si="2"/>
        <v>5062</v>
      </c>
      <c r="K27" s="28">
        <f t="shared" si="2"/>
        <v>221</v>
      </c>
      <c r="L27" s="28">
        <f t="shared" si="2"/>
        <v>91910</v>
      </c>
      <c r="M27" s="28">
        <f t="shared" si="2"/>
        <v>100420.99999999999</v>
      </c>
      <c r="N27" s="28">
        <f t="shared" si="2"/>
        <v>0</v>
      </c>
      <c r="O27" s="28">
        <f t="shared" si="2"/>
        <v>377</v>
      </c>
      <c r="P27" s="191">
        <f t="shared" si="2"/>
        <v>22621</v>
      </c>
      <c r="Q27" s="191">
        <f t="shared" si="2"/>
        <v>4158</v>
      </c>
      <c r="R27" s="191">
        <f t="shared" si="2"/>
        <v>43299.999999999993</v>
      </c>
      <c r="S27" s="191">
        <f t="shared" si="2"/>
        <v>62217.000000000007</v>
      </c>
      <c r="T27" s="191">
        <f t="shared" si="2"/>
        <v>0</v>
      </c>
      <c r="U27" s="192">
        <f t="shared" si="2"/>
        <v>0</v>
      </c>
      <c r="V27" s="96">
        <f>SUM(V6:V26)</f>
        <v>368679</v>
      </c>
      <c r="W27" s="29">
        <f t="shared" si="2"/>
        <v>376023</v>
      </c>
      <c r="X27" s="96">
        <f t="shared" si="2"/>
        <v>338251</v>
      </c>
      <c r="Y27" s="29">
        <f t="shared" si="2"/>
        <v>369280</v>
      </c>
    </row>
    <row r="28" spans="1:25" ht="12" customHeight="1" x14ac:dyDescent="0.2">
      <c r="A28" s="97" t="s">
        <v>18</v>
      </c>
      <c r="B28" s="37">
        <v>471</v>
      </c>
      <c r="C28" s="34">
        <v>0</v>
      </c>
      <c r="D28" s="37">
        <v>52</v>
      </c>
      <c r="E28" s="34">
        <v>0</v>
      </c>
      <c r="F28" s="37">
        <v>1270</v>
      </c>
      <c r="G28" s="34">
        <v>0</v>
      </c>
      <c r="H28" s="37">
        <v>38</v>
      </c>
      <c r="I28" s="34">
        <v>0</v>
      </c>
      <c r="J28" s="34">
        <v>0</v>
      </c>
      <c r="K28" s="34">
        <v>0</v>
      </c>
      <c r="L28" s="37">
        <v>6887.9999999999991</v>
      </c>
      <c r="M28" s="34">
        <v>0</v>
      </c>
      <c r="N28" s="34">
        <v>0</v>
      </c>
      <c r="O28" s="34">
        <v>0</v>
      </c>
      <c r="P28" s="37">
        <v>2458</v>
      </c>
      <c r="Q28" s="34">
        <v>0</v>
      </c>
      <c r="R28" s="184">
        <v>7952.9999999999964</v>
      </c>
      <c r="S28" s="34">
        <v>0</v>
      </c>
      <c r="T28" s="184">
        <v>0</v>
      </c>
      <c r="U28" s="208">
        <v>0</v>
      </c>
      <c r="V28" s="189">
        <f>SUM(B28,D28,F28,H28,J28,L28,N28,P28,R28)</f>
        <v>19129.999999999996</v>
      </c>
      <c r="W28" s="188">
        <f>SUM(C28,E28,G28,I28,K28,M28,O28,Q28,S28)</f>
        <v>0</v>
      </c>
      <c r="X28" s="189">
        <f>SUM(B28,F28,L28,R28)</f>
        <v>16581.999999999996</v>
      </c>
      <c r="Y28" s="188">
        <f>SUM(C28,G28,M28,S28)</f>
        <v>0</v>
      </c>
    </row>
    <row r="29" spans="1:25" ht="12" customHeight="1" thickBot="1" x14ac:dyDescent="0.25">
      <c r="A29" s="95" t="s">
        <v>19</v>
      </c>
      <c r="B29" s="28">
        <f>SUM(B27:B28)</f>
        <v>56457</v>
      </c>
      <c r="C29" s="28">
        <f t="shared" ref="C29:S29" si="3">SUM(C27:C28)</f>
        <v>68461.000000000015</v>
      </c>
      <c r="D29" s="28">
        <f>SUM(D27:D28)</f>
        <v>478</v>
      </c>
      <c r="E29" s="28">
        <f t="shared" si="3"/>
        <v>149</v>
      </c>
      <c r="F29" s="28">
        <f t="shared" si="3"/>
        <v>148325</v>
      </c>
      <c r="G29" s="28">
        <f t="shared" si="3"/>
        <v>138181</v>
      </c>
      <c r="H29" s="28">
        <f t="shared" si="3"/>
        <v>2357</v>
      </c>
      <c r="I29" s="28">
        <f t="shared" si="3"/>
        <v>1837.9999999999998</v>
      </c>
      <c r="J29" s="28">
        <f t="shared" si="3"/>
        <v>5062</v>
      </c>
      <c r="K29" s="28">
        <f t="shared" si="3"/>
        <v>221</v>
      </c>
      <c r="L29" s="28">
        <f t="shared" si="3"/>
        <v>98798</v>
      </c>
      <c r="M29" s="28">
        <f t="shared" si="3"/>
        <v>100420.99999999999</v>
      </c>
      <c r="N29" s="28">
        <f t="shared" si="3"/>
        <v>0</v>
      </c>
      <c r="O29" s="28">
        <f t="shared" si="3"/>
        <v>377</v>
      </c>
      <c r="P29" s="28">
        <f t="shared" si="3"/>
        <v>25079</v>
      </c>
      <c r="Q29" s="28">
        <f t="shared" si="3"/>
        <v>4158</v>
      </c>
      <c r="R29" s="28">
        <f>SUM(R27:R28)</f>
        <v>51252.999999999985</v>
      </c>
      <c r="S29" s="191">
        <f t="shared" si="3"/>
        <v>62217.000000000007</v>
      </c>
      <c r="T29" s="191">
        <f>SUM(T27:T28)</f>
        <v>0</v>
      </c>
      <c r="U29" s="192">
        <f>SUM(U27:U28)</f>
        <v>0</v>
      </c>
      <c r="V29" s="96">
        <f>SUM(B29,D29,F29,H29,J29,L29,N29,P29,R29)</f>
        <v>387809</v>
      </c>
      <c r="W29" s="193">
        <f>SUM(C29,E29,G29,I29,K29,M29,O29,Q29,S29)</f>
        <v>376023</v>
      </c>
      <c r="X29" s="96">
        <f>SUM(B29,F29,L29,R29)</f>
        <v>354833</v>
      </c>
      <c r="Y29" s="193">
        <f>SUM(C29,G29,M29,S29)</f>
        <v>369280</v>
      </c>
    </row>
    <row r="30" spans="1:25" ht="12" customHeight="1" x14ac:dyDescent="0.2">
      <c r="A30" s="246" t="s">
        <v>312</v>
      </c>
      <c r="B30" s="232"/>
      <c r="C30" s="232"/>
      <c r="D30" s="232"/>
      <c r="E30" s="232"/>
      <c r="F30" s="232"/>
      <c r="G30" s="232"/>
      <c r="H30" s="232"/>
      <c r="I30" s="232"/>
      <c r="J30" s="232"/>
      <c r="K30" s="232"/>
      <c r="L30" s="232"/>
      <c r="M30" s="232"/>
      <c r="N30" s="232"/>
      <c r="O30" s="232"/>
      <c r="P30" s="232"/>
      <c r="Q30" s="232"/>
      <c r="R30" s="19"/>
      <c r="S30" s="19"/>
      <c r="T30" s="19"/>
      <c r="U30" s="19"/>
      <c r="V30" s="179"/>
      <c r="W30" s="179"/>
      <c r="X30" s="179"/>
      <c r="Y30" s="19"/>
    </row>
    <row r="31" spans="1:25" ht="12" customHeight="1" x14ac:dyDescent="0.2">
      <c r="A31" s="77" t="s">
        <v>314</v>
      </c>
      <c r="D31" s="100"/>
    </row>
    <row r="32" spans="1:25" ht="12" customHeight="1" x14ac:dyDescent="0.2">
      <c r="B32" s="113"/>
      <c r="C32" s="114"/>
      <c r="D32" s="113"/>
      <c r="E32" s="114"/>
      <c r="F32" s="113"/>
      <c r="G32" s="114"/>
      <c r="H32" s="113"/>
      <c r="I32" s="114"/>
      <c r="J32" s="114"/>
      <c r="K32" s="114"/>
      <c r="L32" s="113"/>
      <c r="M32" s="114"/>
      <c r="N32" s="114"/>
      <c r="O32" s="114"/>
      <c r="P32" s="113"/>
      <c r="Q32" s="114"/>
      <c r="R32" s="113"/>
      <c r="S32" s="113"/>
      <c r="T32" s="113"/>
      <c r="U32" s="113"/>
    </row>
    <row r="33" spans="1:25" ht="25.5" customHeight="1" thickBot="1" x14ac:dyDescent="0.35">
      <c r="A33" s="53" t="s">
        <v>321</v>
      </c>
    </row>
    <row r="34" spans="1:25"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5"/>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124" t="s">
        <v>10</v>
      </c>
      <c r="V35" s="57" t="s">
        <v>9</v>
      </c>
      <c r="W35" s="124" t="s">
        <v>10</v>
      </c>
      <c r="X35" s="57" t="s">
        <v>9</v>
      </c>
      <c r="Y35" s="56" t="s">
        <v>10</v>
      </c>
    </row>
    <row r="36" spans="1:25" ht="12" customHeight="1" x14ac:dyDescent="0.2">
      <c r="A36" s="92">
        <v>1</v>
      </c>
      <c r="B36" s="34">
        <v>4319.0000000000018</v>
      </c>
      <c r="C36" s="34">
        <v>3954.9999999999986</v>
      </c>
      <c r="D36" s="34">
        <v>17</v>
      </c>
      <c r="E36" s="34">
        <v>0</v>
      </c>
      <c r="F36" s="34">
        <v>9714.0000000000055</v>
      </c>
      <c r="G36" s="34">
        <v>7906.9999999999991</v>
      </c>
      <c r="H36" s="34">
        <v>130.99999999999997</v>
      </c>
      <c r="I36" s="34">
        <v>86.999999999999986</v>
      </c>
      <c r="J36" s="34">
        <v>641</v>
      </c>
      <c r="K36" s="34">
        <v>0</v>
      </c>
      <c r="L36" s="34">
        <v>8627.0000000000073</v>
      </c>
      <c r="M36" s="34">
        <v>7199.0000000000027</v>
      </c>
      <c r="N36" s="34">
        <v>0</v>
      </c>
      <c r="O36" s="34">
        <v>150.99999999999997</v>
      </c>
      <c r="P36" s="34">
        <v>2633.0000000000005</v>
      </c>
      <c r="Q36" s="34">
        <v>315</v>
      </c>
      <c r="R36" s="34">
        <v>5261</v>
      </c>
      <c r="S36" s="34">
        <v>13994.999999999998</v>
      </c>
      <c r="T36" s="204"/>
      <c r="U36" s="207"/>
      <c r="V36" s="102">
        <f t="shared" ref="V36:W50" si="4">+B36+D36+F36+H36+J36+L36+N36+P36+R36</f>
        <v>31343.000000000015</v>
      </c>
      <c r="W36" s="115">
        <f t="shared" si="4"/>
        <v>33609</v>
      </c>
      <c r="X36" s="102">
        <f t="shared" ref="X36:Y50" si="5">+B36+F36+L36+R36</f>
        <v>27921.000000000015</v>
      </c>
      <c r="Y36" s="103">
        <f t="shared" si="5"/>
        <v>33056</v>
      </c>
    </row>
    <row r="37" spans="1:25" ht="12" customHeight="1" x14ac:dyDescent="0.2">
      <c r="A37" s="92">
        <v>2</v>
      </c>
      <c r="B37" s="34">
        <v>1243.9999999999998</v>
      </c>
      <c r="C37" s="34">
        <v>3810.0000000000009</v>
      </c>
      <c r="D37" s="34">
        <v>0</v>
      </c>
      <c r="E37" s="34">
        <v>0</v>
      </c>
      <c r="F37" s="34">
        <v>3403.0000000000009</v>
      </c>
      <c r="G37" s="34">
        <v>6638.0000000000018</v>
      </c>
      <c r="H37" s="34">
        <v>52</v>
      </c>
      <c r="I37" s="34">
        <v>91</v>
      </c>
      <c r="J37" s="34">
        <v>112</v>
      </c>
      <c r="K37" s="34">
        <v>0</v>
      </c>
      <c r="L37" s="34">
        <v>2974.0000000000005</v>
      </c>
      <c r="M37" s="34">
        <v>3772.9999999999982</v>
      </c>
      <c r="N37" s="34">
        <v>0</v>
      </c>
      <c r="O37" s="34">
        <v>0</v>
      </c>
      <c r="P37" s="34">
        <v>1059</v>
      </c>
      <c r="Q37" s="34">
        <v>508.00000000000011</v>
      </c>
      <c r="R37" s="34">
        <v>2682.9999999999995</v>
      </c>
      <c r="S37" s="34">
        <v>4811</v>
      </c>
      <c r="T37" s="204"/>
      <c r="U37" s="207"/>
      <c r="V37" s="102">
        <f t="shared" si="4"/>
        <v>11527.000000000002</v>
      </c>
      <c r="W37" s="115">
        <f t="shared" si="4"/>
        <v>19631</v>
      </c>
      <c r="X37" s="102">
        <f t="shared" si="5"/>
        <v>10304.000000000002</v>
      </c>
      <c r="Y37" s="103">
        <f t="shared" si="5"/>
        <v>19032</v>
      </c>
    </row>
    <row r="38" spans="1:25" ht="12" customHeight="1" x14ac:dyDescent="0.2">
      <c r="A38" s="93">
        <v>3</v>
      </c>
      <c r="B38" s="35">
        <v>3039</v>
      </c>
      <c r="C38" s="35">
        <v>3965.9999999999982</v>
      </c>
      <c r="D38" s="35">
        <v>36</v>
      </c>
      <c r="E38" s="35">
        <v>56</v>
      </c>
      <c r="F38" s="35">
        <v>9629.0000000000091</v>
      </c>
      <c r="G38" s="35">
        <v>8470</v>
      </c>
      <c r="H38" s="35">
        <v>69.999999999999986</v>
      </c>
      <c r="I38" s="35">
        <v>194.99999999999994</v>
      </c>
      <c r="J38" s="35">
        <v>408.00000000000017</v>
      </c>
      <c r="K38" s="35">
        <v>0</v>
      </c>
      <c r="L38" s="35">
        <v>8626.0000000000036</v>
      </c>
      <c r="M38" s="35">
        <v>6061.0000000000018</v>
      </c>
      <c r="N38" s="35">
        <v>0</v>
      </c>
      <c r="O38" s="35">
        <v>68</v>
      </c>
      <c r="P38" s="35">
        <v>2731</v>
      </c>
      <c r="Q38" s="35">
        <v>693</v>
      </c>
      <c r="R38" s="35">
        <v>12264.000000000004</v>
      </c>
      <c r="S38" s="35">
        <v>15204</v>
      </c>
      <c r="T38" s="184"/>
      <c r="U38" s="208"/>
      <c r="V38" s="104">
        <f t="shared" si="4"/>
        <v>36803.000000000015</v>
      </c>
      <c r="W38" s="116">
        <f t="shared" si="4"/>
        <v>34713</v>
      </c>
      <c r="X38" s="104">
        <f t="shared" si="5"/>
        <v>33558.000000000015</v>
      </c>
      <c r="Y38" s="105">
        <f t="shared" si="5"/>
        <v>33701</v>
      </c>
    </row>
    <row r="39" spans="1:25" ht="12" customHeight="1" x14ac:dyDescent="0.2">
      <c r="A39" s="94">
        <v>4</v>
      </c>
      <c r="B39" s="36">
        <v>7624.9999999999873</v>
      </c>
      <c r="C39" s="36">
        <v>3445.9999999999991</v>
      </c>
      <c r="D39" s="36">
        <v>29</v>
      </c>
      <c r="E39" s="36">
        <v>2</v>
      </c>
      <c r="F39" s="36">
        <v>18996.999999999985</v>
      </c>
      <c r="G39" s="36">
        <v>7996.9999999999964</v>
      </c>
      <c r="H39" s="36">
        <v>354</v>
      </c>
      <c r="I39" s="36">
        <v>40</v>
      </c>
      <c r="J39" s="36">
        <v>707.99999999999989</v>
      </c>
      <c r="K39" s="34">
        <v>30</v>
      </c>
      <c r="L39" s="36">
        <v>10313.999999999995</v>
      </c>
      <c r="M39" s="36">
        <v>5028</v>
      </c>
      <c r="N39" s="34">
        <v>0</v>
      </c>
      <c r="O39" s="34">
        <v>0</v>
      </c>
      <c r="P39" s="36">
        <v>3225.0000000000005</v>
      </c>
      <c r="Q39" s="36">
        <v>466.00000000000006</v>
      </c>
      <c r="R39" s="36">
        <v>1669</v>
      </c>
      <c r="S39" s="36">
        <v>399</v>
      </c>
      <c r="T39" s="206"/>
      <c r="U39" s="210"/>
      <c r="V39" s="102">
        <f t="shared" si="4"/>
        <v>42920.999999999964</v>
      </c>
      <c r="W39" s="115">
        <f t="shared" si="4"/>
        <v>17407.999999999996</v>
      </c>
      <c r="X39" s="102">
        <f t="shared" si="5"/>
        <v>38604.999999999964</v>
      </c>
      <c r="Y39" s="103">
        <f t="shared" si="5"/>
        <v>16869.999999999996</v>
      </c>
    </row>
    <row r="40" spans="1:25" ht="12" customHeight="1" x14ac:dyDescent="0.2">
      <c r="A40" s="92">
        <v>5</v>
      </c>
      <c r="B40" s="34">
        <v>2981</v>
      </c>
      <c r="C40" s="34">
        <v>3336.9999999999995</v>
      </c>
      <c r="D40" s="34">
        <v>0</v>
      </c>
      <c r="E40" s="34">
        <v>26</v>
      </c>
      <c r="F40" s="34">
        <v>6357.9999999999955</v>
      </c>
      <c r="G40" s="34">
        <v>7575.9999999999991</v>
      </c>
      <c r="H40" s="34">
        <v>0</v>
      </c>
      <c r="I40" s="34">
        <v>309.00000000000006</v>
      </c>
      <c r="J40" s="34">
        <v>273.00000000000006</v>
      </c>
      <c r="K40" s="34">
        <v>0</v>
      </c>
      <c r="L40" s="34">
        <v>4804.9999999999982</v>
      </c>
      <c r="M40" s="34">
        <v>8141.0000000000009</v>
      </c>
      <c r="N40" s="34">
        <v>0</v>
      </c>
      <c r="O40" s="34">
        <v>25</v>
      </c>
      <c r="P40" s="34">
        <v>1667.0000000000007</v>
      </c>
      <c r="Q40" s="34">
        <v>203</v>
      </c>
      <c r="R40" s="34">
        <v>1388</v>
      </c>
      <c r="S40" s="34">
        <v>6010.0000000000027</v>
      </c>
      <c r="T40" s="204"/>
      <c r="U40" s="207"/>
      <c r="V40" s="102">
        <f t="shared" si="4"/>
        <v>17471.999999999993</v>
      </c>
      <c r="W40" s="115">
        <f t="shared" si="4"/>
        <v>25627.000000000004</v>
      </c>
      <c r="X40" s="102">
        <f t="shared" si="5"/>
        <v>15531.999999999995</v>
      </c>
      <c r="Y40" s="103">
        <f t="shared" si="5"/>
        <v>25064.000000000004</v>
      </c>
    </row>
    <row r="41" spans="1:25" ht="12" customHeight="1" x14ac:dyDescent="0.2">
      <c r="A41" s="93">
        <v>6</v>
      </c>
      <c r="B41" s="35">
        <v>2755.0000000000005</v>
      </c>
      <c r="C41" s="35">
        <v>4234.9999999999982</v>
      </c>
      <c r="D41" s="35">
        <v>47</v>
      </c>
      <c r="E41" s="35">
        <v>15</v>
      </c>
      <c r="F41" s="35">
        <v>6568.00000000001</v>
      </c>
      <c r="G41" s="35">
        <v>8975.9999999999982</v>
      </c>
      <c r="H41" s="35">
        <v>45</v>
      </c>
      <c r="I41" s="35">
        <v>191</v>
      </c>
      <c r="J41" s="35">
        <v>126.99999999999999</v>
      </c>
      <c r="K41" s="35">
        <v>0</v>
      </c>
      <c r="L41" s="35">
        <v>6788.0000000000018</v>
      </c>
      <c r="M41" s="35">
        <v>6427.9999999999982</v>
      </c>
      <c r="N41" s="35">
        <v>0</v>
      </c>
      <c r="O41" s="35">
        <v>0</v>
      </c>
      <c r="P41" s="35">
        <v>1258.9999999999998</v>
      </c>
      <c r="Q41" s="35">
        <v>155</v>
      </c>
      <c r="R41" s="35">
        <v>4280</v>
      </c>
      <c r="S41" s="35">
        <v>3562.0000000000018</v>
      </c>
      <c r="T41" s="184"/>
      <c r="U41" s="208"/>
      <c r="V41" s="104">
        <f t="shared" si="4"/>
        <v>21869.000000000011</v>
      </c>
      <c r="W41" s="116">
        <f t="shared" si="4"/>
        <v>23561.999999999993</v>
      </c>
      <c r="X41" s="104">
        <f t="shared" si="5"/>
        <v>20391.000000000015</v>
      </c>
      <c r="Y41" s="105">
        <f t="shared" si="5"/>
        <v>23200.999999999993</v>
      </c>
    </row>
    <row r="42" spans="1:25" ht="12" customHeight="1" x14ac:dyDescent="0.2">
      <c r="A42" s="94">
        <v>7</v>
      </c>
      <c r="B42" s="36">
        <v>3752.9999999999986</v>
      </c>
      <c r="C42" s="36">
        <v>4290.9999999999955</v>
      </c>
      <c r="D42" s="36">
        <v>12</v>
      </c>
      <c r="E42" s="34">
        <v>0</v>
      </c>
      <c r="F42" s="36">
        <v>11046.999999999995</v>
      </c>
      <c r="G42" s="36">
        <v>9013</v>
      </c>
      <c r="H42" s="36">
        <v>168</v>
      </c>
      <c r="I42" s="36">
        <v>39.000000000000007</v>
      </c>
      <c r="J42" s="36">
        <v>426</v>
      </c>
      <c r="K42" s="36">
        <v>66</v>
      </c>
      <c r="L42" s="36">
        <v>5919.9999999999955</v>
      </c>
      <c r="M42" s="36">
        <v>5185.0000000000009</v>
      </c>
      <c r="N42" s="34">
        <v>0</v>
      </c>
      <c r="O42" s="34">
        <v>19</v>
      </c>
      <c r="P42" s="36">
        <v>1474</v>
      </c>
      <c r="Q42" s="36">
        <v>478.00000000000006</v>
      </c>
      <c r="R42" s="36">
        <v>1518.9999999999998</v>
      </c>
      <c r="S42" s="36">
        <v>2886.9999999999995</v>
      </c>
      <c r="T42" s="206"/>
      <c r="U42" s="210"/>
      <c r="V42" s="102">
        <f t="shared" si="4"/>
        <v>24318.999999999989</v>
      </c>
      <c r="W42" s="115">
        <f t="shared" si="4"/>
        <v>21977.999999999996</v>
      </c>
      <c r="X42" s="102">
        <f t="shared" si="5"/>
        <v>22238.999999999989</v>
      </c>
      <c r="Y42" s="103">
        <f t="shared" si="5"/>
        <v>21375.999999999996</v>
      </c>
    </row>
    <row r="43" spans="1:25" ht="12" customHeight="1" x14ac:dyDescent="0.2">
      <c r="A43" s="92">
        <v>8</v>
      </c>
      <c r="B43" s="34">
        <v>9055.0000000000091</v>
      </c>
      <c r="C43" s="34">
        <v>3647.0000000000014</v>
      </c>
      <c r="D43" s="34">
        <v>36</v>
      </c>
      <c r="E43" s="34">
        <v>0</v>
      </c>
      <c r="F43" s="34">
        <v>19458.000000000015</v>
      </c>
      <c r="G43" s="34">
        <v>8684.9999999999945</v>
      </c>
      <c r="H43" s="34">
        <v>282.99999999999994</v>
      </c>
      <c r="I43" s="34">
        <v>0</v>
      </c>
      <c r="J43" s="34">
        <v>981.00000000000068</v>
      </c>
      <c r="K43" s="34">
        <v>60</v>
      </c>
      <c r="L43" s="34">
        <v>8430</v>
      </c>
      <c r="M43" s="34">
        <v>5751.0000000000009</v>
      </c>
      <c r="N43" s="34">
        <v>0</v>
      </c>
      <c r="O43" s="34">
        <v>0</v>
      </c>
      <c r="P43" s="34">
        <v>2388.0000000000005</v>
      </c>
      <c r="Q43" s="34">
        <v>338</v>
      </c>
      <c r="R43" s="34">
        <v>1781</v>
      </c>
      <c r="S43" s="34">
        <v>1230</v>
      </c>
      <c r="T43" s="204"/>
      <c r="U43" s="207"/>
      <c r="V43" s="102">
        <f t="shared" si="4"/>
        <v>42412.000000000022</v>
      </c>
      <c r="W43" s="115">
        <f t="shared" si="4"/>
        <v>19710.999999999996</v>
      </c>
      <c r="X43" s="102">
        <f t="shared" si="5"/>
        <v>38724.000000000022</v>
      </c>
      <c r="Y43" s="103">
        <f t="shared" si="5"/>
        <v>19312.999999999996</v>
      </c>
    </row>
    <row r="44" spans="1:25" ht="12" customHeight="1" x14ac:dyDescent="0.2">
      <c r="A44" s="93">
        <v>9</v>
      </c>
      <c r="B44" s="35">
        <v>3038.9999999999995</v>
      </c>
      <c r="C44" s="35">
        <v>4728.0000000000018</v>
      </c>
      <c r="D44" s="35">
        <v>0</v>
      </c>
      <c r="E44" s="35">
        <v>0</v>
      </c>
      <c r="F44" s="35">
        <v>12040.999999999989</v>
      </c>
      <c r="G44" s="35">
        <v>10097.000000000002</v>
      </c>
      <c r="H44" s="35">
        <v>0</v>
      </c>
      <c r="I44" s="35">
        <v>0</v>
      </c>
      <c r="J44" s="35">
        <v>281</v>
      </c>
      <c r="K44" s="35">
        <v>0</v>
      </c>
      <c r="L44" s="35">
        <v>7273.9999999999991</v>
      </c>
      <c r="M44" s="35">
        <v>8045.9999999999982</v>
      </c>
      <c r="N44" s="35">
        <v>0</v>
      </c>
      <c r="O44" s="35">
        <v>0</v>
      </c>
      <c r="P44" s="35">
        <v>1134</v>
      </c>
      <c r="Q44" s="35">
        <v>137.99999999999997</v>
      </c>
      <c r="R44" s="35">
        <v>433.99999999999989</v>
      </c>
      <c r="S44" s="35">
        <v>1535.0000000000002</v>
      </c>
      <c r="T44" s="184"/>
      <c r="U44" s="208"/>
      <c r="V44" s="104">
        <f t="shared" si="4"/>
        <v>24202.999999999989</v>
      </c>
      <c r="W44" s="116">
        <f t="shared" si="4"/>
        <v>24544</v>
      </c>
      <c r="X44" s="104">
        <f t="shared" si="5"/>
        <v>22787.999999999989</v>
      </c>
      <c r="Y44" s="105">
        <f t="shared" si="5"/>
        <v>24406</v>
      </c>
    </row>
    <row r="45" spans="1:25" ht="12" customHeight="1" x14ac:dyDescent="0.2">
      <c r="A45" s="94">
        <v>10</v>
      </c>
      <c r="B45" s="36">
        <v>3393.9999999999973</v>
      </c>
      <c r="C45" s="36">
        <v>3444</v>
      </c>
      <c r="D45" s="36">
        <v>180</v>
      </c>
      <c r="E45" s="34">
        <v>0</v>
      </c>
      <c r="F45" s="36">
        <v>10070.999999999998</v>
      </c>
      <c r="G45" s="36">
        <v>7649.9999999999982</v>
      </c>
      <c r="H45" s="36">
        <v>360.99999999999994</v>
      </c>
      <c r="I45" s="34">
        <v>0</v>
      </c>
      <c r="J45" s="36">
        <v>217</v>
      </c>
      <c r="K45" s="34">
        <v>0</v>
      </c>
      <c r="L45" s="36">
        <v>5970.0000000000027</v>
      </c>
      <c r="M45" s="36">
        <v>6246</v>
      </c>
      <c r="N45" s="34">
        <v>0</v>
      </c>
      <c r="O45" s="34">
        <v>0</v>
      </c>
      <c r="P45" s="36">
        <v>1338.9999999999998</v>
      </c>
      <c r="Q45" s="36">
        <v>181</v>
      </c>
      <c r="R45" s="36">
        <v>402</v>
      </c>
      <c r="S45" s="36">
        <v>1579</v>
      </c>
      <c r="T45" s="206"/>
      <c r="U45" s="210"/>
      <c r="V45" s="102">
        <f t="shared" si="4"/>
        <v>21934</v>
      </c>
      <c r="W45" s="115">
        <f t="shared" si="4"/>
        <v>19100</v>
      </c>
      <c r="X45" s="102">
        <f t="shared" si="5"/>
        <v>19837</v>
      </c>
      <c r="Y45" s="103">
        <f t="shared" si="5"/>
        <v>18919</v>
      </c>
    </row>
    <row r="46" spans="1:25" ht="12" customHeight="1" x14ac:dyDescent="0.2">
      <c r="A46" s="92">
        <v>11</v>
      </c>
      <c r="B46" s="34">
        <v>3031.9999999999991</v>
      </c>
      <c r="C46" s="34">
        <v>4973.0000000000009</v>
      </c>
      <c r="D46" s="34">
        <v>25</v>
      </c>
      <c r="E46" s="34">
        <v>0</v>
      </c>
      <c r="F46" s="34">
        <v>9663.0000000000109</v>
      </c>
      <c r="G46" s="34">
        <v>10250</v>
      </c>
      <c r="H46" s="34">
        <v>226</v>
      </c>
      <c r="I46" s="34">
        <v>36</v>
      </c>
      <c r="J46" s="34">
        <v>437</v>
      </c>
      <c r="K46" s="34">
        <v>21</v>
      </c>
      <c r="L46" s="34">
        <v>4291.9999999999982</v>
      </c>
      <c r="M46" s="34">
        <v>7091</v>
      </c>
      <c r="N46" s="34">
        <v>0</v>
      </c>
      <c r="O46" s="34">
        <v>0</v>
      </c>
      <c r="P46" s="34">
        <v>1166</v>
      </c>
      <c r="Q46" s="34">
        <v>69</v>
      </c>
      <c r="R46" s="34">
        <v>926</v>
      </c>
      <c r="S46" s="34">
        <v>216</v>
      </c>
      <c r="T46" s="204"/>
      <c r="U46" s="207"/>
      <c r="V46" s="102">
        <f t="shared" si="4"/>
        <v>19767.000000000007</v>
      </c>
      <c r="W46" s="115">
        <f t="shared" si="4"/>
        <v>22656</v>
      </c>
      <c r="X46" s="102">
        <f t="shared" si="5"/>
        <v>17913.000000000007</v>
      </c>
      <c r="Y46" s="103">
        <f t="shared" si="5"/>
        <v>22530</v>
      </c>
    </row>
    <row r="47" spans="1:25" ht="12" customHeight="1" x14ac:dyDescent="0.2">
      <c r="A47" s="93">
        <v>12</v>
      </c>
      <c r="B47" s="35">
        <v>3776.0000000000005</v>
      </c>
      <c r="C47" s="35">
        <v>5818.0000000000018</v>
      </c>
      <c r="D47" s="35">
        <v>14</v>
      </c>
      <c r="E47" s="35">
        <v>7</v>
      </c>
      <c r="F47" s="35">
        <v>9171.0000000000018</v>
      </c>
      <c r="G47" s="35">
        <v>10318.000000000004</v>
      </c>
      <c r="H47" s="35">
        <v>119.00000000000001</v>
      </c>
      <c r="I47" s="35">
        <v>271.00000000000006</v>
      </c>
      <c r="J47" s="35">
        <v>128</v>
      </c>
      <c r="K47" s="35">
        <v>0</v>
      </c>
      <c r="L47" s="35">
        <v>4186.9999999999991</v>
      </c>
      <c r="M47" s="35">
        <v>7345.9999999999982</v>
      </c>
      <c r="N47" s="35">
        <v>0</v>
      </c>
      <c r="O47" s="35">
        <v>44</v>
      </c>
      <c r="P47" s="35">
        <v>564</v>
      </c>
      <c r="Q47" s="35">
        <v>337</v>
      </c>
      <c r="R47" s="35">
        <v>1028.9999999999998</v>
      </c>
      <c r="S47" s="35">
        <v>949</v>
      </c>
      <c r="T47" s="184"/>
      <c r="U47" s="208"/>
      <c r="V47" s="104">
        <f t="shared" si="4"/>
        <v>18988</v>
      </c>
      <c r="W47" s="116">
        <f t="shared" si="4"/>
        <v>25090.000000000007</v>
      </c>
      <c r="X47" s="104">
        <f t="shared" si="5"/>
        <v>18163</v>
      </c>
      <c r="Y47" s="105">
        <f t="shared" si="5"/>
        <v>24431.000000000004</v>
      </c>
    </row>
    <row r="48" spans="1:25" ht="12" customHeight="1" x14ac:dyDescent="0.2">
      <c r="A48" s="94">
        <v>13</v>
      </c>
      <c r="B48" s="36">
        <v>2572.9999999999991</v>
      </c>
      <c r="C48" s="36">
        <v>8937.0000000000036</v>
      </c>
      <c r="D48" s="34">
        <v>0</v>
      </c>
      <c r="E48" s="34">
        <v>5</v>
      </c>
      <c r="F48" s="36">
        <v>6438.0000000000009</v>
      </c>
      <c r="G48" s="36">
        <v>17328.999999999982</v>
      </c>
      <c r="H48" s="36">
        <v>82</v>
      </c>
      <c r="I48" s="36">
        <v>90</v>
      </c>
      <c r="J48" s="36">
        <v>99.999999999999972</v>
      </c>
      <c r="K48" s="36">
        <v>20</v>
      </c>
      <c r="L48" s="36">
        <v>6178.0000000000027</v>
      </c>
      <c r="M48" s="36">
        <v>13765.999999999998</v>
      </c>
      <c r="N48" s="34">
        <v>0</v>
      </c>
      <c r="O48" s="34">
        <v>19</v>
      </c>
      <c r="P48" s="36">
        <v>726.00000000000011</v>
      </c>
      <c r="Q48" s="36">
        <v>115</v>
      </c>
      <c r="R48" s="36">
        <v>3517</v>
      </c>
      <c r="S48" s="36">
        <v>5023.9999999999991</v>
      </c>
      <c r="T48" s="206"/>
      <c r="U48" s="210"/>
      <c r="V48" s="102">
        <f t="shared" si="4"/>
        <v>19614.000000000004</v>
      </c>
      <c r="W48" s="115">
        <f t="shared" si="4"/>
        <v>45304.999999999985</v>
      </c>
      <c r="X48" s="102">
        <f t="shared" si="5"/>
        <v>18706.000000000004</v>
      </c>
      <c r="Y48" s="103">
        <f t="shared" si="5"/>
        <v>45055.999999999985</v>
      </c>
    </row>
    <row r="49" spans="1:25" ht="12" customHeight="1" x14ac:dyDescent="0.2">
      <c r="A49" s="92">
        <v>14</v>
      </c>
      <c r="B49" s="34">
        <v>3158.0000000000018</v>
      </c>
      <c r="C49" s="34">
        <v>6573.0000000000036</v>
      </c>
      <c r="D49" s="34">
        <v>30</v>
      </c>
      <c r="E49" s="34">
        <v>31</v>
      </c>
      <c r="F49" s="34">
        <v>7150.9999999999991</v>
      </c>
      <c r="G49" s="34">
        <v>11383.999999999989</v>
      </c>
      <c r="H49" s="34">
        <v>367</v>
      </c>
      <c r="I49" s="34">
        <v>213.00000000000006</v>
      </c>
      <c r="J49" s="34">
        <v>77.999999999999986</v>
      </c>
      <c r="K49" s="34">
        <v>24</v>
      </c>
      <c r="L49" s="34">
        <v>4063.9999999999973</v>
      </c>
      <c r="M49" s="34">
        <v>6625.9999999999991</v>
      </c>
      <c r="N49" s="34">
        <v>0</v>
      </c>
      <c r="O49" s="34">
        <v>0</v>
      </c>
      <c r="P49" s="34">
        <v>614</v>
      </c>
      <c r="Q49" s="34">
        <v>86</v>
      </c>
      <c r="R49" s="34">
        <v>5572</v>
      </c>
      <c r="S49" s="34">
        <v>2864.0000000000005</v>
      </c>
      <c r="T49" s="204"/>
      <c r="U49" s="207"/>
      <c r="V49" s="102">
        <f t="shared" si="4"/>
        <v>21033.999999999996</v>
      </c>
      <c r="W49" s="115">
        <f t="shared" si="4"/>
        <v>27800.999999999993</v>
      </c>
      <c r="X49" s="102">
        <f t="shared" si="5"/>
        <v>19944.999999999996</v>
      </c>
      <c r="Y49" s="103">
        <f t="shared" si="5"/>
        <v>27446.999999999993</v>
      </c>
    </row>
    <row r="50" spans="1:25" ht="12" customHeight="1" x14ac:dyDescent="0.2">
      <c r="A50" s="93">
        <v>15</v>
      </c>
      <c r="B50" s="35">
        <v>2243</v>
      </c>
      <c r="C50" s="35">
        <v>3301.0000000000009</v>
      </c>
      <c r="D50" s="35">
        <v>0</v>
      </c>
      <c r="E50" s="35">
        <v>7</v>
      </c>
      <c r="F50" s="35">
        <v>7346.0000000000018</v>
      </c>
      <c r="G50" s="35">
        <v>5890.9999999999973</v>
      </c>
      <c r="H50" s="35">
        <v>61</v>
      </c>
      <c r="I50" s="35">
        <v>275.99999999999994</v>
      </c>
      <c r="J50" s="35">
        <v>144.99999999999997</v>
      </c>
      <c r="K50" s="35">
        <v>0</v>
      </c>
      <c r="L50" s="35">
        <v>3461.0000000000005</v>
      </c>
      <c r="M50" s="35">
        <v>3734</v>
      </c>
      <c r="N50" s="35">
        <v>0</v>
      </c>
      <c r="O50" s="35">
        <v>51</v>
      </c>
      <c r="P50" s="35">
        <v>642</v>
      </c>
      <c r="Q50" s="35">
        <v>76</v>
      </c>
      <c r="R50" s="35">
        <v>575</v>
      </c>
      <c r="S50" s="35">
        <v>1951.9999999999995</v>
      </c>
      <c r="T50" s="184"/>
      <c r="U50" s="208"/>
      <c r="V50" s="102">
        <f t="shared" si="4"/>
        <v>14473.000000000002</v>
      </c>
      <c r="W50" s="115">
        <f t="shared" si="4"/>
        <v>15287.999999999998</v>
      </c>
      <c r="X50" s="102">
        <f t="shared" si="5"/>
        <v>13625.000000000002</v>
      </c>
      <c r="Y50" s="103">
        <f t="shared" si="5"/>
        <v>14877.999999999998</v>
      </c>
    </row>
    <row r="51" spans="1:25" ht="12" customHeight="1" thickBot="1" x14ac:dyDescent="0.25">
      <c r="A51" s="95" t="s">
        <v>17</v>
      </c>
      <c r="B51" s="28">
        <f>SUM(B36:B50)</f>
        <v>55986</v>
      </c>
      <c r="C51" s="28">
        <f t="shared" ref="C51:S51" si="6">SUM(C36:C50)</f>
        <v>68461</v>
      </c>
      <c r="D51" s="28">
        <f t="shared" si="6"/>
        <v>426</v>
      </c>
      <c r="E51" s="28">
        <f t="shared" si="6"/>
        <v>149</v>
      </c>
      <c r="F51" s="28">
        <f t="shared" si="6"/>
        <v>147055.00000000003</v>
      </c>
      <c r="G51" s="28">
        <f t="shared" si="6"/>
        <v>138180.99999999997</v>
      </c>
      <c r="H51" s="28">
        <f t="shared" si="6"/>
        <v>2319</v>
      </c>
      <c r="I51" s="28">
        <f t="shared" si="6"/>
        <v>1838</v>
      </c>
      <c r="J51" s="28">
        <f t="shared" si="6"/>
        <v>5062.0000000000009</v>
      </c>
      <c r="K51" s="28">
        <f t="shared" si="6"/>
        <v>221</v>
      </c>
      <c r="L51" s="28">
        <f>SUM(L36:L50)</f>
        <v>91910</v>
      </c>
      <c r="M51" s="28">
        <f>SUM(M36:M50)</f>
        <v>100421</v>
      </c>
      <c r="N51" s="28">
        <f>SUM(N36:N50)</f>
        <v>0</v>
      </c>
      <c r="O51" s="28">
        <f t="shared" si="6"/>
        <v>377</v>
      </c>
      <c r="P51" s="28">
        <f t="shared" si="6"/>
        <v>22621</v>
      </c>
      <c r="Q51" s="28">
        <f t="shared" si="6"/>
        <v>4158</v>
      </c>
      <c r="R51" s="28">
        <f t="shared" si="6"/>
        <v>43300</v>
      </c>
      <c r="S51" s="28">
        <f t="shared" si="6"/>
        <v>62217</v>
      </c>
      <c r="T51" s="191"/>
      <c r="U51" s="192"/>
      <c r="V51" s="96">
        <f>SUM(V31:V50)</f>
        <v>368679</v>
      </c>
      <c r="W51" s="29">
        <f>SUM(W31:W50)</f>
        <v>376023</v>
      </c>
      <c r="X51" s="96">
        <f>SUM(X31:X50)</f>
        <v>338251.00000000006</v>
      </c>
      <c r="Y51" s="29">
        <f>SUM(Y31:Y50)</f>
        <v>369280</v>
      </c>
    </row>
    <row r="52" spans="1:25" ht="12" customHeight="1" x14ac:dyDescent="0.2">
      <c r="A52" s="97" t="s">
        <v>18</v>
      </c>
      <c r="B52" s="37">
        <f>+B28</f>
        <v>471</v>
      </c>
      <c r="C52" s="34">
        <f>+C28</f>
        <v>0</v>
      </c>
      <c r="D52" s="34">
        <f t="shared" ref="D52:S52" si="7">+D28</f>
        <v>52</v>
      </c>
      <c r="E52" s="34">
        <f t="shared" si="7"/>
        <v>0</v>
      </c>
      <c r="F52" s="34">
        <f t="shared" si="7"/>
        <v>1270</v>
      </c>
      <c r="G52" s="34">
        <f t="shared" si="7"/>
        <v>0</v>
      </c>
      <c r="H52" s="34">
        <f t="shared" si="7"/>
        <v>38</v>
      </c>
      <c r="I52" s="34">
        <f t="shared" si="7"/>
        <v>0</v>
      </c>
      <c r="J52" s="34">
        <f t="shared" si="7"/>
        <v>0</v>
      </c>
      <c r="K52" s="34">
        <f t="shared" si="7"/>
        <v>0</v>
      </c>
      <c r="L52" s="34">
        <f t="shared" si="7"/>
        <v>6887.9999999999991</v>
      </c>
      <c r="M52" s="34">
        <f t="shared" si="7"/>
        <v>0</v>
      </c>
      <c r="N52" s="34">
        <f t="shared" si="7"/>
        <v>0</v>
      </c>
      <c r="O52" s="34">
        <f t="shared" si="7"/>
        <v>0</v>
      </c>
      <c r="P52" s="34">
        <f t="shared" si="7"/>
        <v>2458</v>
      </c>
      <c r="Q52" s="34">
        <f t="shared" si="7"/>
        <v>0</v>
      </c>
      <c r="R52" s="34">
        <f t="shared" si="7"/>
        <v>7952.9999999999964</v>
      </c>
      <c r="S52" s="34">
        <f t="shared" si="7"/>
        <v>0</v>
      </c>
      <c r="T52" s="184">
        <v>0</v>
      </c>
      <c r="U52" s="208">
        <v>0</v>
      </c>
      <c r="V52" s="189">
        <f>SUM(B52,D52,F52,H52,J52,L52,N52,P52,R52)</f>
        <v>19129.999999999996</v>
      </c>
      <c r="W52" s="188">
        <f>SUM(C52,E52,G52,I52,K52,M52,O52,Q52,S52)</f>
        <v>0</v>
      </c>
      <c r="X52" s="189">
        <f>SUM(B52,F52,L52,R52)</f>
        <v>16581.999999999996</v>
      </c>
      <c r="Y52" s="188">
        <f>SUM(C52,G52,M52,S52)</f>
        <v>0</v>
      </c>
    </row>
    <row r="53" spans="1:25" ht="12" customHeight="1" thickBot="1" x14ac:dyDescent="0.25">
      <c r="A53" s="95" t="s">
        <v>19</v>
      </c>
      <c r="B53" s="28">
        <f t="shared" ref="B53:S53" si="8">SUM(B51:B52)</f>
        <v>56457</v>
      </c>
      <c r="C53" s="28">
        <f t="shared" si="8"/>
        <v>68461</v>
      </c>
      <c r="D53" s="28">
        <f t="shared" si="8"/>
        <v>478</v>
      </c>
      <c r="E53" s="28">
        <f t="shared" si="8"/>
        <v>149</v>
      </c>
      <c r="F53" s="28">
        <f t="shared" si="8"/>
        <v>148325.00000000003</v>
      </c>
      <c r="G53" s="28">
        <f t="shared" si="8"/>
        <v>138180.99999999997</v>
      </c>
      <c r="H53" s="28">
        <f t="shared" si="8"/>
        <v>2357</v>
      </c>
      <c r="I53" s="28">
        <f t="shared" si="8"/>
        <v>1838</v>
      </c>
      <c r="J53" s="28">
        <f t="shared" si="8"/>
        <v>5062.0000000000009</v>
      </c>
      <c r="K53" s="28">
        <f t="shared" si="8"/>
        <v>221</v>
      </c>
      <c r="L53" s="28">
        <f t="shared" si="8"/>
        <v>98798</v>
      </c>
      <c r="M53" s="28">
        <f t="shared" si="8"/>
        <v>100421</v>
      </c>
      <c r="N53" s="28">
        <f t="shared" si="8"/>
        <v>0</v>
      </c>
      <c r="O53" s="28">
        <f t="shared" si="8"/>
        <v>377</v>
      </c>
      <c r="P53" s="28">
        <f t="shared" si="8"/>
        <v>25079</v>
      </c>
      <c r="Q53" s="28">
        <f t="shared" si="8"/>
        <v>4158</v>
      </c>
      <c r="R53" s="28">
        <f t="shared" si="8"/>
        <v>51253</v>
      </c>
      <c r="S53" s="191">
        <f t="shared" si="8"/>
        <v>62217</v>
      </c>
      <c r="T53" s="191"/>
      <c r="U53" s="192"/>
      <c r="V53" s="96">
        <f>SUM(B53,D53,F53,H53,J53,L53,N53,P53,R53)</f>
        <v>387809</v>
      </c>
      <c r="W53" s="193">
        <f>SUM(C53,E53,G53,I53,K53,M53,O53,Q53,S53)</f>
        <v>376023</v>
      </c>
      <c r="X53" s="96">
        <f>SUM(B53,F53,L53,R53)</f>
        <v>354833</v>
      </c>
      <c r="Y53" s="193">
        <f>SUM(C53,G53,M53,S53)</f>
        <v>369280</v>
      </c>
    </row>
    <row r="54" spans="1:25" ht="12" customHeight="1" x14ac:dyDescent="0.2">
      <c r="A54" s="246" t="s">
        <v>312</v>
      </c>
      <c r="B54" s="232"/>
      <c r="C54" s="232"/>
      <c r="D54" s="232"/>
      <c r="E54" s="232"/>
      <c r="F54" s="232"/>
      <c r="G54" s="232"/>
      <c r="H54" s="232"/>
      <c r="I54" s="232"/>
      <c r="J54" s="232"/>
      <c r="K54" s="232"/>
      <c r="L54" s="232"/>
      <c r="M54" s="232"/>
      <c r="N54" s="232"/>
      <c r="O54" s="232"/>
      <c r="P54" s="232"/>
      <c r="Q54" s="232"/>
      <c r="R54" s="19"/>
      <c r="S54" s="19"/>
      <c r="T54" s="19"/>
      <c r="U54" s="19"/>
      <c r="V54" s="19"/>
      <c r="W54" s="19"/>
      <c r="X54" s="19"/>
      <c r="Y54" s="19"/>
    </row>
    <row r="55" spans="1:25" ht="12" customHeight="1" x14ac:dyDescent="0.2">
      <c r="A55" s="77" t="s">
        <v>314</v>
      </c>
      <c r="B55" s="2"/>
      <c r="C55" s="2"/>
      <c r="D55" s="2"/>
    </row>
    <row r="56" spans="1:25" ht="12" customHeight="1" x14ac:dyDescent="0.2">
      <c r="A56" s="244"/>
      <c r="B56" s="2"/>
      <c r="C56" s="2"/>
      <c r="D56" s="2"/>
    </row>
    <row r="57" spans="1:25" ht="19.5" customHeight="1" thickBot="1" x14ac:dyDescent="0.35">
      <c r="A57" s="53" t="s">
        <v>322</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5"/>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124" t="s">
        <v>10</v>
      </c>
      <c r="V59" s="57" t="s">
        <v>9</v>
      </c>
      <c r="W59" s="56" t="s">
        <v>10</v>
      </c>
      <c r="X59" s="57" t="s">
        <v>9</v>
      </c>
      <c r="Y59" s="56" t="s">
        <v>10</v>
      </c>
    </row>
    <row r="60" spans="1:25" ht="12" customHeight="1" x14ac:dyDescent="0.2">
      <c r="A60" s="92" t="s">
        <v>25</v>
      </c>
      <c r="B60" s="34">
        <f t="shared" ref="B60:Y60" si="9">+B14+B15+B19+B20+B21+B22</f>
        <v>12385.000000000004</v>
      </c>
      <c r="C60" s="34">
        <f t="shared" si="9"/>
        <v>25899.000000000004</v>
      </c>
      <c r="D60" s="34">
        <f t="shared" si="9"/>
        <v>69</v>
      </c>
      <c r="E60" s="34">
        <f t="shared" si="9"/>
        <v>23</v>
      </c>
      <c r="F60" s="34">
        <f t="shared" si="9"/>
        <v>33155.999999999993</v>
      </c>
      <c r="G60" s="34">
        <f t="shared" si="9"/>
        <v>48683.999999999985</v>
      </c>
      <c r="H60" s="34">
        <f t="shared" si="9"/>
        <v>771</v>
      </c>
      <c r="I60" s="34">
        <f t="shared" si="9"/>
        <v>661.00000000000011</v>
      </c>
      <c r="J60" s="34">
        <f t="shared" si="9"/>
        <v>824</v>
      </c>
      <c r="K60" s="34">
        <f t="shared" si="9"/>
        <v>65</v>
      </c>
      <c r="L60" s="34">
        <f t="shared" si="9"/>
        <v>20037.000000000007</v>
      </c>
      <c r="M60" s="34">
        <f t="shared" si="9"/>
        <v>35287.999999999985</v>
      </c>
      <c r="N60" s="34">
        <f>+N14+N15+N19+N20+N21+N22</f>
        <v>0</v>
      </c>
      <c r="O60" s="34">
        <f t="shared" si="9"/>
        <v>114</v>
      </c>
      <c r="P60" s="34">
        <f t="shared" si="9"/>
        <v>3391</v>
      </c>
      <c r="Q60" s="34">
        <f t="shared" si="9"/>
        <v>683</v>
      </c>
      <c r="R60" s="34">
        <f t="shared" si="9"/>
        <v>8667</v>
      </c>
      <c r="S60" s="34">
        <f t="shared" si="9"/>
        <v>9174</v>
      </c>
      <c r="T60" s="34">
        <f t="shared" si="9"/>
        <v>0</v>
      </c>
      <c r="U60" s="115">
        <f t="shared" si="9"/>
        <v>0</v>
      </c>
      <c r="V60" s="102">
        <f t="shared" si="9"/>
        <v>79300</v>
      </c>
      <c r="W60" s="103">
        <f t="shared" si="9"/>
        <v>120590.99999999999</v>
      </c>
      <c r="X60" s="102">
        <f t="shared" si="9"/>
        <v>74245</v>
      </c>
      <c r="Y60" s="103">
        <f t="shared" si="9"/>
        <v>119044.99999999999</v>
      </c>
    </row>
    <row r="61" spans="1:25" ht="12" customHeight="1" x14ac:dyDescent="0.2">
      <c r="A61" s="92" t="s">
        <v>26</v>
      </c>
      <c r="B61" s="34">
        <f t="shared" ref="B61:Y61" si="10">+B6+B7+B8+B11+B12+B13+B16+B17+B23</f>
        <v>22146</v>
      </c>
      <c r="C61" s="34">
        <f t="shared" si="10"/>
        <v>30819</v>
      </c>
      <c r="D61" s="34">
        <f t="shared" si="10"/>
        <v>292</v>
      </c>
      <c r="E61" s="34">
        <f t="shared" si="10"/>
        <v>124</v>
      </c>
      <c r="F61" s="34">
        <f t="shared" si="10"/>
        <v>63206</v>
      </c>
      <c r="G61" s="34">
        <f t="shared" si="10"/>
        <v>63577</v>
      </c>
      <c r="H61" s="34">
        <f t="shared" si="10"/>
        <v>975</v>
      </c>
      <c r="I61" s="34">
        <f t="shared" si="10"/>
        <v>1050</v>
      </c>
      <c r="J61" s="34">
        <f t="shared" si="10"/>
        <v>2121</v>
      </c>
      <c r="K61" s="34">
        <f t="shared" si="10"/>
        <v>66</v>
      </c>
      <c r="L61" s="34">
        <f t="shared" si="10"/>
        <v>44287.000000000007</v>
      </c>
      <c r="M61" s="34">
        <f t="shared" si="10"/>
        <v>46798</v>
      </c>
      <c r="N61" s="34">
        <f t="shared" si="10"/>
        <v>0</v>
      </c>
      <c r="O61" s="34">
        <f t="shared" si="10"/>
        <v>112</v>
      </c>
      <c r="P61" s="34">
        <f t="shared" si="10"/>
        <v>12692</v>
      </c>
      <c r="Q61" s="34">
        <f t="shared" si="10"/>
        <v>2505.0000000000005</v>
      </c>
      <c r="R61" s="34">
        <f t="shared" si="10"/>
        <v>30949.999999999993</v>
      </c>
      <c r="S61" s="34">
        <f t="shared" si="10"/>
        <v>48790.000000000007</v>
      </c>
      <c r="T61" s="34">
        <f t="shared" si="10"/>
        <v>0</v>
      </c>
      <c r="U61" s="115">
        <f t="shared" si="10"/>
        <v>0</v>
      </c>
      <c r="V61" s="102">
        <f t="shared" si="10"/>
        <v>176669</v>
      </c>
      <c r="W61" s="103">
        <f t="shared" si="10"/>
        <v>193841</v>
      </c>
      <c r="X61" s="102">
        <f t="shared" si="10"/>
        <v>160589</v>
      </c>
      <c r="Y61" s="103">
        <f t="shared" si="10"/>
        <v>189984</v>
      </c>
    </row>
    <row r="62" spans="1:25" ht="12" customHeight="1" x14ac:dyDescent="0.2">
      <c r="A62" s="93" t="s">
        <v>27</v>
      </c>
      <c r="B62" s="35">
        <f t="shared" ref="B62:Y62" si="11">+B9+B10+B18+B24+B25+B26</f>
        <v>21454.999999999996</v>
      </c>
      <c r="C62" s="35">
        <f t="shared" si="11"/>
        <v>11743</v>
      </c>
      <c r="D62" s="35">
        <f t="shared" si="11"/>
        <v>65</v>
      </c>
      <c r="E62" s="35">
        <f t="shared" si="11"/>
        <v>2</v>
      </c>
      <c r="F62" s="35">
        <f t="shared" si="11"/>
        <v>50692.999999999993</v>
      </c>
      <c r="G62" s="35">
        <f t="shared" si="11"/>
        <v>25920</v>
      </c>
      <c r="H62" s="35">
        <f t="shared" si="11"/>
        <v>573</v>
      </c>
      <c r="I62" s="35">
        <f t="shared" si="11"/>
        <v>126.99999999999997</v>
      </c>
      <c r="J62" s="35">
        <f t="shared" si="11"/>
        <v>2117</v>
      </c>
      <c r="K62" s="35">
        <f t="shared" si="11"/>
        <v>90</v>
      </c>
      <c r="L62" s="35">
        <f t="shared" si="11"/>
        <v>27585.999999999989</v>
      </c>
      <c r="M62" s="35">
        <f t="shared" si="11"/>
        <v>18335</v>
      </c>
      <c r="N62" s="35">
        <f t="shared" si="11"/>
        <v>0</v>
      </c>
      <c r="O62" s="35">
        <f t="shared" si="11"/>
        <v>150.99999999999997</v>
      </c>
      <c r="P62" s="35">
        <f t="shared" si="11"/>
        <v>6537.9999999999991</v>
      </c>
      <c r="Q62" s="35">
        <f t="shared" si="11"/>
        <v>970</v>
      </c>
      <c r="R62" s="35">
        <f t="shared" si="11"/>
        <v>3683</v>
      </c>
      <c r="S62" s="35">
        <f t="shared" si="11"/>
        <v>4253</v>
      </c>
      <c r="T62" s="35">
        <f t="shared" si="11"/>
        <v>0</v>
      </c>
      <c r="U62" s="116">
        <f t="shared" si="11"/>
        <v>0</v>
      </c>
      <c r="V62" s="104">
        <f t="shared" si="11"/>
        <v>112709.99999999997</v>
      </c>
      <c r="W62" s="105">
        <f t="shared" si="11"/>
        <v>61591</v>
      </c>
      <c r="X62" s="104">
        <f t="shared" si="11"/>
        <v>103416.99999999997</v>
      </c>
      <c r="Y62" s="105">
        <f t="shared" si="11"/>
        <v>60251</v>
      </c>
    </row>
    <row r="63" spans="1:25" ht="12" customHeight="1" thickBot="1" x14ac:dyDescent="0.25">
      <c r="A63" s="95" t="s">
        <v>17</v>
      </c>
      <c r="B63" s="28">
        <f t="shared" ref="B63:Y63" si="12">SUM(B60:B62)</f>
        <v>55986</v>
      </c>
      <c r="C63" s="28">
        <f t="shared" si="12"/>
        <v>68461</v>
      </c>
      <c r="D63" s="28">
        <f t="shared" si="12"/>
        <v>426</v>
      </c>
      <c r="E63" s="28">
        <f t="shared" si="12"/>
        <v>149</v>
      </c>
      <c r="F63" s="28">
        <f t="shared" si="12"/>
        <v>147055</v>
      </c>
      <c r="G63" s="28">
        <f t="shared" si="12"/>
        <v>138181</v>
      </c>
      <c r="H63" s="28">
        <f t="shared" si="12"/>
        <v>2319</v>
      </c>
      <c r="I63" s="28">
        <f t="shared" si="12"/>
        <v>1838</v>
      </c>
      <c r="J63" s="28">
        <f t="shared" si="12"/>
        <v>5062</v>
      </c>
      <c r="K63" s="28">
        <f t="shared" si="12"/>
        <v>221</v>
      </c>
      <c r="L63" s="28">
        <f t="shared" si="12"/>
        <v>91910</v>
      </c>
      <c r="M63" s="28">
        <f t="shared" si="12"/>
        <v>100420.99999999999</v>
      </c>
      <c r="N63" s="28">
        <f t="shared" si="12"/>
        <v>0</v>
      </c>
      <c r="O63" s="28">
        <f t="shared" si="12"/>
        <v>377</v>
      </c>
      <c r="P63" s="28">
        <f t="shared" si="12"/>
        <v>22621</v>
      </c>
      <c r="Q63" s="28">
        <f t="shared" si="12"/>
        <v>4158</v>
      </c>
      <c r="R63" s="28">
        <f t="shared" si="12"/>
        <v>43299.999999999993</v>
      </c>
      <c r="S63" s="28">
        <f t="shared" si="12"/>
        <v>62217.000000000007</v>
      </c>
      <c r="T63" s="28">
        <f t="shared" si="12"/>
        <v>0</v>
      </c>
      <c r="U63" s="38">
        <f t="shared" si="12"/>
        <v>0</v>
      </c>
      <c r="V63" s="96">
        <f t="shared" si="12"/>
        <v>368679</v>
      </c>
      <c r="W63" s="29">
        <f t="shared" si="12"/>
        <v>376023</v>
      </c>
      <c r="X63" s="96">
        <f t="shared" si="12"/>
        <v>338251</v>
      </c>
      <c r="Y63" s="29">
        <f t="shared" si="12"/>
        <v>369280</v>
      </c>
    </row>
    <row r="64" spans="1:25" ht="12" customHeight="1" x14ac:dyDescent="0.2">
      <c r="A64" s="97" t="s">
        <v>18</v>
      </c>
      <c r="B64" s="37">
        <f>+B52</f>
        <v>471</v>
      </c>
      <c r="C64" s="37">
        <f t="shared" ref="C64:S64" si="13">+C52</f>
        <v>0</v>
      </c>
      <c r="D64" s="37">
        <f t="shared" si="13"/>
        <v>52</v>
      </c>
      <c r="E64" s="37">
        <f t="shared" si="13"/>
        <v>0</v>
      </c>
      <c r="F64" s="37">
        <f t="shared" si="13"/>
        <v>1270</v>
      </c>
      <c r="G64" s="37">
        <f t="shared" si="13"/>
        <v>0</v>
      </c>
      <c r="H64" s="37">
        <f t="shared" si="13"/>
        <v>38</v>
      </c>
      <c r="I64" s="37">
        <f t="shared" si="13"/>
        <v>0</v>
      </c>
      <c r="J64" s="37">
        <f t="shared" si="13"/>
        <v>0</v>
      </c>
      <c r="K64" s="37">
        <f t="shared" si="13"/>
        <v>0</v>
      </c>
      <c r="L64" s="37">
        <f t="shared" si="13"/>
        <v>6887.9999999999991</v>
      </c>
      <c r="M64" s="37">
        <f t="shared" si="13"/>
        <v>0</v>
      </c>
      <c r="N64" s="37">
        <f t="shared" si="13"/>
        <v>0</v>
      </c>
      <c r="O64" s="37">
        <f t="shared" si="13"/>
        <v>0</v>
      </c>
      <c r="P64" s="37">
        <f t="shared" si="13"/>
        <v>2458</v>
      </c>
      <c r="Q64" s="37">
        <f t="shared" si="13"/>
        <v>0</v>
      </c>
      <c r="R64" s="37">
        <f t="shared" si="13"/>
        <v>7952.9999999999964</v>
      </c>
      <c r="S64" s="37">
        <f t="shared" si="13"/>
        <v>0</v>
      </c>
      <c r="T64" s="184">
        <v>0</v>
      </c>
      <c r="U64" s="208">
        <v>0</v>
      </c>
      <c r="V64" s="189">
        <f>SUM(B64,D64,F64,H64,J64,L64,N64,P64,R64)</f>
        <v>19129.999999999996</v>
      </c>
      <c r="W64" s="188">
        <f>SUM(C64,E64,G64,I64,K64,M64,O64,Q64,S64)</f>
        <v>0</v>
      </c>
      <c r="X64" s="189">
        <f>SUM(B64,F64,L64,R64)</f>
        <v>16581.999999999996</v>
      </c>
      <c r="Y64" s="188">
        <f>SUM(C64,G64,M64,S64)</f>
        <v>0</v>
      </c>
    </row>
    <row r="65" spans="1:25" ht="12" customHeight="1" thickBot="1" x14ac:dyDescent="0.25">
      <c r="A65" s="95" t="s">
        <v>19</v>
      </c>
      <c r="B65" s="28">
        <f t="shared" ref="B65:U65" si="14">SUM(B63:B64)</f>
        <v>56457</v>
      </c>
      <c r="C65" s="28">
        <f t="shared" si="14"/>
        <v>68461</v>
      </c>
      <c r="D65" s="28">
        <f t="shared" si="14"/>
        <v>478</v>
      </c>
      <c r="E65" s="28">
        <f t="shared" si="14"/>
        <v>149</v>
      </c>
      <c r="F65" s="28">
        <f t="shared" si="14"/>
        <v>148325</v>
      </c>
      <c r="G65" s="28">
        <f t="shared" si="14"/>
        <v>138181</v>
      </c>
      <c r="H65" s="28">
        <f t="shared" si="14"/>
        <v>2357</v>
      </c>
      <c r="I65" s="28">
        <f t="shared" si="14"/>
        <v>1838</v>
      </c>
      <c r="J65" s="28">
        <f t="shared" si="14"/>
        <v>5062</v>
      </c>
      <c r="K65" s="28">
        <f t="shared" si="14"/>
        <v>221</v>
      </c>
      <c r="L65" s="28">
        <f t="shared" si="14"/>
        <v>98798</v>
      </c>
      <c r="M65" s="28">
        <f t="shared" si="14"/>
        <v>100420.99999999999</v>
      </c>
      <c r="N65" s="28">
        <f>SUM(N63:N64)</f>
        <v>0</v>
      </c>
      <c r="O65" s="28">
        <f t="shared" si="14"/>
        <v>377</v>
      </c>
      <c r="P65" s="28">
        <f t="shared" si="14"/>
        <v>25079</v>
      </c>
      <c r="Q65" s="28">
        <f t="shared" si="14"/>
        <v>4158</v>
      </c>
      <c r="R65" s="28">
        <f t="shared" si="14"/>
        <v>51252.999999999985</v>
      </c>
      <c r="S65" s="191">
        <f t="shared" si="14"/>
        <v>62217.000000000007</v>
      </c>
      <c r="T65" s="191">
        <f t="shared" si="14"/>
        <v>0</v>
      </c>
      <c r="U65" s="192">
        <f t="shared" si="14"/>
        <v>0</v>
      </c>
      <c r="V65" s="96">
        <f>SUM(B65,D65,F65,H65,J65,L65,N65,P65,R65)</f>
        <v>387809</v>
      </c>
      <c r="W65" s="193">
        <f>SUM(C65,E65,G65,I65,K65,M65,O65,Q65,S65)</f>
        <v>376023</v>
      </c>
      <c r="X65" s="195">
        <f>SUM(B65,F65,L65,R65)</f>
        <v>354833</v>
      </c>
      <c r="Y65" s="193">
        <f>SUM(C65,G65,M65,S65)</f>
        <v>369280</v>
      </c>
    </row>
    <row r="66" spans="1:25" ht="25.5" customHeight="1" x14ac:dyDescent="0.2">
      <c r="A66" s="465" t="s">
        <v>313</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314</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A66:Y66"/>
    <mergeCell ref="V34:W34"/>
    <mergeCell ref="R58:S58"/>
    <mergeCell ref="T58:U58"/>
    <mergeCell ref="V58:W58"/>
    <mergeCell ref="X58:Y58"/>
    <mergeCell ref="J34:K34"/>
    <mergeCell ref="X34:Y34"/>
    <mergeCell ref="A58:A59"/>
    <mergeCell ref="B58:C58"/>
    <mergeCell ref="D58:E58"/>
    <mergeCell ref="F58:G58"/>
    <mergeCell ref="H58:I58"/>
    <mergeCell ref="J58:K58"/>
    <mergeCell ref="L58:M58"/>
    <mergeCell ref="N58:O58"/>
    <mergeCell ref="P58:Q58"/>
    <mergeCell ref="L34:M34"/>
    <mergeCell ref="N34:O34"/>
    <mergeCell ref="P34:Q34"/>
    <mergeCell ref="R34:S34"/>
    <mergeCell ref="T34:U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Y67"/>
  <sheetViews>
    <sheetView showGridLines="0" topLeftCell="A34" zoomScaleNormal="100" workbookViewId="0">
      <selection activeCell="B36" sqref="B36:S50"/>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316</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3" t="s">
        <v>317</v>
      </c>
    </row>
    <row r="4" spans="1:25" ht="26.2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54" t="s">
        <v>63</v>
      </c>
      <c r="Q4" s="454"/>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34">
        <v>16</v>
      </c>
      <c r="C6" s="34">
        <v>51</v>
      </c>
      <c r="D6" s="34">
        <v>0</v>
      </c>
      <c r="E6" s="34">
        <v>1</v>
      </c>
      <c r="F6" s="34">
        <v>25</v>
      </c>
      <c r="G6" s="34">
        <v>39</v>
      </c>
      <c r="H6" s="34">
        <v>1</v>
      </c>
      <c r="I6" s="34">
        <v>2</v>
      </c>
      <c r="J6" s="34">
        <v>7</v>
      </c>
      <c r="K6" s="34">
        <v>0</v>
      </c>
      <c r="L6" s="34">
        <v>12</v>
      </c>
      <c r="M6" s="34">
        <v>35</v>
      </c>
      <c r="N6" s="34">
        <v>0</v>
      </c>
      <c r="O6" s="34">
        <v>1</v>
      </c>
      <c r="P6" s="34">
        <v>19</v>
      </c>
      <c r="Q6" s="34">
        <v>3</v>
      </c>
      <c r="R6" s="33">
        <v>14</v>
      </c>
      <c r="S6" s="33">
        <v>55</v>
      </c>
      <c r="T6" s="34">
        <v>0</v>
      </c>
      <c r="U6" s="115">
        <v>0</v>
      </c>
      <c r="V6" s="102">
        <f t="shared" ref="V6:W29" si="0">SUM(B6,D6,F6,H6,J6,L6,N6,P6,R6)</f>
        <v>94</v>
      </c>
      <c r="W6" s="115">
        <f t="shared" si="0"/>
        <v>187</v>
      </c>
      <c r="X6" s="102">
        <f t="shared" ref="X6:Y29" si="1">SUM(B6,F6,L6,R6)</f>
        <v>67</v>
      </c>
      <c r="Y6" s="103">
        <f t="shared" si="1"/>
        <v>180</v>
      </c>
    </row>
    <row r="7" spans="1:25" ht="12" customHeight="1" x14ac:dyDescent="0.2">
      <c r="A7" s="92">
        <v>2</v>
      </c>
      <c r="B7" s="34">
        <v>12</v>
      </c>
      <c r="C7" s="34">
        <v>39</v>
      </c>
      <c r="D7" s="34">
        <v>0</v>
      </c>
      <c r="E7" s="34">
        <v>3</v>
      </c>
      <c r="F7" s="34">
        <v>22</v>
      </c>
      <c r="G7" s="34">
        <v>32</v>
      </c>
      <c r="H7" s="34">
        <v>1</v>
      </c>
      <c r="I7" s="34">
        <v>6</v>
      </c>
      <c r="J7" s="34">
        <v>5</v>
      </c>
      <c r="K7" s="34">
        <v>0</v>
      </c>
      <c r="L7" s="34">
        <v>12</v>
      </c>
      <c r="M7" s="34">
        <v>24</v>
      </c>
      <c r="N7" s="34">
        <v>0</v>
      </c>
      <c r="O7" s="34">
        <v>1</v>
      </c>
      <c r="P7" s="34">
        <v>8</v>
      </c>
      <c r="Q7" s="34">
        <v>2</v>
      </c>
      <c r="R7" s="33">
        <v>5</v>
      </c>
      <c r="S7" s="33">
        <v>16</v>
      </c>
      <c r="T7" s="34">
        <v>0</v>
      </c>
      <c r="U7" s="115">
        <v>0</v>
      </c>
      <c r="V7" s="102">
        <f t="shared" si="0"/>
        <v>65</v>
      </c>
      <c r="W7" s="115">
        <f t="shared" si="0"/>
        <v>123</v>
      </c>
      <c r="X7" s="102">
        <f t="shared" si="1"/>
        <v>51</v>
      </c>
      <c r="Y7" s="103">
        <f t="shared" si="1"/>
        <v>111</v>
      </c>
    </row>
    <row r="8" spans="1:25" ht="12" customHeight="1" x14ac:dyDescent="0.2">
      <c r="A8" s="93">
        <v>3</v>
      </c>
      <c r="B8" s="35">
        <v>7</v>
      </c>
      <c r="C8" s="35">
        <v>17</v>
      </c>
      <c r="D8" s="35">
        <v>1</v>
      </c>
      <c r="E8" s="35">
        <v>0</v>
      </c>
      <c r="F8" s="35">
        <v>16</v>
      </c>
      <c r="G8" s="35">
        <v>16</v>
      </c>
      <c r="H8" s="35">
        <v>2</v>
      </c>
      <c r="I8" s="35">
        <v>0</v>
      </c>
      <c r="J8" s="35">
        <v>5</v>
      </c>
      <c r="K8" s="35">
        <v>0</v>
      </c>
      <c r="L8" s="35">
        <v>6</v>
      </c>
      <c r="M8" s="35">
        <v>12</v>
      </c>
      <c r="N8" s="35">
        <v>0</v>
      </c>
      <c r="O8" s="35">
        <v>0</v>
      </c>
      <c r="P8" s="35">
        <v>21</v>
      </c>
      <c r="Q8" s="35">
        <v>1</v>
      </c>
      <c r="R8" s="63">
        <v>6</v>
      </c>
      <c r="S8" s="63">
        <v>19</v>
      </c>
      <c r="T8" s="35">
        <v>0</v>
      </c>
      <c r="U8" s="116">
        <v>0</v>
      </c>
      <c r="V8" s="104">
        <f t="shared" si="0"/>
        <v>64</v>
      </c>
      <c r="W8" s="116">
        <f t="shared" si="0"/>
        <v>65</v>
      </c>
      <c r="X8" s="104">
        <f t="shared" si="1"/>
        <v>35</v>
      </c>
      <c r="Y8" s="105">
        <f t="shared" si="1"/>
        <v>64</v>
      </c>
    </row>
    <row r="9" spans="1:25" ht="12" customHeight="1" x14ac:dyDescent="0.2">
      <c r="A9" s="94">
        <v>4</v>
      </c>
      <c r="B9" s="34">
        <v>15</v>
      </c>
      <c r="C9" s="34">
        <v>14</v>
      </c>
      <c r="D9" s="34">
        <v>0</v>
      </c>
      <c r="E9" s="34">
        <v>0</v>
      </c>
      <c r="F9" s="34">
        <v>19</v>
      </c>
      <c r="G9" s="34">
        <v>12</v>
      </c>
      <c r="H9" s="34">
        <v>1</v>
      </c>
      <c r="I9" s="34">
        <v>0</v>
      </c>
      <c r="J9" s="34">
        <v>3</v>
      </c>
      <c r="K9" s="34">
        <v>0</v>
      </c>
      <c r="L9" s="118">
        <v>9</v>
      </c>
      <c r="M9" s="34">
        <v>8</v>
      </c>
      <c r="N9" s="34">
        <v>0</v>
      </c>
      <c r="O9" s="34">
        <v>0</v>
      </c>
      <c r="P9" s="34">
        <v>11</v>
      </c>
      <c r="Q9" s="34">
        <v>3</v>
      </c>
      <c r="R9" s="33">
        <v>2</v>
      </c>
      <c r="S9" s="33">
        <v>4</v>
      </c>
      <c r="T9" s="34">
        <v>0</v>
      </c>
      <c r="U9" s="115">
        <v>0</v>
      </c>
      <c r="V9" s="102">
        <f t="shared" si="0"/>
        <v>60</v>
      </c>
      <c r="W9" s="115">
        <f t="shared" si="0"/>
        <v>41</v>
      </c>
      <c r="X9" s="102">
        <f t="shared" si="1"/>
        <v>45</v>
      </c>
      <c r="Y9" s="103">
        <f t="shared" si="1"/>
        <v>38</v>
      </c>
    </row>
    <row r="10" spans="1:25" ht="12" customHeight="1" x14ac:dyDescent="0.2">
      <c r="A10" s="92">
        <v>5</v>
      </c>
      <c r="B10" s="34">
        <v>18</v>
      </c>
      <c r="C10" s="34">
        <v>15</v>
      </c>
      <c r="D10" s="34">
        <v>1</v>
      </c>
      <c r="E10" s="34">
        <v>1</v>
      </c>
      <c r="F10" s="34">
        <v>26</v>
      </c>
      <c r="G10" s="34">
        <v>13</v>
      </c>
      <c r="H10" s="34">
        <v>2</v>
      </c>
      <c r="I10" s="34">
        <v>2</v>
      </c>
      <c r="J10" s="34">
        <v>5</v>
      </c>
      <c r="K10" s="34">
        <v>1</v>
      </c>
      <c r="L10" s="118">
        <v>9</v>
      </c>
      <c r="M10" s="34">
        <v>11</v>
      </c>
      <c r="N10" s="34">
        <v>0</v>
      </c>
      <c r="O10" s="34">
        <v>1</v>
      </c>
      <c r="P10" s="34">
        <v>10</v>
      </c>
      <c r="Q10" s="34">
        <v>3</v>
      </c>
      <c r="R10" s="33">
        <v>1</v>
      </c>
      <c r="S10" s="33">
        <v>3</v>
      </c>
      <c r="T10" s="34">
        <v>0</v>
      </c>
      <c r="U10" s="115">
        <v>0</v>
      </c>
      <c r="V10" s="102">
        <f t="shared" si="0"/>
        <v>72</v>
      </c>
      <c r="W10" s="115">
        <f t="shared" si="0"/>
        <v>50</v>
      </c>
      <c r="X10" s="102">
        <f t="shared" si="1"/>
        <v>54</v>
      </c>
      <c r="Y10" s="103">
        <f t="shared" si="1"/>
        <v>42</v>
      </c>
    </row>
    <row r="11" spans="1:25" ht="12" customHeight="1" x14ac:dyDescent="0.2">
      <c r="A11" s="93">
        <v>6</v>
      </c>
      <c r="B11" s="35">
        <v>17</v>
      </c>
      <c r="C11" s="35">
        <v>17</v>
      </c>
      <c r="D11" s="35">
        <v>1</v>
      </c>
      <c r="E11" s="35">
        <v>1</v>
      </c>
      <c r="F11" s="35">
        <v>27</v>
      </c>
      <c r="G11" s="35">
        <v>14</v>
      </c>
      <c r="H11" s="35">
        <v>2</v>
      </c>
      <c r="I11" s="35">
        <v>2</v>
      </c>
      <c r="J11" s="35">
        <v>5</v>
      </c>
      <c r="K11" s="35">
        <v>0</v>
      </c>
      <c r="L11" s="119">
        <v>9</v>
      </c>
      <c r="M11" s="35">
        <v>16</v>
      </c>
      <c r="N11" s="35">
        <v>0</v>
      </c>
      <c r="O11" s="35">
        <v>0</v>
      </c>
      <c r="P11" s="35">
        <v>8</v>
      </c>
      <c r="Q11" s="35">
        <v>3</v>
      </c>
      <c r="R11" s="63">
        <v>6</v>
      </c>
      <c r="S11" s="63">
        <v>12</v>
      </c>
      <c r="T11" s="35">
        <v>0</v>
      </c>
      <c r="U11" s="116">
        <v>0</v>
      </c>
      <c r="V11" s="104">
        <f t="shared" si="0"/>
        <v>75</v>
      </c>
      <c r="W11" s="116">
        <f t="shared" si="0"/>
        <v>65</v>
      </c>
      <c r="X11" s="104">
        <f t="shared" si="1"/>
        <v>59</v>
      </c>
      <c r="Y11" s="105">
        <f t="shared" si="1"/>
        <v>59</v>
      </c>
    </row>
    <row r="12" spans="1:25" ht="12" customHeight="1" x14ac:dyDescent="0.2">
      <c r="A12" s="94">
        <v>7</v>
      </c>
      <c r="B12" s="34">
        <v>10</v>
      </c>
      <c r="C12" s="34">
        <v>23</v>
      </c>
      <c r="D12" s="34">
        <v>0</v>
      </c>
      <c r="E12" s="34">
        <v>0</v>
      </c>
      <c r="F12" s="34">
        <v>24</v>
      </c>
      <c r="G12" s="34">
        <v>22</v>
      </c>
      <c r="H12" s="34">
        <v>0</v>
      </c>
      <c r="I12" s="34">
        <v>2</v>
      </c>
      <c r="J12" s="34">
        <v>4</v>
      </c>
      <c r="K12" s="34">
        <v>0</v>
      </c>
      <c r="L12" s="118">
        <v>8</v>
      </c>
      <c r="M12" s="34">
        <v>18</v>
      </c>
      <c r="N12" s="34">
        <v>0</v>
      </c>
      <c r="O12" s="34">
        <v>0</v>
      </c>
      <c r="P12" s="34">
        <v>8</v>
      </c>
      <c r="Q12" s="34">
        <v>2</v>
      </c>
      <c r="R12" s="33">
        <v>3</v>
      </c>
      <c r="S12" s="33">
        <v>10</v>
      </c>
      <c r="T12" s="34">
        <v>0</v>
      </c>
      <c r="U12" s="115">
        <v>0</v>
      </c>
      <c r="V12" s="102">
        <f t="shared" si="0"/>
        <v>57</v>
      </c>
      <c r="W12" s="115">
        <f t="shared" si="0"/>
        <v>77</v>
      </c>
      <c r="X12" s="102">
        <f t="shared" si="1"/>
        <v>45</v>
      </c>
      <c r="Y12" s="103">
        <f t="shared" si="1"/>
        <v>73</v>
      </c>
    </row>
    <row r="13" spans="1:25" ht="12" customHeight="1" x14ac:dyDescent="0.2">
      <c r="A13" s="92">
        <v>8</v>
      </c>
      <c r="B13" s="34">
        <v>10</v>
      </c>
      <c r="C13" s="34">
        <v>21</v>
      </c>
      <c r="D13" s="34">
        <v>3</v>
      </c>
      <c r="E13" s="34">
        <v>1</v>
      </c>
      <c r="F13" s="34">
        <v>20</v>
      </c>
      <c r="G13" s="34">
        <v>17</v>
      </c>
      <c r="H13" s="34">
        <v>4</v>
      </c>
      <c r="I13" s="34">
        <v>1</v>
      </c>
      <c r="J13" s="34">
        <v>3</v>
      </c>
      <c r="K13" s="34">
        <v>0</v>
      </c>
      <c r="L13" s="118">
        <v>5</v>
      </c>
      <c r="M13" s="34">
        <v>12</v>
      </c>
      <c r="N13" s="34">
        <v>0</v>
      </c>
      <c r="O13" s="34">
        <v>0</v>
      </c>
      <c r="P13" s="34">
        <v>9</v>
      </c>
      <c r="Q13" s="34">
        <v>1</v>
      </c>
      <c r="R13" s="33">
        <v>7</v>
      </c>
      <c r="S13" s="33">
        <v>6</v>
      </c>
      <c r="T13" s="34">
        <v>0</v>
      </c>
      <c r="U13" s="115">
        <v>0</v>
      </c>
      <c r="V13" s="102">
        <f t="shared" si="0"/>
        <v>61</v>
      </c>
      <c r="W13" s="115">
        <f t="shared" si="0"/>
        <v>59</v>
      </c>
      <c r="X13" s="102">
        <f t="shared" si="1"/>
        <v>42</v>
      </c>
      <c r="Y13" s="103">
        <f t="shared" si="1"/>
        <v>56</v>
      </c>
    </row>
    <row r="14" spans="1:25" ht="12" customHeight="1" x14ac:dyDescent="0.2">
      <c r="A14" s="93">
        <v>9</v>
      </c>
      <c r="B14" s="35">
        <v>16</v>
      </c>
      <c r="C14" s="35">
        <v>48</v>
      </c>
      <c r="D14" s="35">
        <v>4</v>
      </c>
      <c r="E14" s="35">
        <v>3</v>
      </c>
      <c r="F14" s="35">
        <v>22</v>
      </c>
      <c r="G14" s="35">
        <v>44</v>
      </c>
      <c r="H14" s="35">
        <v>6</v>
      </c>
      <c r="I14" s="35">
        <v>6</v>
      </c>
      <c r="J14" s="35">
        <v>5</v>
      </c>
      <c r="K14" s="35">
        <v>2</v>
      </c>
      <c r="L14" s="119">
        <v>7</v>
      </c>
      <c r="M14" s="35">
        <v>32</v>
      </c>
      <c r="N14" s="35">
        <v>0</v>
      </c>
      <c r="O14" s="35">
        <v>2</v>
      </c>
      <c r="P14" s="35">
        <v>3</v>
      </c>
      <c r="Q14" s="35">
        <v>2</v>
      </c>
      <c r="R14" s="63">
        <v>4</v>
      </c>
      <c r="S14" s="63">
        <v>15</v>
      </c>
      <c r="T14" s="35">
        <v>0</v>
      </c>
      <c r="U14" s="116">
        <v>0</v>
      </c>
      <c r="V14" s="104">
        <f t="shared" si="0"/>
        <v>67</v>
      </c>
      <c r="W14" s="116">
        <f t="shared" si="0"/>
        <v>154</v>
      </c>
      <c r="X14" s="104">
        <f t="shared" si="1"/>
        <v>49</v>
      </c>
      <c r="Y14" s="105">
        <f t="shared" si="1"/>
        <v>139</v>
      </c>
    </row>
    <row r="15" spans="1:25" ht="12" customHeight="1" x14ac:dyDescent="0.2">
      <c r="A15" s="94">
        <v>10</v>
      </c>
      <c r="B15" s="36">
        <v>15</v>
      </c>
      <c r="C15" s="36">
        <v>55</v>
      </c>
      <c r="D15" s="34">
        <v>0</v>
      </c>
      <c r="E15" s="34">
        <v>0</v>
      </c>
      <c r="F15" s="34">
        <v>24</v>
      </c>
      <c r="G15" s="34">
        <v>50</v>
      </c>
      <c r="H15" s="34">
        <v>1</v>
      </c>
      <c r="I15" s="34">
        <v>0</v>
      </c>
      <c r="J15" s="34">
        <v>5</v>
      </c>
      <c r="K15" s="34">
        <v>0</v>
      </c>
      <c r="L15" s="118">
        <v>9</v>
      </c>
      <c r="M15" s="34">
        <v>46</v>
      </c>
      <c r="N15" s="34">
        <v>0</v>
      </c>
      <c r="O15" s="34">
        <v>0</v>
      </c>
      <c r="P15" s="34">
        <v>5</v>
      </c>
      <c r="Q15" s="34">
        <v>2</v>
      </c>
      <c r="R15" s="74">
        <v>3</v>
      </c>
      <c r="S15" s="33">
        <v>16</v>
      </c>
      <c r="T15" s="34">
        <v>0</v>
      </c>
      <c r="U15" s="115">
        <v>0</v>
      </c>
      <c r="V15" s="106">
        <f t="shared" si="0"/>
        <v>62</v>
      </c>
      <c r="W15" s="117">
        <f t="shared" si="0"/>
        <v>169</v>
      </c>
      <c r="X15" s="106">
        <f t="shared" si="1"/>
        <v>51</v>
      </c>
      <c r="Y15" s="107">
        <f t="shared" si="1"/>
        <v>167</v>
      </c>
    </row>
    <row r="16" spans="1:25" ht="12" customHeight="1" x14ac:dyDescent="0.2">
      <c r="A16" s="92">
        <v>11</v>
      </c>
      <c r="B16" s="34">
        <v>8</v>
      </c>
      <c r="C16" s="34">
        <v>23</v>
      </c>
      <c r="D16" s="34">
        <v>0</v>
      </c>
      <c r="E16" s="34">
        <v>0</v>
      </c>
      <c r="F16" s="34">
        <v>23</v>
      </c>
      <c r="G16" s="34">
        <v>22</v>
      </c>
      <c r="H16" s="34">
        <v>0</v>
      </c>
      <c r="I16" s="34">
        <v>1</v>
      </c>
      <c r="J16" s="34">
        <v>4</v>
      </c>
      <c r="K16" s="34">
        <v>2</v>
      </c>
      <c r="L16" s="118">
        <v>6</v>
      </c>
      <c r="M16" s="34">
        <v>20</v>
      </c>
      <c r="N16" s="34">
        <v>0</v>
      </c>
      <c r="O16" s="34">
        <v>1</v>
      </c>
      <c r="P16" s="34">
        <v>5</v>
      </c>
      <c r="Q16" s="34">
        <v>2</v>
      </c>
      <c r="R16" s="34">
        <v>0</v>
      </c>
      <c r="S16" s="212">
        <v>4</v>
      </c>
      <c r="T16" s="34">
        <v>0</v>
      </c>
      <c r="U16" s="115">
        <v>0</v>
      </c>
      <c r="V16" s="102">
        <f t="shared" si="0"/>
        <v>46</v>
      </c>
      <c r="W16" s="115">
        <f t="shared" si="0"/>
        <v>75</v>
      </c>
      <c r="X16" s="102">
        <f t="shared" si="1"/>
        <v>37</v>
      </c>
      <c r="Y16" s="103">
        <f t="shared" si="1"/>
        <v>69</v>
      </c>
    </row>
    <row r="17" spans="1:25" ht="12" customHeight="1" x14ac:dyDescent="0.2">
      <c r="A17" s="93">
        <v>12</v>
      </c>
      <c r="B17" s="35">
        <v>10</v>
      </c>
      <c r="C17" s="35">
        <v>20</v>
      </c>
      <c r="D17" s="35">
        <v>0</v>
      </c>
      <c r="E17" s="35">
        <v>0</v>
      </c>
      <c r="F17" s="35">
        <v>20</v>
      </c>
      <c r="G17" s="35">
        <v>18</v>
      </c>
      <c r="H17" s="35">
        <v>1</v>
      </c>
      <c r="I17" s="35">
        <v>1</v>
      </c>
      <c r="J17" s="35">
        <v>3</v>
      </c>
      <c r="K17" s="35">
        <v>0</v>
      </c>
      <c r="L17" s="119">
        <v>3</v>
      </c>
      <c r="M17" s="35">
        <v>11</v>
      </c>
      <c r="N17" s="35">
        <v>0</v>
      </c>
      <c r="O17" s="35">
        <v>0</v>
      </c>
      <c r="P17" s="35">
        <v>4</v>
      </c>
      <c r="Q17" s="35">
        <v>2</v>
      </c>
      <c r="R17" s="35">
        <v>0</v>
      </c>
      <c r="S17" s="211">
        <v>2</v>
      </c>
      <c r="T17" s="35">
        <v>0</v>
      </c>
      <c r="U17" s="116">
        <v>0</v>
      </c>
      <c r="V17" s="104">
        <f t="shared" si="0"/>
        <v>41</v>
      </c>
      <c r="W17" s="116">
        <f t="shared" si="0"/>
        <v>54</v>
      </c>
      <c r="X17" s="104">
        <f t="shared" si="1"/>
        <v>33</v>
      </c>
      <c r="Y17" s="105">
        <f t="shared" si="1"/>
        <v>51</v>
      </c>
    </row>
    <row r="18" spans="1:25" ht="12" customHeight="1" x14ac:dyDescent="0.2">
      <c r="A18" s="94">
        <v>13</v>
      </c>
      <c r="B18" s="36">
        <v>10</v>
      </c>
      <c r="C18" s="36">
        <v>9</v>
      </c>
      <c r="D18" s="34">
        <v>0</v>
      </c>
      <c r="E18" s="34">
        <v>0</v>
      </c>
      <c r="F18" s="34">
        <v>22</v>
      </c>
      <c r="G18" s="34">
        <v>9</v>
      </c>
      <c r="H18" s="34">
        <v>0</v>
      </c>
      <c r="I18" s="34">
        <v>0</v>
      </c>
      <c r="J18" s="34">
        <v>3</v>
      </c>
      <c r="K18" s="34">
        <v>0</v>
      </c>
      <c r="L18" s="118">
        <v>11</v>
      </c>
      <c r="M18" s="34">
        <v>7</v>
      </c>
      <c r="N18" s="34">
        <v>0</v>
      </c>
      <c r="O18" s="34">
        <v>0</v>
      </c>
      <c r="P18" s="34">
        <v>3</v>
      </c>
      <c r="Q18" s="34">
        <v>1</v>
      </c>
      <c r="R18" s="33">
        <v>2</v>
      </c>
      <c r="S18" s="34">
        <v>0</v>
      </c>
      <c r="T18" s="34">
        <v>0</v>
      </c>
      <c r="U18" s="115">
        <v>0</v>
      </c>
      <c r="V18" s="106">
        <f t="shared" si="0"/>
        <v>51</v>
      </c>
      <c r="W18" s="117">
        <f t="shared" si="0"/>
        <v>26</v>
      </c>
      <c r="X18" s="106">
        <f t="shared" si="1"/>
        <v>45</v>
      </c>
      <c r="Y18" s="107">
        <f t="shared" si="1"/>
        <v>25</v>
      </c>
    </row>
    <row r="19" spans="1:25" ht="12" customHeight="1" x14ac:dyDescent="0.2">
      <c r="A19" s="92">
        <v>14</v>
      </c>
      <c r="B19" s="34">
        <v>9</v>
      </c>
      <c r="C19" s="34">
        <v>15</v>
      </c>
      <c r="D19" s="34">
        <v>0</v>
      </c>
      <c r="E19" s="34">
        <v>0</v>
      </c>
      <c r="F19" s="34">
        <v>22</v>
      </c>
      <c r="G19" s="34">
        <v>13</v>
      </c>
      <c r="H19" s="34">
        <v>1</v>
      </c>
      <c r="I19" s="34">
        <v>5</v>
      </c>
      <c r="J19" s="34">
        <v>3</v>
      </c>
      <c r="K19" s="34">
        <v>0</v>
      </c>
      <c r="L19" s="118">
        <v>5</v>
      </c>
      <c r="M19" s="34">
        <v>7</v>
      </c>
      <c r="N19" s="34">
        <v>0</v>
      </c>
      <c r="O19" s="34">
        <v>0</v>
      </c>
      <c r="P19" s="34">
        <v>6</v>
      </c>
      <c r="Q19" s="34">
        <v>2</v>
      </c>
      <c r="R19" s="34">
        <v>0</v>
      </c>
      <c r="S19" s="34">
        <v>0</v>
      </c>
      <c r="T19" s="34">
        <v>0</v>
      </c>
      <c r="U19" s="115">
        <v>0</v>
      </c>
      <c r="V19" s="102">
        <f t="shared" si="0"/>
        <v>46</v>
      </c>
      <c r="W19" s="115">
        <f t="shared" si="0"/>
        <v>42</v>
      </c>
      <c r="X19" s="102">
        <f t="shared" si="1"/>
        <v>36</v>
      </c>
      <c r="Y19" s="103">
        <f t="shared" si="1"/>
        <v>35</v>
      </c>
    </row>
    <row r="20" spans="1:25" ht="12" customHeight="1" x14ac:dyDescent="0.2">
      <c r="A20" s="93">
        <v>15</v>
      </c>
      <c r="B20" s="35">
        <v>8</v>
      </c>
      <c r="C20" s="35">
        <v>21</v>
      </c>
      <c r="D20" s="35">
        <v>2</v>
      </c>
      <c r="E20" s="35">
        <v>1</v>
      </c>
      <c r="F20" s="35">
        <v>21</v>
      </c>
      <c r="G20" s="35">
        <v>20</v>
      </c>
      <c r="H20" s="35">
        <v>2</v>
      </c>
      <c r="I20" s="35">
        <v>3</v>
      </c>
      <c r="J20" s="35">
        <v>2</v>
      </c>
      <c r="K20" s="35">
        <v>0</v>
      </c>
      <c r="L20" s="119">
        <v>8</v>
      </c>
      <c r="M20" s="35">
        <v>16</v>
      </c>
      <c r="N20" s="35">
        <v>0</v>
      </c>
      <c r="O20" s="35">
        <v>1</v>
      </c>
      <c r="P20" s="35">
        <v>3</v>
      </c>
      <c r="Q20" s="35">
        <v>1</v>
      </c>
      <c r="R20" s="35">
        <v>2</v>
      </c>
      <c r="S20" s="211">
        <v>5</v>
      </c>
      <c r="T20" s="35">
        <v>0</v>
      </c>
      <c r="U20" s="116">
        <v>0</v>
      </c>
      <c r="V20" s="104">
        <f t="shared" si="0"/>
        <v>48</v>
      </c>
      <c r="W20" s="116">
        <f t="shared" si="0"/>
        <v>68</v>
      </c>
      <c r="X20" s="104">
        <f t="shared" si="1"/>
        <v>39</v>
      </c>
      <c r="Y20" s="105">
        <f t="shared" si="1"/>
        <v>62</v>
      </c>
    </row>
    <row r="21" spans="1:25" ht="12" customHeight="1" x14ac:dyDescent="0.2">
      <c r="A21" s="94">
        <v>16</v>
      </c>
      <c r="B21" s="36">
        <v>9</v>
      </c>
      <c r="C21" s="36">
        <v>15</v>
      </c>
      <c r="D21" s="36">
        <v>1</v>
      </c>
      <c r="E21" s="34">
        <v>0</v>
      </c>
      <c r="F21" s="34">
        <v>21</v>
      </c>
      <c r="G21" s="34">
        <v>12</v>
      </c>
      <c r="H21" s="34">
        <v>2</v>
      </c>
      <c r="I21" s="36">
        <v>2</v>
      </c>
      <c r="J21" s="118">
        <v>2</v>
      </c>
      <c r="K21" s="34">
        <v>0</v>
      </c>
      <c r="L21" s="118">
        <v>2</v>
      </c>
      <c r="M21" s="34">
        <v>10</v>
      </c>
      <c r="N21" s="34">
        <v>0</v>
      </c>
      <c r="O21" s="34">
        <v>0</v>
      </c>
      <c r="P21" s="34">
        <v>3</v>
      </c>
      <c r="Q21" s="34">
        <v>0</v>
      </c>
      <c r="R21" s="34">
        <v>0</v>
      </c>
      <c r="S21" s="212">
        <v>2</v>
      </c>
      <c r="T21" s="34">
        <v>0</v>
      </c>
      <c r="U21" s="115">
        <v>0</v>
      </c>
      <c r="V21" s="106">
        <f t="shared" si="0"/>
        <v>40</v>
      </c>
      <c r="W21" s="117">
        <f t="shared" si="0"/>
        <v>41</v>
      </c>
      <c r="X21" s="106">
        <f t="shared" si="1"/>
        <v>32</v>
      </c>
      <c r="Y21" s="107">
        <f t="shared" si="1"/>
        <v>39</v>
      </c>
    </row>
    <row r="22" spans="1:25" ht="12" customHeight="1" x14ac:dyDescent="0.2">
      <c r="A22" s="92">
        <v>17</v>
      </c>
      <c r="B22" s="34">
        <v>9</v>
      </c>
      <c r="C22" s="34">
        <v>23</v>
      </c>
      <c r="D22" s="34">
        <v>2</v>
      </c>
      <c r="E22" s="34">
        <v>0</v>
      </c>
      <c r="F22" s="34">
        <v>23</v>
      </c>
      <c r="G22" s="34">
        <v>21</v>
      </c>
      <c r="H22" s="34">
        <v>3</v>
      </c>
      <c r="I22" s="34">
        <v>0</v>
      </c>
      <c r="J22" s="118">
        <v>3</v>
      </c>
      <c r="K22" s="34">
        <v>1</v>
      </c>
      <c r="L22" s="118">
        <v>7</v>
      </c>
      <c r="M22" s="34">
        <v>16</v>
      </c>
      <c r="N22" s="34">
        <v>0</v>
      </c>
      <c r="O22" s="34">
        <v>0</v>
      </c>
      <c r="P22" s="34">
        <v>4</v>
      </c>
      <c r="Q22" s="34">
        <v>0</v>
      </c>
      <c r="R22" s="33">
        <v>1</v>
      </c>
      <c r="S22" s="33">
        <v>3</v>
      </c>
      <c r="T22" s="34">
        <v>0</v>
      </c>
      <c r="U22" s="115">
        <v>0</v>
      </c>
      <c r="V22" s="102">
        <f t="shared" si="0"/>
        <v>52</v>
      </c>
      <c r="W22" s="115">
        <f t="shared" si="0"/>
        <v>64</v>
      </c>
      <c r="X22" s="102">
        <f t="shared" si="1"/>
        <v>40</v>
      </c>
      <c r="Y22" s="103">
        <f t="shared" si="1"/>
        <v>63</v>
      </c>
    </row>
    <row r="23" spans="1:25" ht="12" customHeight="1" x14ac:dyDescent="0.2">
      <c r="A23" s="93">
        <v>18</v>
      </c>
      <c r="B23" s="35">
        <v>10</v>
      </c>
      <c r="C23" s="35">
        <v>20</v>
      </c>
      <c r="D23" s="35">
        <v>3</v>
      </c>
      <c r="E23" s="35">
        <v>0</v>
      </c>
      <c r="F23" s="35">
        <v>20</v>
      </c>
      <c r="G23" s="35">
        <v>19</v>
      </c>
      <c r="H23" s="35">
        <v>4</v>
      </c>
      <c r="I23" s="35">
        <v>0</v>
      </c>
      <c r="J23" s="119">
        <v>4</v>
      </c>
      <c r="K23" s="35">
        <v>0</v>
      </c>
      <c r="L23" s="119">
        <v>8</v>
      </c>
      <c r="M23" s="35">
        <v>14</v>
      </c>
      <c r="N23" s="35">
        <v>0</v>
      </c>
      <c r="O23" s="35">
        <v>0</v>
      </c>
      <c r="P23" s="35">
        <v>4</v>
      </c>
      <c r="Q23" s="35">
        <v>2</v>
      </c>
      <c r="R23" s="63">
        <v>3</v>
      </c>
      <c r="S23" s="63">
        <v>3</v>
      </c>
      <c r="T23" s="35">
        <v>0</v>
      </c>
      <c r="U23" s="116">
        <v>0</v>
      </c>
      <c r="V23" s="104">
        <f t="shared" si="0"/>
        <v>56</v>
      </c>
      <c r="W23" s="116">
        <f t="shared" si="0"/>
        <v>58</v>
      </c>
      <c r="X23" s="104">
        <f t="shared" si="1"/>
        <v>41</v>
      </c>
      <c r="Y23" s="105">
        <f t="shared" si="1"/>
        <v>56</v>
      </c>
    </row>
    <row r="24" spans="1:25" ht="12" customHeight="1" x14ac:dyDescent="0.2">
      <c r="A24" s="94">
        <v>19</v>
      </c>
      <c r="B24" s="36">
        <v>17</v>
      </c>
      <c r="C24" s="36">
        <v>10</v>
      </c>
      <c r="D24" s="36">
        <v>2</v>
      </c>
      <c r="E24" s="34">
        <v>0</v>
      </c>
      <c r="F24" s="34">
        <v>24</v>
      </c>
      <c r="G24" s="34">
        <v>9</v>
      </c>
      <c r="H24" s="34">
        <v>2</v>
      </c>
      <c r="I24" s="34">
        <v>0</v>
      </c>
      <c r="J24" s="118">
        <v>3</v>
      </c>
      <c r="K24" s="34">
        <v>1</v>
      </c>
      <c r="L24" s="118">
        <v>5</v>
      </c>
      <c r="M24" s="34">
        <v>9</v>
      </c>
      <c r="N24" s="34">
        <v>0</v>
      </c>
      <c r="O24" s="34">
        <v>0</v>
      </c>
      <c r="P24" s="34">
        <v>5</v>
      </c>
      <c r="Q24" s="34">
        <v>2</v>
      </c>
      <c r="R24" s="34">
        <v>0</v>
      </c>
      <c r="S24" s="33">
        <v>2</v>
      </c>
      <c r="T24" s="34">
        <v>0</v>
      </c>
      <c r="U24" s="115">
        <v>0</v>
      </c>
      <c r="V24" s="106">
        <f t="shared" si="0"/>
        <v>58</v>
      </c>
      <c r="W24" s="117">
        <f t="shared" si="0"/>
        <v>33</v>
      </c>
      <c r="X24" s="106">
        <f t="shared" si="1"/>
        <v>46</v>
      </c>
      <c r="Y24" s="107">
        <f t="shared" si="1"/>
        <v>30</v>
      </c>
    </row>
    <row r="25" spans="1:25" ht="12" customHeight="1" x14ac:dyDescent="0.2">
      <c r="A25" s="92">
        <v>20</v>
      </c>
      <c r="B25" s="34">
        <v>16</v>
      </c>
      <c r="C25" s="34">
        <v>16</v>
      </c>
      <c r="D25" s="34">
        <v>0</v>
      </c>
      <c r="E25" s="34">
        <v>0</v>
      </c>
      <c r="F25" s="34">
        <v>23</v>
      </c>
      <c r="G25" s="34">
        <v>16</v>
      </c>
      <c r="H25" s="34">
        <v>1</v>
      </c>
      <c r="I25" s="34">
        <v>0</v>
      </c>
      <c r="J25" s="34">
        <v>5</v>
      </c>
      <c r="K25" s="34">
        <v>0</v>
      </c>
      <c r="L25" s="34">
        <v>3</v>
      </c>
      <c r="M25" s="34">
        <v>10</v>
      </c>
      <c r="N25" s="34">
        <v>0</v>
      </c>
      <c r="O25" s="34">
        <v>0</v>
      </c>
      <c r="P25" s="34">
        <v>6</v>
      </c>
      <c r="Q25" s="34">
        <v>1</v>
      </c>
      <c r="R25" s="33">
        <v>1</v>
      </c>
      <c r="S25" s="33">
        <v>4</v>
      </c>
      <c r="T25" s="34">
        <v>0</v>
      </c>
      <c r="U25" s="115">
        <v>0</v>
      </c>
      <c r="V25" s="102">
        <f t="shared" si="0"/>
        <v>55</v>
      </c>
      <c r="W25" s="115">
        <f t="shared" si="0"/>
        <v>47</v>
      </c>
      <c r="X25" s="102">
        <f t="shared" si="1"/>
        <v>43</v>
      </c>
      <c r="Y25" s="103">
        <f t="shared" si="1"/>
        <v>46</v>
      </c>
    </row>
    <row r="26" spans="1:25" ht="12" customHeight="1" x14ac:dyDescent="0.2">
      <c r="A26" s="93">
        <v>21</v>
      </c>
      <c r="B26" s="35">
        <v>17</v>
      </c>
      <c r="C26" s="35">
        <v>8</v>
      </c>
      <c r="D26" s="35">
        <v>1</v>
      </c>
      <c r="E26" s="35">
        <v>0</v>
      </c>
      <c r="F26" s="35">
        <v>17</v>
      </c>
      <c r="G26" s="35">
        <v>7</v>
      </c>
      <c r="H26" s="35">
        <v>1</v>
      </c>
      <c r="I26" s="35">
        <v>0</v>
      </c>
      <c r="J26" s="35">
        <v>4</v>
      </c>
      <c r="K26" s="35">
        <v>0</v>
      </c>
      <c r="L26" s="35">
        <v>7</v>
      </c>
      <c r="M26" s="35">
        <v>7</v>
      </c>
      <c r="N26" s="35">
        <v>0</v>
      </c>
      <c r="O26" s="35">
        <v>0</v>
      </c>
      <c r="P26" s="35">
        <v>7</v>
      </c>
      <c r="Q26" s="35">
        <v>1</v>
      </c>
      <c r="R26" s="34">
        <v>1</v>
      </c>
      <c r="S26" s="63">
        <v>1</v>
      </c>
      <c r="T26" s="34">
        <v>0</v>
      </c>
      <c r="U26" s="115">
        <v>0</v>
      </c>
      <c r="V26" s="104">
        <f t="shared" si="0"/>
        <v>55</v>
      </c>
      <c r="W26" s="116">
        <f t="shared" si="0"/>
        <v>24</v>
      </c>
      <c r="X26" s="104">
        <f t="shared" si="1"/>
        <v>42</v>
      </c>
      <c r="Y26" s="105">
        <f t="shared" si="1"/>
        <v>23</v>
      </c>
    </row>
    <row r="27" spans="1:25" ht="12" customHeight="1" thickBot="1" x14ac:dyDescent="0.25">
      <c r="A27" s="95" t="s">
        <v>17</v>
      </c>
      <c r="B27" s="191">
        <f t="shared" ref="B27:S27" si="2">SUM(B6:B26)</f>
        <v>259</v>
      </c>
      <c r="C27" s="28">
        <f t="shared" si="2"/>
        <v>480</v>
      </c>
      <c r="D27" s="28">
        <f t="shared" si="2"/>
        <v>21</v>
      </c>
      <c r="E27" s="28">
        <f t="shared" si="2"/>
        <v>11</v>
      </c>
      <c r="F27" s="28">
        <f t="shared" si="2"/>
        <v>461</v>
      </c>
      <c r="G27" s="28">
        <f t="shared" si="2"/>
        <v>425</v>
      </c>
      <c r="H27" s="28">
        <f t="shared" si="2"/>
        <v>37</v>
      </c>
      <c r="I27" s="28">
        <f t="shared" si="2"/>
        <v>33</v>
      </c>
      <c r="J27" s="191">
        <f t="shared" si="2"/>
        <v>83</v>
      </c>
      <c r="K27" s="191">
        <f t="shared" si="2"/>
        <v>7</v>
      </c>
      <c r="L27" s="28">
        <f t="shared" si="2"/>
        <v>151</v>
      </c>
      <c r="M27" s="28">
        <f t="shared" si="2"/>
        <v>341</v>
      </c>
      <c r="N27" s="28">
        <f t="shared" si="2"/>
        <v>0</v>
      </c>
      <c r="O27" s="28">
        <f t="shared" si="2"/>
        <v>7</v>
      </c>
      <c r="P27" s="191">
        <f t="shared" si="2"/>
        <v>152</v>
      </c>
      <c r="Q27" s="191">
        <f t="shared" si="2"/>
        <v>36</v>
      </c>
      <c r="R27" s="28">
        <f t="shared" si="2"/>
        <v>61</v>
      </c>
      <c r="S27" s="28">
        <f t="shared" si="2"/>
        <v>182</v>
      </c>
      <c r="T27" s="191">
        <f>SUM(T6:T26)</f>
        <v>0</v>
      </c>
      <c r="U27" s="192">
        <f>SUM(U6:U26)</f>
        <v>0</v>
      </c>
      <c r="V27" s="195">
        <f t="shared" si="0"/>
        <v>1225</v>
      </c>
      <c r="W27" s="192">
        <f t="shared" si="0"/>
        <v>1522</v>
      </c>
      <c r="X27" s="195">
        <f t="shared" si="1"/>
        <v>932</v>
      </c>
      <c r="Y27" s="193">
        <f t="shared" si="1"/>
        <v>1428</v>
      </c>
    </row>
    <row r="28" spans="1:25" ht="12" customHeight="1" x14ac:dyDescent="0.2">
      <c r="A28" s="97" t="s">
        <v>18</v>
      </c>
      <c r="B28" s="37">
        <v>3</v>
      </c>
      <c r="C28" s="34">
        <v>0</v>
      </c>
      <c r="D28" s="37">
        <v>1</v>
      </c>
      <c r="E28" s="34">
        <v>0</v>
      </c>
      <c r="F28" s="37">
        <v>3</v>
      </c>
      <c r="G28" s="34">
        <v>0</v>
      </c>
      <c r="H28" s="34">
        <v>1</v>
      </c>
      <c r="I28" s="34">
        <v>0</v>
      </c>
      <c r="J28" s="34">
        <v>0</v>
      </c>
      <c r="K28" s="34">
        <v>0</v>
      </c>
      <c r="L28" s="37">
        <v>7</v>
      </c>
      <c r="M28" s="34">
        <v>0</v>
      </c>
      <c r="N28" s="34">
        <v>0</v>
      </c>
      <c r="O28" s="34">
        <v>0</v>
      </c>
      <c r="P28" s="37">
        <v>3</v>
      </c>
      <c r="Q28" s="34">
        <v>0</v>
      </c>
      <c r="R28" s="184">
        <v>12</v>
      </c>
      <c r="S28" s="34">
        <v>0</v>
      </c>
      <c r="T28" s="184">
        <v>0</v>
      </c>
      <c r="U28" s="196">
        <v>0</v>
      </c>
      <c r="V28" s="189">
        <f t="shared" si="0"/>
        <v>30</v>
      </c>
      <c r="W28" s="187">
        <f t="shared" si="0"/>
        <v>0</v>
      </c>
      <c r="X28" s="189">
        <f t="shared" si="1"/>
        <v>25</v>
      </c>
      <c r="Y28" s="188">
        <f t="shared" si="1"/>
        <v>0</v>
      </c>
    </row>
    <row r="29" spans="1:25" ht="12" customHeight="1" thickBot="1" x14ac:dyDescent="0.25">
      <c r="A29" s="95" t="s">
        <v>19</v>
      </c>
      <c r="B29" s="28">
        <f t="shared" ref="B29:S29" si="3">SUM(B27:B28)</f>
        <v>262</v>
      </c>
      <c r="C29" s="28">
        <f t="shared" si="3"/>
        <v>480</v>
      </c>
      <c r="D29" s="28">
        <f t="shared" si="3"/>
        <v>22</v>
      </c>
      <c r="E29" s="28">
        <f t="shared" si="3"/>
        <v>11</v>
      </c>
      <c r="F29" s="28">
        <f t="shared" si="3"/>
        <v>464</v>
      </c>
      <c r="G29" s="28">
        <f t="shared" si="3"/>
        <v>425</v>
      </c>
      <c r="H29" s="28">
        <f t="shared" si="3"/>
        <v>38</v>
      </c>
      <c r="I29" s="28">
        <f t="shared" si="3"/>
        <v>33</v>
      </c>
      <c r="J29" s="28">
        <f t="shared" si="3"/>
        <v>83</v>
      </c>
      <c r="K29" s="28">
        <f t="shared" si="3"/>
        <v>7</v>
      </c>
      <c r="L29" s="28">
        <f t="shared" si="3"/>
        <v>158</v>
      </c>
      <c r="M29" s="28">
        <f t="shared" si="3"/>
        <v>341</v>
      </c>
      <c r="N29" s="28">
        <f t="shared" si="3"/>
        <v>0</v>
      </c>
      <c r="O29" s="28">
        <f t="shared" si="3"/>
        <v>7</v>
      </c>
      <c r="P29" s="28">
        <f t="shared" si="3"/>
        <v>155</v>
      </c>
      <c r="Q29" s="28">
        <f t="shared" si="3"/>
        <v>36</v>
      </c>
      <c r="R29" s="28">
        <f t="shared" si="3"/>
        <v>73</v>
      </c>
      <c r="S29" s="28">
        <f t="shared" si="3"/>
        <v>182</v>
      </c>
      <c r="T29" s="191">
        <f>SUM(T27:T28)</f>
        <v>0</v>
      </c>
      <c r="U29" s="192">
        <f>SUM(U27:U28)</f>
        <v>0</v>
      </c>
      <c r="V29" s="195">
        <f t="shared" si="0"/>
        <v>1255</v>
      </c>
      <c r="W29" s="192">
        <f t="shared" si="0"/>
        <v>1522</v>
      </c>
      <c r="X29" s="195">
        <f t="shared" si="1"/>
        <v>957</v>
      </c>
      <c r="Y29" s="193">
        <f t="shared" si="1"/>
        <v>1428</v>
      </c>
    </row>
    <row r="30" spans="1:25" ht="12" customHeight="1" x14ac:dyDescent="0.2">
      <c r="A30" s="54" t="s">
        <v>249</v>
      </c>
      <c r="B30" s="19"/>
      <c r="C30" s="19"/>
      <c r="D30" s="19"/>
      <c r="E30" s="19"/>
      <c r="F30" s="19"/>
      <c r="G30" s="19"/>
      <c r="H30" s="19"/>
      <c r="I30" s="19"/>
      <c r="J30" s="19"/>
      <c r="K30" s="19"/>
      <c r="L30" s="19"/>
      <c r="M30" s="19"/>
      <c r="N30" s="19"/>
      <c r="O30" s="19"/>
      <c r="P30" s="19"/>
      <c r="Q30" s="19"/>
      <c r="R30" s="19"/>
      <c r="S30" s="19"/>
      <c r="T30" s="19"/>
      <c r="U30" s="19"/>
      <c r="V30" s="19"/>
      <c r="W30" s="19"/>
      <c r="X30" s="19"/>
      <c r="Y30" s="19"/>
    </row>
    <row r="31" spans="1:25" ht="12" customHeight="1" x14ac:dyDescent="0.2">
      <c r="A31" s="77" t="s">
        <v>314</v>
      </c>
      <c r="D31" s="100"/>
      <c r="O31" s="19"/>
      <c r="P31" s="19"/>
      <c r="Q31" s="19"/>
      <c r="R31" s="19"/>
    </row>
    <row r="32" spans="1:25" ht="12" customHeight="1" x14ac:dyDescent="0.2">
      <c r="B32" s="110"/>
      <c r="C32" s="111"/>
      <c r="D32" s="110"/>
      <c r="E32" s="111"/>
    </row>
    <row r="33" spans="1:25" ht="16.5" customHeight="1" thickBot="1" x14ac:dyDescent="0.35">
      <c r="A33" s="53" t="s">
        <v>318</v>
      </c>
    </row>
    <row r="34" spans="1:25" ht="24.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4"/>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6" t="s">
        <v>10</v>
      </c>
      <c r="V35" s="57" t="s">
        <v>9</v>
      </c>
      <c r="W35" s="124" t="s">
        <v>10</v>
      </c>
      <c r="X35" s="57" t="s">
        <v>9</v>
      </c>
      <c r="Y35" s="56" t="s">
        <v>10</v>
      </c>
    </row>
    <row r="36" spans="1:25" ht="12" customHeight="1" x14ac:dyDescent="0.2">
      <c r="A36" s="92">
        <v>1</v>
      </c>
      <c r="B36" s="34">
        <v>18</v>
      </c>
      <c r="C36" s="34">
        <v>31</v>
      </c>
      <c r="D36" s="34">
        <v>1</v>
      </c>
      <c r="E36" s="34">
        <v>0</v>
      </c>
      <c r="F36" s="34">
        <v>28</v>
      </c>
      <c r="G36" s="34">
        <v>24</v>
      </c>
      <c r="H36" s="34">
        <v>2</v>
      </c>
      <c r="I36" s="34">
        <v>1</v>
      </c>
      <c r="J36" s="34">
        <v>6</v>
      </c>
      <c r="K36" s="34">
        <v>0</v>
      </c>
      <c r="L36" s="34">
        <v>13</v>
      </c>
      <c r="M36" s="34">
        <v>21</v>
      </c>
      <c r="N36" s="34">
        <v>0</v>
      </c>
      <c r="O36" s="34">
        <v>1</v>
      </c>
      <c r="P36" s="34">
        <v>24</v>
      </c>
      <c r="Q36" s="34">
        <v>3</v>
      </c>
      <c r="R36" s="33">
        <v>12</v>
      </c>
      <c r="S36" s="33">
        <v>43</v>
      </c>
      <c r="T36" s="33">
        <v>0</v>
      </c>
      <c r="U36" s="59">
        <v>0</v>
      </c>
      <c r="V36" s="102">
        <f t="shared" ref="V36:W53" si="4">SUM(B36,D36,F36,H36,J36,L36,N36,P36,R36)</f>
        <v>104</v>
      </c>
      <c r="W36" s="115">
        <f t="shared" si="4"/>
        <v>124</v>
      </c>
      <c r="X36" s="102">
        <f t="shared" ref="X36:Y53" si="5">SUM(B36,F36,L36,R36)</f>
        <v>71</v>
      </c>
      <c r="Y36" s="103">
        <f t="shared" si="5"/>
        <v>119</v>
      </c>
    </row>
    <row r="37" spans="1:25" ht="12" customHeight="1" x14ac:dyDescent="0.2">
      <c r="A37" s="92">
        <v>2</v>
      </c>
      <c r="B37" s="34">
        <v>8</v>
      </c>
      <c r="C37" s="34">
        <v>32</v>
      </c>
      <c r="D37" s="34">
        <v>0</v>
      </c>
      <c r="E37" s="34">
        <v>0</v>
      </c>
      <c r="F37" s="34">
        <v>10</v>
      </c>
      <c r="G37" s="34">
        <v>25</v>
      </c>
      <c r="H37" s="34">
        <v>1</v>
      </c>
      <c r="I37" s="34">
        <v>1</v>
      </c>
      <c r="J37" s="34">
        <v>4</v>
      </c>
      <c r="K37" s="34">
        <v>0</v>
      </c>
      <c r="L37" s="34">
        <v>5</v>
      </c>
      <c r="M37" s="34">
        <v>19</v>
      </c>
      <c r="N37" s="34">
        <v>0</v>
      </c>
      <c r="O37" s="34">
        <v>0</v>
      </c>
      <c r="P37" s="34">
        <v>6</v>
      </c>
      <c r="Q37" s="34">
        <v>2</v>
      </c>
      <c r="R37" s="33">
        <v>4</v>
      </c>
      <c r="S37" s="33">
        <v>18</v>
      </c>
      <c r="T37" s="33">
        <v>0</v>
      </c>
      <c r="U37" s="59">
        <v>0</v>
      </c>
      <c r="V37" s="102">
        <f t="shared" si="4"/>
        <v>38</v>
      </c>
      <c r="W37" s="115">
        <f t="shared" si="4"/>
        <v>97</v>
      </c>
      <c r="X37" s="102">
        <f t="shared" si="5"/>
        <v>27</v>
      </c>
      <c r="Y37" s="103">
        <f t="shared" si="5"/>
        <v>94</v>
      </c>
    </row>
    <row r="38" spans="1:25" ht="12" customHeight="1" x14ac:dyDescent="0.2">
      <c r="A38" s="93">
        <v>3</v>
      </c>
      <c r="B38" s="35">
        <v>14</v>
      </c>
      <c r="C38" s="35">
        <v>26</v>
      </c>
      <c r="D38" s="35">
        <v>1</v>
      </c>
      <c r="E38" s="35">
        <v>1</v>
      </c>
      <c r="F38" s="35">
        <v>28</v>
      </c>
      <c r="G38" s="35">
        <v>24</v>
      </c>
      <c r="H38" s="35">
        <v>1</v>
      </c>
      <c r="I38" s="35">
        <v>3</v>
      </c>
      <c r="J38" s="35">
        <v>8</v>
      </c>
      <c r="K38" s="35">
        <v>0</v>
      </c>
      <c r="L38" s="35">
        <v>13</v>
      </c>
      <c r="M38" s="35">
        <v>23</v>
      </c>
      <c r="N38" s="35">
        <v>0</v>
      </c>
      <c r="O38" s="35">
        <v>1</v>
      </c>
      <c r="P38" s="35">
        <v>21</v>
      </c>
      <c r="Q38" s="35">
        <v>2</v>
      </c>
      <c r="R38" s="63">
        <v>10</v>
      </c>
      <c r="S38" s="63">
        <v>28</v>
      </c>
      <c r="T38" s="63">
        <v>0</v>
      </c>
      <c r="U38" s="64">
        <v>0</v>
      </c>
      <c r="V38" s="104">
        <f t="shared" si="4"/>
        <v>96</v>
      </c>
      <c r="W38" s="116">
        <f t="shared" si="4"/>
        <v>108</v>
      </c>
      <c r="X38" s="104">
        <f t="shared" si="5"/>
        <v>65</v>
      </c>
      <c r="Y38" s="105">
        <f t="shared" si="5"/>
        <v>101</v>
      </c>
    </row>
    <row r="39" spans="1:25" ht="12" customHeight="1" x14ac:dyDescent="0.2">
      <c r="A39" s="94">
        <v>4</v>
      </c>
      <c r="B39" s="36">
        <v>31</v>
      </c>
      <c r="C39" s="36">
        <v>29</v>
      </c>
      <c r="D39" s="36">
        <v>2</v>
      </c>
      <c r="E39" s="36">
        <v>1</v>
      </c>
      <c r="F39" s="36">
        <v>54</v>
      </c>
      <c r="G39" s="36">
        <v>26</v>
      </c>
      <c r="H39" s="36">
        <v>5</v>
      </c>
      <c r="I39" s="36">
        <v>1</v>
      </c>
      <c r="J39" s="36">
        <v>9</v>
      </c>
      <c r="K39" s="34">
        <v>1</v>
      </c>
      <c r="L39" s="36">
        <v>18</v>
      </c>
      <c r="M39" s="36">
        <v>21</v>
      </c>
      <c r="N39" s="34">
        <v>0</v>
      </c>
      <c r="O39" s="34">
        <v>0</v>
      </c>
      <c r="P39" s="36">
        <v>22</v>
      </c>
      <c r="Q39" s="36">
        <v>5</v>
      </c>
      <c r="R39" s="74">
        <v>3</v>
      </c>
      <c r="S39" s="74">
        <v>2</v>
      </c>
      <c r="T39" s="74">
        <v>0</v>
      </c>
      <c r="U39" s="75">
        <v>0</v>
      </c>
      <c r="V39" s="106">
        <f t="shared" si="4"/>
        <v>144</v>
      </c>
      <c r="W39" s="117">
        <f t="shared" si="4"/>
        <v>86</v>
      </c>
      <c r="X39" s="106">
        <f t="shared" si="5"/>
        <v>106</v>
      </c>
      <c r="Y39" s="107">
        <f t="shared" si="5"/>
        <v>78</v>
      </c>
    </row>
    <row r="40" spans="1:25" ht="12" customHeight="1" x14ac:dyDescent="0.2">
      <c r="A40" s="92">
        <v>5</v>
      </c>
      <c r="B40" s="34">
        <v>12</v>
      </c>
      <c r="C40" s="34">
        <v>29</v>
      </c>
      <c r="D40" s="34">
        <v>0</v>
      </c>
      <c r="E40" s="34">
        <v>2</v>
      </c>
      <c r="F40" s="34">
        <v>19</v>
      </c>
      <c r="G40" s="34">
        <v>23</v>
      </c>
      <c r="H40" s="34" t="s">
        <v>23</v>
      </c>
      <c r="I40" s="34">
        <v>4</v>
      </c>
      <c r="J40" s="34">
        <v>5</v>
      </c>
      <c r="K40" s="34">
        <v>0</v>
      </c>
      <c r="L40" s="34">
        <v>9</v>
      </c>
      <c r="M40" s="34">
        <v>18</v>
      </c>
      <c r="N40" s="34">
        <v>0</v>
      </c>
      <c r="O40" s="34">
        <v>1</v>
      </c>
      <c r="P40" s="34">
        <v>10</v>
      </c>
      <c r="Q40" s="34">
        <v>4</v>
      </c>
      <c r="R40" s="33">
        <v>3</v>
      </c>
      <c r="S40" s="33">
        <v>19</v>
      </c>
      <c r="T40" s="33">
        <v>0</v>
      </c>
      <c r="U40" s="59">
        <v>0</v>
      </c>
      <c r="V40" s="102">
        <f t="shared" si="4"/>
        <v>58</v>
      </c>
      <c r="W40" s="115">
        <f t="shared" si="4"/>
        <v>100</v>
      </c>
      <c r="X40" s="102">
        <f t="shared" si="5"/>
        <v>43</v>
      </c>
      <c r="Y40" s="103">
        <f t="shared" si="5"/>
        <v>89</v>
      </c>
    </row>
    <row r="41" spans="1:25" ht="12" customHeight="1" x14ac:dyDescent="0.2">
      <c r="A41" s="93">
        <v>6</v>
      </c>
      <c r="B41" s="35">
        <v>10</v>
      </c>
      <c r="C41" s="35">
        <v>27</v>
      </c>
      <c r="D41" s="35">
        <v>2</v>
      </c>
      <c r="E41" s="35">
        <v>1</v>
      </c>
      <c r="F41" s="35">
        <v>20</v>
      </c>
      <c r="G41" s="35">
        <v>25</v>
      </c>
      <c r="H41" s="35">
        <v>2</v>
      </c>
      <c r="I41" s="35">
        <v>3</v>
      </c>
      <c r="J41" s="35">
        <v>3</v>
      </c>
      <c r="K41" s="35">
        <v>0</v>
      </c>
      <c r="L41" s="35">
        <v>9</v>
      </c>
      <c r="M41" s="35">
        <v>21</v>
      </c>
      <c r="N41" s="35">
        <v>0</v>
      </c>
      <c r="O41" s="35">
        <v>0</v>
      </c>
      <c r="P41" s="35">
        <v>6</v>
      </c>
      <c r="Q41" s="35">
        <v>2</v>
      </c>
      <c r="R41" s="63">
        <v>5</v>
      </c>
      <c r="S41" s="63">
        <v>8</v>
      </c>
      <c r="T41" s="63">
        <v>0</v>
      </c>
      <c r="U41" s="64">
        <v>0</v>
      </c>
      <c r="V41" s="104">
        <f t="shared" si="4"/>
        <v>57</v>
      </c>
      <c r="W41" s="116">
        <f t="shared" si="4"/>
        <v>87</v>
      </c>
      <c r="X41" s="104">
        <f t="shared" si="5"/>
        <v>44</v>
      </c>
      <c r="Y41" s="105">
        <f t="shared" si="5"/>
        <v>81</v>
      </c>
    </row>
    <row r="42" spans="1:25" ht="12" customHeight="1" x14ac:dyDescent="0.2">
      <c r="A42" s="94">
        <v>7</v>
      </c>
      <c r="B42" s="36">
        <v>16</v>
      </c>
      <c r="C42" s="36">
        <v>35</v>
      </c>
      <c r="D42" s="34">
        <v>1</v>
      </c>
      <c r="E42" s="34">
        <v>0</v>
      </c>
      <c r="F42" s="36">
        <v>34</v>
      </c>
      <c r="G42" s="36">
        <v>33</v>
      </c>
      <c r="H42" s="36">
        <v>2</v>
      </c>
      <c r="I42" s="36">
        <v>1</v>
      </c>
      <c r="J42" s="36">
        <v>5</v>
      </c>
      <c r="K42" s="36">
        <v>2</v>
      </c>
      <c r="L42" s="36">
        <v>9</v>
      </c>
      <c r="M42" s="36">
        <v>23</v>
      </c>
      <c r="N42" s="34">
        <v>0</v>
      </c>
      <c r="O42" s="34">
        <v>1</v>
      </c>
      <c r="P42" s="36">
        <v>9</v>
      </c>
      <c r="Q42" s="36">
        <v>3</v>
      </c>
      <c r="R42" s="74">
        <v>4</v>
      </c>
      <c r="S42" s="74">
        <v>4</v>
      </c>
      <c r="T42" s="74">
        <v>0</v>
      </c>
      <c r="U42" s="75">
        <v>0</v>
      </c>
      <c r="V42" s="106">
        <f t="shared" si="4"/>
        <v>80</v>
      </c>
      <c r="W42" s="117">
        <f t="shared" si="4"/>
        <v>102</v>
      </c>
      <c r="X42" s="106">
        <f t="shared" si="5"/>
        <v>63</v>
      </c>
      <c r="Y42" s="107">
        <f t="shared" si="5"/>
        <v>95</v>
      </c>
    </row>
    <row r="43" spans="1:25" ht="12" customHeight="1" x14ac:dyDescent="0.2">
      <c r="A43" s="92">
        <v>8</v>
      </c>
      <c r="B43" s="34">
        <v>41</v>
      </c>
      <c r="C43" s="34">
        <v>19</v>
      </c>
      <c r="D43" s="34">
        <v>2</v>
      </c>
      <c r="E43" s="34">
        <v>0</v>
      </c>
      <c r="F43" s="34">
        <v>35</v>
      </c>
      <c r="G43" s="34">
        <v>17</v>
      </c>
      <c r="H43" s="34">
        <v>3</v>
      </c>
      <c r="I43" s="34">
        <v>0</v>
      </c>
      <c r="J43" s="34">
        <v>9</v>
      </c>
      <c r="K43" s="34">
        <v>1</v>
      </c>
      <c r="L43" s="34">
        <v>13</v>
      </c>
      <c r="M43" s="34">
        <v>16</v>
      </c>
      <c r="N43" s="34">
        <v>0</v>
      </c>
      <c r="O43" s="34">
        <v>0</v>
      </c>
      <c r="P43" s="34">
        <v>12</v>
      </c>
      <c r="Q43" s="34">
        <v>3</v>
      </c>
      <c r="R43" s="33">
        <v>2</v>
      </c>
      <c r="S43" s="33">
        <v>4</v>
      </c>
      <c r="T43" s="33">
        <v>0</v>
      </c>
      <c r="U43" s="59">
        <v>0</v>
      </c>
      <c r="V43" s="102">
        <f t="shared" si="4"/>
        <v>117</v>
      </c>
      <c r="W43" s="115">
        <f t="shared" si="4"/>
        <v>60</v>
      </c>
      <c r="X43" s="102">
        <f t="shared" si="5"/>
        <v>91</v>
      </c>
      <c r="Y43" s="103">
        <f t="shared" si="5"/>
        <v>56</v>
      </c>
    </row>
    <row r="44" spans="1:25" ht="12" customHeight="1" x14ac:dyDescent="0.2">
      <c r="A44" s="93">
        <v>9</v>
      </c>
      <c r="B44" s="35">
        <v>14</v>
      </c>
      <c r="C44" s="35">
        <v>23</v>
      </c>
      <c r="D44" s="35" t="s">
        <v>23</v>
      </c>
      <c r="E44" s="35">
        <v>0</v>
      </c>
      <c r="F44" s="35">
        <v>41</v>
      </c>
      <c r="G44" s="35">
        <v>23</v>
      </c>
      <c r="H44" s="35" t="s">
        <v>23</v>
      </c>
      <c r="I44" s="35">
        <v>0</v>
      </c>
      <c r="J44" s="35">
        <v>6</v>
      </c>
      <c r="K44" s="35">
        <v>0</v>
      </c>
      <c r="L44" s="35">
        <v>11</v>
      </c>
      <c r="M44" s="35">
        <v>16</v>
      </c>
      <c r="N44" s="35">
        <v>0</v>
      </c>
      <c r="O44" s="35">
        <v>0</v>
      </c>
      <c r="P44" s="35">
        <v>8</v>
      </c>
      <c r="Q44" s="35">
        <v>2</v>
      </c>
      <c r="R44" s="63">
        <v>2</v>
      </c>
      <c r="S44" s="63">
        <v>5</v>
      </c>
      <c r="T44" s="63">
        <v>0</v>
      </c>
      <c r="U44" s="64">
        <v>0</v>
      </c>
      <c r="V44" s="104">
        <f t="shared" si="4"/>
        <v>82</v>
      </c>
      <c r="W44" s="116">
        <f t="shared" si="4"/>
        <v>69</v>
      </c>
      <c r="X44" s="104">
        <f t="shared" si="5"/>
        <v>68</v>
      </c>
      <c r="Y44" s="105">
        <f t="shared" si="5"/>
        <v>67</v>
      </c>
    </row>
    <row r="45" spans="1:25" ht="12" customHeight="1" x14ac:dyDescent="0.2">
      <c r="A45" s="94">
        <v>10</v>
      </c>
      <c r="B45" s="36">
        <v>18</v>
      </c>
      <c r="C45" s="36">
        <v>26</v>
      </c>
      <c r="D45" s="36">
        <v>3</v>
      </c>
      <c r="E45" s="34">
        <v>0</v>
      </c>
      <c r="F45" s="36">
        <v>37</v>
      </c>
      <c r="G45" s="36">
        <v>23</v>
      </c>
      <c r="H45" s="36">
        <v>5</v>
      </c>
      <c r="I45" s="34">
        <v>0</v>
      </c>
      <c r="J45" s="36">
        <v>5</v>
      </c>
      <c r="K45" s="34">
        <v>0</v>
      </c>
      <c r="L45" s="36">
        <v>9</v>
      </c>
      <c r="M45" s="36">
        <v>20</v>
      </c>
      <c r="N45" s="34">
        <v>0</v>
      </c>
      <c r="O45" s="34">
        <v>0</v>
      </c>
      <c r="P45" s="36">
        <v>9</v>
      </c>
      <c r="Q45" s="36">
        <v>3</v>
      </c>
      <c r="R45" s="74">
        <v>3</v>
      </c>
      <c r="S45" s="74">
        <v>4</v>
      </c>
      <c r="T45" s="74">
        <v>0</v>
      </c>
      <c r="U45" s="75">
        <v>0</v>
      </c>
      <c r="V45" s="106">
        <f t="shared" si="4"/>
        <v>89</v>
      </c>
      <c r="W45" s="117">
        <f t="shared" si="4"/>
        <v>76</v>
      </c>
      <c r="X45" s="106">
        <f t="shared" si="5"/>
        <v>67</v>
      </c>
      <c r="Y45" s="107">
        <f t="shared" si="5"/>
        <v>73</v>
      </c>
    </row>
    <row r="46" spans="1:25" ht="12" customHeight="1" x14ac:dyDescent="0.2">
      <c r="A46" s="92">
        <v>11</v>
      </c>
      <c r="B46" s="34">
        <v>15</v>
      </c>
      <c r="C46" s="34">
        <v>33</v>
      </c>
      <c r="D46" s="34">
        <v>3</v>
      </c>
      <c r="E46" s="34">
        <v>0</v>
      </c>
      <c r="F46" s="34">
        <v>40</v>
      </c>
      <c r="G46" s="34">
        <v>32</v>
      </c>
      <c r="H46" s="34">
        <v>4</v>
      </c>
      <c r="I46" s="34">
        <v>1</v>
      </c>
      <c r="J46" s="34">
        <v>7</v>
      </c>
      <c r="K46" s="34">
        <v>1</v>
      </c>
      <c r="L46" s="34">
        <v>8</v>
      </c>
      <c r="M46" s="34">
        <v>24</v>
      </c>
      <c r="N46" s="34">
        <v>0</v>
      </c>
      <c r="O46" s="34">
        <v>0</v>
      </c>
      <c r="P46" s="34">
        <v>5</v>
      </c>
      <c r="Q46" s="34">
        <v>1</v>
      </c>
      <c r="R46" s="33">
        <v>1</v>
      </c>
      <c r="S46" s="33">
        <v>3</v>
      </c>
      <c r="T46" s="33">
        <v>0</v>
      </c>
      <c r="U46" s="59">
        <v>0</v>
      </c>
      <c r="V46" s="102">
        <f t="shared" si="4"/>
        <v>83</v>
      </c>
      <c r="W46" s="115">
        <f t="shared" si="4"/>
        <v>95</v>
      </c>
      <c r="X46" s="102">
        <f t="shared" si="5"/>
        <v>64</v>
      </c>
      <c r="Y46" s="103">
        <f t="shared" si="5"/>
        <v>92</v>
      </c>
    </row>
    <row r="47" spans="1:25" ht="12" customHeight="1" x14ac:dyDescent="0.2">
      <c r="A47" s="93">
        <v>12</v>
      </c>
      <c r="B47" s="35">
        <v>18</v>
      </c>
      <c r="C47" s="35">
        <v>39</v>
      </c>
      <c r="D47" s="35">
        <v>2</v>
      </c>
      <c r="E47" s="35">
        <v>1</v>
      </c>
      <c r="F47" s="35">
        <v>37</v>
      </c>
      <c r="G47" s="35">
        <v>35</v>
      </c>
      <c r="H47" s="35">
        <v>3</v>
      </c>
      <c r="I47" s="35">
        <v>5</v>
      </c>
      <c r="J47" s="35">
        <v>4</v>
      </c>
      <c r="K47" s="35">
        <v>0</v>
      </c>
      <c r="L47" s="35">
        <v>11</v>
      </c>
      <c r="M47" s="35">
        <v>28</v>
      </c>
      <c r="N47" s="35">
        <v>0</v>
      </c>
      <c r="O47" s="35">
        <v>1</v>
      </c>
      <c r="P47" s="35">
        <v>4</v>
      </c>
      <c r="Q47" s="35">
        <v>1</v>
      </c>
      <c r="R47" s="35">
        <v>2</v>
      </c>
      <c r="S47" s="63">
        <v>7</v>
      </c>
      <c r="T47" s="63">
        <v>0</v>
      </c>
      <c r="U47" s="64">
        <v>0</v>
      </c>
      <c r="V47" s="104">
        <f t="shared" si="4"/>
        <v>81</v>
      </c>
      <c r="W47" s="116">
        <f t="shared" si="4"/>
        <v>117</v>
      </c>
      <c r="X47" s="104">
        <f t="shared" si="5"/>
        <v>68</v>
      </c>
      <c r="Y47" s="105">
        <f t="shared" si="5"/>
        <v>109</v>
      </c>
    </row>
    <row r="48" spans="1:25" ht="12" customHeight="1" x14ac:dyDescent="0.2">
      <c r="A48" s="94">
        <v>13</v>
      </c>
      <c r="B48" s="36">
        <v>13</v>
      </c>
      <c r="C48" s="36">
        <v>58</v>
      </c>
      <c r="D48" s="34">
        <v>0</v>
      </c>
      <c r="E48" s="34">
        <v>1</v>
      </c>
      <c r="F48" s="36">
        <v>23</v>
      </c>
      <c r="G48" s="36">
        <v>52</v>
      </c>
      <c r="H48" s="36">
        <v>2</v>
      </c>
      <c r="I48" s="36">
        <v>3</v>
      </c>
      <c r="J48" s="36">
        <v>5</v>
      </c>
      <c r="K48" s="36">
        <v>1</v>
      </c>
      <c r="L48" s="36">
        <v>8</v>
      </c>
      <c r="M48" s="36">
        <v>45</v>
      </c>
      <c r="N48" s="34">
        <v>0</v>
      </c>
      <c r="O48" s="34">
        <v>1</v>
      </c>
      <c r="P48" s="36">
        <v>6</v>
      </c>
      <c r="Q48" s="36">
        <v>2</v>
      </c>
      <c r="R48" s="74">
        <v>3</v>
      </c>
      <c r="S48" s="74">
        <v>18</v>
      </c>
      <c r="T48" s="74">
        <v>0</v>
      </c>
      <c r="U48" s="75">
        <v>0</v>
      </c>
      <c r="V48" s="106">
        <f t="shared" si="4"/>
        <v>60</v>
      </c>
      <c r="W48" s="117">
        <f t="shared" si="4"/>
        <v>181</v>
      </c>
      <c r="X48" s="106">
        <f t="shared" si="5"/>
        <v>47</v>
      </c>
      <c r="Y48" s="107">
        <f t="shared" si="5"/>
        <v>173</v>
      </c>
    </row>
    <row r="49" spans="1:25" ht="12" customHeight="1" x14ac:dyDescent="0.2">
      <c r="A49" s="92">
        <v>14</v>
      </c>
      <c r="B49" s="34">
        <v>18</v>
      </c>
      <c r="C49" s="34">
        <v>45</v>
      </c>
      <c r="D49" s="34">
        <v>4</v>
      </c>
      <c r="E49" s="34">
        <v>3</v>
      </c>
      <c r="F49" s="34">
        <v>22</v>
      </c>
      <c r="G49" s="34">
        <v>39</v>
      </c>
      <c r="H49" s="34">
        <v>6</v>
      </c>
      <c r="I49" s="34">
        <v>3</v>
      </c>
      <c r="J49" s="34">
        <v>3</v>
      </c>
      <c r="K49" s="34">
        <v>1</v>
      </c>
      <c r="L49" s="34">
        <v>8</v>
      </c>
      <c r="M49" s="34">
        <v>32</v>
      </c>
      <c r="N49" s="34">
        <v>0</v>
      </c>
      <c r="O49" s="34">
        <v>0</v>
      </c>
      <c r="P49" s="34">
        <v>3</v>
      </c>
      <c r="Q49" s="34">
        <v>1</v>
      </c>
      <c r="R49" s="33">
        <v>6</v>
      </c>
      <c r="S49" s="33">
        <v>13</v>
      </c>
      <c r="T49" s="33">
        <v>0</v>
      </c>
      <c r="U49" s="59">
        <v>0</v>
      </c>
      <c r="V49" s="102">
        <f t="shared" si="4"/>
        <v>70</v>
      </c>
      <c r="W49" s="115">
        <f t="shared" si="4"/>
        <v>137</v>
      </c>
      <c r="X49" s="102">
        <f t="shared" si="5"/>
        <v>54</v>
      </c>
      <c r="Y49" s="103">
        <f t="shared" si="5"/>
        <v>129</v>
      </c>
    </row>
    <row r="50" spans="1:25" ht="12" customHeight="1" x14ac:dyDescent="0.2">
      <c r="A50" s="93">
        <v>15</v>
      </c>
      <c r="B50" s="35">
        <v>13</v>
      </c>
      <c r="C50" s="35">
        <v>28</v>
      </c>
      <c r="D50" s="35">
        <v>0</v>
      </c>
      <c r="E50" s="35">
        <v>1</v>
      </c>
      <c r="F50" s="35">
        <v>33</v>
      </c>
      <c r="G50" s="35">
        <v>24</v>
      </c>
      <c r="H50" s="35">
        <v>1</v>
      </c>
      <c r="I50" s="35">
        <v>7</v>
      </c>
      <c r="J50" s="35">
        <v>4</v>
      </c>
      <c r="K50" s="35">
        <v>0</v>
      </c>
      <c r="L50" s="35">
        <v>7</v>
      </c>
      <c r="M50" s="35">
        <v>14</v>
      </c>
      <c r="N50" s="35">
        <v>0</v>
      </c>
      <c r="O50" s="35">
        <v>1</v>
      </c>
      <c r="P50" s="35">
        <v>7</v>
      </c>
      <c r="Q50" s="35">
        <v>2</v>
      </c>
      <c r="R50" s="63">
        <v>1</v>
      </c>
      <c r="S50" s="63">
        <v>6</v>
      </c>
      <c r="T50" s="63">
        <v>0</v>
      </c>
      <c r="U50" s="64">
        <v>0</v>
      </c>
      <c r="V50" s="104">
        <f t="shared" si="4"/>
        <v>66</v>
      </c>
      <c r="W50" s="116">
        <f t="shared" si="4"/>
        <v>83</v>
      </c>
      <c r="X50" s="104">
        <f t="shared" si="5"/>
        <v>54</v>
      </c>
      <c r="Y50" s="105">
        <f t="shared" si="5"/>
        <v>72</v>
      </c>
    </row>
    <row r="51" spans="1:25" ht="12" customHeight="1" thickBot="1" x14ac:dyDescent="0.25">
      <c r="A51" s="95" t="s">
        <v>17</v>
      </c>
      <c r="B51" s="28">
        <f t="shared" ref="B51:U51" si="6">SUM(B36:B50)</f>
        <v>259</v>
      </c>
      <c r="C51" s="28">
        <f t="shared" si="6"/>
        <v>480</v>
      </c>
      <c r="D51" s="28">
        <f t="shared" si="6"/>
        <v>21</v>
      </c>
      <c r="E51" s="28">
        <f t="shared" si="6"/>
        <v>11</v>
      </c>
      <c r="F51" s="28">
        <f t="shared" si="6"/>
        <v>461</v>
      </c>
      <c r="G51" s="28">
        <f t="shared" si="6"/>
        <v>425</v>
      </c>
      <c r="H51" s="28">
        <f t="shared" si="6"/>
        <v>37</v>
      </c>
      <c r="I51" s="28">
        <f t="shared" si="6"/>
        <v>33</v>
      </c>
      <c r="J51" s="28">
        <f t="shared" si="6"/>
        <v>83</v>
      </c>
      <c r="K51" s="28">
        <f t="shared" si="6"/>
        <v>7</v>
      </c>
      <c r="L51" s="28">
        <f t="shared" si="6"/>
        <v>151</v>
      </c>
      <c r="M51" s="28">
        <f t="shared" si="6"/>
        <v>341</v>
      </c>
      <c r="N51" s="28">
        <f t="shared" si="6"/>
        <v>0</v>
      </c>
      <c r="O51" s="28">
        <f t="shared" si="6"/>
        <v>7</v>
      </c>
      <c r="P51" s="28">
        <f t="shared" si="6"/>
        <v>152</v>
      </c>
      <c r="Q51" s="28">
        <f t="shared" si="6"/>
        <v>36</v>
      </c>
      <c r="R51" s="191">
        <f t="shared" si="6"/>
        <v>61</v>
      </c>
      <c r="S51" s="191">
        <f t="shared" si="6"/>
        <v>182</v>
      </c>
      <c r="T51" s="185">
        <f t="shared" si="6"/>
        <v>0</v>
      </c>
      <c r="U51" s="186">
        <f t="shared" si="6"/>
        <v>0</v>
      </c>
      <c r="V51" s="195">
        <f t="shared" si="4"/>
        <v>1225</v>
      </c>
      <c r="W51" s="192">
        <f t="shared" si="4"/>
        <v>1522</v>
      </c>
      <c r="X51" s="96">
        <f t="shared" si="5"/>
        <v>932</v>
      </c>
      <c r="Y51" s="29">
        <f t="shared" si="5"/>
        <v>1428</v>
      </c>
    </row>
    <row r="52" spans="1:25" ht="12" customHeight="1" x14ac:dyDescent="0.2">
      <c r="A52" s="97" t="s">
        <v>18</v>
      </c>
      <c r="B52" s="37">
        <f>+B28</f>
        <v>3</v>
      </c>
      <c r="C52" s="37">
        <f t="shared" ref="C52:S52" si="7">+C28</f>
        <v>0</v>
      </c>
      <c r="D52" s="37">
        <f t="shared" si="7"/>
        <v>1</v>
      </c>
      <c r="E52" s="37">
        <f t="shared" si="7"/>
        <v>0</v>
      </c>
      <c r="F52" s="37">
        <f t="shared" si="7"/>
        <v>3</v>
      </c>
      <c r="G52" s="37">
        <f t="shared" si="7"/>
        <v>0</v>
      </c>
      <c r="H52" s="37">
        <f t="shared" si="7"/>
        <v>1</v>
      </c>
      <c r="I52" s="37">
        <f t="shared" si="7"/>
        <v>0</v>
      </c>
      <c r="J52" s="37">
        <f t="shared" si="7"/>
        <v>0</v>
      </c>
      <c r="K52" s="37">
        <f t="shared" si="7"/>
        <v>0</v>
      </c>
      <c r="L52" s="37">
        <f t="shared" si="7"/>
        <v>7</v>
      </c>
      <c r="M52" s="37">
        <f t="shared" si="7"/>
        <v>0</v>
      </c>
      <c r="N52" s="37">
        <f t="shared" si="7"/>
        <v>0</v>
      </c>
      <c r="O52" s="37">
        <f t="shared" si="7"/>
        <v>0</v>
      </c>
      <c r="P52" s="37">
        <f t="shared" si="7"/>
        <v>3</v>
      </c>
      <c r="Q52" s="37">
        <f t="shared" si="7"/>
        <v>0</v>
      </c>
      <c r="R52" s="37">
        <f t="shared" si="7"/>
        <v>12</v>
      </c>
      <c r="S52" s="37">
        <f t="shared" si="7"/>
        <v>0</v>
      </c>
      <c r="T52" s="184">
        <v>0</v>
      </c>
      <c r="U52" s="196">
        <v>0</v>
      </c>
      <c r="V52" s="189">
        <f t="shared" si="4"/>
        <v>30</v>
      </c>
      <c r="W52" s="187">
        <f t="shared" si="4"/>
        <v>0</v>
      </c>
      <c r="X52" s="189">
        <f t="shared" si="5"/>
        <v>25</v>
      </c>
      <c r="Y52" s="188">
        <f t="shared" si="5"/>
        <v>0</v>
      </c>
    </row>
    <row r="53" spans="1:25" ht="12" customHeight="1" thickBot="1" x14ac:dyDescent="0.25">
      <c r="A53" s="95" t="s">
        <v>19</v>
      </c>
      <c r="B53" s="28">
        <f t="shared" ref="B53:S53" si="8">SUM(B51:B52)</f>
        <v>262</v>
      </c>
      <c r="C53" s="28">
        <f t="shared" si="8"/>
        <v>480</v>
      </c>
      <c r="D53" s="28">
        <f t="shared" si="8"/>
        <v>22</v>
      </c>
      <c r="E53" s="28">
        <f t="shared" si="8"/>
        <v>11</v>
      </c>
      <c r="F53" s="28">
        <f t="shared" si="8"/>
        <v>464</v>
      </c>
      <c r="G53" s="28">
        <f t="shared" si="8"/>
        <v>425</v>
      </c>
      <c r="H53" s="28">
        <f t="shared" si="8"/>
        <v>38</v>
      </c>
      <c r="I53" s="28">
        <f t="shared" si="8"/>
        <v>33</v>
      </c>
      <c r="J53" s="28">
        <f t="shared" si="8"/>
        <v>83</v>
      </c>
      <c r="K53" s="28">
        <f t="shared" si="8"/>
        <v>7</v>
      </c>
      <c r="L53" s="28">
        <f t="shared" si="8"/>
        <v>158</v>
      </c>
      <c r="M53" s="28">
        <f t="shared" si="8"/>
        <v>341</v>
      </c>
      <c r="N53" s="28">
        <f t="shared" si="8"/>
        <v>0</v>
      </c>
      <c r="O53" s="28">
        <f t="shared" si="8"/>
        <v>7</v>
      </c>
      <c r="P53" s="28">
        <f t="shared" si="8"/>
        <v>155</v>
      </c>
      <c r="Q53" s="28">
        <f t="shared" si="8"/>
        <v>36</v>
      </c>
      <c r="R53" s="191">
        <f t="shared" si="8"/>
        <v>73</v>
      </c>
      <c r="S53" s="191">
        <f t="shared" si="8"/>
        <v>182</v>
      </c>
      <c r="T53" s="185">
        <v>0</v>
      </c>
      <c r="U53" s="186">
        <f>SUM(U51:U52)</f>
        <v>0</v>
      </c>
      <c r="V53" s="195">
        <f t="shared" si="4"/>
        <v>1255</v>
      </c>
      <c r="W53" s="192">
        <f t="shared" si="4"/>
        <v>1522</v>
      </c>
      <c r="X53" s="195">
        <f t="shared" si="5"/>
        <v>957</v>
      </c>
      <c r="Y53" s="193">
        <f t="shared" si="5"/>
        <v>1428</v>
      </c>
    </row>
    <row r="54" spans="1:25" ht="12" customHeight="1" x14ac:dyDescent="0.2">
      <c r="A54" s="54" t="s">
        <v>249</v>
      </c>
      <c r="B54" s="19"/>
      <c r="C54" s="19"/>
      <c r="D54" s="19"/>
      <c r="E54" s="19"/>
      <c r="F54" s="19"/>
      <c r="G54" s="19"/>
      <c r="H54" s="19"/>
      <c r="I54" s="19"/>
      <c r="J54" s="19"/>
      <c r="K54" s="19"/>
      <c r="L54" s="19"/>
      <c r="M54" s="19"/>
      <c r="N54" s="19"/>
      <c r="O54" s="19"/>
      <c r="P54" s="19"/>
      <c r="Q54" s="19"/>
      <c r="R54" s="19"/>
      <c r="S54" s="19"/>
      <c r="T54" s="19"/>
      <c r="U54" s="19"/>
      <c r="V54" s="19"/>
      <c r="W54" s="19"/>
      <c r="X54" s="19"/>
      <c r="Y54" s="19"/>
    </row>
    <row r="55" spans="1:25" ht="12" customHeight="1" x14ac:dyDescent="0.2">
      <c r="A55" s="77" t="s">
        <v>314</v>
      </c>
    </row>
    <row r="57" spans="1:25" ht="17.25" customHeight="1" thickBot="1" x14ac:dyDescent="0.35">
      <c r="A57" s="53" t="s">
        <v>319</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24"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4"/>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6" t="s">
        <v>10</v>
      </c>
      <c r="V59" s="57" t="s">
        <v>9</v>
      </c>
      <c r="W59" s="56" t="s">
        <v>10</v>
      </c>
      <c r="X59" s="57" t="s">
        <v>9</v>
      </c>
      <c r="Y59" s="56" t="s">
        <v>10</v>
      </c>
    </row>
    <row r="60" spans="1:25" ht="12" customHeight="1" x14ac:dyDescent="0.2">
      <c r="A60" s="92" t="s">
        <v>25</v>
      </c>
      <c r="B60" s="34">
        <f t="shared" ref="B60:Y60" si="9">+B14+B15+B19+B20+B21+B22</f>
        <v>66</v>
      </c>
      <c r="C60" s="34">
        <f t="shared" si="9"/>
        <v>177</v>
      </c>
      <c r="D60" s="34">
        <f t="shared" si="9"/>
        <v>9</v>
      </c>
      <c r="E60" s="34">
        <f t="shared" si="9"/>
        <v>4</v>
      </c>
      <c r="F60" s="34">
        <f t="shared" si="9"/>
        <v>133</v>
      </c>
      <c r="G60" s="34">
        <f t="shared" si="9"/>
        <v>160</v>
      </c>
      <c r="H60" s="34">
        <f t="shared" si="9"/>
        <v>15</v>
      </c>
      <c r="I60" s="34">
        <f t="shared" si="9"/>
        <v>16</v>
      </c>
      <c r="J60" s="34">
        <f t="shared" si="9"/>
        <v>20</v>
      </c>
      <c r="K60" s="34">
        <f t="shared" si="9"/>
        <v>3</v>
      </c>
      <c r="L60" s="34">
        <f t="shared" si="9"/>
        <v>38</v>
      </c>
      <c r="M60" s="34">
        <f t="shared" si="9"/>
        <v>127</v>
      </c>
      <c r="N60" s="34">
        <f>+N14+N15+N19+N20+N21+N22</f>
        <v>0</v>
      </c>
      <c r="O60" s="34">
        <f t="shared" si="9"/>
        <v>3</v>
      </c>
      <c r="P60" s="34">
        <f t="shared" si="9"/>
        <v>24</v>
      </c>
      <c r="Q60" s="34">
        <f t="shared" si="9"/>
        <v>7</v>
      </c>
      <c r="R60" s="34">
        <f t="shared" si="9"/>
        <v>10</v>
      </c>
      <c r="S60" s="34">
        <f t="shared" si="9"/>
        <v>41</v>
      </c>
      <c r="T60" s="34">
        <f t="shared" si="9"/>
        <v>0</v>
      </c>
      <c r="U60" s="115">
        <f t="shared" si="9"/>
        <v>0</v>
      </c>
      <c r="V60" s="102">
        <f t="shared" si="9"/>
        <v>315</v>
      </c>
      <c r="W60" s="103">
        <f t="shared" si="9"/>
        <v>538</v>
      </c>
      <c r="X60" s="102">
        <f t="shared" si="9"/>
        <v>247</v>
      </c>
      <c r="Y60" s="103">
        <f t="shared" si="9"/>
        <v>505</v>
      </c>
    </row>
    <row r="61" spans="1:25" ht="12" customHeight="1" x14ac:dyDescent="0.2">
      <c r="A61" s="92" t="s">
        <v>26</v>
      </c>
      <c r="B61" s="34">
        <f t="shared" ref="B61:Y61" si="10">+B6+B7+B8+B11+B12+B13+B16+B17+B23</f>
        <v>100</v>
      </c>
      <c r="C61" s="34">
        <f t="shared" si="10"/>
        <v>231</v>
      </c>
      <c r="D61" s="34">
        <f t="shared" si="10"/>
        <v>8</v>
      </c>
      <c r="E61" s="34">
        <f t="shared" si="10"/>
        <v>6</v>
      </c>
      <c r="F61" s="34">
        <f t="shared" si="10"/>
        <v>197</v>
      </c>
      <c r="G61" s="34">
        <f t="shared" si="10"/>
        <v>199</v>
      </c>
      <c r="H61" s="34">
        <f t="shared" si="10"/>
        <v>15</v>
      </c>
      <c r="I61" s="34">
        <f t="shared" si="10"/>
        <v>15</v>
      </c>
      <c r="J61" s="34">
        <f t="shared" si="10"/>
        <v>40</v>
      </c>
      <c r="K61" s="34">
        <f t="shared" si="10"/>
        <v>2</v>
      </c>
      <c r="L61" s="34">
        <f t="shared" si="10"/>
        <v>69</v>
      </c>
      <c r="M61" s="34">
        <f t="shared" si="10"/>
        <v>162</v>
      </c>
      <c r="N61" s="34">
        <f t="shared" si="10"/>
        <v>0</v>
      </c>
      <c r="O61" s="34">
        <f t="shared" si="10"/>
        <v>3</v>
      </c>
      <c r="P61" s="34">
        <f t="shared" si="10"/>
        <v>86</v>
      </c>
      <c r="Q61" s="34">
        <f t="shared" si="10"/>
        <v>18</v>
      </c>
      <c r="R61" s="34">
        <f t="shared" si="10"/>
        <v>44</v>
      </c>
      <c r="S61" s="34">
        <f t="shared" si="10"/>
        <v>127</v>
      </c>
      <c r="T61" s="34">
        <f t="shared" si="10"/>
        <v>0</v>
      </c>
      <c r="U61" s="115">
        <f t="shared" si="10"/>
        <v>0</v>
      </c>
      <c r="V61" s="102">
        <f t="shared" si="10"/>
        <v>559</v>
      </c>
      <c r="W61" s="103">
        <f t="shared" si="10"/>
        <v>763</v>
      </c>
      <c r="X61" s="102">
        <f t="shared" si="10"/>
        <v>410</v>
      </c>
      <c r="Y61" s="103">
        <f t="shared" si="10"/>
        <v>719</v>
      </c>
    </row>
    <row r="62" spans="1:25" ht="12" customHeight="1" x14ac:dyDescent="0.2">
      <c r="A62" s="93" t="s">
        <v>27</v>
      </c>
      <c r="B62" s="35">
        <f t="shared" ref="B62:Y62" si="11">+B9+B10+B18+B24+B25+B26</f>
        <v>93</v>
      </c>
      <c r="C62" s="35">
        <f t="shared" si="11"/>
        <v>72</v>
      </c>
      <c r="D62" s="35">
        <f t="shared" si="11"/>
        <v>4</v>
      </c>
      <c r="E62" s="35">
        <f t="shared" si="11"/>
        <v>1</v>
      </c>
      <c r="F62" s="35">
        <f t="shared" si="11"/>
        <v>131</v>
      </c>
      <c r="G62" s="35">
        <f t="shared" si="11"/>
        <v>66</v>
      </c>
      <c r="H62" s="35">
        <f t="shared" si="11"/>
        <v>7</v>
      </c>
      <c r="I62" s="35">
        <f t="shared" si="11"/>
        <v>2</v>
      </c>
      <c r="J62" s="35">
        <f t="shared" si="11"/>
        <v>23</v>
      </c>
      <c r="K62" s="35">
        <f t="shared" si="11"/>
        <v>2</v>
      </c>
      <c r="L62" s="35">
        <f t="shared" si="11"/>
        <v>44</v>
      </c>
      <c r="M62" s="35">
        <f t="shared" si="11"/>
        <v>52</v>
      </c>
      <c r="N62" s="35">
        <f t="shared" si="11"/>
        <v>0</v>
      </c>
      <c r="O62" s="35">
        <f t="shared" si="11"/>
        <v>1</v>
      </c>
      <c r="P62" s="35">
        <f t="shared" si="11"/>
        <v>42</v>
      </c>
      <c r="Q62" s="35">
        <f t="shared" si="11"/>
        <v>11</v>
      </c>
      <c r="R62" s="35">
        <f t="shared" si="11"/>
        <v>7</v>
      </c>
      <c r="S62" s="35">
        <f t="shared" si="11"/>
        <v>14</v>
      </c>
      <c r="T62" s="35">
        <f t="shared" si="11"/>
        <v>0</v>
      </c>
      <c r="U62" s="116">
        <f t="shared" si="11"/>
        <v>0</v>
      </c>
      <c r="V62" s="104">
        <f t="shared" si="11"/>
        <v>351</v>
      </c>
      <c r="W62" s="105">
        <f t="shared" si="11"/>
        <v>221</v>
      </c>
      <c r="X62" s="104">
        <f t="shared" si="11"/>
        <v>275</v>
      </c>
      <c r="Y62" s="105">
        <f t="shared" si="11"/>
        <v>204</v>
      </c>
    </row>
    <row r="63" spans="1:25" ht="12" customHeight="1" thickBot="1" x14ac:dyDescent="0.25">
      <c r="A63" s="95" t="s">
        <v>17</v>
      </c>
      <c r="B63" s="28">
        <f t="shared" ref="B63:Y63" si="12">SUM(B60:B62)</f>
        <v>259</v>
      </c>
      <c r="C63" s="28">
        <f t="shared" si="12"/>
        <v>480</v>
      </c>
      <c r="D63" s="28">
        <f t="shared" si="12"/>
        <v>21</v>
      </c>
      <c r="E63" s="28">
        <f t="shared" si="12"/>
        <v>11</v>
      </c>
      <c r="F63" s="28">
        <f t="shared" si="12"/>
        <v>461</v>
      </c>
      <c r="G63" s="28">
        <f t="shared" si="12"/>
        <v>425</v>
      </c>
      <c r="H63" s="28">
        <f t="shared" si="12"/>
        <v>37</v>
      </c>
      <c r="I63" s="28">
        <f t="shared" si="12"/>
        <v>33</v>
      </c>
      <c r="J63" s="28">
        <f t="shared" si="12"/>
        <v>83</v>
      </c>
      <c r="K63" s="28">
        <f t="shared" si="12"/>
        <v>7</v>
      </c>
      <c r="L63" s="28">
        <f t="shared" si="12"/>
        <v>151</v>
      </c>
      <c r="M63" s="28">
        <f t="shared" si="12"/>
        <v>341</v>
      </c>
      <c r="N63" s="28">
        <f t="shared" si="12"/>
        <v>0</v>
      </c>
      <c r="O63" s="28">
        <f t="shared" si="12"/>
        <v>7</v>
      </c>
      <c r="P63" s="28">
        <f t="shared" si="12"/>
        <v>152</v>
      </c>
      <c r="Q63" s="28">
        <f t="shared" si="12"/>
        <v>36</v>
      </c>
      <c r="R63" s="28">
        <f t="shared" si="12"/>
        <v>61</v>
      </c>
      <c r="S63" s="28">
        <f t="shared" si="12"/>
        <v>182</v>
      </c>
      <c r="T63" s="28">
        <f t="shared" si="12"/>
        <v>0</v>
      </c>
      <c r="U63" s="38">
        <f t="shared" si="12"/>
        <v>0</v>
      </c>
      <c r="V63" s="96">
        <f t="shared" si="12"/>
        <v>1225</v>
      </c>
      <c r="W63" s="29">
        <f t="shared" si="12"/>
        <v>1522</v>
      </c>
      <c r="X63" s="96">
        <f t="shared" si="12"/>
        <v>932</v>
      </c>
      <c r="Y63" s="29">
        <f t="shared" si="12"/>
        <v>1428</v>
      </c>
    </row>
    <row r="64" spans="1:25" ht="12" customHeight="1" x14ac:dyDescent="0.2">
      <c r="A64" s="97" t="s">
        <v>18</v>
      </c>
      <c r="B64" s="37">
        <f>+B52</f>
        <v>3</v>
      </c>
      <c r="C64" s="37">
        <f t="shared" ref="C64:S64" si="13">+C52</f>
        <v>0</v>
      </c>
      <c r="D64" s="37">
        <f t="shared" si="13"/>
        <v>1</v>
      </c>
      <c r="E64" s="37">
        <f t="shared" si="13"/>
        <v>0</v>
      </c>
      <c r="F64" s="37">
        <f t="shared" si="13"/>
        <v>3</v>
      </c>
      <c r="G64" s="37">
        <f t="shared" si="13"/>
        <v>0</v>
      </c>
      <c r="H64" s="37">
        <f t="shared" si="13"/>
        <v>1</v>
      </c>
      <c r="I64" s="37">
        <f t="shared" si="13"/>
        <v>0</v>
      </c>
      <c r="J64" s="37">
        <f t="shared" si="13"/>
        <v>0</v>
      </c>
      <c r="K64" s="37">
        <f t="shared" si="13"/>
        <v>0</v>
      </c>
      <c r="L64" s="37">
        <f t="shared" si="13"/>
        <v>7</v>
      </c>
      <c r="M64" s="37">
        <f t="shared" si="13"/>
        <v>0</v>
      </c>
      <c r="N64" s="37">
        <f t="shared" si="13"/>
        <v>0</v>
      </c>
      <c r="O64" s="37">
        <f t="shared" si="13"/>
        <v>0</v>
      </c>
      <c r="P64" s="37">
        <f t="shared" si="13"/>
        <v>3</v>
      </c>
      <c r="Q64" s="37">
        <f t="shared" si="13"/>
        <v>0</v>
      </c>
      <c r="R64" s="37">
        <f t="shared" si="13"/>
        <v>12</v>
      </c>
      <c r="S64" s="37">
        <f t="shared" si="13"/>
        <v>0</v>
      </c>
      <c r="T64" s="184">
        <v>0</v>
      </c>
      <c r="U64" s="196">
        <v>0</v>
      </c>
      <c r="V64" s="189">
        <f>SUM(B64,D64,F64,H64,J64,L64,N64,P64,R64)</f>
        <v>30</v>
      </c>
      <c r="W64" s="188">
        <f>SUM(C64,E64,G64,I64,K64,M64,O64,Q64,S64)</f>
        <v>0</v>
      </c>
      <c r="X64" s="189">
        <f>SUM(B64,F64,L64,R64)</f>
        <v>25</v>
      </c>
      <c r="Y64" s="188">
        <f>SUM(C64,G64,M64,S64)</f>
        <v>0</v>
      </c>
    </row>
    <row r="65" spans="1:25" ht="12" customHeight="1" thickBot="1" x14ac:dyDescent="0.25">
      <c r="A65" s="95" t="s">
        <v>19</v>
      </c>
      <c r="B65" s="28">
        <f t="shared" ref="B65:U65" si="14">SUM(B63:B64)</f>
        <v>262</v>
      </c>
      <c r="C65" s="28">
        <f t="shared" si="14"/>
        <v>480</v>
      </c>
      <c r="D65" s="28">
        <f t="shared" si="14"/>
        <v>22</v>
      </c>
      <c r="E65" s="28">
        <f t="shared" si="14"/>
        <v>11</v>
      </c>
      <c r="F65" s="28">
        <f t="shared" si="14"/>
        <v>464</v>
      </c>
      <c r="G65" s="28">
        <f t="shared" si="14"/>
        <v>425</v>
      </c>
      <c r="H65" s="28">
        <f>SUM(H63:H64)</f>
        <v>38</v>
      </c>
      <c r="I65" s="28">
        <f t="shared" si="14"/>
        <v>33</v>
      </c>
      <c r="J65" s="28">
        <f t="shared" si="14"/>
        <v>83</v>
      </c>
      <c r="K65" s="28">
        <f t="shared" si="14"/>
        <v>7</v>
      </c>
      <c r="L65" s="28">
        <f t="shared" si="14"/>
        <v>158</v>
      </c>
      <c r="M65" s="28">
        <f t="shared" si="14"/>
        <v>341</v>
      </c>
      <c r="N65" s="28">
        <f t="shared" si="14"/>
        <v>0</v>
      </c>
      <c r="O65" s="28">
        <f t="shared" si="14"/>
        <v>7</v>
      </c>
      <c r="P65" s="28">
        <f t="shared" si="14"/>
        <v>155</v>
      </c>
      <c r="Q65" s="28">
        <f t="shared" si="14"/>
        <v>36</v>
      </c>
      <c r="R65" s="191">
        <f t="shared" si="14"/>
        <v>73</v>
      </c>
      <c r="S65" s="191">
        <f t="shared" si="14"/>
        <v>182</v>
      </c>
      <c r="T65" s="191">
        <f t="shared" si="14"/>
        <v>0</v>
      </c>
      <c r="U65" s="193">
        <f t="shared" si="14"/>
        <v>0</v>
      </c>
      <c r="V65" s="195">
        <f>SUM(B65,D65,F65,H65,J65,L65,N65,P65,R65)</f>
        <v>1255</v>
      </c>
      <c r="W65" s="193">
        <f>SUM(C65,E65,G65,I65,K65,M65,O65,Q65,S65)</f>
        <v>1522</v>
      </c>
      <c r="X65" s="195">
        <f>SUM(B65,F65,L65,R65)</f>
        <v>957</v>
      </c>
      <c r="Y65" s="193">
        <f>SUM(C65,G65,M65,S65)</f>
        <v>1428</v>
      </c>
    </row>
    <row r="66" spans="1:25" ht="12" customHeight="1" x14ac:dyDescent="0.2">
      <c r="A66" s="79" t="s">
        <v>252</v>
      </c>
    </row>
    <row r="67" spans="1:25" ht="12" customHeight="1" x14ac:dyDescent="0.2">
      <c r="A67" s="77" t="s">
        <v>314</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34:K34"/>
    <mergeCell ref="J58:K58"/>
    <mergeCell ref="L58:M58"/>
    <mergeCell ref="N58:O58"/>
    <mergeCell ref="P58:Q58"/>
    <mergeCell ref="L34:M34"/>
    <mergeCell ref="N34:O34"/>
    <mergeCell ref="P34:Q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Z67"/>
  <sheetViews>
    <sheetView showGridLines="0"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1" width="7.6640625" style="2" hidden="1" customWidth="1"/>
    <col min="22" max="25" width="8.6640625" style="2" bestFit="1" customWidth="1"/>
    <col min="26" max="16384" width="7.6640625" style="2"/>
  </cols>
  <sheetData>
    <row r="1" spans="1:25" s="213" customFormat="1" ht="59.25" customHeight="1" thickBot="1" x14ac:dyDescent="0.3">
      <c r="A1" s="22"/>
      <c r="B1" s="460" t="s">
        <v>315</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323</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157</v>
      </c>
      <c r="C6" s="190">
        <v>355.00000000000006</v>
      </c>
      <c r="D6" s="215">
        <v>0</v>
      </c>
      <c r="E6" s="215">
        <v>10</v>
      </c>
      <c r="F6" s="190">
        <v>408</v>
      </c>
      <c r="G6" s="190">
        <v>480</v>
      </c>
      <c r="H6" s="190">
        <v>11</v>
      </c>
      <c r="I6" s="190">
        <v>22</v>
      </c>
      <c r="J6" s="190">
        <v>37</v>
      </c>
      <c r="K6" s="215">
        <v>0</v>
      </c>
      <c r="L6" s="190">
        <v>346</v>
      </c>
      <c r="M6" s="190">
        <v>323</v>
      </c>
      <c r="N6" s="215">
        <v>0</v>
      </c>
      <c r="O6" s="190">
        <v>6</v>
      </c>
      <c r="P6" s="190">
        <v>88</v>
      </c>
      <c r="Q6" s="190">
        <v>15.999999999999996</v>
      </c>
      <c r="R6" s="215">
        <v>0</v>
      </c>
      <c r="S6" s="215">
        <v>0</v>
      </c>
      <c r="T6" s="204">
        <v>0</v>
      </c>
      <c r="U6" s="216">
        <v>0</v>
      </c>
      <c r="V6" s="217">
        <f t="shared" ref="V6:W29" si="0">SUM(B6,D6,F6,H6,J6,L6,N6,P6)</f>
        <v>1047</v>
      </c>
      <c r="W6" s="218">
        <f t="shared" si="0"/>
        <v>1212</v>
      </c>
      <c r="X6" s="219">
        <f t="shared" ref="X6:Y29" si="1">SUM(B6,F6,L6)</f>
        <v>911</v>
      </c>
      <c r="Y6" s="216">
        <f t="shared" si="1"/>
        <v>1158</v>
      </c>
    </row>
    <row r="7" spans="1:25" ht="12" customHeight="1" x14ac:dyDescent="0.2">
      <c r="A7" s="214">
        <v>2</v>
      </c>
      <c r="B7" s="190">
        <v>132</v>
      </c>
      <c r="C7" s="190">
        <v>232.00000000000006</v>
      </c>
      <c r="D7" s="190">
        <v>0</v>
      </c>
      <c r="E7" s="190">
        <v>6</v>
      </c>
      <c r="F7" s="190">
        <v>318</v>
      </c>
      <c r="G7" s="190">
        <v>372</v>
      </c>
      <c r="H7" s="190">
        <v>10</v>
      </c>
      <c r="I7" s="190">
        <v>58</v>
      </c>
      <c r="J7" s="190">
        <v>25.999999999999996</v>
      </c>
      <c r="K7" s="190">
        <v>0</v>
      </c>
      <c r="L7" s="190">
        <v>315</v>
      </c>
      <c r="M7" s="190">
        <v>197.99999999999991</v>
      </c>
      <c r="N7" s="190">
        <v>0</v>
      </c>
      <c r="O7" s="190">
        <v>3</v>
      </c>
      <c r="P7" s="190">
        <v>33</v>
      </c>
      <c r="Q7" s="190">
        <v>3</v>
      </c>
      <c r="R7" s="190">
        <v>0</v>
      </c>
      <c r="S7" s="190">
        <v>0</v>
      </c>
      <c r="T7" s="204">
        <v>0</v>
      </c>
      <c r="U7" s="216">
        <v>0</v>
      </c>
      <c r="V7" s="217">
        <f t="shared" si="0"/>
        <v>834</v>
      </c>
      <c r="W7" s="218">
        <f t="shared" si="0"/>
        <v>871.99999999999989</v>
      </c>
      <c r="X7" s="219">
        <f t="shared" si="1"/>
        <v>765</v>
      </c>
      <c r="Y7" s="216">
        <f t="shared" si="1"/>
        <v>801.99999999999989</v>
      </c>
    </row>
    <row r="8" spans="1:25" ht="12" customHeight="1" x14ac:dyDescent="0.2">
      <c r="A8" s="220">
        <v>3</v>
      </c>
      <c r="B8" s="205">
        <v>66</v>
      </c>
      <c r="C8" s="205">
        <v>111</v>
      </c>
      <c r="D8" s="205">
        <v>1</v>
      </c>
      <c r="E8" s="205">
        <v>0</v>
      </c>
      <c r="F8" s="205">
        <v>244</v>
      </c>
      <c r="G8" s="205">
        <v>215</v>
      </c>
      <c r="H8" s="205">
        <v>14</v>
      </c>
      <c r="I8" s="205">
        <v>0</v>
      </c>
      <c r="J8" s="205">
        <v>24.000000000000004</v>
      </c>
      <c r="K8" s="205">
        <v>0</v>
      </c>
      <c r="L8" s="205">
        <v>167</v>
      </c>
      <c r="M8" s="205">
        <v>152.99999999999991</v>
      </c>
      <c r="N8" s="205">
        <v>0</v>
      </c>
      <c r="O8" s="205">
        <v>0</v>
      </c>
      <c r="P8" s="205">
        <v>82</v>
      </c>
      <c r="Q8" s="205">
        <v>12</v>
      </c>
      <c r="R8" s="205">
        <v>0</v>
      </c>
      <c r="S8" s="205">
        <v>0</v>
      </c>
      <c r="T8" s="184">
        <v>0</v>
      </c>
      <c r="U8" s="196">
        <v>0</v>
      </c>
      <c r="V8" s="221">
        <f t="shared" si="0"/>
        <v>598</v>
      </c>
      <c r="W8" s="222">
        <f t="shared" si="0"/>
        <v>490.99999999999989</v>
      </c>
      <c r="X8" s="223">
        <f t="shared" si="1"/>
        <v>477</v>
      </c>
      <c r="Y8" s="196">
        <f t="shared" si="1"/>
        <v>478.99999999999989</v>
      </c>
    </row>
    <row r="9" spans="1:25" ht="12" customHeight="1" x14ac:dyDescent="0.2">
      <c r="A9" s="224">
        <v>4</v>
      </c>
      <c r="B9" s="215">
        <v>205.99999999999997</v>
      </c>
      <c r="C9" s="215">
        <v>72</v>
      </c>
      <c r="D9" s="215">
        <v>0</v>
      </c>
      <c r="E9" s="215">
        <v>0</v>
      </c>
      <c r="F9" s="215">
        <v>284</v>
      </c>
      <c r="G9" s="215">
        <v>112</v>
      </c>
      <c r="H9" s="215">
        <v>14</v>
      </c>
      <c r="I9" s="215">
        <v>0</v>
      </c>
      <c r="J9" s="215">
        <v>18.000000000000004</v>
      </c>
      <c r="K9" s="215">
        <v>0</v>
      </c>
      <c r="L9" s="215">
        <v>234</v>
      </c>
      <c r="M9" s="215">
        <v>67</v>
      </c>
      <c r="N9" s="215">
        <v>0</v>
      </c>
      <c r="O9" s="215">
        <v>0</v>
      </c>
      <c r="P9" s="215">
        <v>28.999999999999993</v>
      </c>
      <c r="Q9" s="215">
        <v>13</v>
      </c>
      <c r="R9" s="215">
        <v>0</v>
      </c>
      <c r="S9" s="215">
        <v>0</v>
      </c>
      <c r="T9" s="206">
        <v>0</v>
      </c>
      <c r="U9" s="225">
        <v>0</v>
      </c>
      <c r="V9" s="226">
        <f t="shared" si="0"/>
        <v>785</v>
      </c>
      <c r="W9" s="227">
        <f t="shared" si="0"/>
        <v>264</v>
      </c>
      <c r="X9" s="228">
        <f t="shared" si="1"/>
        <v>724</v>
      </c>
      <c r="Y9" s="225">
        <f t="shared" si="1"/>
        <v>251</v>
      </c>
    </row>
    <row r="10" spans="1:25" ht="12" customHeight="1" x14ac:dyDescent="0.2">
      <c r="A10" s="214">
        <v>5</v>
      </c>
      <c r="B10" s="190">
        <v>233.99999999999994</v>
      </c>
      <c r="C10" s="190">
        <v>81</v>
      </c>
      <c r="D10" s="190">
        <v>2</v>
      </c>
      <c r="E10" s="190">
        <v>1</v>
      </c>
      <c r="F10" s="190">
        <v>392</v>
      </c>
      <c r="G10" s="190">
        <v>135</v>
      </c>
      <c r="H10" s="190">
        <v>27</v>
      </c>
      <c r="I10" s="190">
        <v>15</v>
      </c>
      <c r="J10" s="190">
        <v>38.999999999999993</v>
      </c>
      <c r="K10" s="190">
        <v>2</v>
      </c>
      <c r="L10" s="190">
        <v>256</v>
      </c>
      <c r="M10" s="190">
        <v>84</v>
      </c>
      <c r="N10" s="190">
        <v>0</v>
      </c>
      <c r="O10" s="190">
        <v>18</v>
      </c>
      <c r="P10" s="190">
        <v>30</v>
      </c>
      <c r="Q10" s="190">
        <v>5</v>
      </c>
      <c r="R10" s="190">
        <v>0</v>
      </c>
      <c r="S10" s="190">
        <v>0</v>
      </c>
      <c r="T10" s="204">
        <v>0</v>
      </c>
      <c r="U10" s="216">
        <v>0</v>
      </c>
      <c r="V10" s="217">
        <f t="shared" si="0"/>
        <v>980</v>
      </c>
      <c r="W10" s="218">
        <f t="shared" si="0"/>
        <v>341</v>
      </c>
      <c r="X10" s="219">
        <f t="shared" si="1"/>
        <v>882</v>
      </c>
      <c r="Y10" s="216">
        <f t="shared" si="1"/>
        <v>300</v>
      </c>
    </row>
    <row r="11" spans="1:25" ht="12" customHeight="1" x14ac:dyDescent="0.2">
      <c r="A11" s="220">
        <v>6</v>
      </c>
      <c r="B11" s="205">
        <v>162</v>
      </c>
      <c r="C11" s="205">
        <v>84</v>
      </c>
      <c r="D11" s="205">
        <v>1</v>
      </c>
      <c r="E11" s="205">
        <v>1</v>
      </c>
      <c r="F11" s="205">
        <v>453</v>
      </c>
      <c r="G11" s="205">
        <v>162</v>
      </c>
      <c r="H11" s="205">
        <v>20</v>
      </c>
      <c r="I11" s="205">
        <v>13</v>
      </c>
      <c r="J11" s="205">
        <v>23</v>
      </c>
      <c r="K11" s="205">
        <v>0</v>
      </c>
      <c r="L11" s="205">
        <v>292</v>
      </c>
      <c r="M11" s="205">
        <v>185</v>
      </c>
      <c r="N11" s="205">
        <v>0</v>
      </c>
      <c r="O11" s="205">
        <v>0</v>
      </c>
      <c r="P11" s="205">
        <v>39</v>
      </c>
      <c r="Q11" s="205">
        <v>12</v>
      </c>
      <c r="R11" s="205">
        <v>0</v>
      </c>
      <c r="S11" s="205">
        <v>0</v>
      </c>
      <c r="T11" s="184">
        <v>0</v>
      </c>
      <c r="U11" s="196">
        <v>0</v>
      </c>
      <c r="V11" s="221">
        <f t="shared" si="0"/>
        <v>990</v>
      </c>
      <c r="W11" s="222">
        <f t="shared" si="0"/>
        <v>457</v>
      </c>
      <c r="X11" s="223">
        <f t="shared" si="1"/>
        <v>907</v>
      </c>
      <c r="Y11" s="196">
        <f t="shared" si="1"/>
        <v>431</v>
      </c>
    </row>
    <row r="12" spans="1:25" ht="12" customHeight="1" x14ac:dyDescent="0.2">
      <c r="A12" s="224">
        <v>7</v>
      </c>
      <c r="B12" s="215">
        <v>120.99999999999999</v>
      </c>
      <c r="C12" s="215">
        <v>174</v>
      </c>
      <c r="D12" s="215">
        <v>0</v>
      </c>
      <c r="E12" s="215">
        <v>0</v>
      </c>
      <c r="F12" s="215">
        <v>347</v>
      </c>
      <c r="G12" s="215">
        <v>297</v>
      </c>
      <c r="H12" s="215" t="s">
        <v>23</v>
      </c>
      <c r="I12" s="215">
        <v>7</v>
      </c>
      <c r="J12" s="215">
        <v>22</v>
      </c>
      <c r="K12" s="215">
        <v>0</v>
      </c>
      <c r="L12" s="215">
        <v>249</v>
      </c>
      <c r="M12" s="215">
        <v>250.99999999999997</v>
      </c>
      <c r="N12" s="215">
        <v>0</v>
      </c>
      <c r="O12" s="215">
        <v>0</v>
      </c>
      <c r="P12" s="215">
        <v>44.000000000000007</v>
      </c>
      <c r="Q12" s="215">
        <v>4</v>
      </c>
      <c r="R12" s="215">
        <v>0</v>
      </c>
      <c r="S12" s="215">
        <v>0</v>
      </c>
      <c r="T12" s="206">
        <v>0</v>
      </c>
      <c r="U12" s="225">
        <v>0</v>
      </c>
      <c r="V12" s="226">
        <f t="shared" si="0"/>
        <v>783</v>
      </c>
      <c r="W12" s="227">
        <f t="shared" si="0"/>
        <v>733</v>
      </c>
      <c r="X12" s="228">
        <f t="shared" si="1"/>
        <v>717</v>
      </c>
      <c r="Y12" s="225">
        <f t="shared" si="1"/>
        <v>722</v>
      </c>
    </row>
    <row r="13" spans="1:25" ht="12" customHeight="1" x14ac:dyDescent="0.2">
      <c r="A13" s="214">
        <v>8</v>
      </c>
      <c r="B13" s="190">
        <v>122</v>
      </c>
      <c r="C13" s="190">
        <v>146.99999999999997</v>
      </c>
      <c r="D13" s="190">
        <v>5</v>
      </c>
      <c r="E13" s="190">
        <v>3</v>
      </c>
      <c r="F13" s="190">
        <v>309</v>
      </c>
      <c r="G13" s="190">
        <v>225</v>
      </c>
      <c r="H13" s="190">
        <v>23</v>
      </c>
      <c r="I13" s="190">
        <v>14</v>
      </c>
      <c r="J13" s="190">
        <v>13.000000000000004</v>
      </c>
      <c r="K13" s="190">
        <v>0</v>
      </c>
      <c r="L13" s="190">
        <v>174</v>
      </c>
      <c r="M13" s="190">
        <v>141</v>
      </c>
      <c r="N13" s="190">
        <v>0</v>
      </c>
      <c r="O13" s="190">
        <v>0</v>
      </c>
      <c r="P13" s="190">
        <v>55.999999999999993</v>
      </c>
      <c r="Q13" s="190">
        <v>3</v>
      </c>
      <c r="R13" s="190">
        <v>0</v>
      </c>
      <c r="S13" s="190">
        <v>0</v>
      </c>
      <c r="T13" s="204">
        <v>0</v>
      </c>
      <c r="U13" s="216">
        <v>0</v>
      </c>
      <c r="V13" s="217">
        <f t="shared" si="0"/>
        <v>702</v>
      </c>
      <c r="W13" s="218">
        <f t="shared" si="0"/>
        <v>533</v>
      </c>
      <c r="X13" s="219">
        <f t="shared" si="1"/>
        <v>605</v>
      </c>
      <c r="Y13" s="216">
        <f t="shared" si="1"/>
        <v>513</v>
      </c>
    </row>
    <row r="14" spans="1:25" ht="12" customHeight="1" x14ac:dyDescent="0.2">
      <c r="A14" s="220">
        <v>9</v>
      </c>
      <c r="B14" s="205">
        <v>131</v>
      </c>
      <c r="C14" s="205">
        <v>371</v>
      </c>
      <c r="D14" s="205">
        <v>6</v>
      </c>
      <c r="E14" s="205">
        <v>4</v>
      </c>
      <c r="F14" s="205">
        <v>315</v>
      </c>
      <c r="G14" s="205">
        <v>504</v>
      </c>
      <c r="H14" s="205">
        <v>46</v>
      </c>
      <c r="I14" s="205">
        <v>35.999999999999993</v>
      </c>
      <c r="J14" s="205">
        <v>27</v>
      </c>
      <c r="K14" s="205">
        <v>2</v>
      </c>
      <c r="L14" s="205">
        <v>201</v>
      </c>
      <c r="M14" s="205">
        <v>295.99999999999989</v>
      </c>
      <c r="N14" s="205">
        <v>0</v>
      </c>
      <c r="O14" s="205">
        <v>10</v>
      </c>
      <c r="P14" s="205">
        <v>13</v>
      </c>
      <c r="Q14" s="205">
        <v>3</v>
      </c>
      <c r="R14" s="205">
        <v>0</v>
      </c>
      <c r="S14" s="205">
        <v>0</v>
      </c>
      <c r="T14" s="184">
        <v>0</v>
      </c>
      <c r="U14" s="196">
        <v>0</v>
      </c>
      <c r="V14" s="221">
        <f t="shared" si="0"/>
        <v>739</v>
      </c>
      <c r="W14" s="222">
        <f t="shared" si="0"/>
        <v>1226</v>
      </c>
      <c r="X14" s="223">
        <f t="shared" si="1"/>
        <v>647</v>
      </c>
      <c r="Y14" s="196">
        <f t="shared" si="1"/>
        <v>1171</v>
      </c>
    </row>
    <row r="15" spans="1:25" ht="12" customHeight="1" x14ac:dyDescent="0.2">
      <c r="A15" s="224">
        <v>10</v>
      </c>
      <c r="B15" s="215">
        <v>158</v>
      </c>
      <c r="C15" s="215">
        <v>479</v>
      </c>
      <c r="D15" s="215">
        <v>0</v>
      </c>
      <c r="E15" s="215">
        <v>0</v>
      </c>
      <c r="F15" s="215">
        <v>335</v>
      </c>
      <c r="G15" s="215">
        <v>682</v>
      </c>
      <c r="H15" s="215">
        <v>10</v>
      </c>
      <c r="I15" s="215">
        <v>0</v>
      </c>
      <c r="J15" s="215">
        <v>13.000000000000002</v>
      </c>
      <c r="K15" s="215">
        <v>0</v>
      </c>
      <c r="L15" s="215">
        <v>327</v>
      </c>
      <c r="M15" s="215">
        <v>538.99999999999943</v>
      </c>
      <c r="N15" s="215">
        <v>0</v>
      </c>
      <c r="O15" s="215">
        <v>0</v>
      </c>
      <c r="P15" s="215">
        <v>5.9999999999999991</v>
      </c>
      <c r="Q15" s="215">
        <v>6</v>
      </c>
      <c r="R15" s="215">
        <v>0</v>
      </c>
      <c r="S15" s="215">
        <v>0</v>
      </c>
      <c r="T15" s="206">
        <v>0</v>
      </c>
      <c r="U15" s="225">
        <v>0</v>
      </c>
      <c r="V15" s="226">
        <f t="shared" si="0"/>
        <v>849</v>
      </c>
      <c r="W15" s="227">
        <f t="shared" si="0"/>
        <v>1705.9999999999995</v>
      </c>
      <c r="X15" s="228">
        <f t="shared" si="1"/>
        <v>820</v>
      </c>
      <c r="Y15" s="225">
        <f t="shared" si="1"/>
        <v>1699.9999999999995</v>
      </c>
    </row>
    <row r="16" spans="1:25" ht="12" customHeight="1" x14ac:dyDescent="0.2">
      <c r="A16" s="214">
        <v>11</v>
      </c>
      <c r="B16" s="190">
        <v>72</v>
      </c>
      <c r="C16" s="190">
        <v>144</v>
      </c>
      <c r="D16" s="190">
        <v>0</v>
      </c>
      <c r="E16" s="190">
        <v>0</v>
      </c>
      <c r="F16" s="190">
        <v>297</v>
      </c>
      <c r="G16" s="190">
        <v>262</v>
      </c>
      <c r="H16" s="190">
        <v>0</v>
      </c>
      <c r="I16" s="190">
        <v>4</v>
      </c>
      <c r="J16" s="190">
        <v>12</v>
      </c>
      <c r="K16" s="190">
        <v>5</v>
      </c>
      <c r="L16" s="190">
        <v>153</v>
      </c>
      <c r="M16" s="190">
        <v>168</v>
      </c>
      <c r="N16" s="190">
        <v>0</v>
      </c>
      <c r="O16" s="190">
        <v>2</v>
      </c>
      <c r="P16" s="190">
        <v>32</v>
      </c>
      <c r="Q16" s="190">
        <v>14</v>
      </c>
      <c r="R16" s="190" t="s">
        <v>23</v>
      </c>
      <c r="S16" s="190">
        <v>0</v>
      </c>
      <c r="T16" s="204">
        <v>0</v>
      </c>
      <c r="U16" s="216">
        <v>0</v>
      </c>
      <c r="V16" s="217">
        <f t="shared" si="0"/>
        <v>566</v>
      </c>
      <c r="W16" s="218">
        <f t="shared" si="0"/>
        <v>599</v>
      </c>
      <c r="X16" s="219">
        <f t="shared" si="1"/>
        <v>522</v>
      </c>
      <c r="Y16" s="216">
        <f t="shared" si="1"/>
        <v>574</v>
      </c>
    </row>
    <row r="17" spans="1:26" ht="12" customHeight="1" x14ac:dyDescent="0.2">
      <c r="A17" s="220">
        <v>12</v>
      </c>
      <c r="B17" s="205">
        <v>108</v>
      </c>
      <c r="C17" s="205">
        <v>117.00000000000001</v>
      </c>
      <c r="D17" s="205">
        <v>0</v>
      </c>
      <c r="E17" s="205">
        <v>0</v>
      </c>
      <c r="F17" s="205">
        <v>281</v>
      </c>
      <c r="G17" s="205">
        <v>196</v>
      </c>
      <c r="H17" s="205">
        <v>2</v>
      </c>
      <c r="I17" s="205">
        <v>6</v>
      </c>
      <c r="J17" s="205">
        <v>12</v>
      </c>
      <c r="K17" s="205">
        <v>0</v>
      </c>
      <c r="L17" s="205">
        <v>106</v>
      </c>
      <c r="M17" s="205">
        <v>93</v>
      </c>
      <c r="N17" s="205">
        <v>0</v>
      </c>
      <c r="O17" s="205">
        <v>0</v>
      </c>
      <c r="P17" s="205">
        <v>6</v>
      </c>
      <c r="Q17" s="205">
        <v>5</v>
      </c>
      <c r="R17" s="205" t="s">
        <v>23</v>
      </c>
      <c r="S17" s="205">
        <v>0</v>
      </c>
      <c r="T17" s="184">
        <v>0</v>
      </c>
      <c r="U17" s="196">
        <v>0</v>
      </c>
      <c r="V17" s="221">
        <f t="shared" si="0"/>
        <v>515</v>
      </c>
      <c r="W17" s="222">
        <f t="shared" si="0"/>
        <v>417</v>
      </c>
      <c r="X17" s="223">
        <f t="shared" si="1"/>
        <v>495</v>
      </c>
      <c r="Y17" s="196">
        <f t="shared" si="1"/>
        <v>406</v>
      </c>
    </row>
    <row r="18" spans="1:26" ht="12" customHeight="1" x14ac:dyDescent="0.2">
      <c r="A18" s="224">
        <v>13</v>
      </c>
      <c r="B18" s="215">
        <v>113</v>
      </c>
      <c r="C18" s="215">
        <v>72</v>
      </c>
      <c r="D18" s="215">
        <v>0</v>
      </c>
      <c r="E18" s="215">
        <v>0</v>
      </c>
      <c r="F18" s="215">
        <v>308</v>
      </c>
      <c r="G18" s="215">
        <v>127</v>
      </c>
      <c r="H18" s="215">
        <v>0</v>
      </c>
      <c r="I18" s="215">
        <v>0</v>
      </c>
      <c r="J18" s="215">
        <v>14</v>
      </c>
      <c r="K18" s="215">
        <v>0</v>
      </c>
      <c r="L18" s="215">
        <v>289</v>
      </c>
      <c r="M18" s="215">
        <v>96</v>
      </c>
      <c r="N18" s="215">
        <v>0</v>
      </c>
      <c r="O18" s="215">
        <v>0</v>
      </c>
      <c r="P18" s="215">
        <v>7.9999999999999991</v>
      </c>
      <c r="Q18" s="215">
        <v>4</v>
      </c>
      <c r="R18" s="215">
        <v>0</v>
      </c>
      <c r="S18" s="215" t="s">
        <v>23</v>
      </c>
      <c r="T18" s="206">
        <v>0</v>
      </c>
      <c r="U18" s="225">
        <v>0</v>
      </c>
      <c r="V18" s="226">
        <f t="shared" si="0"/>
        <v>732</v>
      </c>
      <c r="W18" s="227">
        <f t="shared" si="0"/>
        <v>299</v>
      </c>
      <c r="X18" s="228">
        <f t="shared" si="1"/>
        <v>710</v>
      </c>
      <c r="Y18" s="225">
        <f t="shared" si="1"/>
        <v>295</v>
      </c>
    </row>
    <row r="19" spans="1:26" ht="12" customHeight="1" x14ac:dyDescent="0.2">
      <c r="A19" s="214">
        <v>14</v>
      </c>
      <c r="B19" s="190">
        <v>79.000000000000014</v>
      </c>
      <c r="C19" s="190">
        <v>91</v>
      </c>
      <c r="D19" s="190">
        <v>0</v>
      </c>
      <c r="E19" s="190">
        <v>0</v>
      </c>
      <c r="F19" s="190">
        <v>205</v>
      </c>
      <c r="G19" s="190">
        <v>135</v>
      </c>
      <c r="H19" s="190">
        <v>2</v>
      </c>
      <c r="I19" s="190">
        <v>14</v>
      </c>
      <c r="J19" s="190">
        <v>13</v>
      </c>
      <c r="K19" s="190">
        <v>0</v>
      </c>
      <c r="L19" s="190">
        <v>102</v>
      </c>
      <c r="M19" s="190">
        <v>71</v>
      </c>
      <c r="N19" s="190">
        <v>0</v>
      </c>
      <c r="O19" s="190">
        <v>0</v>
      </c>
      <c r="P19" s="190">
        <v>10</v>
      </c>
      <c r="Q19" s="190">
        <v>6</v>
      </c>
      <c r="R19" s="190" t="s">
        <v>23</v>
      </c>
      <c r="S19" s="190" t="s">
        <v>23</v>
      </c>
      <c r="T19" s="204">
        <v>0</v>
      </c>
      <c r="U19" s="216">
        <v>0</v>
      </c>
      <c r="V19" s="217">
        <f t="shared" si="0"/>
        <v>411</v>
      </c>
      <c r="W19" s="218">
        <f t="shared" si="0"/>
        <v>317</v>
      </c>
      <c r="X19" s="219">
        <f t="shared" si="1"/>
        <v>386</v>
      </c>
      <c r="Y19" s="216">
        <f t="shared" si="1"/>
        <v>297</v>
      </c>
    </row>
    <row r="20" spans="1:26" ht="12" customHeight="1" x14ac:dyDescent="0.2">
      <c r="A20" s="220">
        <v>15</v>
      </c>
      <c r="B20" s="205">
        <v>73.000000000000014</v>
      </c>
      <c r="C20" s="205">
        <v>127</v>
      </c>
      <c r="D20" s="205">
        <v>3</v>
      </c>
      <c r="E20" s="205">
        <v>1</v>
      </c>
      <c r="F20" s="205">
        <v>273</v>
      </c>
      <c r="G20" s="205">
        <v>223</v>
      </c>
      <c r="H20" s="205">
        <v>13</v>
      </c>
      <c r="I20" s="205">
        <v>27</v>
      </c>
      <c r="J20" s="205">
        <v>6</v>
      </c>
      <c r="K20" s="205">
        <v>0</v>
      </c>
      <c r="L20" s="205">
        <v>151</v>
      </c>
      <c r="M20" s="205">
        <v>136</v>
      </c>
      <c r="N20" s="205">
        <v>0</v>
      </c>
      <c r="O20" s="205">
        <v>6</v>
      </c>
      <c r="P20" s="205">
        <v>6</v>
      </c>
      <c r="Q20" s="205">
        <v>15</v>
      </c>
      <c r="R20" s="205">
        <v>0</v>
      </c>
      <c r="S20" s="205">
        <v>0</v>
      </c>
      <c r="T20" s="184">
        <v>0</v>
      </c>
      <c r="U20" s="196">
        <v>0</v>
      </c>
      <c r="V20" s="221">
        <f t="shared" si="0"/>
        <v>525</v>
      </c>
      <c r="W20" s="222">
        <f t="shared" si="0"/>
        <v>535</v>
      </c>
      <c r="X20" s="223">
        <f t="shared" si="1"/>
        <v>497</v>
      </c>
      <c r="Y20" s="196">
        <f t="shared" si="1"/>
        <v>486</v>
      </c>
    </row>
    <row r="21" spans="1:26" ht="12" customHeight="1" x14ac:dyDescent="0.2">
      <c r="A21" s="224">
        <v>16</v>
      </c>
      <c r="B21" s="215">
        <v>97.999999999999957</v>
      </c>
      <c r="C21" s="215">
        <v>109.99999999999999</v>
      </c>
      <c r="D21" s="215">
        <v>1</v>
      </c>
      <c r="E21" s="215">
        <v>0</v>
      </c>
      <c r="F21" s="215">
        <v>241</v>
      </c>
      <c r="G21" s="215">
        <v>142</v>
      </c>
      <c r="H21" s="215">
        <v>21</v>
      </c>
      <c r="I21" s="215">
        <v>11</v>
      </c>
      <c r="J21" s="215">
        <v>9</v>
      </c>
      <c r="K21" s="215">
        <v>0</v>
      </c>
      <c r="L21" s="215">
        <v>36</v>
      </c>
      <c r="M21" s="215">
        <v>112</v>
      </c>
      <c r="N21" s="215">
        <v>0</v>
      </c>
      <c r="O21" s="215">
        <v>0</v>
      </c>
      <c r="P21" s="215">
        <v>0</v>
      </c>
      <c r="Q21" s="215">
        <v>0</v>
      </c>
      <c r="R21" s="215" t="s">
        <v>23</v>
      </c>
      <c r="S21" s="215">
        <v>0</v>
      </c>
      <c r="T21" s="206">
        <v>0</v>
      </c>
      <c r="U21" s="225">
        <v>0</v>
      </c>
      <c r="V21" s="226">
        <f t="shared" si="0"/>
        <v>405.99999999999994</v>
      </c>
      <c r="W21" s="227">
        <f t="shared" si="0"/>
        <v>375</v>
      </c>
      <c r="X21" s="228">
        <f t="shared" si="1"/>
        <v>374.99999999999994</v>
      </c>
      <c r="Y21" s="225">
        <f t="shared" si="1"/>
        <v>364</v>
      </c>
    </row>
    <row r="22" spans="1:26" ht="12" customHeight="1" x14ac:dyDescent="0.2">
      <c r="A22" s="214">
        <v>17</v>
      </c>
      <c r="B22" s="190">
        <v>95.000000000000014</v>
      </c>
      <c r="C22" s="190">
        <v>168.99999999999989</v>
      </c>
      <c r="D22" s="190">
        <v>3</v>
      </c>
      <c r="E22" s="190">
        <v>0</v>
      </c>
      <c r="F22" s="190">
        <v>304</v>
      </c>
      <c r="G22" s="190">
        <v>274</v>
      </c>
      <c r="H22" s="190">
        <v>16</v>
      </c>
      <c r="I22" s="190">
        <v>0</v>
      </c>
      <c r="J22" s="190">
        <v>26</v>
      </c>
      <c r="K22" s="190">
        <v>2</v>
      </c>
      <c r="L22" s="190">
        <v>181</v>
      </c>
      <c r="M22" s="190">
        <v>174</v>
      </c>
      <c r="N22" s="190">
        <v>0</v>
      </c>
      <c r="O22" s="190">
        <v>0</v>
      </c>
      <c r="P22" s="190">
        <v>33</v>
      </c>
      <c r="Q22" s="190">
        <v>0</v>
      </c>
      <c r="R22" s="190">
        <v>0</v>
      </c>
      <c r="S22" s="190">
        <v>0</v>
      </c>
      <c r="T22" s="204">
        <v>0</v>
      </c>
      <c r="U22" s="216">
        <v>0</v>
      </c>
      <c r="V22" s="217">
        <f t="shared" si="0"/>
        <v>658</v>
      </c>
      <c r="W22" s="218">
        <f t="shared" si="0"/>
        <v>618.99999999999989</v>
      </c>
      <c r="X22" s="219">
        <f t="shared" si="1"/>
        <v>580</v>
      </c>
      <c r="Y22" s="216">
        <f t="shared" si="1"/>
        <v>616.99999999999989</v>
      </c>
    </row>
    <row r="23" spans="1:26" ht="12" customHeight="1" x14ac:dyDescent="0.2">
      <c r="A23" s="220">
        <v>18</v>
      </c>
      <c r="B23" s="205">
        <v>95.000000000000014</v>
      </c>
      <c r="C23" s="205">
        <v>139</v>
      </c>
      <c r="D23" s="205">
        <v>6</v>
      </c>
      <c r="E23" s="205">
        <v>0</v>
      </c>
      <c r="F23" s="205">
        <v>298</v>
      </c>
      <c r="G23" s="205">
        <v>265</v>
      </c>
      <c r="H23" s="205">
        <v>43</v>
      </c>
      <c r="I23" s="205">
        <v>0</v>
      </c>
      <c r="J23" s="205">
        <v>11</v>
      </c>
      <c r="K23" s="205">
        <v>0</v>
      </c>
      <c r="L23" s="205">
        <v>254</v>
      </c>
      <c r="M23" s="205">
        <v>176.00000000000003</v>
      </c>
      <c r="N23" s="205">
        <v>0</v>
      </c>
      <c r="O23" s="205">
        <v>0</v>
      </c>
      <c r="P23" s="205">
        <v>0</v>
      </c>
      <c r="Q23" s="205">
        <v>6</v>
      </c>
      <c r="R23" s="205">
        <v>0</v>
      </c>
      <c r="S23" s="205">
        <v>0</v>
      </c>
      <c r="T23" s="184">
        <v>0</v>
      </c>
      <c r="U23" s="196">
        <v>0</v>
      </c>
      <c r="V23" s="221">
        <f t="shared" si="0"/>
        <v>707</v>
      </c>
      <c r="W23" s="222">
        <f t="shared" si="0"/>
        <v>586</v>
      </c>
      <c r="X23" s="223">
        <f t="shared" si="1"/>
        <v>647</v>
      </c>
      <c r="Y23" s="196">
        <f t="shared" si="1"/>
        <v>580</v>
      </c>
    </row>
    <row r="24" spans="1:26" ht="12" customHeight="1" x14ac:dyDescent="0.2">
      <c r="A24" s="224">
        <v>19</v>
      </c>
      <c r="B24" s="215">
        <v>206</v>
      </c>
      <c r="C24" s="215">
        <v>69</v>
      </c>
      <c r="D24" s="215">
        <v>3</v>
      </c>
      <c r="E24" s="215">
        <v>0</v>
      </c>
      <c r="F24" s="215">
        <v>391</v>
      </c>
      <c r="G24" s="215">
        <v>145</v>
      </c>
      <c r="H24" s="215">
        <v>18</v>
      </c>
      <c r="I24" s="215">
        <v>0</v>
      </c>
      <c r="J24" s="215">
        <v>32.999999999999993</v>
      </c>
      <c r="K24" s="215">
        <v>4</v>
      </c>
      <c r="L24" s="215">
        <v>135</v>
      </c>
      <c r="M24" s="215">
        <v>103</v>
      </c>
      <c r="N24" s="215">
        <v>0</v>
      </c>
      <c r="O24" s="215">
        <v>0</v>
      </c>
      <c r="P24" s="215">
        <v>5</v>
      </c>
      <c r="Q24" s="215">
        <v>14</v>
      </c>
      <c r="R24" s="215">
        <v>0</v>
      </c>
      <c r="S24" s="215">
        <v>0</v>
      </c>
      <c r="T24" s="206">
        <v>0</v>
      </c>
      <c r="U24" s="225">
        <v>0</v>
      </c>
      <c r="V24" s="226">
        <f t="shared" si="0"/>
        <v>791</v>
      </c>
      <c r="W24" s="227">
        <f t="shared" si="0"/>
        <v>335</v>
      </c>
      <c r="X24" s="228">
        <f t="shared" si="1"/>
        <v>732</v>
      </c>
      <c r="Y24" s="225">
        <f t="shared" si="1"/>
        <v>317</v>
      </c>
    </row>
    <row r="25" spans="1:26" ht="12" customHeight="1" x14ac:dyDescent="0.2">
      <c r="A25" s="214">
        <v>20</v>
      </c>
      <c r="B25" s="190">
        <v>153.99999999999997</v>
      </c>
      <c r="C25" s="190">
        <v>137.99999999999997</v>
      </c>
      <c r="D25" s="190">
        <v>0</v>
      </c>
      <c r="E25" s="190">
        <v>0</v>
      </c>
      <c r="F25" s="190">
        <v>350</v>
      </c>
      <c r="G25" s="190">
        <v>244</v>
      </c>
      <c r="H25" s="190">
        <v>13</v>
      </c>
      <c r="I25" s="190">
        <v>0</v>
      </c>
      <c r="J25" s="190">
        <v>18.000000000000004</v>
      </c>
      <c r="K25" s="190">
        <v>0</v>
      </c>
      <c r="L25" s="190">
        <v>48</v>
      </c>
      <c r="M25" s="190">
        <v>165.99999999999997</v>
      </c>
      <c r="N25" s="190">
        <v>0</v>
      </c>
      <c r="O25" s="190">
        <v>0</v>
      </c>
      <c r="P25" s="190">
        <v>9</v>
      </c>
      <c r="Q25" s="190">
        <v>3</v>
      </c>
      <c r="R25" s="190">
        <v>0</v>
      </c>
      <c r="S25" s="190">
        <v>0</v>
      </c>
      <c r="T25" s="204">
        <v>0</v>
      </c>
      <c r="U25" s="216">
        <v>0</v>
      </c>
      <c r="V25" s="217">
        <f t="shared" si="0"/>
        <v>592</v>
      </c>
      <c r="W25" s="218">
        <f t="shared" si="0"/>
        <v>551</v>
      </c>
      <c r="X25" s="219">
        <f t="shared" si="1"/>
        <v>552</v>
      </c>
      <c r="Y25" s="216">
        <f t="shared" si="1"/>
        <v>548</v>
      </c>
    </row>
    <row r="26" spans="1:26" ht="12" customHeight="1" x14ac:dyDescent="0.2">
      <c r="A26" s="220">
        <v>21</v>
      </c>
      <c r="B26" s="205">
        <v>153</v>
      </c>
      <c r="C26" s="205">
        <v>77</v>
      </c>
      <c r="D26" s="205">
        <v>0</v>
      </c>
      <c r="E26" s="205">
        <v>0</v>
      </c>
      <c r="F26" s="205">
        <v>379</v>
      </c>
      <c r="G26" s="205">
        <v>119</v>
      </c>
      <c r="H26" s="205">
        <v>14</v>
      </c>
      <c r="I26" s="205">
        <v>0</v>
      </c>
      <c r="J26" s="205">
        <v>26</v>
      </c>
      <c r="K26" s="205">
        <v>0</v>
      </c>
      <c r="L26" s="205">
        <v>180</v>
      </c>
      <c r="M26" s="205">
        <v>68</v>
      </c>
      <c r="N26" s="205">
        <v>0</v>
      </c>
      <c r="O26" s="205">
        <v>0</v>
      </c>
      <c r="P26" s="205">
        <v>37.999999999999993</v>
      </c>
      <c r="Q26" s="205">
        <v>0</v>
      </c>
      <c r="R26" s="205">
        <v>0</v>
      </c>
      <c r="S26" s="205">
        <v>0</v>
      </c>
      <c r="T26" s="184">
        <v>0</v>
      </c>
      <c r="U26" s="196">
        <v>0</v>
      </c>
      <c r="V26" s="221">
        <f t="shared" si="0"/>
        <v>790</v>
      </c>
      <c r="W26" s="222">
        <f t="shared" si="0"/>
        <v>264</v>
      </c>
      <c r="X26" s="223">
        <f t="shared" si="1"/>
        <v>712</v>
      </c>
      <c r="Y26" s="196">
        <f t="shared" si="1"/>
        <v>264</v>
      </c>
    </row>
    <row r="27" spans="1:26" ht="12" customHeight="1" thickBot="1" x14ac:dyDescent="0.25">
      <c r="A27" s="229" t="s">
        <v>17</v>
      </c>
      <c r="B27" s="191">
        <f t="shared" ref="B27:Q27" si="2">SUM(B6:B26)</f>
        <v>2735</v>
      </c>
      <c r="C27" s="191">
        <f t="shared" si="2"/>
        <v>3359</v>
      </c>
      <c r="D27" s="191">
        <f t="shared" si="2"/>
        <v>31</v>
      </c>
      <c r="E27" s="191">
        <f t="shared" si="2"/>
        <v>26</v>
      </c>
      <c r="F27" s="191">
        <f t="shared" si="2"/>
        <v>6732</v>
      </c>
      <c r="G27" s="191">
        <f t="shared" si="2"/>
        <v>5316</v>
      </c>
      <c r="H27" s="191">
        <f t="shared" si="2"/>
        <v>317</v>
      </c>
      <c r="I27" s="191">
        <f t="shared" si="2"/>
        <v>227</v>
      </c>
      <c r="J27" s="191">
        <f t="shared" si="2"/>
        <v>422</v>
      </c>
      <c r="K27" s="191">
        <f t="shared" si="2"/>
        <v>15</v>
      </c>
      <c r="L27" s="191">
        <f t="shared" si="2"/>
        <v>4196</v>
      </c>
      <c r="M27" s="191">
        <f t="shared" si="2"/>
        <v>3599.9999999999991</v>
      </c>
      <c r="N27" s="191">
        <f t="shared" si="2"/>
        <v>0</v>
      </c>
      <c r="O27" s="191">
        <f t="shared" si="2"/>
        <v>45</v>
      </c>
      <c r="P27" s="191">
        <f t="shared" si="2"/>
        <v>567</v>
      </c>
      <c r="Q27" s="191">
        <f t="shared" si="2"/>
        <v>144</v>
      </c>
      <c r="R27" s="191">
        <f>SUM(R6:R26)</f>
        <v>0</v>
      </c>
      <c r="S27" s="191">
        <f>SUM(S6:S26)</f>
        <v>0</v>
      </c>
      <c r="T27" s="191">
        <f>SUM(T6:T26)</f>
        <v>0</v>
      </c>
      <c r="U27" s="193">
        <f>SUM(U6:U26)</f>
        <v>0</v>
      </c>
      <c r="V27" s="195">
        <f t="shared" si="0"/>
        <v>15000</v>
      </c>
      <c r="W27" s="230">
        <f t="shared" si="0"/>
        <v>12732</v>
      </c>
      <c r="X27" s="195">
        <f t="shared" si="1"/>
        <v>13663</v>
      </c>
      <c r="Y27" s="193">
        <f t="shared" si="1"/>
        <v>12275</v>
      </c>
    </row>
    <row r="28" spans="1:26" ht="12" customHeight="1" x14ac:dyDescent="0.2">
      <c r="A28" s="231" t="s">
        <v>18</v>
      </c>
      <c r="B28" s="184">
        <v>25</v>
      </c>
      <c r="C28" s="190" t="s">
        <v>23</v>
      </c>
      <c r="D28" s="190">
        <v>8</v>
      </c>
      <c r="E28" s="190" t="s">
        <v>23</v>
      </c>
      <c r="F28" s="184">
        <v>34</v>
      </c>
      <c r="G28" s="190" t="s">
        <v>23</v>
      </c>
      <c r="H28" s="190">
        <v>8</v>
      </c>
      <c r="I28" s="190" t="s">
        <v>23</v>
      </c>
      <c r="J28" s="190" t="s">
        <v>23</v>
      </c>
      <c r="K28" s="190" t="s">
        <v>23</v>
      </c>
      <c r="L28" s="184">
        <v>219</v>
      </c>
      <c r="M28" s="190" t="s">
        <v>23</v>
      </c>
      <c r="N28" s="190" t="s">
        <v>23</v>
      </c>
      <c r="O28" s="190" t="s">
        <v>23</v>
      </c>
      <c r="P28" s="184">
        <v>12.999999999999998</v>
      </c>
      <c r="Q28" s="190" t="s">
        <v>23</v>
      </c>
      <c r="R28" s="190">
        <v>0</v>
      </c>
      <c r="S28" s="238" t="s">
        <v>23</v>
      </c>
      <c r="T28" s="240">
        <v>0</v>
      </c>
      <c r="U28" s="196">
        <v>0</v>
      </c>
      <c r="V28" s="189">
        <f t="shared" si="0"/>
        <v>307</v>
      </c>
      <c r="W28" s="187">
        <f t="shared" si="0"/>
        <v>0</v>
      </c>
      <c r="X28" s="189">
        <f t="shared" si="1"/>
        <v>278</v>
      </c>
      <c r="Y28" s="188">
        <f t="shared" si="1"/>
        <v>0</v>
      </c>
    </row>
    <row r="29" spans="1:26" ht="12" customHeight="1" thickBot="1" x14ac:dyDescent="0.25">
      <c r="A29" s="229" t="s">
        <v>19</v>
      </c>
      <c r="B29" s="191">
        <f t="shared" ref="B29:Q29" si="3">SUM(B27:B28)</f>
        <v>2760</v>
      </c>
      <c r="C29" s="191">
        <f t="shared" si="3"/>
        <v>3359</v>
      </c>
      <c r="D29" s="191">
        <f t="shared" si="3"/>
        <v>39</v>
      </c>
      <c r="E29" s="191">
        <f t="shared" si="3"/>
        <v>26</v>
      </c>
      <c r="F29" s="191">
        <f t="shared" si="3"/>
        <v>6766</v>
      </c>
      <c r="G29" s="191">
        <f t="shared" si="3"/>
        <v>5316</v>
      </c>
      <c r="H29" s="191">
        <f t="shared" si="3"/>
        <v>325</v>
      </c>
      <c r="I29" s="191">
        <f t="shared" si="3"/>
        <v>227</v>
      </c>
      <c r="J29" s="191">
        <f t="shared" si="3"/>
        <v>422</v>
      </c>
      <c r="K29" s="191">
        <f t="shared" si="3"/>
        <v>15</v>
      </c>
      <c r="L29" s="191">
        <f t="shared" si="3"/>
        <v>4415</v>
      </c>
      <c r="M29" s="191">
        <f t="shared" si="3"/>
        <v>3599.9999999999991</v>
      </c>
      <c r="N29" s="191">
        <f t="shared" si="3"/>
        <v>0</v>
      </c>
      <c r="O29" s="191">
        <f t="shared" si="3"/>
        <v>45</v>
      </c>
      <c r="P29" s="191">
        <f t="shared" si="3"/>
        <v>580</v>
      </c>
      <c r="Q29" s="191">
        <f t="shared" si="3"/>
        <v>144</v>
      </c>
      <c r="R29" s="191">
        <f>SUM(R27:R28)</f>
        <v>0</v>
      </c>
      <c r="S29" s="191">
        <f>SUM(S27:S28)</f>
        <v>0</v>
      </c>
      <c r="T29" s="191">
        <f>SUM(T27:T28)</f>
        <v>0</v>
      </c>
      <c r="U29" s="193">
        <f>SUM(U27:U28)</f>
        <v>0</v>
      </c>
      <c r="V29" s="195">
        <f t="shared" si="0"/>
        <v>15307</v>
      </c>
      <c r="W29" s="192">
        <f t="shared" si="0"/>
        <v>12732</v>
      </c>
      <c r="X29" s="195">
        <f t="shared" si="1"/>
        <v>13941</v>
      </c>
      <c r="Y29" s="193">
        <f t="shared" si="1"/>
        <v>12275</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77" t="s">
        <v>314</v>
      </c>
      <c r="D31" s="234"/>
      <c r="Z31"/>
    </row>
    <row r="32" spans="1:26" ht="12" customHeight="1" x14ac:dyDescent="0.25">
      <c r="Z32"/>
    </row>
    <row r="33" spans="1:26" ht="18.75" customHeight="1" thickBot="1" x14ac:dyDescent="0.35">
      <c r="A33" s="50" t="s">
        <v>324</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211</v>
      </c>
      <c r="C36" s="190">
        <v>193.99999999999997</v>
      </c>
      <c r="D36" s="215">
        <v>1</v>
      </c>
      <c r="E36" s="215" t="s">
        <v>23</v>
      </c>
      <c r="F36" s="190">
        <v>421</v>
      </c>
      <c r="G36" s="190">
        <v>291</v>
      </c>
      <c r="H36" s="190">
        <v>14</v>
      </c>
      <c r="I36" s="190">
        <v>8</v>
      </c>
      <c r="J36" s="190">
        <v>35</v>
      </c>
      <c r="K36" s="215" t="s">
        <v>23</v>
      </c>
      <c r="L36" s="190">
        <v>413</v>
      </c>
      <c r="M36" s="190">
        <v>259</v>
      </c>
      <c r="N36" s="215" t="s">
        <v>23</v>
      </c>
      <c r="O36" s="190">
        <v>18</v>
      </c>
      <c r="P36" s="190">
        <v>77</v>
      </c>
      <c r="Q36" s="190">
        <v>19</v>
      </c>
      <c r="R36" s="215">
        <v>0</v>
      </c>
      <c r="S36" s="236">
        <v>0</v>
      </c>
      <c r="T36" s="237">
        <v>0</v>
      </c>
      <c r="U36" s="216">
        <v>0</v>
      </c>
      <c r="V36" s="217">
        <f t="shared" ref="V36:W53" si="4">SUM(B36,D36,F36,H36,J36,L36,N36,P36)</f>
        <v>1172</v>
      </c>
      <c r="W36" s="218">
        <f t="shared" si="4"/>
        <v>789</v>
      </c>
      <c r="X36" s="217">
        <f t="shared" ref="X36:Y53" si="5">SUM(B36,F36,L36)</f>
        <v>1045</v>
      </c>
      <c r="Y36" s="238">
        <f t="shared" si="5"/>
        <v>744</v>
      </c>
      <c r="Z36"/>
    </row>
    <row r="37" spans="1:26" ht="12" customHeight="1" x14ac:dyDescent="0.25">
      <c r="A37" s="214">
        <v>2</v>
      </c>
      <c r="B37" s="190">
        <v>77</v>
      </c>
      <c r="C37" s="190">
        <v>200</v>
      </c>
      <c r="D37" s="190" t="s">
        <v>23</v>
      </c>
      <c r="E37" s="190" t="s">
        <v>23</v>
      </c>
      <c r="F37" s="190">
        <v>141</v>
      </c>
      <c r="G37" s="190">
        <v>271</v>
      </c>
      <c r="H37" s="190">
        <v>11</v>
      </c>
      <c r="I37" s="190">
        <v>12</v>
      </c>
      <c r="J37" s="190">
        <v>15</v>
      </c>
      <c r="K37" s="190" t="s">
        <v>23</v>
      </c>
      <c r="L37" s="190">
        <v>144</v>
      </c>
      <c r="M37" s="190">
        <v>160</v>
      </c>
      <c r="N37" s="190" t="s">
        <v>23</v>
      </c>
      <c r="O37" s="190" t="s">
        <v>23</v>
      </c>
      <c r="P37" s="190">
        <v>43.999999999999993</v>
      </c>
      <c r="Q37" s="190">
        <v>12.999999999999998</v>
      </c>
      <c r="R37" s="190">
        <v>0</v>
      </c>
      <c r="S37" s="238">
        <v>0</v>
      </c>
      <c r="T37" s="237">
        <v>0</v>
      </c>
      <c r="U37" s="216">
        <v>0</v>
      </c>
      <c r="V37" s="217">
        <f t="shared" si="4"/>
        <v>432</v>
      </c>
      <c r="W37" s="218">
        <f t="shared" si="4"/>
        <v>656</v>
      </c>
      <c r="X37" s="217">
        <f t="shared" si="5"/>
        <v>362</v>
      </c>
      <c r="Y37" s="238">
        <f t="shared" si="5"/>
        <v>631</v>
      </c>
      <c r="Z37"/>
    </row>
    <row r="38" spans="1:26" ht="12" customHeight="1" x14ac:dyDescent="0.25">
      <c r="A38" s="220">
        <v>3</v>
      </c>
      <c r="B38" s="205">
        <v>149</v>
      </c>
      <c r="C38" s="205">
        <v>192</v>
      </c>
      <c r="D38" s="205">
        <v>1</v>
      </c>
      <c r="E38" s="205">
        <v>10</v>
      </c>
      <c r="F38" s="205">
        <v>439</v>
      </c>
      <c r="G38" s="205">
        <v>343</v>
      </c>
      <c r="H38" s="205">
        <v>10</v>
      </c>
      <c r="I38" s="205">
        <v>24</v>
      </c>
      <c r="J38" s="205">
        <v>48.999999999999979</v>
      </c>
      <c r="K38" s="205" t="s">
        <v>23</v>
      </c>
      <c r="L38" s="205">
        <v>387</v>
      </c>
      <c r="M38" s="205">
        <v>232</v>
      </c>
      <c r="N38" s="205" t="s">
        <v>23</v>
      </c>
      <c r="O38" s="205">
        <v>6</v>
      </c>
      <c r="P38" s="205">
        <v>87.999999999999972</v>
      </c>
      <c r="Q38" s="205">
        <v>3</v>
      </c>
      <c r="R38" s="205">
        <v>0</v>
      </c>
      <c r="S38" s="239">
        <v>0</v>
      </c>
      <c r="T38" s="240">
        <v>0</v>
      </c>
      <c r="U38" s="196">
        <v>0</v>
      </c>
      <c r="V38" s="221">
        <f t="shared" si="4"/>
        <v>1123</v>
      </c>
      <c r="W38" s="222">
        <f t="shared" si="4"/>
        <v>810</v>
      </c>
      <c r="X38" s="221">
        <f t="shared" si="5"/>
        <v>975</v>
      </c>
      <c r="Y38" s="239">
        <f t="shared" si="5"/>
        <v>767</v>
      </c>
      <c r="Z38"/>
    </row>
    <row r="39" spans="1:26" ht="12" customHeight="1" x14ac:dyDescent="0.25">
      <c r="A39" s="224">
        <v>4</v>
      </c>
      <c r="B39" s="215">
        <v>380.99999999999989</v>
      </c>
      <c r="C39" s="215">
        <v>155</v>
      </c>
      <c r="D39" s="215">
        <v>3</v>
      </c>
      <c r="E39" s="215">
        <v>1</v>
      </c>
      <c r="F39" s="215">
        <v>810</v>
      </c>
      <c r="G39" s="215">
        <v>288</v>
      </c>
      <c r="H39" s="215">
        <v>67</v>
      </c>
      <c r="I39" s="215">
        <v>7</v>
      </c>
      <c r="J39" s="215">
        <v>61.000000000000014</v>
      </c>
      <c r="K39" s="190">
        <v>2</v>
      </c>
      <c r="L39" s="215">
        <v>463</v>
      </c>
      <c r="M39" s="215">
        <v>167</v>
      </c>
      <c r="N39" s="215" t="s">
        <v>23</v>
      </c>
      <c r="O39" s="215" t="s">
        <v>23</v>
      </c>
      <c r="P39" s="215">
        <v>61.999999999999993</v>
      </c>
      <c r="Q39" s="215">
        <v>15.999999999999998</v>
      </c>
      <c r="R39" s="215">
        <v>0</v>
      </c>
      <c r="S39" s="236">
        <v>0</v>
      </c>
      <c r="T39" s="241">
        <v>0</v>
      </c>
      <c r="U39" s="225">
        <v>0</v>
      </c>
      <c r="V39" s="226">
        <f t="shared" si="4"/>
        <v>1847</v>
      </c>
      <c r="W39" s="227">
        <f t="shared" si="4"/>
        <v>636</v>
      </c>
      <c r="X39" s="226">
        <f t="shared" si="5"/>
        <v>1654</v>
      </c>
      <c r="Y39" s="236">
        <f t="shared" si="5"/>
        <v>610</v>
      </c>
      <c r="Z39"/>
    </row>
    <row r="40" spans="1:26" ht="12" customHeight="1" x14ac:dyDescent="0.25">
      <c r="A40" s="214">
        <v>5</v>
      </c>
      <c r="B40" s="190">
        <v>138</v>
      </c>
      <c r="C40" s="190">
        <v>156</v>
      </c>
      <c r="D40" s="190" t="s">
        <v>23</v>
      </c>
      <c r="E40" s="190">
        <v>3</v>
      </c>
      <c r="F40" s="190">
        <v>302</v>
      </c>
      <c r="G40" s="190">
        <v>268</v>
      </c>
      <c r="H40" s="190" t="s">
        <v>23</v>
      </c>
      <c r="I40" s="190">
        <v>33</v>
      </c>
      <c r="J40" s="190">
        <v>22.999999999999996</v>
      </c>
      <c r="K40" s="190" t="s">
        <v>23</v>
      </c>
      <c r="L40" s="190">
        <v>252</v>
      </c>
      <c r="M40" s="190">
        <v>263.00000000000006</v>
      </c>
      <c r="N40" s="190" t="s">
        <v>23</v>
      </c>
      <c r="O40" s="190">
        <v>3</v>
      </c>
      <c r="P40" s="190">
        <v>43.999999999999993</v>
      </c>
      <c r="Q40" s="190">
        <v>13</v>
      </c>
      <c r="R40" s="190">
        <v>0</v>
      </c>
      <c r="S40" s="238">
        <v>0</v>
      </c>
      <c r="T40" s="237">
        <v>0</v>
      </c>
      <c r="U40" s="216">
        <v>0</v>
      </c>
      <c r="V40" s="217">
        <f t="shared" si="4"/>
        <v>759</v>
      </c>
      <c r="W40" s="218">
        <f t="shared" si="4"/>
        <v>739</v>
      </c>
      <c r="X40" s="217">
        <f t="shared" si="5"/>
        <v>692</v>
      </c>
      <c r="Y40" s="238">
        <f t="shared" si="5"/>
        <v>687</v>
      </c>
      <c r="Z40"/>
    </row>
    <row r="41" spans="1:26" ht="12" customHeight="1" x14ac:dyDescent="0.25">
      <c r="A41" s="220">
        <v>6</v>
      </c>
      <c r="B41" s="205">
        <v>128</v>
      </c>
      <c r="C41" s="205">
        <v>204.00000000000003</v>
      </c>
      <c r="D41" s="205">
        <v>5</v>
      </c>
      <c r="E41" s="205">
        <v>3</v>
      </c>
      <c r="F41" s="205">
        <v>300</v>
      </c>
      <c r="G41" s="205">
        <v>338</v>
      </c>
      <c r="H41" s="205">
        <v>10</v>
      </c>
      <c r="I41" s="205">
        <v>21</v>
      </c>
      <c r="J41" s="205">
        <v>12</v>
      </c>
      <c r="K41" s="205" t="s">
        <v>23</v>
      </c>
      <c r="L41" s="205">
        <v>320</v>
      </c>
      <c r="M41" s="205">
        <v>227</v>
      </c>
      <c r="N41" s="205" t="s">
        <v>23</v>
      </c>
      <c r="O41" s="205" t="s">
        <v>23</v>
      </c>
      <c r="P41" s="205">
        <v>42.000000000000007</v>
      </c>
      <c r="Q41" s="205">
        <v>4</v>
      </c>
      <c r="R41" s="205">
        <v>0</v>
      </c>
      <c r="S41" s="239">
        <v>0</v>
      </c>
      <c r="T41" s="240">
        <v>0</v>
      </c>
      <c r="U41" s="196">
        <v>0</v>
      </c>
      <c r="V41" s="221">
        <f t="shared" si="4"/>
        <v>817</v>
      </c>
      <c r="W41" s="222">
        <f t="shared" si="4"/>
        <v>797</v>
      </c>
      <c r="X41" s="221">
        <f t="shared" si="5"/>
        <v>748</v>
      </c>
      <c r="Y41" s="239">
        <f t="shared" si="5"/>
        <v>769</v>
      </c>
      <c r="Z41"/>
    </row>
    <row r="42" spans="1:26" ht="12" customHeight="1" x14ac:dyDescent="0.25">
      <c r="A42" s="224">
        <v>7</v>
      </c>
      <c r="B42" s="215">
        <v>175</v>
      </c>
      <c r="C42" s="215">
        <v>216.00000000000003</v>
      </c>
      <c r="D42" s="215">
        <v>0</v>
      </c>
      <c r="E42" s="215" t="s">
        <v>23</v>
      </c>
      <c r="F42" s="215">
        <v>485</v>
      </c>
      <c r="G42" s="215">
        <v>360</v>
      </c>
      <c r="H42" s="215">
        <v>13</v>
      </c>
      <c r="I42" s="215">
        <v>4</v>
      </c>
      <c r="J42" s="215">
        <v>32</v>
      </c>
      <c r="K42" s="215">
        <v>5</v>
      </c>
      <c r="L42" s="215">
        <v>266</v>
      </c>
      <c r="M42" s="215">
        <v>185.99999999999994</v>
      </c>
      <c r="N42" s="215" t="s">
        <v>23</v>
      </c>
      <c r="O42" s="215">
        <v>2</v>
      </c>
      <c r="P42" s="215">
        <v>45</v>
      </c>
      <c r="Q42" s="215">
        <v>16</v>
      </c>
      <c r="R42" s="215">
        <v>0</v>
      </c>
      <c r="S42" s="236">
        <v>0</v>
      </c>
      <c r="T42" s="241">
        <v>0</v>
      </c>
      <c r="U42" s="225">
        <v>0</v>
      </c>
      <c r="V42" s="226">
        <f t="shared" si="4"/>
        <v>1016</v>
      </c>
      <c r="W42" s="227">
        <f t="shared" si="4"/>
        <v>789</v>
      </c>
      <c r="X42" s="226">
        <f t="shared" si="5"/>
        <v>926</v>
      </c>
      <c r="Y42" s="236">
        <f t="shared" si="5"/>
        <v>762</v>
      </c>
      <c r="Z42"/>
    </row>
    <row r="43" spans="1:26" ht="12" customHeight="1" x14ac:dyDescent="0.25">
      <c r="A43" s="214">
        <v>8</v>
      </c>
      <c r="B43" s="190">
        <v>423.00000000000028</v>
      </c>
      <c r="C43" s="190">
        <v>151</v>
      </c>
      <c r="D43" s="190">
        <v>2</v>
      </c>
      <c r="E43" s="190" t="s">
        <v>23</v>
      </c>
      <c r="F43" s="190">
        <v>752</v>
      </c>
      <c r="G43" s="190">
        <v>273</v>
      </c>
      <c r="H43" s="190">
        <v>29</v>
      </c>
      <c r="I43" s="190" t="s">
        <v>23</v>
      </c>
      <c r="J43" s="190">
        <v>57</v>
      </c>
      <c r="K43" s="190">
        <v>4</v>
      </c>
      <c r="L43" s="190">
        <v>311</v>
      </c>
      <c r="M43" s="190">
        <v>177</v>
      </c>
      <c r="N43" s="190" t="s">
        <v>23</v>
      </c>
      <c r="O43" s="190" t="s">
        <v>23</v>
      </c>
      <c r="P43" s="190">
        <v>40.999999999999986</v>
      </c>
      <c r="Q43" s="190">
        <v>13.999999999999998</v>
      </c>
      <c r="R43" s="190">
        <v>0</v>
      </c>
      <c r="S43" s="238">
        <v>0</v>
      </c>
      <c r="T43" s="237">
        <v>0</v>
      </c>
      <c r="U43" s="216">
        <v>0</v>
      </c>
      <c r="V43" s="217">
        <f t="shared" si="4"/>
        <v>1615.0000000000002</v>
      </c>
      <c r="W43" s="218">
        <f t="shared" si="4"/>
        <v>619</v>
      </c>
      <c r="X43" s="217">
        <f t="shared" si="5"/>
        <v>1486.0000000000002</v>
      </c>
      <c r="Y43" s="238">
        <f t="shared" si="5"/>
        <v>601</v>
      </c>
      <c r="Z43"/>
    </row>
    <row r="44" spans="1:26" ht="12" customHeight="1" x14ac:dyDescent="0.25">
      <c r="A44" s="220">
        <v>9</v>
      </c>
      <c r="B44" s="205">
        <v>145.99999999999997</v>
      </c>
      <c r="C44" s="205">
        <v>206.00000000000003</v>
      </c>
      <c r="D44" s="205" t="s">
        <v>23</v>
      </c>
      <c r="E44" s="205" t="s">
        <v>23</v>
      </c>
      <c r="F44" s="205">
        <v>543</v>
      </c>
      <c r="G44" s="205">
        <v>362</v>
      </c>
      <c r="H44" s="205" t="s">
        <v>23</v>
      </c>
      <c r="I44" s="205" t="s">
        <v>23</v>
      </c>
      <c r="J44" s="205">
        <v>21</v>
      </c>
      <c r="K44" s="205" t="s">
        <v>23</v>
      </c>
      <c r="L44" s="205">
        <v>290</v>
      </c>
      <c r="M44" s="205">
        <v>257.00000000000011</v>
      </c>
      <c r="N44" s="205" t="s">
        <v>23</v>
      </c>
      <c r="O44" s="205" t="s">
        <v>23</v>
      </c>
      <c r="P44" s="205">
        <v>14.000000000000004</v>
      </c>
      <c r="Q44" s="205">
        <v>7</v>
      </c>
      <c r="R44" s="205">
        <v>0</v>
      </c>
      <c r="S44" s="239">
        <v>0</v>
      </c>
      <c r="T44" s="240">
        <v>0</v>
      </c>
      <c r="U44" s="196">
        <v>0</v>
      </c>
      <c r="V44" s="221">
        <f t="shared" si="4"/>
        <v>1014</v>
      </c>
      <c r="W44" s="222">
        <f t="shared" si="4"/>
        <v>832.00000000000011</v>
      </c>
      <c r="X44" s="221">
        <f t="shared" si="5"/>
        <v>979</v>
      </c>
      <c r="Y44" s="239">
        <f t="shared" si="5"/>
        <v>825.00000000000011</v>
      </c>
      <c r="Z44"/>
    </row>
    <row r="45" spans="1:26" ht="12" customHeight="1" x14ac:dyDescent="0.25">
      <c r="A45" s="224">
        <v>10</v>
      </c>
      <c r="B45" s="215">
        <v>166.99999999999997</v>
      </c>
      <c r="C45" s="215">
        <v>158</v>
      </c>
      <c r="D45" s="215">
        <v>6</v>
      </c>
      <c r="E45" s="215" t="s">
        <v>23</v>
      </c>
      <c r="F45" s="215">
        <v>519</v>
      </c>
      <c r="G45" s="215">
        <v>292</v>
      </c>
      <c r="H45" s="215">
        <v>51</v>
      </c>
      <c r="I45" s="215" t="s">
        <v>23</v>
      </c>
      <c r="J45" s="215">
        <v>12.000000000000002</v>
      </c>
      <c r="K45" s="215" t="s">
        <v>23</v>
      </c>
      <c r="L45" s="215">
        <v>257</v>
      </c>
      <c r="M45" s="215">
        <v>222.99999999999997</v>
      </c>
      <c r="N45" s="215" t="s">
        <v>23</v>
      </c>
      <c r="O45" s="215" t="s">
        <v>23</v>
      </c>
      <c r="P45" s="215">
        <v>33.999999999999993</v>
      </c>
      <c r="Q45" s="215">
        <v>9</v>
      </c>
      <c r="R45" s="215">
        <v>0</v>
      </c>
      <c r="S45" s="236">
        <v>0</v>
      </c>
      <c r="T45" s="241">
        <v>0</v>
      </c>
      <c r="U45" s="225">
        <v>0</v>
      </c>
      <c r="V45" s="226">
        <f t="shared" si="4"/>
        <v>1046</v>
      </c>
      <c r="W45" s="227">
        <f t="shared" si="4"/>
        <v>682</v>
      </c>
      <c r="X45" s="226">
        <f t="shared" si="5"/>
        <v>943</v>
      </c>
      <c r="Y45" s="236">
        <f t="shared" si="5"/>
        <v>673</v>
      </c>
      <c r="Z45"/>
    </row>
    <row r="46" spans="1:26" ht="12" customHeight="1" x14ac:dyDescent="0.25">
      <c r="A46" s="214">
        <v>11</v>
      </c>
      <c r="B46" s="190">
        <v>154.00000000000006</v>
      </c>
      <c r="C46" s="190">
        <v>236.00000000000003</v>
      </c>
      <c r="D46" s="190">
        <v>4</v>
      </c>
      <c r="E46" s="190" t="s">
        <v>23</v>
      </c>
      <c r="F46" s="190">
        <v>513</v>
      </c>
      <c r="G46" s="190">
        <v>403</v>
      </c>
      <c r="H46" s="190">
        <v>19</v>
      </c>
      <c r="I46" s="190">
        <v>6</v>
      </c>
      <c r="J46" s="190">
        <v>39</v>
      </c>
      <c r="K46" s="190">
        <v>2</v>
      </c>
      <c r="L46" s="190">
        <v>199</v>
      </c>
      <c r="M46" s="190">
        <v>244</v>
      </c>
      <c r="N46" s="190" t="s">
        <v>23</v>
      </c>
      <c r="O46" s="190" t="s">
        <v>23</v>
      </c>
      <c r="P46" s="190">
        <v>14</v>
      </c>
      <c r="Q46" s="190">
        <v>3</v>
      </c>
      <c r="R46" s="190">
        <v>0</v>
      </c>
      <c r="S46" s="238">
        <v>0</v>
      </c>
      <c r="T46" s="237">
        <v>0</v>
      </c>
      <c r="U46" s="216">
        <v>0</v>
      </c>
      <c r="V46" s="217">
        <f t="shared" si="4"/>
        <v>942</v>
      </c>
      <c r="W46" s="218">
        <f t="shared" si="4"/>
        <v>894</v>
      </c>
      <c r="X46" s="217">
        <f t="shared" si="5"/>
        <v>866</v>
      </c>
      <c r="Y46" s="238">
        <f t="shared" si="5"/>
        <v>883</v>
      </c>
      <c r="Z46"/>
    </row>
    <row r="47" spans="1:26" ht="12" customHeight="1" x14ac:dyDescent="0.25">
      <c r="A47" s="220">
        <v>12</v>
      </c>
      <c r="B47" s="205">
        <v>192.00000000000003</v>
      </c>
      <c r="C47" s="205">
        <v>279.00000000000006</v>
      </c>
      <c r="D47" s="205">
        <v>3</v>
      </c>
      <c r="E47" s="205">
        <v>1</v>
      </c>
      <c r="F47" s="205">
        <v>461</v>
      </c>
      <c r="G47" s="205">
        <v>398</v>
      </c>
      <c r="H47" s="205">
        <v>25</v>
      </c>
      <c r="I47" s="205">
        <v>38</v>
      </c>
      <c r="J47" s="205">
        <v>10.000000000000002</v>
      </c>
      <c r="K47" s="205" t="s">
        <v>23</v>
      </c>
      <c r="L47" s="205">
        <v>217</v>
      </c>
      <c r="M47" s="205">
        <v>265</v>
      </c>
      <c r="N47" s="205" t="s">
        <v>23</v>
      </c>
      <c r="O47" s="205">
        <v>6</v>
      </c>
      <c r="P47" s="205">
        <v>6</v>
      </c>
      <c r="Q47" s="205">
        <v>15</v>
      </c>
      <c r="R47" s="205">
        <v>0</v>
      </c>
      <c r="S47" s="239">
        <v>0</v>
      </c>
      <c r="T47" s="240">
        <v>0</v>
      </c>
      <c r="U47" s="196">
        <v>0</v>
      </c>
      <c r="V47" s="221">
        <f t="shared" si="4"/>
        <v>914</v>
      </c>
      <c r="W47" s="222">
        <f t="shared" si="4"/>
        <v>1002</v>
      </c>
      <c r="X47" s="221">
        <f t="shared" si="5"/>
        <v>870</v>
      </c>
      <c r="Y47" s="239">
        <f t="shared" si="5"/>
        <v>942</v>
      </c>
      <c r="Z47"/>
    </row>
    <row r="48" spans="1:26" ht="12" customHeight="1" x14ac:dyDescent="0.25">
      <c r="A48" s="224">
        <v>13</v>
      </c>
      <c r="B48" s="215">
        <v>133</v>
      </c>
      <c r="C48" s="215">
        <v>474</v>
      </c>
      <c r="D48" s="215" t="s">
        <v>23</v>
      </c>
      <c r="E48" s="190">
        <v>1</v>
      </c>
      <c r="F48" s="215">
        <v>314</v>
      </c>
      <c r="G48" s="215">
        <v>697</v>
      </c>
      <c r="H48" s="215">
        <v>18</v>
      </c>
      <c r="I48" s="215">
        <v>10</v>
      </c>
      <c r="J48" s="215">
        <v>20.999999999999996</v>
      </c>
      <c r="K48" s="215">
        <v>1</v>
      </c>
      <c r="L48" s="215">
        <v>297</v>
      </c>
      <c r="M48" s="215">
        <v>530.99999999999955</v>
      </c>
      <c r="N48" s="215" t="s">
        <v>23</v>
      </c>
      <c r="O48" s="190">
        <v>3</v>
      </c>
      <c r="P48" s="215">
        <v>14.999999999999996</v>
      </c>
      <c r="Q48" s="215">
        <v>6</v>
      </c>
      <c r="R48" s="215">
        <v>0</v>
      </c>
      <c r="S48" s="236">
        <v>0</v>
      </c>
      <c r="T48" s="241">
        <v>0</v>
      </c>
      <c r="U48" s="225">
        <v>0</v>
      </c>
      <c r="V48" s="226">
        <f t="shared" si="4"/>
        <v>798</v>
      </c>
      <c r="W48" s="227">
        <f t="shared" si="4"/>
        <v>1722.9999999999995</v>
      </c>
      <c r="X48" s="226">
        <f t="shared" si="5"/>
        <v>744</v>
      </c>
      <c r="Y48" s="236">
        <f t="shared" si="5"/>
        <v>1701.9999999999995</v>
      </c>
      <c r="Z48"/>
    </row>
    <row r="49" spans="1:26" ht="12" customHeight="1" x14ac:dyDescent="0.25">
      <c r="A49" s="214">
        <v>14</v>
      </c>
      <c r="B49" s="190">
        <v>148</v>
      </c>
      <c r="C49" s="190">
        <v>361</v>
      </c>
      <c r="D49" s="190">
        <v>6</v>
      </c>
      <c r="E49" s="190">
        <v>6</v>
      </c>
      <c r="F49" s="190">
        <v>345</v>
      </c>
      <c r="G49" s="190">
        <v>476</v>
      </c>
      <c r="H49" s="190">
        <v>48</v>
      </c>
      <c r="I49" s="190">
        <v>32.999999999999993</v>
      </c>
      <c r="J49" s="190">
        <v>17</v>
      </c>
      <c r="K49" s="190">
        <v>1</v>
      </c>
      <c r="L49" s="190">
        <v>203</v>
      </c>
      <c r="M49" s="190">
        <v>265.99999999999983</v>
      </c>
      <c r="N49" s="190" t="s">
        <v>23</v>
      </c>
      <c r="O49" s="190" t="s">
        <v>23</v>
      </c>
      <c r="P49" s="190">
        <v>25</v>
      </c>
      <c r="Q49" s="190">
        <v>0</v>
      </c>
      <c r="R49" s="190">
        <v>0</v>
      </c>
      <c r="S49" s="238">
        <v>0</v>
      </c>
      <c r="T49" s="237">
        <v>0</v>
      </c>
      <c r="U49" s="216">
        <v>0</v>
      </c>
      <c r="V49" s="217">
        <f t="shared" si="4"/>
        <v>792</v>
      </c>
      <c r="W49" s="218">
        <f t="shared" si="4"/>
        <v>1142.9999999999998</v>
      </c>
      <c r="X49" s="217">
        <f t="shared" si="5"/>
        <v>696</v>
      </c>
      <c r="Y49" s="238">
        <f t="shared" si="5"/>
        <v>1102.9999999999998</v>
      </c>
      <c r="Z49"/>
    </row>
    <row r="50" spans="1:26" ht="12" customHeight="1" x14ac:dyDescent="0.25">
      <c r="A50" s="220">
        <v>15</v>
      </c>
      <c r="B50" s="205">
        <v>112.99999999999996</v>
      </c>
      <c r="C50" s="205">
        <v>177.00000000000003</v>
      </c>
      <c r="D50" s="205" t="s">
        <v>23</v>
      </c>
      <c r="E50" s="205">
        <v>1</v>
      </c>
      <c r="F50" s="205">
        <v>387</v>
      </c>
      <c r="G50" s="205">
        <v>256</v>
      </c>
      <c r="H50" s="205">
        <v>2</v>
      </c>
      <c r="I50" s="205">
        <v>30.999999999999993</v>
      </c>
      <c r="J50" s="205">
        <v>17.999999999999996</v>
      </c>
      <c r="K50" s="205" t="s">
        <v>23</v>
      </c>
      <c r="L50" s="205">
        <v>177</v>
      </c>
      <c r="M50" s="205">
        <v>142.99999999999994</v>
      </c>
      <c r="N50" s="205" t="s">
        <v>23</v>
      </c>
      <c r="O50" s="205">
        <v>7</v>
      </c>
      <c r="P50" s="205">
        <v>15.999999999999996</v>
      </c>
      <c r="Q50" s="205">
        <v>6</v>
      </c>
      <c r="R50" s="205">
        <v>0</v>
      </c>
      <c r="S50" s="239">
        <v>0</v>
      </c>
      <c r="T50" s="240">
        <v>0</v>
      </c>
      <c r="U50" s="196">
        <v>0</v>
      </c>
      <c r="V50" s="221">
        <f t="shared" si="4"/>
        <v>712.99999999999989</v>
      </c>
      <c r="W50" s="222">
        <f t="shared" si="4"/>
        <v>621</v>
      </c>
      <c r="X50" s="221">
        <f t="shared" si="5"/>
        <v>677</v>
      </c>
      <c r="Y50" s="239">
        <f t="shared" si="5"/>
        <v>576</v>
      </c>
      <c r="Z50"/>
    </row>
    <row r="51" spans="1:26" ht="12" customHeight="1" thickBot="1" x14ac:dyDescent="0.3">
      <c r="A51" s="229" t="s">
        <v>17</v>
      </c>
      <c r="B51" s="191">
        <f t="shared" ref="B51:Q51" si="6">SUM(B36:B50)</f>
        <v>2735.0000000000005</v>
      </c>
      <c r="C51" s="191">
        <f t="shared" si="6"/>
        <v>3359</v>
      </c>
      <c r="D51" s="191">
        <f t="shared" si="6"/>
        <v>31</v>
      </c>
      <c r="E51" s="191">
        <f t="shared" si="6"/>
        <v>26</v>
      </c>
      <c r="F51" s="191">
        <f t="shared" si="6"/>
        <v>6732</v>
      </c>
      <c r="G51" s="191">
        <f t="shared" si="6"/>
        <v>5316</v>
      </c>
      <c r="H51" s="191">
        <f t="shared" si="6"/>
        <v>317</v>
      </c>
      <c r="I51" s="191">
        <f t="shared" si="6"/>
        <v>227</v>
      </c>
      <c r="J51" s="191">
        <f t="shared" si="6"/>
        <v>422</v>
      </c>
      <c r="K51" s="191">
        <f t="shared" si="6"/>
        <v>15</v>
      </c>
      <c r="L51" s="191">
        <f t="shared" si="6"/>
        <v>4196</v>
      </c>
      <c r="M51" s="191">
        <f t="shared" si="6"/>
        <v>3599.9999999999995</v>
      </c>
      <c r="N51" s="191">
        <f t="shared" si="6"/>
        <v>0</v>
      </c>
      <c r="O51" s="191">
        <f t="shared" si="6"/>
        <v>45</v>
      </c>
      <c r="P51" s="191">
        <f t="shared" si="6"/>
        <v>566.99999999999989</v>
      </c>
      <c r="Q51" s="191">
        <f t="shared" si="6"/>
        <v>144</v>
      </c>
      <c r="R51" s="191">
        <f>SUM(R36:R50)</f>
        <v>0</v>
      </c>
      <c r="S51" s="193">
        <f>SUM(S36:S50)</f>
        <v>0</v>
      </c>
      <c r="T51" s="242">
        <f>SUM(T36:T50)</f>
        <v>0</v>
      </c>
      <c r="U51" s="193">
        <f>SUM(U36:U50)</f>
        <v>0</v>
      </c>
      <c r="V51" s="195">
        <f t="shared" si="4"/>
        <v>15000</v>
      </c>
      <c r="W51" s="192">
        <f t="shared" si="4"/>
        <v>12732</v>
      </c>
      <c r="X51" s="195">
        <f t="shared" si="5"/>
        <v>13663</v>
      </c>
      <c r="Y51" s="193">
        <f t="shared" si="5"/>
        <v>12275</v>
      </c>
      <c r="Z51"/>
    </row>
    <row r="52" spans="1:26" ht="12" customHeight="1" x14ac:dyDescent="0.2">
      <c r="A52" s="231" t="s">
        <v>18</v>
      </c>
      <c r="B52" s="184">
        <f>+B28</f>
        <v>25</v>
      </c>
      <c r="C52" s="184" t="str">
        <f t="shared" ref="C52:S52" si="7">+C28</f>
        <v>.</v>
      </c>
      <c r="D52" s="184">
        <f t="shared" si="7"/>
        <v>8</v>
      </c>
      <c r="E52" s="184" t="str">
        <f t="shared" si="7"/>
        <v>.</v>
      </c>
      <c r="F52" s="184">
        <f t="shared" si="7"/>
        <v>34</v>
      </c>
      <c r="G52" s="184" t="str">
        <f t="shared" si="7"/>
        <v>.</v>
      </c>
      <c r="H52" s="184">
        <f t="shared" si="7"/>
        <v>8</v>
      </c>
      <c r="I52" s="184" t="str">
        <f t="shared" si="7"/>
        <v>.</v>
      </c>
      <c r="J52" s="184" t="str">
        <f t="shared" si="7"/>
        <v>.</v>
      </c>
      <c r="K52" s="184" t="str">
        <f t="shared" si="7"/>
        <v>.</v>
      </c>
      <c r="L52" s="184">
        <f t="shared" si="7"/>
        <v>219</v>
      </c>
      <c r="M52" s="184" t="str">
        <f t="shared" si="7"/>
        <v>.</v>
      </c>
      <c r="N52" s="184" t="str">
        <f t="shared" si="7"/>
        <v>.</v>
      </c>
      <c r="O52" s="184" t="str">
        <f t="shared" si="7"/>
        <v>.</v>
      </c>
      <c r="P52" s="184">
        <f t="shared" si="7"/>
        <v>12.999999999999998</v>
      </c>
      <c r="Q52" s="184" t="str">
        <f t="shared" si="7"/>
        <v>.</v>
      </c>
      <c r="R52" s="184">
        <f t="shared" si="7"/>
        <v>0</v>
      </c>
      <c r="S52" s="184" t="str">
        <f t="shared" si="7"/>
        <v>.</v>
      </c>
      <c r="T52" s="240">
        <v>0</v>
      </c>
      <c r="U52" s="196">
        <v>0</v>
      </c>
      <c r="V52" s="189">
        <f t="shared" si="4"/>
        <v>307</v>
      </c>
      <c r="W52" s="187">
        <f t="shared" si="4"/>
        <v>0</v>
      </c>
      <c r="X52" s="189">
        <f t="shared" si="5"/>
        <v>278</v>
      </c>
      <c r="Y52" s="188">
        <f t="shared" si="5"/>
        <v>0</v>
      </c>
    </row>
    <row r="53" spans="1:26" ht="12" customHeight="1" thickBot="1" x14ac:dyDescent="0.25">
      <c r="A53" s="229" t="s">
        <v>19</v>
      </c>
      <c r="B53" s="191">
        <f t="shared" ref="B53:Q53" si="8">SUM(B51:B52)</f>
        <v>2760.0000000000005</v>
      </c>
      <c r="C53" s="191">
        <f t="shared" si="8"/>
        <v>3359</v>
      </c>
      <c r="D53" s="191">
        <f t="shared" si="8"/>
        <v>39</v>
      </c>
      <c r="E53" s="191">
        <f t="shared" si="8"/>
        <v>26</v>
      </c>
      <c r="F53" s="191">
        <f t="shared" si="8"/>
        <v>6766</v>
      </c>
      <c r="G53" s="191">
        <f t="shared" si="8"/>
        <v>5316</v>
      </c>
      <c r="H53" s="191">
        <f t="shared" si="8"/>
        <v>325</v>
      </c>
      <c r="I53" s="191">
        <f t="shared" si="8"/>
        <v>227</v>
      </c>
      <c r="J53" s="191">
        <f t="shared" si="8"/>
        <v>422</v>
      </c>
      <c r="K53" s="191">
        <f t="shared" si="8"/>
        <v>15</v>
      </c>
      <c r="L53" s="191">
        <f t="shared" si="8"/>
        <v>4415</v>
      </c>
      <c r="M53" s="191">
        <f t="shared" si="8"/>
        <v>3599.9999999999995</v>
      </c>
      <c r="N53" s="191">
        <f t="shared" si="8"/>
        <v>0</v>
      </c>
      <c r="O53" s="191">
        <f t="shared" si="8"/>
        <v>45</v>
      </c>
      <c r="P53" s="191">
        <f t="shared" si="8"/>
        <v>579.99999999999989</v>
      </c>
      <c r="Q53" s="191">
        <f t="shared" si="8"/>
        <v>144</v>
      </c>
      <c r="R53" s="191">
        <f>SUM(R51:R52)</f>
        <v>0</v>
      </c>
      <c r="S53" s="193">
        <f>SUM(S51:S52)</f>
        <v>0</v>
      </c>
      <c r="T53" s="242">
        <v>0</v>
      </c>
      <c r="U53" s="193">
        <f>SUM(U51:U52)</f>
        <v>0</v>
      </c>
      <c r="V53" s="195">
        <f t="shared" si="4"/>
        <v>15307</v>
      </c>
      <c r="W53" s="192">
        <f t="shared" si="4"/>
        <v>12732</v>
      </c>
      <c r="X53" s="195">
        <f t="shared" si="5"/>
        <v>13941</v>
      </c>
      <c r="Y53" s="193">
        <f t="shared" si="5"/>
        <v>12275</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77" t="s">
        <v>314</v>
      </c>
      <c r="D55" s="234"/>
    </row>
    <row r="56" spans="1:26" ht="12" customHeight="1" x14ac:dyDescent="0.2">
      <c r="V56" s="12" t="str">
        <f>IF(V51-V27=0," ",V51-V27)</f>
        <v xml:space="preserve"> </v>
      </c>
      <c r="W56" s="12" t="str">
        <f>IF(W51-W27=0," ",W51-W27)</f>
        <v xml:space="preserve"> </v>
      </c>
      <c r="X56" s="12" t="str">
        <f>IF(X51-X27=0," ",X51-X27)</f>
        <v xml:space="preserve"> </v>
      </c>
      <c r="Y56" s="12" t="str">
        <f>IF(Y51-Y27=0," ",Y51-Y27)</f>
        <v xml:space="preserve"> </v>
      </c>
    </row>
    <row r="57" spans="1:26" ht="17.25" customHeight="1" thickBot="1" x14ac:dyDescent="0.35">
      <c r="A57" s="50" t="s">
        <v>325</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190">
        <f t="shared" ref="B60:Y60" si="9">SUM(B14:B15,B19:B22)</f>
        <v>634</v>
      </c>
      <c r="C60" s="190">
        <f t="shared" si="9"/>
        <v>1347</v>
      </c>
      <c r="D60" s="190">
        <f t="shared" si="9"/>
        <v>13</v>
      </c>
      <c r="E60" s="190">
        <f t="shared" si="9"/>
        <v>5</v>
      </c>
      <c r="F60" s="190">
        <f t="shared" si="9"/>
        <v>1673</v>
      </c>
      <c r="G60" s="190">
        <f t="shared" si="9"/>
        <v>1960</v>
      </c>
      <c r="H60" s="190">
        <f t="shared" si="9"/>
        <v>108</v>
      </c>
      <c r="I60" s="190">
        <f t="shared" si="9"/>
        <v>88</v>
      </c>
      <c r="J60" s="190">
        <f t="shared" si="9"/>
        <v>94</v>
      </c>
      <c r="K60" s="190">
        <f t="shared" si="9"/>
        <v>4</v>
      </c>
      <c r="L60" s="190">
        <f t="shared" si="9"/>
        <v>998</v>
      </c>
      <c r="M60" s="190">
        <f t="shared" si="9"/>
        <v>1327.9999999999993</v>
      </c>
      <c r="N60" s="190">
        <f t="shared" si="9"/>
        <v>0</v>
      </c>
      <c r="O60" s="190">
        <f t="shared" si="9"/>
        <v>16</v>
      </c>
      <c r="P60" s="190">
        <f t="shared" si="9"/>
        <v>68</v>
      </c>
      <c r="Q60" s="190">
        <f t="shared" si="9"/>
        <v>30</v>
      </c>
      <c r="R60" s="204">
        <v>0</v>
      </c>
      <c r="S60" s="204">
        <v>0</v>
      </c>
      <c r="T60" s="204">
        <f>SUM(T14:T15,T19:T22)</f>
        <v>0</v>
      </c>
      <c r="U60" s="216">
        <f>SUM(U14:U15,U19:U22)</f>
        <v>0</v>
      </c>
      <c r="V60" s="217">
        <f t="shared" ref="V60:W65" si="10">SUM(B60,D60,F60,H60,J60,L60,N60,P60)</f>
        <v>3588</v>
      </c>
      <c r="W60" s="238">
        <f t="shared" si="10"/>
        <v>4777.9999999999991</v>
      </c>
      <c r="X60" s="217">
        <f t="shared" si="9"/>
        <v>3305</v>
      </c>
      <c r="Y60" s="238">
        <f t="shared" si="9"/>
        <v>4634.9999999999991</v>
      </c>
    </row>
    <row r="61" spans="1:26" ht="12" customHeight="1" x14ac:dyDescent="0.2">
      <c r="A61" s="214" t="s">
        <v>26</v>
      </c>
      <c r="B61" s="190">
        <f t="shared" ref="B61:Y61" si="11">SUM(B6:B8,B11:B13,B16:B17,B23)</f>
        <v>1035</v>
      </c>
      <c r="C61" s="190">
        <f t="shared" si="11"/>
        <v>1503</v>
      </c>
      <c r="D61" s="190">
        <f t="shared" si="11"/>
        <v>13</v>
      </c>
      <c r="E61" s="190">
        <f t="shared" si="11"/>
        <v>20</v>
      </c>
      <c r="F61" s="190">
        <f t="shared" si="11"/>
        <v>2955</v>
      </c>
      <c r="G61" s="190">
        <f t="shared" si="11"/>
        <v>2474</v>
      </c>
      <c r="H61" s="190">
        <f t="shared" si="11"/>
        <v>123</v>
      </c>
      <c r="I61" s="190">
        <f t="shared" si="11"/>
        <v>124</v>
      </c>
      <c r="J61" s="190">
        <f t="shared" si="11"/>
        <v>180</v>
      </c>
      <c r="K61" s="190">
        <f t="shared" si="11"/>
        <v>5</v>
      </c>
      <c r="L61" s="190">
        <f t="shared" si="11"/>
        <v>2056</v>
      </c>
      <c r="M61" s="190">
        <f t="shared" si="11"/>
        <v>1687.9999999999998</v>
      </c>
      <c r="N61" s="190">
        <f t="shared" si="11"/>
        <v>0</v>
      </c>
      <c r="O61" s="190">
        <f t="shared" si="11"/>
        <v>11</v>
      </c>
      <c r="P61" s="190">
        <f t="shared" si="11"/>
        <v>380</v>
      </c>
      <c r="Q61" s="190">
        <f t="shared" si="11"/>
        <v>75</v>
      </c>
      <c r="R61" s="204">
        <v>0</v>
      </c>
      <c r="S61" s="204">
        <v>0</v>
      </c>
      <c r="T61" s="204">
        <f>SUM(T6:T8,T11:T13,T16:T17,T23)</f>
        <v>0</v>
      </c>
      <c r="U61" s="216">
        <f>SUM(U6:U8,U11:U13,U16:U17,U23)</f>
        <v>0</v>
      </c>
      <c r="V61" s="217">
        <f t="shared" si="10"/>
        <v>6742</v>
      </c>
      <c r="W61" s="238">
        <f t="shared" si="10"/>
        <v>5900</v>
      </c>
      <c r="X61" s="217">
        <f t="shared" si="11"/>
        <v>6046</v>
      </c>
      <c r="Y61" s="238">
        <f t="shared" si="11"/>
        <v>5665</v>
      </c>
    </row>
    <row r="62" spans="1:26" ht="12" customHeight="1" x14ac:dyDescent="0.2">
      <c r="A62" s="220" t="s">
        <v>27</v>
      </c>
      <c r="B62" s="205">
        <f t="shared" ref="B62:Y62" si="12">SUM(B9:B10,B18,B24:B26)</f>
        <v>1066</v>
      </c>
      <c r="C62" s="205">
        <f t="shared" si="12"/>
        <v>509</v>
      </c>
      <c r="D62" s="205">
        <f t="shared" si="12"/>
        <v>5</v>
      </c>
      <c r="E62" s="205">
        <f t="shared" si="12"/>
        <v>1</v>
      </c>
      <c r="F62" s="205">
        <f t="shared" si="12"/>
        <v>2104</v>
      </c>
      <c r="G62" s="205">
        <f t="shared" si="12"/>
        <v>882</v>
      </c>
      <c r="H62" s="205">
        <f t="shared" si="12"/>
        <v>86</v>
      </c>
      <c r="I62" s="205">
        <f t="shared" si="12"/>
        <v>15</v>
      </c>
      <c r="J62" s="205">
        <f t="shared" si="12"/>
        <v>148</v>
      </c>
      <c r="K62" s="205">
        <f t="shared" si="12"/>
        <v>6</v>
      </c>
      <c r="L62" s="205">
        <f t="shared" si="12"/>
        <v>1142</v>
      </c>
      <c r="M62" s="205">
        <f t="shared" si="12"/>
        <v>584</v>
      </c>
      <c r="N62" s="205">
        <f t="shared" si="12"/>
        <v>0</v>
      </c>
      <c r="O62" s="205">
        <f t="shared" si="12"/>
        <v>18</v>
      </c>
      <c r="P62" s="205">
        <f t="shared" si="12"/>
        <v>118.99999999999997</v>
      </c>
      <c r="Q62" s="205">
        <f t="shared" si="12"/>
        <v>39</v>
      </c>
      <c r="R62" s="184">
        <v>0</v>
      </c>
      <c r="S62" s="184">
        <v>0</v>
      </c>
      <c r="T62" s="184">
        <f>SUM(T9:T10,T18,T24:T26)</f>
        <v>0</v>
      </c>
      <c r="U62" s="196">
        <f>SUM(U9:U10,U18,U24:U26)</f>
        <v>0</v>
      </c>
      <c r="V62" s="221">
        <f t="shared" si="10"/>
        <v>4670</v>
      </c>
      <c r="W62" s="239">
        <f t="shared" si="10"/>
        <v>2054</v>
      </c>
      <c r="X62" s="221">
        <f t="shared" si="12"/>
        <v>4312</v>
      </c>
      <c r="Y62" s="239">
        <f t="shared" si="12"/>
        <v>1975</v>
      </c>
    </row>
    <row r="63" spans="1:26" ht="12" customHeight="1" thickBot="1" x14ac:dyDescent="0.25">
      <c r="A63" s="229" t="s">
        <v>17</v>
      </c>
      <c r="B63" s="191">
        <f t="shared" ref="B63:U63" si="13">SUM(B60:B62)</f>
        <v>2735</v>
      </c>
      <c r="C63" s="191">
        <f t="shared" si="13"/>
        <v>3359</v>
      </c>
      <c r="D63" s="191">
        <f t="shared" si="13"/>
        <v>31</v>
      </c>
      <c r="E63" s="191">
        <f t="shared" si="13"/>
        <v>26</v>
      </c>
      <c r="F63" s="191">
        <f t="shared" si="13"/>
        <v>6732</v>
      </c>
      <c r="G63" s="191">
        <f t="shared" si="13"/>
        <v>5316</v>
      </c>
      <c r="H63" s="191">
        <f t="shared" si="13"/>
        <v>317</v>
      </c>
      <c r="I63" s="191">
        <f t="shared" si="13"/>
        <v>227</v>
      </c>
      <c r="J63" s="191">
        <f t="shared" si="13"/>
        <v>422</v>
      </c>
      <c r="K63" s="191">
        <f t="shared" si="13"/>
        <v>15</v>
      </c>
      <c r="L63" s="191">
        <f t="shared" si="13"/>
        <v>4196</v>
      </c>
      <c r="M63" s="191">
        <f t="shared" si="13"/>
        <v>3599.9999999999991</v>
      </c>
      <c r="N63" s="191">
        <f t="shared" si="13"/>
        <v>0</v>
      </c>
      <c r="O63" s="191">
        <f t="shared" si="13"/>
        <v>45</v>
      </c>
      <c r="P63" s="191">
        <f t="shared" si="13"/>
        <v>567</v>
      </c>
      <c r="Q63" s="191">
        <f t="shared" si="13"/>
        <v>144</v>
      </c>
      <c r="R63" s="191">
        <f t="shared" si="13"/>
        <v>0</v>
      </c>
      <c r="S63" s="191">
        <f t="shared" si="13"/>
        <v>0</v>
      </c>
      <c r="T63" s="191">
        <f t="shared" si="13"/>
        <v>0</v>
      </c>
      <c r="U63" s="193">
        <f t="shared" si="13"/>
        <v>0</v>
      </c>
      <c r="V63" s="195">
        <f t="shared" si="10"/>
        <v>15000</v>
      </c>
      <c r="W63" s="193">
        <f t="shared" si="10"/>
        <v>12732</v>
      </c>
      <c r="X63" s="195">
        <f>SUM(X60:X62)</f>
        <v>13663</v>
      </c>
      <c r="Y63" s="243">
        <f>SUM(Y60:Y62)</f>
        <v>12275</v>
      </c>
    </row>
    <row r="64" spans="1:26" ht="12" customHeight="1" x14ac:dyDescent="0.2">
      <c r="A64" s="231" t="s">
        <v>18</v>
      </c>
      <c r="B64" s="194">
        <f>B28</f>
        <v>25</v>
      </c>
      <c r="C64" s="190" t="str">
        <f t="shared" ref="C64:S64" si="14">C28</f>
        <v>.</v>
      </c>
      <c r="D64" s="190">
        <f t="shared" si="14"/>
        <v>8</v>
      </c>
      <c r="E64" s="190" t="str">
        <f t="shared" si="14"/>
        <v>.</v>
      </c>
      <c r="F64" s="194">
        <f t="shared" si="14"/>
        <v>34</v>
      </c>
      <c r="G64" s="190" t="str">
        <f t="shared" si="14"/>
        <v>.</v>
      </c>
      <c r="H64" s="190">
        <f t="shared" si="14"/>
        <v>8</v>
      </c>
      <c r="I64" s="190" t="str">
        <f t="shared" si="14"/>
        <v>.</v>
      </c>
      <c r="J64" s="190" t="str">
        <f t="shared" si="14"/>
        <v>.</v>
      </c>
      <c r="K64" s="190" t="str">
        <f t="shared" si="14"/>
        <v>.</v>
      </c>
      <c r="L64" s="194">
        <f t="shared" si="14"/>
        <v>219</v>
      </c>
      <c r="M64" s="190" t="str">
        <f t="shared" si="14"/>
        <v>.</v>
      </c>
      <c r="N64" s="190" t="str">
        <f t="shared" si="14"/>
        <v>.</v>
      </c>
      <c r="O64" s="190" t="str">
        <f t="shared" si="14"/>
        <v>.</v>
      </c>
      <c r="P64" s="194">
        <f t="shared" si="14"/>
        <v>12.999999999999998</v>
      </c>
      <c r="Q64" s="190" t="str">
        <f t="shared" si="14"/>
        <v>.</v>
      </c>
      <c r="R64" s="190">
        <f t="shared" si="14"/>
        <v>0</v>
      </c>
      <c r="S64" s="190" t="str">
        <f t="shared" si="14"/>
        <v>.</v>
      </c>
      <c r="T64" s="184">
        <f>T28</f>
        <v>0</v>
      </c>
      <c r="U64" s="196">
        <f>U28</f>
        <v>0</v>
      </c>
      <c r="V64" s="189">
        <f t="shared" si="10"/>
        <v>307</v>
      </c>
      <c r="W64" s="188">
        <f t="shared" si="10"/>
        <v>0</v>
      </c>
      <c r="X64" s="189">
        <f>SUM(B64,F64,L64)</f>
        <v>278</v>
      </c>
      <c r="Y64" s="188">
        <f>SUM(C64,G64,M64,S64)</f>
        <v>0</v>
      </c>
    </row>
    <row r="65" spans="1:25" ht="12" customHeight="1" thickBot="1" x14ac:dyDescent="0.25">
      <c r="A65" s="229" t="s">
        <v>19</v>
      </c>
      <c r="B65" s="191">
        <f t="shared" ref="B65:U65" si="15">SUM(B63:B64)</f>
        <v>2760</v>
      </c>
      <c r="C65" s="191">
        <f t="shared" si="15"/>
        <v>3359</v>
      </c>
      <c r="D65" s="191">
        <f t="shared" si="15"/>
        <v>39</v>
      </c>
      <c r="E65" s="191">
        <f t="shared" si="15"/>
        <v>26</v>
      </c>
      <c r="F65" s="191">
        <f t="shared" si="15"/>
        <v>6766</v>
      </c>
      <c r="G65" s="191">
        <f t="shared" si="15"/>
        <v>5316</v>
      </c>
      <c r="H65" s="191">
        <f t="shared" si="15"/>
        <v>325</v>
      </c>
      <c r="I65" s="191">
        <f t="shared" si="15"/>
        <v>227</v>
      </c>
      <c r="J65" s="191">
        <f t="shared" si="15"/>
        <v>422</v>
      </c>
      <c r="K65" s="191">
        <f t="shared" si="15"/>
        <v>15</v>
      </c>
      <c r="L65" s="191">
        <f t="shared" si="15"/>
        <v>4415</v>
      </c>
      <c r="M65" s="191">
        <f t="shared" si="15"/>
        <v>3599.9999999999991</v>
      </c>
      <c r="N65" s="191">
        <f t="shared" si="15"/>
        <v>0</v>
      </c>
      <c r="O65" s="191">
        <f t="shared" si="15"/>
        <v>45</v>
      </c>
      <c r="P65" s="191">
        <f t="shared" si="15"/>
        <v>580</v>
      </c>
      <c r="Q65" s="191">
        <f t="shared" si="15"/>
        <v>144</v>
      </c>
      <c r="R65" s="191">
        <f t="shared" si="15"/>
        <v>0</v>
      </c>
      <c r="S65" s="191">
        <f t="shared" si="15"/>
        <v>0</v>
      </c>
      <c r="T65" s="191">
        <f t="shared" si="15"/>
        <v>0</v>
      </c>
      <c r="U65" s="193">
        <f t="shared" si="15"/>
        <v>0</v>
      </c>
      <c r="V65" s="195">
        <f t="shared" si="10"/>
        <v>15307</v>
      </c>
      <c r="W65" s="193">
        <f t="shared" si="10"/>
        <v>12732</v>
      </c>
      <c r="X65" s="195">
        <f>SUM(B65,F65,L65)</f>
        <v>13941</v>
      </c>
      <c r="Y65" s="193">
        <f>SUM(C65,G65,M65)</f>
        <v>12275</v>
      </c>
    </row>
    <row r="66" spans="1:25" ht="12" customHeight="1" x14ac:dyDescent="0.2">
      <c r="A66" s="244" t="s">
        <v>28</v>
      </c>
    </row>
    <row r="67" spans="1:25" ht="12" customHeight="1" x14ac:dyDescent="0.2">
      <c r="A67" s="77" t="s">
        <v>314</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58:K58"/>
    <mergeCell ref="L58:M58"/>
    <mergeCell ref="N58:O58"/>
    <mergeCell ref="P58:Q58"/>
    <mergeCell ref="L34:M34"/>
    <mergeCell ref="N34:O34"/>
    <mergeCell ref="P34:Q34"/>
    <mergeCell ref="X4:Y4"/>
    <mergeCell ref="A34:A35"/>
    <mergeCell ref="B34:C34"/>
    <mergeCell ref="D34:E34"/>
    <mergeCell ref="F34:G34"/>
    <mergeCell ref="H34:I34"/>
    <mergeCell ref="J34:K34"/>
    <mergeCell ref="B1:W1"/>
    <mergeCell ref="A4:A5"/>
    <mergeCell ref="B4:C4"/>
    <mergeCell ref="D4:E4"/>
    <mergeCell ref="F4:G4"/>
    <mergeCell ref="H4:I4"/>
    <mergeCell ref="J4:K4"/>
    <mergeCell ref="L4:M4"/>
    <mergeCell ref="N4:O4"/>
    <mergeCell ref="P4:Q4"/>
    <mergeCell ref="R4:S4"/>
    <mergeCell ref="T4:U4"/>
    <mergeCell ref="V4:W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Y73"/>
  <sheetViews>
    <sheetView showGridLines="0" zoomScaleNormal="100" workbookViewId="0">
      <selection activeCell="P50" sqref="P50"/>
    </sheetView>
  </sheetViews>
  <sheetFormatPr baseColWidth="10" defaultColWidth="11.44140625" defaultRowHeight="12" customHeight="1" x14ac:dyDescent="0.2"/>
  <cols>
    <col min="1" max="1" width="14.6640625" style="54" customWidth="1"/>
    <col min="2" max="5" width="7.6640625" style="54" customWidth="1"/>
    <col min="6" max="7" width="9.109375" style="54" customWidth="1"/>
    <col min="8" max="19" width="7.6640625" style="54" customWidth="1"/>
    <col min="20" max="20" width="6.44140625" style="54" hidden="1" customWidth="1"/>
    <col min="21" max="21" width="4.88671875" style="54" hidden="1" customWidth="1"/>
    <col min="22" max="25" width="7.6640625" style="54" customWidth="1"/>
    <col min="26" max="26" width="5" style="54" customWidth="1"/>
    <col min="27" max="16384" width="11.44140625" style="54"/>
  </cols>
  <sheetData>
    <row r="1" spans="1:25" s="52" customFormat="1" ht="59.25" customHeight="1" thickBot="1" x14ac:dyDescent="0.3">
      <c r="A1" s="51"/>
      <c r="B1" s="432" t="s">
        <v>326</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327</v>
      </c>
      <c r="B3" s="2"/>
      <c r="C3" s="2"/>
      <c r="D3" s="2"/>
      <c r="E3" s="2"/>
      <c r="F3" s="2"/>
      <c r="G3" s="2"/>
      <c r="H3" s="2"/>
      <c r="I3" s="2"/>
      <c r="J3" s="2"/>
      <c r="K3" s="2"/>
      <c r="L3" s="2"/>
      <c r="M3" s="2"/>
    </row>
    <row r="4" spans="1:25"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176">
        <v>3994.9999999999986</v>
      </c>
      <c r="C6" s="176">
        <v>6741.9999999999909</v>
      </c>
      <c r="D6" s="34">
        <v>0</v>
      </c>
      <c r="E6" s="176">
        <v>55</v>
      </c>
      <c r="F6" s="176">
        <v>9889.9999999999927</v>
      </c>
      <c r="G6" s="176">
        <v>12628.999999999998</v>
      </c>
      <c r="H6" s="176">
        <v>63.000000000000007</v>
      </c>
      <c r="I6" s="176">
        <v>179</v>
      </c>
      <c r="J6" s="176">
        <v>467.00000000000028</v>
      </c>
      <c r="K6" s="34">
        <v>0</v>
      </c>
      <c r="L6" s="176">
        <v>7426.0000000000036</v>
      </c>
      <c r="M6" s="176">
        <v>8547.0000000000018</v>
      </c>
      <c r="N6" s="34">
        <v>0</v>
      </c>
      <c r="O6" s="176">
        <v>71</v>
      </c>
      <c r="P6" s="176">
        <v>2270</v>
      </c>
      <c r="Q6" s="34">
        <v>1209</v>
      </c>
      <c r="R6" s="176">
        <v>16173.000000000002</v>
      </c>
      <c r="S6" s="34">
        <v>27948.999999999996</v>
      </c>
      <c r="T6" s="33">
        <v>0</v>
      </c>
      <c r="U6" s="125">
        <v>0</v>
      </c>
      <c r="V6" s="135">
        <f t="shared" ref="V6:W26" si="0">+B6+D6+F6+H6+J6+L6+N6+P6+R6</f>
        <v>40283.999999999993</v>
      </c>
      <c r="W6" s="209">
        <f t="shared" si="0"/>
        <v>57380.999999999985</v>
      </c>
      <c r="X6" s="135">
        <f t="shared" ref="X6:Y26" si="1">+B6+F6+L6+R6</f>
        <v>37483.999999999993</v>
      </c>
      <c r="Y6" s="209">
        <f t="shared" si="1"/>
        <v>55866.999999999985</v>
      </c>
    </row>
    <row r="7" spans="1:25" ht="12" customHeight="1" x14ac:dyDescent="0.2">
      <c r="A7" s="92">
        <v>2</v>
      </c>
      <c r="B7" s="34">
        <v>2645.0000000000009</v>
      </c>
      <c r="C7" s="34">
        <v>4283.9999999999973</v>
      </c>
      <c r="D7" s="34">
        <v>0</v>
      </c>
      <c r="E7" s="34">
        <v>31</v>
      </c>
      <c r="F7" s="34">
        <v>6912.9999999999955</v>
      </c>
      <c r="G7" s="34">
        <v>8797.0000000000018</v>
      </c>
      <c r="H7" s="34">
        <v>55</v>
      </c>
      <c r="I7" s="34">
        <v>431.00000000000017</v>
      </c>
      <c r="J7" s="34">
        <v>209</v>
      </c>
      <c r="K7" s="34">
        <v>0</v>
      </c>
      <c r="L7" s="34">
        <v>5790.0000000000064</v>
      </c>
      <c r="M7" s="34">
        <v>4998.9999999999991</v>
      </c>
      <c r="N7" s="34">
        <v>0</v>
      </c>
      <c r="O7" s="34">
        <v>27</v>
      </c>
      <c r="P7" s="34">
        <v>780</v>
      </c>
      <c r="Q7" s="34">
        <v>45</v>
      </c>
      <c r="R7" s="34">
        <v>3342.0000000000009</v>
      </c>
      <c r="S7" s="34">
        <v>3696.9999999999991</v>
      </c>
      <c r="T7" s="33">
        <v>0</v>
      </c>
      <c r="U7" s="125">
        <v>0</v>
      </c>
      <c r="V7" s="102">
        <f t="shared" si="0"/>
        <v>19734.000000000004</v>
      </c>
      <c r="W7" s="103">
        <f t="shared" si="0"/>
        <v>22311</v>
      </c>
      <c r="X7" s="102">
        <f t="shared" si="1"/>
        <v>18690.000000000004</v>
      </c>
      <c r="Y7" s="103">
        <f t="shared" si="1"/>
        <v>21777</v>
      </c>
    </row>
    <row r="8" spans="1:25" ht="12" customHeight="1" x14ac:dyDescent="0.2">
      <c r="A8" s="93">
        <v>3</v>
      </c>
      <c r="B8" s="35">
        <v>1611.9999999999989</v>
      </c>
      <c r="C8" s="35">
        <v>1984.9999999999995</v>
      </c>
      <c r="D8" s="35">
        <v>13</v>
      </c>
      <c r="E8" s="35">
        <v>0</v>
      </c>
      <c r="F8" s="35">
        <v>5222.9999999999973</v>
      </c>
      <c r="G8" s="35">
        <v>5251</v>
      </c>
      <c r="H8" s="35">
        <v>130</v>
      </c>
      <c r="I8" s="35">
        <v>0</v>
      </c>
      <c r="J8" s="35">
        <v>213</v>
      </c>
      <c r="K8" s="35">
        <v>0</v>
      </c>
      <c r="L8" s="35">
        <v>3332.0000000000032</v>
      </c>
      <c r="M8" s="35">
        <v>4111</v>
      </c>
      <c r="N8" s="35">
        <v>0</v>
      </c>
      <c r="O8" s="35">
        <v>0</v>
      </c>
      <c r="P8" s="35">
        <v>2000.9999999999998</v>
      </c>
      <c r="Q8" s="35">
        <v>183</v>
      </c>
      <c r="R8" s="35">
        <v>2150</v>
      </c>
      <c r="S8" s="35">
        <v>5205.9999999999991</v>
      </c>
      <c r="T8" s="63">
        <v>0</v>
      </c>
      <c r="U8" s="126">
        <v>0</v>
      </c>
      <c r="V8" s="104">
        <f t="shared" si="0"/>
        <v>14674</v>
      </c>
      <c r="W8" s="105">
        <f t="shared" si="0"/>
        <v>16736</v>
      </c>
      <c r="X8" s="104">
        <f t="shared" si="1"/>
        <v>12317</v>
      </c>
      <c r="Y8" s="105">
        <f t="shared" si="1"/>
        <v>16553</v>
      </c>
    </row>
    <row r="9" spans="1:25" ht="12" customHeight="1" x14ac:dyDescent="0.2">
      <c r="A9" s="94">
        <v>4</v>
      </c>
      <c r="B9" s="34">
        <v>3295</v>
      </c>
      <c r="C9" s="34">
        <v>1541.9999999999998</v>
      </c>
      <c r="D9" s="34">
        <v>0</v>
      </c>
      <c r="E9" s="34">
        <v>0</v>
      </c>
      <c r="F9" s="34">
        <v>6336</v>
      </c>
      <c r="G9" s="34">
        <v>2985.9999999999991</v>
      </c>
      <c r="H9" s="34">
        <v>55.000000000000007</v>
      </c>
      <c r="I9" s="34">
        <v>0</v>
      </c>
      <c r="J9" s="34">
        <v>298.99999999999994</v>
      </c>
      <c r="K9" s="34">
        <v>0</v>
      </c>
      <c r="L9" s="34">
        <v>5223</v>
      </c>
      <c r="M9" s="34">
        <v>1937.0000000000002</v>
      </c>
      <c r="N9" s="34">
        <v>0</v>
      </c>
      <c r="O9" s="34">
        <v>0</v>
      </c>
      <c r="P9" s="34">
        <v>1454.9999999999995</v>
      </c>
      <c r="Q9" s="36">
        <v>371.99999999999994</v>
      </c>
      <c r="R9" s="34">
        <v>1603</v>
      </c>
      <c r="S9" s="36">
        <v>1961.9999999999998</v>
      </c>
      <c r="T9" s="74">
        <v>0</v>
      </c>
      <c r="U9" s="127">
        <v>0</v>
      </c>
      <c r="V9" s="106">
        <f t="shared" si="0"/>
        <v>18266</v>
      </c>
      <c r="W9" s="107">
        <f t="shared" si="0"/>
        <v>8798.9999999999982</v>
      </c>
      <c r="X9" s="106">
        <f t="shared" si="1"/>
        <v>16457</v>
      </c>
      <c r="Y9" s="107">
        <f t="shared" si="1"/>
        <v>8426.9999999999982</v>
      </c>
    </row>
    <row r="10" spans="1:25" ht="12" customHeight="1" x14ac:dyDescent="0.2">
      <c r="A10" s="92">
        <v>5</v>
      </c>
      <c r="B10" s="34">
        <v>4820</v>
      </c>
      <c r="C10" s="34">
        <v>1710</v>
      </c>
      <c r="D10" s="34">
        <v>6</v>
      </c>
      <c r="E10" s="34">
        <v>3</v>
      </c>
      <c r="F10" s="34">
        <v>9796</v>
      </c>
      <c r="G10" s="34">
        <v>4097</v>
      </c>
      <c r="H10" s="34">
        <v>109.99999999999997</v>
      </c>
      <c r="I10" s="34">
        <v>114.00000000000001</v>
      </c>
      <c r="J10" s="34">
        <v>469</v>
      </c>
      <c r="K10" s="34">
        <v>25</v>
      </c>
      <c r="L10" s="34">
        <v>5550.9999999999991</v>
      </c>
      <c r="M10" s="34">
        <v>2595.9999999999995</v>
      </c>
      <c r="N10" s="34">
        <v>0</v>
      </c>
      <c r="O10" s="34">
        <v>159</v>
      </c>
      <c r="P10" s="34">
        <v>1207.9999999999998</v>
      </c>
      <c r="Q10" s="34">
        <v>281.99999999999994</v>
      </c>
      <c r="R10" s="34">
        <v>544</v>
      </c>
      <c r="S10" s="34">
        <v>355</v>
      </c>
      <c r="T10" s="33">
        <v>0</v>
      </c>
      <c r="U10" s="125">
        <v>0</v>
      </c>
      <c r="V10" s="102">
        <f t="shared" si="0"/>
        <v>22504</v>
      </c>
      <c r="W10" s="103">
        <f t="shared" si="0"/>
        <v>9341</v>
      </c>
      <c r="X10" s="102">
        <f t="shared" si="1"/>
        <v>20711</v>
      </c>
      <c r="Y10" s="103">
        <f t="shared" si="1"/>
        <v>8758</v>
      </c>
    </row>
    <row r="11" spans="1:25" ht="12" customHeight="1" x14ac:dyDescent="0.2">
      <c r="A11" s="93">
        <v>6</v>
      </c>
      <c r="B11" s="35">
        <v>3385.0000000000018</v>
      </c>
      <c r="C11" s="35">
        <v>1780.0000000000002</v>
      </c>
      <c r="D11" s="35">
        <v>30</v>
      </c>
      <c r="E11" s="35">
        <v>12</v>
      </c>
      <c r="F11" s="35">
        <v>9784.0000000000055</v>
      </c>
      <c r="G11" s="35">
        <v>4542.0000000000009</v>
      </c>
      <c r="H11" s="35">
        <v>136.00000000000003</v>
      </c>
      <c r="I11" s="35">
        <v>176</v>
      </c>
      <c r="J11" s="35">
        <v>176</v>
      </c>
      <c r="K11" s="35">
        <v>0</v>
      </c>
      <c r="L11" s="35">
        <v>6780.9999999999973</v>
      </c>
      <c r="M11" s="35">
        <v>5534</v>
      </c>
      <c r="N11" s="35">
        <v>0</v>
      </c>
      <c r="O11" s="35">
        <v>0</v>
      </c>
      <c r="P11" s="35">
        <v>1077</v>
      </c>
      <c r="Q11" s="35">
        <v>266</v>
      </c>
      <c r="R11" s="35">
        <v>2521</v>
      </c>
      <c r="S11" s="35">
        <v>3120.9999999999995</v>
      </c>
      <c r="T11" s="63">
        <v>0</v>
      </c>
      <c r="U11" s="126">
        <v>0</v>
      </c>
      <c r="V11" s="104">
        <f t="shared" si="0"/>
        <v>23890.000000000004</v>
      </c>
      <c r="W11" s="105">
        <f t="shared" si="0"/>
        <v>15431</v>
      </c>
      <c r="X11" s="104">
        <f t="shared" si="1"/>
        <v>22471.000000000004</v>
      </c>
      <c r="Y11" s="105">
        <f t="shared" si="1"/>
        <v>14977</v>
      </c>
    </row>
    <row r="12" spans="1:25" ht="12" customHeight="1" x14ac:dyDescent="0.2">
      <c r="A12" s="94">
        <v>7</v>
      </c>
      <c r="B12" s="34">
        <v>2560.9999999999986</v>
      </c>
      <c r="C12" s="34">
        <v>3333.9999999999986</v>
      </c>
      <c r="D12" s="34">
        <v>0</v>
      </c>
      <c r="E12" s="34">
        <v>0</v>
      </c>
      <c r="F12" s="34">
        <v>6756.9999999999918</v>
      </c>
      <c r="G12" s="34">
        <v>7163.0000000000009</v>
      </c>
      <c r="H12" s="34">
        <v>0</v>
      </c>
      <c r="I12" s="34">
        <v>60.999999999999993</v>
      </c>
      <c r="J12" s="34">
        <v>148</v>
      </c>
      <c r="K12" s="36">
        <v>0</v>
      </c>
      <c r="L12" s="34">
        <v>4672.9999999999982</v>
      </c>
      <c r="M12" s="34">
        <v>6775.9999999999982</v>
      </c>
      <c r="N12" s="34">
        <v>0</v>
      </c>
      <c r="O12" s="34">
        <v>0</v>
      </c>
      <c r="P12" s="36">
        <v>1381</v>
      </c>
      <c r="Q12" s="36">
        <v>157</v>
      </c>
      <c r="R12" s="36">
        <v>2636</v>
      </c>
      <c r="S12" s="36">
        <v>3974.9999999999986</v>
      </c>
      <c r="T12" s="74">
        <v>0</v>
      </c>
      <c r="U12" s="127">
        <v>0</v>
      </c>
      <c r="V12" s="106">
        <f t="shared" si="0"/>
        <v>18155.999999999989</v>
      </c>
      <c r="W12" s="107">
        <f t="shared" si="0"/>
        <v>21466</v>
      </c>
      <c r="X12" s="106">
        <f t="shared" si="1"/>
        <v>16626.999999999989</v>
      </c>
      <c r="Y12" s="107">
        <f t="shared" si="1"/>
        <v>21248</v>
      </c>
    </row>
    <row r="13" spans="1:25" ht="12" customHeight="1" x14ac:dyDescent="0.2">
      <c r="A13" s="92">
        <v>8</v>
      </c>
      <c r="B13" s="34">
        <v>2733.9999999999977</v>
      </c>
      <c r="C13" s="34">
        <v>3012.0000000000009</v>
      </c>
      <c r="D13" s="34">
        <v>45</v>
      </c>
      <c r="E13" s="34">
        <v>14</v>
      </c>
      <c r="F13" s="34">
        <v>7238.0000000000018</v>
      </c>
      <c r="G13" s="34">
        <v>6531.9999999999991</v>
      </c>
      <c r="H13" s="34">
        <v>206.00000000000003</v>
      </c>
      <c r="I13" s="34">
        <v>118</v>
      </c>
      <c r="J13" s="34">
        <v>118.00000000000001</v>
      </c>
      <c r="K13" s="34">
        <v>0</v>
      </c>
      <c r="L13" s="34">
        <v>3805</v>
      </c>
      <c r="M13" s="34">
        <v>4423.9999999999991</v>
      </c>
      <c r="N13" s="34">
        <v>0</v>
      </c>
      <c r="O13" s="34">
        <v>0</v>
      </c>
      <c r="P13" s="34">
        <v>1343</v>
      </c>
      <c r="Q13" s="34">
        <v>51</v>
      </c>
      <c r="R13" s="34">
        <v>4234.0000000000009</v>
      </c>
      <c r="S13" s="34">
        <v>3121.9999999999991</v>
      </c>
      <c r="T13" s="33">
        <v>0</v>
      </c>
      <c r="U13" s="125">
        <v>0</v>
      </c>
      <c r="V13" s="102">
        <f t="shared" si="0"/>
        <v>19723</v>
      </c>
      <c r="W13" s="103">
        <f t="shared" si="0"/>
        <v>17273</v>
      </c>
      <c r="X13" s="102">
        <f t="shared" si="1"/>
        <v>18011</v>
      </c>
      <c r="Y13" s="103">
        <f t="shared" si="1"/>
        <v>17090</v>
      </c>
    </row>
    <row r="14" spans="1:25" ht="12" customHeight="1" x14ac:dyDescent="0.2">
      <c r="A14" s="93">
        <v>9</v>
      </c>
      <c r="B14" s="35">
        <v>2772.9999999999977</v>
      </c>
      <c r="C14" s="35">
        <v>6083</v>
      </c>
      <c r="D14" s="35">
        <v>20</v>
      </c>
      <c r="E14" s="35">
        <v>18</v>
      </c>
      <c r="F14" s="35">
        <v>6378.9999999999991</v>
      </c>
      <c r="G14" s="35">
        <v>11313.000000000005</v>
      </c>
      <c r="H14" s="35">
        <v>352.99999999999994</v>
      </c>
      <c r="I14" s="35">
        <v>230.99999999999997</v>
      </c>
      <c r="J14" s="35">
        <v>116.00000000000001</v>
      </c>
      <c r="K14" s="35">
        <v>44</v>
      </c>
      <c r="L14" s="35">
        <v>3429.0000000000023</v>
      </c>
      <c r="M14" s="35">
        <v>7283.0000000000009</v>
      </c>
      <c r="N14" s="35">
        <v>0</v>
      </c>
      <c r="O14" s="35">
        <v>49</v>
      </c>
      <c r="P14" s="35">
        <v>390</v>
      </c>
      <c r="Q14" s="35">
        <v>104</v>
      </c>
      <c r="R14" s="35">
        <v>3011</v>
      </c>
      <c r="S14" s="35">
        <v>2882</v>
      </c>
      <c r="T14" s="63">
        <v>0</v>
      </c>
      <c r="U14" s="126">
        <v>0</v>
      </c>
      <c r="V14" s="104">
        <f t="shared" si="0"/>
        <v>16471</v>
      </c>
      <c r="W14" s="105">
        <f t="shared" si="0"/>
        <v>28007.000000000007</v>
      </c>
      <c r="X14" s="104">
        <f t="shared" si="1"/>
        <v>15591.999999999998</v>
      </c>
      <c r="Y14" s="105">
        <f t="shared" si="1"/>
        <v>27561.000000000007</v>
      </c>
    </row>
    <row r="15" spans="1:25" ht="12" customHeight="1" x14ac:dyDescent="0.2">
      <c r="A15" s="94">
        <v>10</v>
      </c>
      <c r="B15" s="36">
        <v>2907.0000000000009</v>
      </c>
      <c r="C15" s="36">
        <v>8341.9999999999982</v>
      </c>
      <c r="D15" s="36">
        <v>0</v>
      </c>
      <c r="E15" s="36">
        <v>0</v>
      </c>
      <c r="F15" s="36">
        <v>6778.9999999999991</v>
      </c>
      <c r="G15" s="36">
        <v>17143.000000000004</v>
      </c>
      <c r="H15" s="36">
        <v>43.999999999999993</v>
      </c>
      <c r="I15" s="36">
        <v>0</v>
      </c>
      <c r="J15" s="36">
        <v>70</v>
      </c>
      <c r="K15" s="36">
        <v>0</v>
      </c>
      <c r="L15" s="36">
        <v>6848.0000000000027</v>
      </c>
      <c r="M15" s="36">
        <v>13907.999999999993</v>
      </c>
      <c r="N15" s="34">
        <v>0</v>
      </c>
      <c r="O15" s="34">
        <v>0</v>
      </c>
      <c r="P15" s="36">
        <v>614</v>
      </c>
      <c r="Q15" s="36">
        <v>76</v>
      </c>
      <c r="R15" s="36">
        <v>3570</v>
      </c>
      <c r="S15" s="36">
        <v>4447</v>
      </c>
      <c r="T15" s="74">
        <v>0</v>
      </c>
      <c r="U15" s="127">
        <v>0</v>
      </c>
      <c r="V15" s="106">
        <f t="shared" si="0"/>
        <v>20832.000000000004</v>
      </c>
      <c r="W15" s="107">
        <f t="shared" si="0"/>
        <v>43915.999999999993</v>
      </c>
      <c r="X15" s="106">
        <f t="shared" si="1"/>
        <v>20104.000000000004</v>
      </c>
      <c r="Y15" s="107">
        <f t="shared" si="1"/>
        <v>43839.999999999993</v>
      </c>
    </row>
    <row r="16" spans="1:25" ht="12" customHeight="1" x14ac:dyDescent="0.2">
      <c r="A16" s="92">
        <v>11</v>
      </c>
      <c r="B16" s="34">
        <v>1594.0000000000002</v>
      </c>
      <c r="C16" s="34">
        <v>3019.0000000000005</v>
      </c>
      <c r="D16" s="34">
        <v>0</v>
      </c>
      <c r="E16" s="34">
        <v>0</v>
      </c>
      <c r="F16" s="34">
        <v>6800.9999999999991</v>
      </c>
      <c r="G16" s="34">
        <v>7067.9999999999982</v>
      </c>
      <c r="H16" s="34">
        <v>0</v>
      </c>
      <c r="I16" s="34">
        <v>33</v>
      </c>
      <c r="J16" s="34">
        <v>107.99999999999999</v>
      </c>
      <c r="K16" s="34">
        <v>55</v>
      </c>
      <c r="L16" s="34">
        <v>3536.9999999999995</v>
      </c>
      <c r="M16" s="34">
        <v>4551.9999999999982</v>
      </c>
      <c r="N16" s="34">
        <v>0</v>
      </c>
      <c r="O16" s="34">
        <v>21</v>
      </c>
      <c r="P16" s="34">
        <v>711.99999999999977</v>
      </c>
      <c r="Q16" s="34">
        <v>353.99999999999994</v>
      </c>
      <c r="R16" s="34">
        <v>0</v>
      </c>
      <c r="S16" s="34">
        <v>1323.9999999999998</v>
      </c>
      <c r="T16" s="33">
        <v>0</v>
      </c>
      <c r="U16" s="125">
        <v>0</v>
      </c>
      <c r="V16" s="102">
        <f t="shared" si="0"/>
        <v>12752</v>
      </c>
      <c r="W16" s="103">
        <f t="shared" si="0"/>
        <v>16425.999999999996</v>
      </c>
      <c r="X16" s="102">
        <f t="shared" si="1"/>
        <v>11932</v>
      </c>
      <c r="Y16" s="103">
        <f t="shared" si="1"/>
        <v>15962.999999999996</v>
      </c>
    </row>
    <row r="17" spans="1:25" ht="12" customHeight="1" x14ac:dyDescent="0.2">
      <c r="A17" s="93">
        <v>12</v>
      </c>
      <c r="B17" s="35">
        <v>2047.0000000000002</v>
      </c>
      <c r="C17" s="35">
        <v>2112</v>
      </c>
      <c r="D17" s="35">
        <v>0</v>
      </c>
      <c r="E17" s="35">
        <v>0</v>
      </c>
      <c r="F17" s="35">
        <v>5617.9999999999973</v>
      </c>
      <c r="G17" s="35">
        <v>4576</v>
      </c>
      <c r="H17" s="35">
        <v>74</v>
      </c>
      <c r="I17" s="35">
        <v>36</v>
      </c>
      <c r="J17" s="35">
        <v>144</v>
      </c>
      <c r="K17" s="35">
        <v>0</v>
      </c>
      <c r="L17" s="35">
        <v>2358.0000000000009</v>
      </c>
      <c r="M17" s="35">
        <v>2770.9999999999995</v>
      </c>
      <c r="N17" s="35">
        <v>0</v>
      </c>
      <c r="O17" s="35">
        <v>0</v>
      </c>
      <c r="P17" s="35">
        <v>429</v>
      </c>
      <c r="Q17" s="35">
        <v>55</v>
      </c>
      <c r="R17" s="34">
        <v>0</v>
      </c>
      <c r="S17" s="35">
        <v>1813.0000000000005</v>
      </c>
      <c r="T17" s="63">
        <v>0</v>
      </c>
      <c r="U17" s="126">
        <v>0</v>
      </c>
      <c r="V17" s="104">
        <f t="shared" si="0"/>
        <v>10669.999999999998</v>
      </c>
      <c r="W17" s="105">
        <f t="shared" si="0"/>
        <v>11363</v>
      </c>
      <c r="X17" s="104">
        <f t="shared" si="1"/>
        <v>10022.999999999998</v>
      </c>
      <c r="Y17" s="105">
        <f t="shared" si="1"/>
        <v>11272</v>
      </c>
    </row>
    <row r="18" spans="1:25" ht="12" customHeight="1" x14ac:dyDescent="0.2">
      <c r="A18" s="94">
        <v>13</v>
      </c>
      <c r="B18" s="36">
        <v>2376.0000000000005</v>
      </c>
      <c r="C18" s="36">
        <v>1543.9999999999993</v>
      </c>
      <c r="D18" s="34">
        <v>0</v>
      </c>
      <c r="E18" s="34">
        <v>0</v>
      </c>
      <c r="F18" s="36">
        <v>7210.9999999999991</v>
      </c>
      <c r="G18" s="36">
        <v>3607.0000000000014</v>
      </c>
      <c r="H18" s="34">
        <v>0</v>
      </c>
      <c r="I18" s="34">
        <v>0</v>
      </c>
      <c r="J18" s="36">
        <v>112.99999999999999</v>
      </c>
      <c r="K18" s="36">
        <v>0</v>
      </c>
      <c r="L18" s="36">
        <v>7892.0000000000009</v>
      </c>
      <c r="M18" s="36">
        <v>2885.9999999999991</v>
      </c>
      <c r="N18" s="34">
        <v>0</v>
      </c>
      <c r="O18" s="34">
        <v>0</v>
      </c>
      <c r="P18" s="36">
        <v>474</v>
      </c>
      <c r="Q18" s="36">
        <v>80</v>
      </c>
      <c r="R18" s="36">
        <v>1405.9999999999998</v>
      </c>
      <c r="S18" s="34">
        <v>0</v>
      </c>
      <c r="T18" s="74">
        <v>0</v>
      </c>
      <c r="U18" s="127">
        <v>0</v>
      </c>
      <c r="V18" s="106">
        <f t="shared" si="0"/>
        <v>19472</v>
      </c>
      <c r="W18" s="107">
        <f t="shared" si="0"/>
        <v>8117</v>
      </c>
      <c r="X18" s="106">
        <f t="shared" si="1"/>
        <v>18885</v>
      </c>
      <c r="Y18" s="107">
        <f t="shared" si="1"/>
        <v>8037</v>
      </c>
    </row>
    <row r="19" spans="1:25" ht="12" customHeight="1" x14ac:dyDescent="0.2">
      <c r="A19" s="92">
        <v>14</v>
      </c>
      <c r="B19" s="34">
        <v>1396.0000000000002</v>
      </c>
      <c r="C19" s="34">
        <v>1874.0000000000005</v>
      </c>
      <c r="D19" s="34">
        <v>0</v>
      </c>
      <c r="E19" s="34">
        <v>0</v>
      </c>
      <c r="F19" s="34">
        <v>3721.0000000000005</v>
      </c>
      <c r="G19" s="34">
        <v>3606.0000000000009</v>
      </c>
      <c r="H19" s="34">
        <v>50</v>
      </c>
      <c r="I19" s="34">
        <v>145</v>
      </c>
      <c r="J19" s="34">
        <v>122.99999999999997</v>
      </c>
      <c r="K19" s="34">
        <v>0</v>
      </c>
      <c r="L19" s="34">
        <v>2223</v>
      </c>
      <c r="M19" s="34">
        <v>2110.9999999999995</v>
      </c>
      <c r="N19" s="34">
        <v>0</v>
      </c>
      <c r="O19" s="34">
        <v>0</v>
      </c>
      <c r="P19" s="34">
        <v>501.99999999999989</v>
      </c>
      <c r="Q19" s="34">
        <v>122</v>
      </c>
      <c r="R19" s="34">
        <v>137</v>
      </c>
      <c r="S19" s="34">
        <v>0</v>
      </c>
      <c r="T19" s="33">
        <v>0</v>
      </c>
      <c r="U19" s="125">
        <v>0</v>
      </c>
      <c r="V19" s="102">
        <f t="shared" si="0"/>
        <v>8152.0000000000009</v>
      </c>
      <c r="W19" s="103">
        <f t="shared" si="0"/>
        <v>7858.0000000000018</v>
      </c>
      <c r="X19" s="102">
        <f t="shared" si="1"/>
        <v>7477.0000000000009</v>
      </c>
      <c r="Y19" s="103">
        <f t="shared" si="1"/>
        <v>7591.0000000000018</v>
      </c>
    </row>
    <row r="20" spans="1:25" ht="12" customHeight="1" x14ac:dyDescent="0.2">
      <c r="A20" s="93">
        <v>15</v>
      </c>
      <c r="B20" s="35">
        <v>1510.0000000000002</v>
      </c>
      <c r="C20" s="35">
        <v>2672.9999999999995</v>
      </c>
      <c r="D20" s="35">
        <v>18</v>
      </c>
      <c r="E20" s="35">
        <v>0</v>
      </c>
      <c r="F20" s="35">
        <v>5143.9999999999991</v>
      </c>
      <c r="G20" s="35">
        <v>5510.0000000000018</v>
      </c>
      <c r="H20" s="35">
        <v>61.000000000000007</v>
      </c>
      <c r="I20" s="35">
        <v>246.99999999999997</v>
      </c>
      <c r="J20" s="35">
        <v>45</v>
      </c>
      <c r="K20" s="35">
        <v>0</v>
      </c>
      <c r="L20" s="35">
        <v>2842.0000000000005</v>
      </c>
      <c r="M20" s="35">
        <v>3777.0000000000005</v>
      </c>
      <c r="N20" s="35">
        <v>0</v>
      </c>
      <c r="O20" s="35">
        <v>44.999999999999993</v>
      </c>
      <c r="P20" s="205">
        <v>239.00000000000003</v>
      </c>
      <c r="Q20" s="35">
        <v>323</v>
      </c>
      <c r="R20" s="205">
        <v>943.00000000000011</v>
      </c>
      <c r="S20" s="35">
        <v>696</v>
      </c>
      <c r="T20" s="63">
        <v>0</v>
      </c>
      <c r="U20" s="126">
        <v>0</v>
      </c>
      <c r="V20" s="104">
        <f t="shared" si="0"/>
        <v>10802</v>
      </c>
      <c r="W20" s="105">
        <f t="shared" si="0"/>
        <v>13271.000000000002</v>
      </c>
      <c r="X20" s="104">
        <f t="shared" si="1"/>
        <v>10439</v>
      </c>
      <c r="Y20" s="105">
        <f t="shared" si="1"/>
        <v>12656.000000000002</v>
      </c>
    </row>
    <row r="21" spans="1:25" ht="12" customHeight="1" x14ac:dyDescent="0.2">
      <c r="A21" s="94">
        <v>16</v>
      </c>
      <c r="B21" s="36">
        <v>1795</v>
      </c>
      <c r="C21" s="36">
        <v>2074.9999999999995</v>
      </c>
      <c r="D21" s="36">
        <v>10</v>
      </c>
      <c r="E21" s="36">
        <v>0</v>
      </c>
      <c r="F21" s="36">
        <v>5225.0000000000018</v>
      </c>
      <c r="G21" s="36">
        <v>3791.0000000000014</v>
      </c>
      <c r="H21" s="36">
        <v>133.99999999999997</v>
      </c>
      <c r="I21" s="36">
        <v>53.999999999999993</v>
      </c>
      <c r="J21" s="36">
        <v>97</v>
      </c>
      <c r="K21" s="36">
        <v>0</v>
      </c>
      <c r="L21" s="36">
        <v>856</v>
      </c>
      <c r="M21" s="36">
        <v>3268.9999999999991</v>
      </c>
      <c r="N21" s="34">
        <v>0</v>
      </c>
      <c r="O21" s="34">
        <v>0</v>
      </c>
      <c r="P21" s="36">
        <v>273</v>
      </c>
      <c r="Q21" s="34">
        <v>0</v>
      </c>
      <c r="R21" s="34">
        <v>0</v>
      </c>
      <c r="S21" s="34">
        <v>218</v>
      </c>
      <c r="T21" s="74">
        <v>0</v>
      </c>
      <c r="U21" s="127">
        <v>0</v>
      </c>
      <c r="V21" s="106">
        <f t="shared" si="0"/>
        <v>8390.0000000000018</v>
      </c>
      <c r="W21" s="107">
        <f t="shared" si="0"/>
        <v>9407</v>
      </c>
      <c r="X21" s="106">
        <f t="shared" si="1"/>
        <v>7876.0000000000018</v>
      </c>
      <c r="Y21" s="107">
        <f t="shared" si="1"/>
        <v>9353</v>
      </c>
    </row>
    <row r="22" spans="1:25" ht="12" customHeight="1" x14ac:dyDescent="0.2">
      <c r="A22" s="92">
        <v>17</v>
      </c>
      <c r="B22" s="34">
        <v>1897.0000000000007</v>
      </c>
      <c r="C22" s="34">
        <v>3151.9999999999986</v>
      </c>
      <c r="D22" s="34">
        <v>18</v>
      </c>
      <c r="E22" s="34">
        <v>0</v>
      </c>
      <c r="F22" s="34">
        <v>6183.9999999999964</v>
      </c>
      <c r="G22" s="34">
        <v>6616</v>
      </c>
      <c r="H22" s="34">
        <v>179</v>
      </c>
      <c r="I22" s="34">
        <v>0</v>
      </c>
      <c r="J22" s="34">
        <v>549.99999999999989</v>
      </c>
      <c r="K22" s="34">
        <v>15</v>
      </c>
      <c r="L22" s="34">
        <v>3945.9999999999991</v>
      </c>
      <c r="M22" s="34">
        <v>5044.0000000000036</v>
      </c>
      <c r="N22" s="34">
        <v>0</v>
      </c>
      <c r="O22" s="34">
        <v>0</v>
      </c>
      <c r="P22" s="34">
        <v>1111.9999999999998</v>
      </c>
      <c r="Q22" s="34">
        <v>0</v>
      </c>
      <c r="R22" s="34">
        <v>842</v>
      </c>
      <c r="S22" s="34">
        <v>482</v>
      </c>
      <c r="T22" s="33">
        <v>0</v>
      </c>
      <c r="U22" s="125">
        <v>0</v>
      </c>
      <c r="V22" s="102">
        <f t="shared" si="0"/>
        <v>14727.999999999996</v>
      </c>
      <c r="W22" s="103">
        <f t="shared" si="0"/>
        <v>15309.000000000002</v>
      </c>
      <c r="X22" s="102">
        <f t="shared" si="1"/>
        <v>12868.999999999996</v>
      </c>
      <c r="Y22" s="103">
        <f t="shared" si="1"/>
        <v>15294.000000000002</v>
      </c>
    </row>
    <row r="23" spans="1:25" ht="12" customHeight="1" x14ac:dyDescent="0.2">
      <c r="A23" s="93">
        <v>18</v>
      </c>
      <c r="B23" s="35">
        <v>1863.0000000000014</v>
      </c>
      <c r="C23" s="35">
        <v>2974.9999999999995</v>
      </c>
      <c r="D23" s="35">
        <v>140.99999999999997</v>
      </c>
      <c r="E23" s="35">
        <v>0</v>
      </c>
      <c r="F23" s="35">
        <v>5342.0000000000036</v>
      </c>
      <c r="G23" s="35">
        <v>6936.0000000000009</v>
      </c>
      <c r="H23" s="35">
        <v>319.00000000000011</v>
      </c>
      <c r="I23" s="35">
        <v>0</v>
      </c>
      <c r="J23" s="35">
        <v>80</v>
      </c>
      <c r="K23" s="35">
        <v>0</v>
      </c>
      <c r="L23" s="35">
        <v>5404.9999999999991</v>
      </c>
      <c r="M23" s="35">
        <v>5209.9999999999982</v>
      </c>
      <c r="N23" s="35">
        <v>0</v>
      </c>
      <c r="O23" s="35">
        <v>0</v>
      </c>
      <c r="P23" s="35">
        <v>440</v>
      </c>
      <c r="Q23" s="35">
        <v>93</v>
      </c>
      <c r="R23" s="35">
        <v>514</v>
      </c>
      <c r="S23" s="35">
        <v>914.00000000000011</v>
      </c>
      <c r="T23" s="63">
        <v>0</v>
      </c>
      <c r="U23" s="126">
        <v>0</v>
      </c>
      <c r="V23" s="104">
        <f t="shared" si="0"/>
        <v>14104.000000000004</v>
      </c>
      <c r="W23" s="105">
        <f t="shared" si="0"/>
        <v>16127.999999999998</v>
      </c>
      <c r="X23" s="104">
        <f t="shared" si="1"/>
        <v>13124.000000000004</v>
      </c>
      <c r="Y23" s="105">
        <f t="shared" si="1"/>
        <v>16034.999999999998</v>
      </c>
    </row>
    <row r="24" spans="1:25" ht="12" customHeight="1" x14ac:dyDescent="0.2">
      <c r="A24" s="94">
        <v>19</v>
      </c>
      <c r="B24" s="36">
        <v>4047.9999999999991</v>
      </c>
      <c r="C24" s="36">
        <v>1563.9999999999993</v>
      </c>
      <c r="D24" s="34">
        <v>42</v>
      </c>
      <c r="E24" s="34">
        <v>0</v>
      </c>
      <c r="F24" s="36">
        <v>9990.0000000000036</v>
      </c>
      <c r="G24" s="36">
        <v>4489.9999999999991</v>
      </c>
      <c r="H24" s="36">
        <v>202</v>
      </c>
      <c r="I24" s="34">
        <v>0</v>
      </c>
      <c r="J24" s="34">
        <v>467</v>
      </c>
      <c r="K24" s="34">
        <v>32</v>
      </c>
      <c r="L24" s="36">
        <v>3091.0000000000005</v>
      </c>
      <c r="M24" s="36">
        <v>3432.9999999999995</v>
      </c>
      <c r="N24" s="34">
        <v>0</v>
      </c>
      <c r="O24" s="34">
        <v>0</v>
      </c>
      <c r="P24" s="36">
        <v>822</v>
      </c>
      <c r="Q24" s="36">
        <v>217</v>
      </c>
      <c r="R24" s="36">
        <v>74</v>
      </c>
      <c r="S24" s="36">
        <v>447</v>
      </c>
      <c r="T24" s="74">
        <v>0</v>
      </c>
      <c r="U24" s="127">
        <v>0</v>
      </c>
      <c r="V24" s="106">
        <f t="shared" si="0"/>
        <v>18736.000000000004</v>
      </c>
      <c r="W24" s="107">
        <f t="shared" si="0"/>
        <v>10182.999999999998</v>
      </c>
      <c r="X24" s="106">
        <f t="shared" si="1"/>
        <v>17203.000000000004</v>
      </c>
      <c r="Y24" s="107">
        <f t="shared" si="1"/>
        <v>9933.9999999999982</v>
      </c>
    </row>
    <row r="25" spans="1:25" ht="12" customHeight="1" x14ac:dyDescent="0.2">
      <c r="A25" s="92">
        <v>20</v>
      </c>
      <c r="B25" s="34">
        <v>2991.9999999999986</v>
      </c>
      <c r="C25" s="34">
        <v>3138.0000000000005</v>
      </c>
      <c r="D25" s="34">
        <v>0</v>
      </c>
      <c r="E25" s="34">
        <v>0</v>
      </c>
      <c r="F25" s="34">
        <v>8059.0000000000045</v>
      </c>
      <c r="G25" s="34">
        <v>7285.0000000000045</v>
      </c>
      <c r="H25" s="34">
        <v>98.999999999999986</v>
      </c>
      <c r="I25" s="34">
        <v>0</v>
      </c>
      <c r="J25" s="34">
        <v>348.99999999999994</v>
      </c>
      <c r="K25" s="34">
        <v>0</v>
      </c>
      <c r="L25" s="34">
        <v>1283.9999999999998</v>
      </c>
      <c r="M25" s="34">
        <v>5155.9999999999991</v>
      </c>
      <c r="N25" s="34">
        <v>0</v>
      </c>
      <c r="O25" s="34">
        <v>0</v>
      </c>
      <c r="P25" s="34">
        <v>777</v>
      </c>
      <c r="Q25" s="34">
        <v>66</v>
      </c>
      <c r="R25" s="34">
        <v>207</v>
      </c>
      <c r="S25" s="34">
        <v>1388</v>
      </c>
      <c r="T25" s="204">
        <v>0</v>
      </c>
      <c r="U25" s="207">
        <v>0</v>
      </c>
      <c r="V25" s="102">
        <f t="shared" si="0"/>
        <v>13767.000000000004</v>
      </c>
      <c r="W25" s="103">
        <f t="shared" si="0"/>
        <v>17033.000000000004</v>
      </c>
      <c r="X25" s="102">
        <f t="shared" si="1"/>
        <v>12542.000000000004</v>
      </c>
      <c r="Y25" s="103">
        <f t="shared" si="1"/>
        <v>16967.000000000004</v>
      </c>
    </row>
    <row r="26" spans="1:25" ht="12" customHeight="1" x14ac:dyDescent="0.2">
      <c r="A26" s="93">
        <v>21</v>
      </c>
      <c r="B26" s="35">
        <v>3832.0000000000018</v>
      </c>
      <c r="C26" s="35">
        <v>1612</v>
      </c>
      <c r="D26" s="35">
        <v>10</v>
      </c>
      <c r="E26" s="34">
        <v>0</v>
      </c>
      <c r="F26" s="35">
        <v>10590.999999999998</v>
      </c>
      <c r="G26" s="35">
        <v>3569.9999999999995</v>
      </c>
      <c r="H26" s="35">
        <v>86.999999999999986</v>
      </c>
      <c r="I26" s="34">
        <v>0</v>
      </c>
      <c r="J26" s="35">
        <v>450.99999999999989</v>
      </c>
      <c r="K26" s="34">
        <v>0</v>
      </c>
      <c r="L26" s="35">
        <v>5280.0000000000009</v>
      </c>
      <c r="M26" s="35">
        <v>2217</v>
      </c>
      <c r="N26" s="35">
        <v>0</v>
      </c>
      <c r="O26" s="35">
        <v>0</v>
      </c>
      <c r="P26" s="35">
        <v>1313</v>
      </c>
      <c r="Q26" s="35">
        <v>90</v>
      </c>
      <c r="R26" s="35">
        <v>869</v>
      </c>
      <c r="S26" s="35">
        <v>169</v>
      </c>
      <c r="T26" s="184">
        <v>0</v>
      </c>
      <c r="U26" s="208">
        <v>0</v>
      </c>
      <c r="V26" s="104">
        <f t="shared" si="0"/>
        <v>22433</v>
      </c>
      <c r="W26" s="105">
        <f t="shared" si="0"/>
        <v>7658</v>
      </c>
      <c r="X26" s="104">
        <f t="shared" si="1"/>
        <v>20572</v>
      </c>
      <c r="Y26" s="105">
        <f t="shared" si="1"/>
        <v>7568</v>
      </c>
    </row>
    <row r="27" spans="1:25" ht="12" customHeight="1" thickBot="1" x14ac:dyDescent="0.25">
      <c r="A27" s="95" t="s">
        <v>17</v>
      </c>
      <c r="B27" s="28">
        <f>SUM(B6:B26)</f>
        <v>56076.999999999993</v>
      </c>
      <c r="C27" s="28">
        <f t="shared" ref="C27:Y27" si="2">SUM(C6:C26)</f>
        <v>64551.999999999985</v>
      </c>
      <c r="D27" s="28">
        <f t="shared" si="2"/>
        <v>353</v>
      </c>
      <c r="E27" s="28">
        <f t="shared" si="2"/>
        <v>133</v>
      </c>
      <c r="F27" s="28">
        <f t="shared" si="2"/>
        <v>148981</v>
      </c>
      <c r="G27" s="28">
        <f t="shared" si="2"/>
        <v>137508.00000000003</v>
      </c>
      <c r="H27" s="28">
        <f t="shared" si="2"/>
        <v>2357</v>
      </c>
      <c r="I27" s="28">
        <f t="shared" si="2"/>
        <v>1825.0000000000002</v>
      </c>
      <c r="J27" s="28">
        <f t="shared" si="2"/>
        <v>4812</v>
      </c>
      <c r="K27" s="28">
        <f t="shared" si="2"/>
        <v>171</v>
      </c>
      <c r="L27" s="28">
        <f t="shared" si="2"/>
        <v>91572.000000000015</v>
      </c>
      <c r="M27" s="28">
        <f t="shared" si="2"/>
        <v>100540.99999999999</v>
      </c>
      <c r="N27" s="28">
        <f t="shared" si="2"/>
        <v>0</v>
      </c>
      <c r="O27" s="28">
        <f t="shared" si="2"/>
        <v>372</v>
      </c>
      <c r="P27" s="191">
        <f t="shared" si="2"/>
        <v>19612</v>
      </c>
      <c r="Q27" s="191">
        <f t="shared" si="2"/>
        <v>4145</v>
      </c>
      <c r="R27" s="191">
        <f t="shared" si="2"/>
        <v>44776.000000000007</v>
      </c>
      <c r="S27" s="191">
        <f t="shared" si="2"/>
        <v>64166.999999999993</v>
      </c>
      <c r="T27" s="191">
        <f t="shared" si="2"/>
        <v>0</v>
      </c>
      <c r="U27" s="192">
        <f t="shared" si="2"/>
        <v>0</v>
      </c>
      <c r="V27" s="96">
        <f>SUM(V6:V26)</f>
        <v>368540</v>
      </c>
      <c r="W27" s="29">
        <f t="shared" si="2"/>
        <v>373414</v>
      </c>
      <c r="X27" s="96">
        <f t="shared" si="2"/>
        <v>341406</v>
      </c>
      <c r="Y27" s="29">
        <f t="shared" si="2"/>
        <v>366768</v>
      </c>
    </row>
    <row r="28" spans="1:25" ht="12" customHeight="1" x14ac:dyDescent="0.2">
      <c r="A28" s="97" t="s">
        <v>18</v>
      </c>
      <c r="B28" s="37">
        <v>430</v>
      </c>
      <c r="C28" s="34">
        <v>0</v>
      </c>
      <c r="D28" s="37">
        <v>43</v>
      </c>
      <c r="E28" s="34">
        <v>0</v>
      </c>
      <c r="F28" s="37">
        <v>1243.9999999999998</v>
      </c>
      <c r="G28" s="34">
        <v>0</v>
      </c>
      <c r="H28" s="37">
        <v>35</v>
      </c>
      <c r="I28" s="34">
        <v>0</v>
      </c>
      <c r="J28" s="34">
        <v>0</v>
      </c>
      <c r="K28" s="34">
        <v>0</v>
      </c>
      <c r="L28" s="37">
        <v>6905.9999999999991</v>
      </c>
      <c r="M28" s="34">
        <v>0</v>
      </c>
      <c r="N28" s="34">
        <v>0</v>
      </c>
      <c r="O28" s="34">
        <v>0</v>
      </c>
      <c r="P28" s="37">
        <v>2384</v>
      </c>
      <c r="Q28" s="34">
        <v>0</v>
      </c>
      <c r="R28" s="184">
        <v>8118.9999999999991</v>
      </c>
      <c r="S28" s="34">
        <v>0</v>
      </c>
      <c r="T28" s="184">
        <v>0</v>
      </c>
      <c r="U28" s="208">
        <v>0</v>
      </c>
      <c r="V28" s="189">
        <f>SUM(B28,D28,F28,H28,J28,L28,N28,P28,R28)</f>
        <v>19160.999999999996</v>
      </c>
      <c r="W28" s="188">
        <f>SUM(C28,E28,G28,I28,K28,M28,O28,Q28,S28)</f>
        <v>0</v>
      </c>
      <c r="X28" s="189">
        <f>SUM(B28,F28,L28,R28)</f>
        <v>16698.999999999996</v>
      </c>
      <c r="Y28" s="188">
        <f>SUM(C28,G28,M28,S28)</f>
        <v>0</v>
      </c>
    </row>
    <row r="29" spans="1:25" ht="12" customHeight="1" thickBot="1" x14ac:dyDescent="0.25">
      <c r="A29" s="95" t="s">
        <v>19</v>
      </c>
      <c r="B29" s="28">
        <f>SUM(B27:B28)</f>
        <v>56506.999999999993</v>
      </c>
      <c r="C29" s="28">
        <f t="shared" ref="C29:S29" si="3">SUM(C27:C28)</f>
        <v>64551.999999999985</v>
      </c>
      <c r="D29" s="28">
        <f>SUM(D27:D28)</f>
        <v>396</v>
      </c>
      <c r="E29" s="28">
        <f t="shared" si="3"/>
        <v>133</v>
      </c>
      <c r="F29" s="28">
        <f t="shared" si="3"/>
        <v>150225</v>
      </c>
      <c r="G29" s="28">
        <f t="shared" si="3"/>
        <v>137508.00000000003</v>
      </c>
      <c r="H29" s="28">
        <f t="shared" si="3"/>
        <v>2392</v>
      </c>
      <c r="I29" s="28">
        <f t="shared" si="3"/>
        <v>1825.0000000000002</v>
      </c>
      <c r="J29" s="28">
        <f t="shared" si="3"/>
        <v>4812</v>
      </c>
      <c r="K29" s="28">
        <f t="shared" si="3"/>
        <v>171</v>
      </c>
      <c r="L29" s="28">
        <f t="shared" si="3"/>
        <v>98478.000000000015</v>
      </c>
      <c r="M29" s="28">
        <f t="shared" si="3"/>
        <v>100540.99999999999</v>
      </c>
      <c r="N29" s="28">
        <f t="shared" si="3"/>
        <v>0</v>
      </c>
      <c r="O29" s="28">
        <f t="shared" si="3"/>
        <v>372</v>
      </c>
      <c r="P29" s="28">
        <f t="shared" si="3"/>
        <v>21996</v>
      </c>
      <c r="Q29" s="28">
        <f t="shared" si="3"/>
        <v>4145</v>
      </c>
      <c r="R29" s="28">
        <f>SUM(R27:R28)</f>
        <v>52895.000000000007</v>
      </c>
      <c r="S29" s="191">
        <f t="shared" si="3"/>
        <v>64166.999999999993</v>
      </c>
      <c r="T29" s="191">
        <f>SUM(T27:T28)</f>
        <v>0</v>
      </c>
      <c r="U29" s="192">
        <f>SUM(U27:U28)</f>
        <v>0</v>
      </c>
      <c r="V29" s="96">
        <f>SUM(B29,D29,F29,H29,J29,L29,N29,P29,R29)</f>
        <v>387701</v>
      </c>
      <c r="W29" s="193">
        <f>SUM(C29,E29,G29,I29,K29,M29,O29,Q29,S29)</f>
        <v>373414</v>
      </c>
      <c r="X29" s="96">
        <f>SUM(B29,F29,L29,R29)</f>
        <v>358105</v>
      </c>
      <c r="Y29" s="193">
        <f>SUM(C29,G29,M29,S29)</f>
        <v>366768</v>
      </c>
    </row>
    <row r="30" spans="1:25" ht="12" customHeight="1" x14ac:dyDescent="0.2">
      <c r="A30" s="246" t="s">
        <v>414</v>
      </c>
      <c r="B30" s="232"/>
      <c r="C30" s="232"/>
      <c r="D30" s="232"/>
      <c r="E30" s="232"/>
      <c r="F30" s="232"/>
      <c r="G30" s="232"/>
      <c r="H30" s="232"/>
      <c r="I30" s="232"/>
      <c r="J30" s="232"/>
      <c r="K30" s="232"/>
      <c r="L30" s="232"/>
      <c r="M30" s="232"/>
      <c r="N30" s="232"/>
      <c r="O30" s="232"/>
      <c r="P30" s="232"/>
      <c r="Q30" s="232"/>
      <c r="R30" s="19"/>
      <c r="S30" s="19"/>
      <c r="T30" s="19"/>
      <c r="U30" s="19"/>
      <c r="V30" s="179"/>
      <c r="W30" s="179"/>
      <c r="X30" s="179"/>
      <c r="Y30" s="19"/>
    </row>
    <row r="31" spans="1:25" ht="12" customHeight="1" x14ac:dyDescent="0.2">
      <c r="A31" s="77" t="s">
        <v>329</v>
      </c>
      <c r="D31" s="100"/>
    </row>
    <row r="32" spans="1:25" ht="12" customHeight="1" x14ac:dyDescent="0.2">
      <c r="B32" s="113"/>
      <c r="C32" s="114"/>
      <c r="D32" s="113"/>
      <c r="E32" s="114"/>
      <c r="F32" s="113"/>
      <c r="G32" s="114"/>
      <c r="H32" s="113"/>
      <c r="I32" s="114"/>
      <c r="J32" s="114"/>
      <c r="K32" s="114"/>
      <c r="L32" s="113"/>
      <c r="M32" s="114"/>
      <c r="N32" s="114"/>
      <c r="O32" s="114"/>
      <c r="P32" s="113"/>
      <c r="Q32" s="114"/>
      <c r="R32" s="113"/>
      <c r="S32" s="113"/>
      <c r="T32" s="113"/>
      <c r="U32" s="113"/>
    </row>
    <row r="33" spans="1:25" ht="25.5" customHeight="1" thickBot="1" x14ac:dyDescent="0.35">
      <c r="A33" s="53" t="s">
        <v>333</v>
      </c>
    </row>
    <row r="34" spans="1:25" ht="3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5"/>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124" t="s">
        <v>10</v>
      </c>
      <c r="V35" s="57" t="s">
        <v>9</v>
      </c>
      <c r="W35" s="124" t="s">
        <v>10</v>
      </c>
      <c r="X35" s="57" t="s">
        <v>9</v>
      </c>
      <c r="Y35" s="56" t="s">
        <v>10</v>
      </c>
    </row>
    <row r="36" spans="1:25" ht="12" customHeight="1" x14ac:dyDescent="0.2">
      <c r="A36" s="92">
        <v>1</v>
      </c>
      <c r="B36" s="34">
        <v>4828.0000000000018</v>
      </c>
      <c r="C36" s="34">
        <v>3700</v>
      </c>
      <c r="D36" s="34">
        <v>13</v>
      </c>
      <c r="E36" s="34">
        <v>0</v>
      </c>
      <c r="F36" s="34">
        <v>9812.0000000000036</v>
      </c>
      <c r="G36" s="34">
        <v>7805.0000000000009</v>
      </c>
      <c r="H36" s="34">
        <v>130</v>
      </c>
      <c r="I36" s="34">
        <v>77</v>
      </c>
      <c r="J36" s="34">
        <v>666.99999999999989</v>
      </c>
      <c r="K36" s="34">
        <v>0</v>
      </c>
      <c r="L36" s="34">
        <v>8481.9999999999927</v>
      </c>
      <c r="M36" s="34">
        <v>7202.9999999999991</v>
      </c>
      <c r="N36" s="34">
        <v>0</v>
      </c>
      <c r="O36" s="34">
        <v>159</v>
      </c>
      <c r="P36" s="34">
        <v>2269.0000000000005</v>
      </c>
      <c r="Q36" s="34">
        <v>407</v>
      </c>
      <c r="R36" s="34">
        <v>5548</v>
      </c>
      <c r="S36" s="34">
        <v>16949.999999999996</v>
      </c>
      <c r="T36" s="204"/>
      <c r="U36" s="207"/>
      <c r="V36" s="102">
        <f t="shared" ref="V36:W50" si="4">+B36+D36+F36+H36+J36+L36+N36+P36+R36</f>
        <v>31749</v>
      </c>
      <c r="W36" s="115">
        <f t="shared" si="4"/>
        <v>36301</v>
      </c>
      <c r="X36" s="102">
        <f t="shared" ref="X36:Y50" si="5">+B36+F36+L36+R36</f>
        <v>28670</v>
      </c>
      <c r="Y36" s="103">
        <f t="shared" si="5"/>
        <v>35658</v>
      </c>
    </row>
    <row r="37" spans="1:25" ht="12" customHeight="1" x14ac:dyDescent="0.2">
      <c r="A37" s="92">
        <v>2</v>
      </c>
      <c r="B37" s="34">
        <v>1226</v>
      </c>
      <c r="C37" s="34">
        <v>3767.9999999999977</v>
      </c>
      <c r="D37" s="34">
        <v>0</v>
      </c>
      <c r="E37" s="34">
        <v>0</v>
      </c>
      <c r="F37" s="34">
        <v>3392.0000000000005</v>
      </c>
      <c r="G37" s="34">
        <v>6863.0000000000064</v>
      </c>
      <c r="H37" s="34">
        <v>63.000000000000007</v>
      </c>
      <c r="I37" s="34">
        <v>99</v>
      </c>
      <c r="J37" s="34">
        <v>73</v>
      </c>
      <c r="K37" s="34">
        <v>0</v>
      </c>
      <c r="L37" s="34">
        <v>2924.9999999999995</v>
      </c>
      <c r="M37" s="34">
        <v>3988.0000000000009</v>
      </c>
      <c r="N37" s="34">
        <v>0</v>
      </c>
      <c r="O37" s="34">
        <v>0</v>
      </c>
      <c r="P37" s="34">
        <v>868.00000000000011</v>
      </c>
      <c r="Q37" s="34">
        <v>338</v>
      </c>
      <c r="R37" s="34">
        <v>2547</v>
      </c>
      <c r="S37" s="34">
        <v>4954</v>
      </c>
      <c r="T37" s="204"/>
      <c r="U37" s="207"/>
      <c r="V37" s="102">
        <f t="shared" si="4"/>
        <v>11094</v>
      </c>
      <c r="W37" s="115">
        <f t="shared" si="4"/>
        <v>20010.000000000004</v>
      </c>
      <c r="X37" s="102">
        <f t="shared" si="5"/>
        <v>10090</v>
      </c>
      <c r="Y37" s="103">
        <f t="shared" si="5"/>
        <v>19573.000000000004</v>
      </c>
    </row>
    <row r="38" spans="1:25" ht="12" customHeight="1" x14ac:dyDescent="0.2">
      <c r="A38" s="93">
        <v>3</v>
      </c>
      <c r="B38" s="35">
        <v>3063</v>
      </c>
      <c r="C38" s="35">
        <v>3752.9999999999968</v>
      </c>
      <c r="D38" s="35">
        <v>30</v>
      </c>
      <c r="E38" s="35">
        <v>55</v>
      </c>
      <c r="F38" s="35">
        <v>9674</v>
      </c>
      <c r="G38" s="35">
        <v>8490.9999999999964</v>
      </c>
      <c r="H38" s="35">
        <v>71</v>
      </c>
      <c r="I38" s="35">
        <v>184.99999999999997</v>
      </c>
      <c r="J38" s="35">
        <v>299</v>
      </c>
      <c r="K38" s="35">
        <v>0</v>
      </c>
      <c r="L38" s="35">
        <v>8490.0000000000036</v>
      </c>
      <c r="M38" s="35">
        <v>6068.9999999999991</v>
      </c>
      <c r="N38" s="35">
        <v>0</v>
      </c>
      <c r="O38" s="35">
        <v>71</v>
      </c>
      <c r="P38" s="35">
        <v>2007.9999999999991</v>
      </c>
      <c r="Q38" s="35">
        <v>1015</v>
      </c>
      <c r="R38" s="35">
        <v>11746.000000000005</v>
      </c>
      <c r="S38" s="35">
        <v>15025.999999999996</v>
      </c>
      <c r="T38" s="184"/>
      <c r="U38" s="208"/>
      <c r="V38" s="104">
        <f t="shared" si="4"/>
        <v>35381.000000000007</v>
      </c>
      <c r="W38" s="116">
        <f t="shared" si="4"/>
        <v>34664.999999999985</v>
      </c>
      <c r="X38" s="104">
        <f t="shared" si="5"/>
        <v>32973.000000000007</v>
      </c>
      <c r="Y38" s="105">
        <f t="shared" si="5"/>
        <v>33338.999999999985</v>
      </c>
    </row>
    <row r="39" spans="1:25" ht="12" customHeight="1" x14ac:dyDescent="0.2">
      <c r="A39" s="94">
        <v>4</v>
      </c>
      <c r="B39" s="36">
        <v>7633.99999999999</v>
      </c>
      <c r="C39" s="36">
        <v>3263.0000000000009</v>
      </c>
      <c r="D39" s="36">
        <v>27</v>
      </c>
      <c r="E39" s="36">
        <v>3</v>
      </c>
      <c r="F39" s="36">
        <v>19422.000000000011</v>
      </c>
      <c r="G39" s="36">
        <v>8047.0000000000009</v>
      </c>
      <c r="H39" s="36">
        <v>335</v>
      </c>
      <c r="I39" s="36">
        <v>37</v>
      </c>
      <c r="J39" s="36">
        <v>691.99999999999989</v>
      </c>
      <c r="K39" s="34">
        <v>25</v>
      </c>
      <c r="L39" s="36">
        <v>10328.999999999998</v>
      </c>
      <c r="M39" s="36">
        <v>5034.9999999999991</v>
      </c>
      <c r="N39" s="34">
        <v>0</v>
      </c>
      <c r="O39" s="34">
        <v>0</v>
      </c>
      <c r="P39" s="36">
        <v>2905.0000000000005</v>
      </c>
      <c r="Q39" s="36">
        <v>473.00000000000006</v>
      </c>
      <c r="R39" s="36">
        <v>2037.9999999999998</v>
      </c>
      <c r="S39" s="36">
        <v>344</v>
      </c>
      <c r="T39" s="206"/>
      <c r="U39" s="210"/>
      <c r="V39" s="102">
        <f t="shared" si="4"/>
        <v>43382</v>
      </c>
      <c r="W39" s="115">
        <f t="shared" si="4"/>
        <v>17227</v>
      </c>
      <c r="X39" s="102">
        <f t="shared" si="5"/>
        <v>39423</v>
      </c>
      <c r="Y39" s="103">
        <f t="shared" si="5"/>
        <v>16689</v>
      </c>
    </row>
    <row r="40" spans="1:25" ht="12" customHeight="1" x14ac:dyDescent="0.2">
      <c r="A40" s="92">
        <v>5</v>
      </c>
      <c r="B40" s="34">
        <v>2894.9999999999995</v>
      </c>
      <c r="C40" s="34">
        <v>3180.9999999999986</v>
      </c>
      <c r="D40" s="34">
        <v>0</v>
      </c>
      <c r="E40" s="34">
        <v>22</v>
      </c>
      <c r="F40" s="34">
        <v>6352</v>
      </c>
      <c r="G40" s="34">
        <v>7490.9999999999973</v>
      </c>
      <c r="H40" s="34">
        <v>0</v>
      </c>
      <c r="I40" s="34">
        <v>368.00000000000011</v>
      </c>
      <c r="J40" s="34">
        <v>241.00000000000006</v>
      </c>
      <c r="K40" s="34">
        <v>0</v>
      </c>
      <c r="L40" s="34">
        <v>4591.9999999999982</v>
      </c>
      <c r="M40" s="34">
        <v>8085</v>
      </c>
      <c r="N40" s="34">
        <v>0</v>
      </c>
      <c r="O40" s="34">
        <v>27</v>
      </c>
      <c r="P40" s="34">
        <v>1518.0000000000002</v>
      </c>
      <c r="Q40" s="34">
        <v>175</v>
      </c>
      <c r="R40" s="34">
        <v>1635</v>
      </c>
      <c r="S40" s="34">
        <v>5924.0000000000018</v>
      </c>
      <c r="T40" s="204"/>
      <c r="U40" s="207"/>
      <c r="V40" s="102">
        <f t="shared" si="4"/>
        <v>17233</v>
      </c>
      <c r="W40" s="115">
        <f t="shared" si="4"/>
        <v>25273</v>
      </c>
      <c r="X40" s="102">
        <f t="shared" si="5"/>
        <v>15473.999999999998</v>
      </c>
      <c r="Y40" s="103">
        <f t="shared" si="5"/>
        <v>24681</v>
      </c>
    </row>
    <row r="41" spans="1:25" ht="12" customHeight="1" x14ac:dyDescent="0.2">
      <c r="A41" s="93">
        <v>6</v>
      </c>
      <c r="B41" s="35">
        <v>2745.0000000000005</v>
      </c>
      <c r="C41" s="35">
        <v>4044.0000000000027</v>
      </c>
      <c r="D41" s="35">
        <v>35</v>
      </c>
      <c r="E41" s="35">
        <v>14</v>
      </c>
      <c r="F41" s="35">
        <v>6637.0000000000027</v>
      </c>
      <c r="G41" s="35">
        <v>8901.9999999999891</v>
      </c>
      <c r="H41" s="35">
        <v>48</v>
      </c>
      <c r="I41" s="35">
        <v>179</v>
      </c>
      <c r="J41" s="35">
        <v>99</v>
      </c>
      <c r="K41" s="35">
        <v>0</v>
      </c>
      <c r="L41" s="35">
        <v>6544.0000000000091</v>
      </c>
      <c r="M41" s="35">
        <v>6512.9999999999991</v>
      </c>
      <c r="N41" s="35">
        <v>0</v>
      </c>
      <c r="O41" s="35">
        <v>0</v>
      </c>
      <c r="P41" s="35">
        <v>852</v>
      </c>
      <c r="Q41" s="35">
        <v>157</v>
      </c>
      <c r="R41" s="35">
        <v>4946.9999999999991</v>
      </c>
      <c r="S41" s="35">
        <v>3191.0000000000023</v>
      </c>
      <c r="T41" s="184"/>
      <c r="U41" s="208"/>
      <c r="V41" s="104">
        <f t="shared" si="4"/>
        <v>21907.000000000015</v>
      </c>
      <c r="W41" s="116">
        <f t="shared" si="4"/>
        <v>22999.999999999996</v>
      </c>
      <c r="X41" s="104">
        <f t="shared" si="5"/>
        <v>20873.000000000011</v>
      </c>
      <c r="Y41" s="105">
        <f t="shared" si="5"/>
        <v>22649.999999999996</v>
      </c>
    </row>
    <row r="42" spans="1:25" ht="12" customHeight="1" x14ac:dyDescent="0.2">
      <c r="A42" s="94">
        <v>7</v>
      </c>
      <c r="B42" s="36">
        <v>3697.9999999999986</v>
      </c>
      <c r="C42" s="36">
        <v>4089.0000000000023</v>
      </c>
      <c r="D42" s="36">
        <v>10</v>
      </c>
      <c r="E42" s="34">
        <v>0</v>
      </c>
      <c r="F42" s="36">
        <v>11245.000000000004</v>
      </c>
      <c r="G42" s="36">
        <v>9010</v>
      </c>
      <c r="H42" s="36">
        <v>158</v>
      </c>
      <c r="I42" s="36">
        <v>33</v>
      </c>
      <c r="J42" s="36">
        <v>346.00000000000011</v>
      </c>
      <c r="K42" s="36">
        <v>55</v>
      </c>
      <c r="L42" s="36">
        <v>5763.9999999999945</v>
      </c>
      <c r="M42" s="36">
        <v>5071</v>
      </c>
      <c r="N42" s="34">
        <v>0</v>
      </c>
      <c r="O42" s="34">
        <v>21</v>
      </c>
      <c r="P42" s="36">
        <v>1255.9999999999998</v>
      </c>
      <c r="Q42" s="36">
        <v>374.99999999999994</v>
      </c>
      <c r="R42" s="36">
        <v>1575</v>
      </c>
      <c r="S42" s="36">
        <v>2788.9999999999995</v>
      </c>
      <c r="T42" s="206"/>
      <c r="U42" s="210"/>
      <c r="V42" s="102">
        <f t="shared" si="4"/>
        <v>24051.999999999996</v>
      </c>
      <c r="W42" s="115">
        <f t="shared" si="4"/>
        <v>21443</v>
      </c>
      <c r="X42" s="102">
        <f t="shared" si="5"/>
        <v>22281.999999999996</v>
      </c>
      <c r="Y42" s="103">
        <f t="shared" si="5"/>
        <v>20959</v>
      </c>
    </row>
    <row r="43" spans="1:25" ht="12" customHeight="1" x14ac:dyDescent="0.2">
      <c r="A43" s="92">
        <v>8</v>
      </c>
      <c r="B43" s="34">
        <v>9113.9999999999964</v>
      </c>
      <c r="C43" s="34">
        <v>3620.9999999999991</v>
      </c>
      <c r="D43" s="34">
        <v>31</v>
      </c>
      <c r="E43" s="34">
        <v>0</v>
      </c>
      <c r="F43" s="34">
        <v>20158</v>
      </c>
      <c r="G43" s="34">
        <v>9046.0000000000073</v>
      </c>
      <c r="H43" s="34">
        <v>282.99999999999994</v>
      </c>
      <c r="I43" s="34">
        <v>0</v>
      </c>
      <c r="J43" s="34">
        <v>975.00000000000023</v>
      </c>
      <c r="K43" s="34">
        <v>32</v>
      </c>
      <c r="L43" s="34">
        <v>8785.9999999999982</v>
      </c>
      <c r="M43" s="34">
        <v>5710.9999999999991</v>
      </c>
      <c r="N43" s="34">
        <v>0</v>
      </c>
      <c r="O43" s="34">
        <v>0</v>
      </c>
      <c r="P43" s="34">
        <v>2251.9999999999995</v>
      </c>
      <c r="Q43" s="34">
        <v>286</v>
      </c>
      <c r="R43" s="34">
        <v>1893</v>
      </c>
      <c r="S43" s="34">
        <v>1264</v>
      </c>
      <c r="T43" s="204"/>
      <c r="U43" s="207"/>
      <c r="V43" s="102">
        <f t="shared" si="4"/>
        <v>43491.999999999993</v>
      </c>
      <c r="W43" s="115">
        <f t="shared" si="4"/>
        <v>19960.000000000007</v>
      </c>
      <c r="X43" s="102">
        <f t="shared" si="5"/>
        <v>39950.999999999993</v>
      </c>
      <c r="Y43" s="103">
        <f t="shared" si="5"/>
        <v>19642.000000000007</v>
      </c>
    </row>
    <row r="44" spans="1:25" ht="12" customHeight="1" x14ac:dyDescent="0.2">
      <c r="A44" s="93">
        <v>9</v>
      </c>
      <c r="B44" s="35">
        <v>2979.0000000000005</v>
      </c>
      <c r="C44" s="35">
        <v>4277</v>
      </c>
      <c r="D44" s="35">
        <v>0</v>
      </c>
      <c r="E44" s="35">
        <v>0</v>
      </c>
      <c r="F44" s="35">
        <v>12088.999999999987</v>
      </c>
      <c r="G44" s="35">
        <v>9795</v>
      </c>
      <c r="H44" s="35">
        <v>0</v>
      </c>
      <c r="I44" s="35">
        <v>0</v>
      </c>
      <c r="J44" s="35">
        <v>253.00000000000003</v>
      </c>
      <c r="K44" s="35">
        <v>0</v>
      </c>
      <c r="L44" s="35">
        <v>7020.0000000000018</v>
      </c>
      <c r="M44" s="35">
        <v>8011.9999999999991</v>
      </c>
      <c r="N44" s="35">
        <v>0</v>
      </c>
      <c r="O44" s="35">
        <v>0</v>
      </c>
      <c r="P44" s="35">
        <v>987</v>
      </c>
      <c r="Q44" s="35">
        <v>146</v>
      </c>
      <c r="R44" s="35">
        <v>444</v>
      </c>
      <c r="S44" s="35">
        <v>1557</v>
      </c>
      <c r="T44" s="184"/>
      <c r="U44" s="208"/>
      <c r="V44" s="104">
        <f t="shared" si="4"/>
        <v>23771.999999999989</v>
      </c>
      <c r="W44" s="116">
        <f t="shared" si="4"/>
        <v>23787</v>
      </c>
      <c r="X44" s="104">
        <f t="shared" si="5"/>
        <v>22531.999999999989</v>
      </c>
      <c r="Y44" s="105">
        <f t="shared" si="5"/>
        <v>23641</v>
      </c>
    </row>
    <row r="45" spans="1:25" ht="12" customHeight="1" x14ac:dyDescent="0.2">
      <c r="A45" s="94">
        <v>10</v>
      </c>
      <c r="B45" s="36">
        <v>3456.0000000000014</v>
      </c>
      <c r="C45" s="36">
        <v>3262.0000000000005</v>
      </c>
      <c r="D45" s="36">
        <v>140.99999999999997</v>
      </c>
      <c r="E45" s="34">
        <v>0</v>
      </c>
      <c r="F45" s="36">
        <v>10222.000000000005</v>
      </c>
      <c r="G45" s="36">
        <v>7516.9999999999982</v>
      </c>
      <c r="H45" s="36">
        <v>371.00000000000006</v>
      </c>
      <c r="I45" s="34">
        <v>0</v>
      </c>
      <c r="J45" s="36">
        <v>117.99999999999997</v>
      </c>
      <c r="K45" s="34">
        <v>0</v>
      </c>
      <c r="L45" s="36">
        <v>6347.9999999999982</v>
      </c>
      <c r="M45" s="36">
        <v>6210.0000000000009</v>
      </c>
      <c r="N45" s="34">
        <v>0</v>
      </c>
      <c r="O45" s="34">
        <v>0</v>
      </c>
      <c r="P45" s="36">
        <v>1369</v>
      </c>
      <c r="Q45" s="36">
        <v>148</v>
      </c>
      <c r="R45" s="36">
        <v>659</v>
      </c>
      <c r="S45" s="36">
        <v>1596</v>
      </c>
      <c r="T45" s="206"/>
      <c r="U45" s="210"/>
      <c r="V45" s="102">
        <f t="shared" si="4"/>
        <v>22684.000000000007</v>
      </c>
      <c r="W45" s="115">
        <f t="shared" si="4"/>
        <v>18733</v>
      </c>
      <c r="X45" s="102">
        <f t="shared" si="5"/>
        <v>20685.000000000007</v>
      </c>
      <c r="Y45" s="103">
        <f t="shared" si="5"/>
        <v>18585</v>
      </c>
    </row>
    <row r="46" spans="1:25" ht="12" customHeight="1" x14ac:dyDescent="0.2">
      <c r="A46" s="92">
        <v>11</v>
      </c>
      <c r="B46" s="34">
        <v>2782</v>
      </c>
      <c r="C46" s="34">
        <v>4776.0000000000027</v>
      </c>
      <c r="D46" s="34">
        <v>27.999999999999996</v>
      </c>
      <c r="E46" s="34">
        <v>0</v>
      </c>
      <c r="F46" s="34">
        <v>9828.0000000000073</v>
      </c>
      <c r="G46" s="34">
        <v>10262</v>
      </c>
      <c r="H46" s="34">
        <v>292</v>
      </c>
      <c r="I46" s="34">
        <v>36</v>
      </c>
      <c r="J46" s="34">
        <v>664</v>
      </c>
      <c r="K46" s="34">
        <v>15</v>
      </c>
      <c r="L46" s="34">
        <v>4341.0000000000009</v>
      </c>
      <c r="M46" s="34">
        <v>7073.9999999999964</v>
      </c>
      <c r="N46" s="34">
        <v>0</v>
      </c>
      <c r="O46" s="34">
        <v>0</v>
      </c>
      <c r="P46" s="34">
        <v>1082</v>
      </c>
      <c r="Q46" s="34">
        <v>68</v>
      </c>
      <c r="R46" s="34">
        <v>842</v>
      </c>
      <c r="S46" s="34">
        <v>143</v>
      </c>
      <c r="T46" s="204"/>
      <c r="U46" s="207"/>
      <c r="V46" s="102">
        <f t="shared" si="4"/>
        <v>19859.000000000007</v>
      </c>
      <c r="W46" s="115">
        <f t="shared" si="4"/>
        <v>22374</v>
      </c>
      <c r="X46" s="102">
        <f t="shared" si="5"/>
        <v>17793.000000000007</v>
      </c>
      <c r="Y46" s="103">
        <f t="shared" si="5"/>
        <v>22255</v>
      </c>
    </row>
    <row r="47" spans="1:25" ht="12" customHeight="1" x14ac:dyDescent="0.2">
      <c r="A47" s="93">
        <v>12</v>
      </c>
      <c r="B47" s="35">
        <v>3782.9999999999982</v>
      </c>
      <c r="C47" s="35">
        <v>5357.0000000000027</v>
      </c>
      <c r="D47" s="35">
        <v>18</v>
      </c>
      <c r="E47" s="35">
        <v>0</v>
      </c>
      <c r="F47" s="35">
        <v>9152.9999999999945</v>
      </c>
      <c r="G47" s="35">
        <v>10145</v>
      </c>
      <c r="H47" s="35">
        <v>104.00000000000003</v>
      </c>
      <c r="I47" s="35">
        <v>300.99999999999994</v>
      </c>
      <c r="J47" s="35">
        <v>97</v>
      </c>
      <c r="K47" s="35">
        <v>0</v>
      </c>
      <c r="L47" s="35">
        <v>4264.0000000000036</v>
      </c>
      <c r="M47" s="35">
        <v>7396.9999999999955</v>
      </c>
      <c r="N47" s="35">
        <v>0</v>
      </c>
      <c r="O47" s="35">
        <v>44.999999999999993</v>
      </c>
      <c r="P47" s="35">
        <v>489</v>
      </c>
      <c r="Q47" s="35">
        <v>323</v>
      </c>
      <c r="R47" s="35">
        <v>943.00000000000011</v>
      </c>
      <c r="S47" s="35">
        <v>951</v>
      </c>
      <c r="T47" s="184"/>
      <c r="U47" s="208"/>
      <c r="V47" s="104">
        <f t="shared" si="4"/>
        <v>18850.999999999996</v>
      </c>
      <c r="W47" s="116">
        <f t="shared" si="4"/>
        <v>24519</v>
      </c>
      <c r="X47" s="104">
        <f t="shared" si="5"/>
        <v>18142.999999999996</v>
      </c>
      <c r="Y47" s="105">
        <f t="shared" si="5"/>
        <v>23850</v>
      </c>
    </row>
    <row r="48" spans="1:25" ht="12" customHeight="1" x14ac:dyDescent="0.2">
      <c r="A48" s="94">
        <v>13</v>
      </c>
      <c r="B48" s="36">
        <v>2520.0000000000009</v>
      </c>
      <c r="C48" s="36">
        <v>8279.9999999999964</v>
      </c>
      <c r="D48" s="34">
        <v>0</v>
      </c>
      <c r="E48" s="34">
        <v>5</v>
      </c>
      <c r="F48" s="36">
        <v>6417.0000000000009</v>
      </c>
      <c r="G48" s="36">
        <v>17072.999999999993</v>
      </c>
      <c r="H48" s="36">
        <v>90.999999999999972</v>
      </c>
      <c r="I48" s="36">
        <v>75</v>
      </c>
      <c r="J48" s="36">
        <v>67</v>
      </c>
      <c r="K48" s="36">
        <v>20</v>
      </c>
      <c r="L48" s="36">
        <v>6282.0000000000009</v>
      </c>
      <c r="M48" s="36">
        <v>13834</v>
      </c>
      <c r="N48" s="34">
        <v>0</v>
      </c>
      <c r="O48" s="34">
        <v>0</v>
      </c>
      <c r="P48" s="36">
        <v>725.00000000000011</v>
      </c>
      <c r="Q48" s="36">
        <v>76</v>
      </c>
      <c r="R48" s="36">
        <v>3570</v>
      </c>
      <c r="S48" s="36">
        <v>4429</v>
      </c>
      <c r="T48" s="206"/>
      <c r="U48" s="210"/>
      <c r="V48" s="102">
        <f t="shared" si="4"/>
        <v>19672.000000000004</v>
      </c>
      <c r="W48" s="115">
        <f t="shared" si="4"/>
        <v>43791.999999999985</v>
      </c>
      <c r="X48" s="102">
        <f t="shared" si="5"/>
        <v>18789.000000000004</v>
      </c>
      <c r="Y48" s="103">
        <f t="shared" si="5"/>
        <v>43615.999999999985</v>
      </c>
    </row>
    <row r="49" spans="1:25" ht="12" customHeight="1" x14ac:dyDescent="0.2">
      <c r="A49" s="92">
        <v>14</v>
      </c>
      <c r="B49" s="34">
        <v>3141</v>
      </c>
      <c r="C49" s="34">
        <v>5921.9999999999945</v>
      </c>
      <c r="D49" s="34">
        <v>20</v>
      </c>
      <c r="E49" s="34">
        <v>28.999999999999996</v>
      </c>
      <c r="F49" s="34">
        <v>7136.9999999999918</v>
      </c>
      <c r="G49" s="34">
        <v>10936.000000000002</v>
      </c>
      <c r="H49" s="34">
        <v>360.99999999999994</v>
      </c>
      <c r="I49" s="34">
        <v>153.99999999999997</v>
      </c>
      <c r="J49" s="34">
        <v>89</v>
      </c>
      <c r="K49" s="34">
        <v>24</v>
      </c>
      <c r="L49" s="34">
        <v>3981.9999999999991</v>
      </c>
      <c r="M49" s="34">
        <v>6434.0000000000009</v>
      </c>
      <c r="N49" s="34">
        <v>0</v>
      </c>
      <c r="O49" s="34">
        <v>0</v>
      </c>
      <c r="P49" s="34">
        <v>519</v>
      </c>
      <c r="Q49" s="34">
        <v>70</v>
      </c>
      <c r="R49" s="34">
        <v>5706</v>
      </c>
      <c r="S49" s="34">
        <v>3207</v>
      </c>
      <c r="T49" s="204"/>
      <c r="U49" s="207"/>
      <c r="V49" s="102">
        <f t="shared" si="4"/>
        <v>20954.999999999993</v>
      </c>
      <c r="W49" s="115">
        <f t="shared" si="4"/>
        <v>26775.999999999996</v>
      </c>
      <c r="X49" s="102">
        <f t="shared" si="5"/>
        <v>19965.999999999993</v>
      </c>
      <c r="Y49" s="103">
        <f t="shared" si="5"/>
        <v>26498.999999999996</v>
      </c>
    </row>
    <row r="50" spans="1:25" ht="12" customHeight="1" x14ac:dyDescent="0.2">
      <c r="A50" s="93">
        <v>15</v>
      </c>
      <c r="B50" s="35">
        <v>2212.9999999999986</v>
      </c>
      <c r="C50" s="35">
        <v>3259.0000000000018</v>
      </c>
      <c r="D50" s="35">
        <v>0</v>
      </c>
      <c r="E50" s="35">
        <v>5</v>
      </c>
      <c r="F50" s="35">
        <v>7442.9999999999973</v>
      </c>
      <c r="G50" s="35">
        <v>6124.9999999999973</v>
      </c>
      <c r="H50" s="35">
        <v>50</v>
      </c>
      <c r="I50" s="35">
        <v>280.99999999999994</v>
      </c>
      <c r="J50" s="35">
        <v>132</v>
      </c>
      <c r="K50" s="35">
        <v>0</v>
      </c>
      <c r="L50" s="35">
        <v>3423</v>
      </c>
      <c r="M50" s="35">
        <v>3904.9999999999995</v>
      </c>
      <c r="N50" s="35">
        <v>0</v>
      </c>
      <c r="O50" s="35">
        <v>49</v>
      </c>
      <c r="P50" s="35">
        <v>513</v>
      </c>
      <c r="Q50" s="35">
        <v>88</v>
      </c>
      <c r="R50" s="35">
        <v>683</v>
      </c>
      <c r="S50" s="35">
        <v>1841.9999999999995</v>
      </c>
      <c r="T50" s="184"/>
      <c r="U50" s="208"/>
      <c r="V50" s="102">
        <f t="shared" si="4"/>
        <v>14456.999999999996</v>
      </c>
      <c r="W50" s="115">
        <f t="shared" si="4"/>
        <v>15554</v>
      </c>
      <c r="X50" s="102">
        <f t="shared" si="5"/>
        <v>13761.999999999996</v>
      </c>
      <c r="Y50" s="103">
        <f t="shared" si="5"/>
        <v>15131</v>
      </c>
    </row>
    <row r="51" spans="1:25" ht="12" customHeight="1" thickBot="1" x14ac:dyDescent="0.25">
      <c r="A51" s="95" t="s">
        <v>17</v>
      </c>
      <c r="B51" s="28">
        <f>SUM(B36:B50)</f>
        <v>56076.999999999985</v>
      </c>
      <c r="C51" s="28">
        <f t="shared" ref="C51:S51" si="6">SUM(C36:C50)</f>
        <v>64551.999999999993</v>
      </c>
      <c r="D51" s="28">
        <f t="shared" si="6"/>
        <v>353</v>
      </c>
      <c r="E51" s="28">
        <f t="shared" si="6"/>
        <v>133</v>
      </c>
      <c r="F51" s="28">
        <f t="shared" si="6"/>
        <v>148981</v>
      </c>
      <c r="G51" s="28">
        <f t="shared" si="6"/>
        <v>137508</v>
      </c>
      <c r="H51" s="28">
        <f t="shared" si="6"/>
        <v>2357</v>
      </c>
      <c r="I51" s="28">
        <f t="shared" si="6"/>
        <v>1825</v>
      </c>
      <c r="J51" s="28">
        <f t="shared" si="6"/>
        <v>4812</v>
      </c>
      <c r="K51" s="28">
        <f t="shared" si="6"/>
        <v>171</v>
      </c>
      <c r="L51" s="28">
        <f>SUM(L36:L50)</f>
        <v>91571.999999999985</v>
      </c>
      <c r="M51" s="28">
        <f>SUM(M36:M50)</f>
        <v>100541</v>
      </c>
      <c r="N51" s="28">
        <f>SUM(N36:N50)</f>
        <v>0</v>
      </c>
      <c r="O51" s="28">
        <f t="shared" si="6"/>
        <v>372</v>
      </c>
      <c r="P51" s="28">
        <f t="shared" si="6"/>
        <v>19612</v>
      </c>
      <c r="Q51" s="28">
        <f t="shared" si="6"/>
        <v>4145</v>
      </c>
      <c r="R51" s="28">
        <f t="shared" si="6"/>
        <v>44776.000000000007</v>
      </c>
      <c r="S51" s="28">
        <f t="shared" si="6"/>
        <v>64166.999999999993</v>
      </c>
      <c r="T51" s="191"/>
      <c r="U51" s="192"/>
      <c r="V51" s="96">
        <f>SUM(V31:V50)</f>
        <v>368540</v>
      </c>
      <c r="W51" s="29">
        <f>SUM(W31:W50)</f>
        <v>373414</v>
      </c>
      <c r="X51" s="96">
        <f>SUM(X31:X50)</f>
        <v>341406</v>
      </c>
      <c r="Y51" s="29">
        <f>SUM(Y31:Y50)</f>
        <v>366768</v>
      </c>
    </row>
    <row r="52" spans="1:25" ht="12" customHeight="1" x14ac:dyDescent="0.2">
      <c r="A52" s="97" t="s">
        <v>18</v>
      </c>
      <c r="B52" s="37">
        <v>430</v>
      </c>
      <c r="C52" s="34">
        <v>0</v>
      </c>
      <c r="D52" s="34">
        <v>43</v>
      </c>
      <c r="E52" s="34">
        <v>0</v>
      </c>
      <c r="F52" s="34">
        <v>1243.9999999999998</v>
      </c>
      <c r="G52" s="34">
        <v>0</v>
      </c>
      <c r="H52" s="34">
        <v>35</v>
      </c>
      <c r="I52" s="34">
        <v>0</v>
      </c>
      <c r="J52" s="34">
        <v>0</v>
      </c>
      <c r="K52" s="34">
        <v>0</v>
      </c>
      <c r="L52" s="34">
        <v>6905.9999999999991</v>
      </c>
      <c r="M52" s="34">
        <v>0</v>
      </c>
      <c r="N52" s="34">
        <v>0</v>
      </c>
      <c r="O52" s="34">
        <v>0</v>
      </c>
      <c r="P52" s="34">
        <v>2384</v>
      </c>
      <c r="Q52" s="34">
        <v>0</v>
      </c>
      <c r="R52" s="34">
        <v>8118.9999999999991</v>
      </c>
      <c r="S52" s="34">
        <v>0</v>
      </c>
      <c r="T52" s="184">
        <v>0</v>
      </c>
      <c r="U52" s="208">
        <v>0</v>
      </c>
      <c r="V52" s="189">
        <f>SUM(B52,D52,F52,H52,J52,L52,N52,P52,R52)</f>
        <v>19160.999999999996</v>
      </c>
      <c r="W52" s="188">
        <f>SUM(C52,E52,G52,I52,K52,M52,O52,Q52,S52)</f>
        <v>0</v>
      </c>
      <c r="X52" s="189">
        <f>SUM(B52,F52,L52,R52)</f>
        <v>16698.999999999996</v>
      </c>
      <c r="Y52" s="188">
        <f>SUM(C52,G52,M52,S52)</f>
        <v>0</v>
      </c>
    </row>
    <row r="53" spans="1:25" ht="12" customHeight="1" thickBot="1" x14ac:dyDescent="0.25">
      <c r="A53" s="95" t="s">
        <v>19</v>
      </c>
      <c r="B53" s="28">
        <f t="shared" ref="B53:S53" si="7">SUM(B51:B52)</f>
        <v>56506.999999999985</v>
      </c>
      <c r="C53" s="28">
        <f t="shared" si="7"/>
        <v>64551.999999999993</v>
      </c>
      <c r="D53" s="28">
        <f t="shared" si="7"/>
        <v>396</v>
      </c>
      <c r="E53" s="28">
        <f t="shared" si="7"/>
        <v>133</v>
      </c>
      <c r="F53" s="28">
        <f t="shared" si="7"/>
        <v>150225</v>
      </c>
      <c r="G53" s="28">
        <f t="shared" si="7"/>
        <v>137508</v>
      </c>
      <c r="H53" s="28">
        <f t="shared" si="7"/>
        <v>2392</v>
      </c>
      <c r="I53" s="28">
        <f t="shared" si="7"/>
        <v>1825</v>
      </c>
      <c r="J53" s="28">
        <f t="shared" si="7"/>
        <v>4812</v>
      </c>
      <c r="K53" s="28">
        <f t="shared" si="7"/>
        <v>171</v>
      </c>
      <c r="L53" s="28">
        <f t="shared" si="7"/>
        <v>98477.999999999985</v>
      </c>
      <c r="M53" s="28">
        <f t="shared" si="7"/>
        <v>100541</v>
      </c>
      <c r="N53" s="28">
        <f t="shared" si="7"/>
        <v>0</v>
      </c>
      <c r="O53" s="28">
        <f t="shared" si="7"/>
        <v>372</v>
      </c>
      <c r="P53" s="28">
        <f t="shared" si="7"/>
        <v>21996</v>
      </c>
      <c r="Q53" s="28">
        <f t="shared" si="7"/>
        <v>4145</v>
      </c>
      <c r="R53" s="28">
        <f t="shared" si="7"/>
        <v>52895.000000000007</v>
      </c>
      <c r="S53" s="191">
        <f t="shared" si="7"/>
        <v>64166.999999999993</v>
      </c>
      <c r="T53" s="191"/>
      <c r="U53" s="192"/>
      <c r="V53" s="96">
        <f>SUM(B53,D53,F53,H53,J53,L53,N53,P53,R53)</f>
        <v>387701</v>
      </c>
      <c r="W53" s="193">
        <f>SUM(C53,E53,G53,I53,K53,M53,O53,Q53,S53)</f>
        <v>373414</v>
      </c>
      <c r="X53" s="96">
        <f>SUM(B53,F53,L53,R53)</f>
        <v>358105</v>
      </c>
      <c r="Y53" s="193">
        <f>SUM(C53,G53,M53,S53)</f>
        <v>366768</v>
      </c>
    </row>
    <row r="54" spans="1:25" ht="12" customHeight="1" x14ac:dyDescent="0.2">
      <c r="A54" s="246" t="s">
        <v>414</v>
      </c>
      <c r="B54" s="232"/>
      <c r="C54" s="232"/>
      <c r="D54" s="232"/>
      <c r="E54" s="232"/>
      <c r="F54" s="232"/>
      <c r="G54" s="232"/>
      <c r="H54" s="232"/>
      <c r="I54" s="232"/>
      <c r="J54" s="232"/>
      <c r="K54" s="232"/>
      <c r="L54" s="232"/>
      <c r="M54" s="232"/>
      <c r="N54" s="232"/>
      <c r="O54" s="232"/>
      <c r="P54" s="232"/>
      <c r="Q54" s="232"/>
      <c r="R54" s="19"/>
      <c r="S54" s="19"/>
      <c r="T54" s="19"/>
      <c r="U54" s="19"/>
      <c r="V54" s="19"/>
      <c r="W54" s="19"/>
      <c r="X54" s="19"/>
      <c r="Y54" s="19"/>
    </row>
    <row r="55" spans="1:25" ht="12" customHeight="1" x14ac:dyDescent="0.2">
      <c r="A55" s="77" t="s">
        <v>329</v>
      </c>
      <c r="B55" s="2"/>
      <c r="C55" s="2"/>
      <c r="D55" s="2"/>
    </row>
    <row r="56" spans="1:25" ht="12" customHeight="1" x14ac:dyDescent="0.2">
      <c r="A56" s="244"/>
      <c r="B56" s="2"/>
      <c r="C56" s="2"/>
      <c r="D56" s="2"/>
    </row>
    <row r="57" spans="1:25" ht="19.5" customHeight="1" thickBot="1" x14ac:dyDescent="0.35">
      <c r="A57" s="53" t="s">
        <v>328</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34.5"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5"/>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124" t="s">
        <v>10</v>
      </c>
      <c r="V59" s="57" t="s">
        <v>9</v>
      </c>
      <c r="W59" s="56" t="s">
        <v>10</v>
      </c>
      <c r="X59" s="57" t="s">
        <v>9</v>
      </c>
      <c r="Y59" s="56" t="s">
        <v>10</v>
      </c>
    </row>
    <row r="60" spans="1:25" ht="12" customHeight="1" x14ac:dyDescent="0.2">
      <c r="A60" s="92" t="s">
        <v>25</v>
      </c>
      <c r="B60" s="34">
        <f>+B14+B15+B19+B20+B21+B22</f>
        <v>12277.999999999998</v>
      </c>
      <c r="C60" s="34">
        <f t="shared" ref="C60:Y60" si="8">+C14+C15+C19+C20+C21+C22</f>
        <v>24198.999999999996</v>
      </c>
      <c r="D60" s="34">
        <f t="shared" si="8"/>
        <v>66</v>
      </c>
      <c r="E60" s="34">
        <f t="shared" si="8"/>
        <v>18</v>
      </c>
      <c r="F60" s="34">
        <f t="shared" si="8"/>
        <v>33432</v>
      </c>
      <c r="G60" s="34">
        <f t="shared" si="8"/>
        <v>47979.000000000007</v>
      </c>
      <c r="H60" s="34">
        <f t="shared" si="8"/>
        <v>820.99999999999989</v>
      </c>
      <c r="I60" s="34">
        <f t="shared" si="8"/>
        <v>677</v>
      </c>
      <c r="J60" s="34">
        <f t="shared" si="8"/>
        <v>1000.9999999999999</v>
      </c>
      <c r="K60" s="34">
        <f t="shared" si="8"/>
        <v>59</v>
      </c>
      <c r="L60" s="34">
        <f t="shared" si="8"/>
        <v>20144.000000000004</v>
      </c>
      <c r="M60" s="34">
        <f t="shared" si="8"/>
        <v>35392</v>
      </c>
      <c r="N60" s="34">
        <f>+N14+N15+N19+N20+N21+N22</f>
        <v>0</v>
      </c>
      <c r="O60" s="34">
        <f t="shared" si="8"/>
        <v>94</v>
      </c>
      <c r="P60" s="34">
        <f t="shared" si="8"/>
        <v>3130</v>
      </c>
      <c r="Q60" s="34">
        <f t="shared" si="8"/>
        <v>625</v>
      </c>
      <c r="R60" s="34">
        <f t="shared" si="8"/>
        <v>8503</v>
      </c>
      <c r="S60" s="34">
        <f t="shared" si="8"/>
        <v>8725</v>
      </c>
      <c r="T60" s="34">
        <f t="shared" si="8"/>
        <v>0</v>
      </c>
      <c r="U60" s="115">
        <f t="shared" si="8"/>
        <v>0</v>
      </c>
      <c r="V60" s="102">
        <f t="shared" si="8"/>
        <v>79375</v>
      </c>
      <c r="W60" s="103">
        <f t="shared" si="8"/>
        <v>117768</v>
      </c>
      <c r="X60" s="102">
        <f t="shared" si="8"/>
        <v>74357</v>
      </c>
      <c r="Y60" s="103">
        <f t="shared" si="8"/>
        <v>116295</v>
      </c>
    </row>
    <row r="61" spans="1:25" ht="12" customHeight="1" x14ac:dyDescent="0.2">
      <c r="A61" s="92" t="s">
        <v>26</v>
      </c>
      <c r="B61" s="34">
        <f>+B6+B7+B8+B11+B12+B13+B16+B17+B23</f>
        <v>22435.999999999996</v>
      </c>
      <c r="C61" s="34">
        <f t="shared" ref="C61:Y61" si="9">+C6+C7+C8+C11+C12+C13+C16+C17+C23</f>
        <v>29242.999999999989</v>
      </c>
      <c r="D61" s="34">
        <f t="shared" si="9"/>
        <v>228.99999999999997</v>
      </c>
      <c r="E61" s="34">
        <f t="shared" si="9"/>
        <v>112</v>
      </c>
      <c r="F61" s="34">
        <f t="shared" si="9"/>
        <v>63565.999999999985</v>
      </c>
      <c r="G61" s="34">
        <f t="shared" si="9"/>
        <v>63494</v>
      </c>
      <c r="H61" s="34">
        <f t="shared" si="9"/>
        <v>983.00000000000011</v>
      </c>
      <c r="I61" s="34">
        <f t="shared" si="9"/>
        <v>1034.0000000000002</v>
      </c>
      <c r="J61" s="34">
        <f t="shared" si="9"/>
        <v>1663.0000000000002</v>
      </c>
      <c r="K61" s="34">
        <f t="shared" si="9"/>
        <v>55</v>
      </c>
      <c r="L61" s="34">
        <f t="shared" si="9"/>
        <v>43107.000000000007</v>
      </c>
      <c r="M61" s="34">
        <f t="shared" si="9"/>
        <v>46924</v>
      </c>
      <c r="N61" s="34">
        <f t="shared" si="9"/>
        <v>0</v>
      </c>
      <c r="O61" s="34">
        <f t="shared" si="9"/>
        <v>119</v>
      </c>
      <c r="P61" s="34">
        <f t="shared" si="9"/>
        <v>10433</v>
      </c>
      <c r="Q61" s="34">
        <f t="shared" si="9"/>
        <v>2413</v>
      </c>
      <c r="R61" s="34">
        <f t="shared" si="9"/>
        <v>31570.000000000004</v>
      </c>
      <c r="S61" s="34">
        <f t="shared" si="9"/>
        <v>51120.999999999993</v>
      </c>
      <c r="T61" s="34">
        <f t="shared" si="9"/>
        <v>0</v>
      </c>
      <c r="U61" s="115">
        <f t="shared" si="9"/>
        <v>0</v>
      </c>
      <c r="V61" s="102">
        <f t="shared" si="9"/>
        <v>173987</v>
      </c>
      <c r="W61" s="103">
        <f t="shared" si="9"/>
        <v>194515</v>
      </c>
      <c r="X61" s="102">
        <f t="shared" si="9"/>
        <v>160679</v>
      </c>
      <c r="Y61" s="103">
        <f t="shared" si="9"/>
        <v>190782</v>
      </c>
    </row>
    <row r="62" spans="1:25" ht="12" customHeight="1" x14ac:dyDescent="0.2">
      <c r="A62" s="93" t="s">
        <v>27</v>
      </c>
      <c r="B62" s="35">
        <f t="shared" ref="B62:Y62" si="10">+B9+B10+B18+B24+B25+B26</f>
        <v>21363</v>
      </c>
      <c r="C62" s="35">
        <f t="shared" si="10"/>
        <v>11109.999999999998</v>
      </c>
      <c r="D62" s="35">
        <f t="shared" si="10"/>
        <v>58</v>
      </c>
      <c r="E62" s="35">
        <f t="shared" si="10"/>
        <v>3</v>
      </c>
      <c r="F62" s="35">
        <f t="shared" si="10"/>
        <v>51983.000000000007</v>
      </c>
      <c r="G62" s="35">
        <f t="shared" si="10"/>
        <v>26035.000000000004</v>
      </c>
      <c r="H62" s="35">
        <f t="shared" si="10"/>
        <v>553</v>
      </c>
      <c r="I62" s="35">
        <f t="shared" si="10"/>
        <v>114.00000000000001</v>
      </c>
      <c r="J62" s="35">
        <f t="shared" si="10"/>
        <v>2148</v>
      </c>
      <c r="K62" s="35">
        <f t="shared" si="10"/>
        <v>57</v>
      </c>
      <c r="L62" s="35">
        <f t="shared" si="10"/>
        <v>28321</v>
      </c>
      <c r="M62" s="35">
        <f t="shared" si="10"/>
        <v>18224.999999999996</v>
      </c>
      <c r="N62" s="35">
        <f t="shared" si="10"/>
        <v>0</v>
      </c>
      <c r="O62" s="35">
        <f t="shared" si="10"/>
        <v>159</v>
      </c>
      <c r="P62" s="35">
        <f t="shared" si="10"/>
        <v>6048.9999999999991</v>
      </c>
      <c r="Q62" s="35">
        <f t="shared" si="10"/>
        <v>1107</v>
      </c>
      <c r="R62" s="35">
        <f t="shared" si="10"/>
        <v>4703</v>
      </c>
      <c r="S62" s="35">
        <f t="shared" si="10"/>
        <v>4321</v>
      </c>
      <c r="T62" s="35">
        <f t="shared" si="10"/>
        <v>0</v>
      </c>
      <c r="U62" s="116">
        <f t="shared" si="10"/>
        <v>0</v>
      </c>
      <c r="V62" s="104">
        <f t="shared" si="10"/>
        <v>115178</v>
      </c>
      <c r="W62" s="105">
        <f t="shared" si="10"/>
        <v>61131</v>
      </c>
      <c r="X62" s="104">
        <f t="shared" si="10"/>
        <v>106370</v>
      </c>
      <c r="Y62" s="105">
        <f t="shared" si="10"/>
        <v>59691</v>
      </c>
    </row>
    <row r="63" spans="1:25" ht="12" customHeight="1" thickBot="1" x14ac:dyDescent="0.25">
      <c r="A63" s="95" t="s">
        <v>17</v>
      </c>
      <c r="B63" s="28">
        <f t="shared" ref="B63:Y63" si="11">SUM(B60:B62)</f>
        <v>56076.999999999993</v>
      </c>
      <c r="C63" s="28">
        <f t="shared" si="11"/>
        <v>64551.999999999985</v>
      </c>
      <c r="D63" s="28">
        <f t="shared" si="11"/>
        <v>353</v>
      </c>
      <c r="E63" s="28">
        <f t="shared" si="11"/>
        <v>133</v>
      </c>
      <c r="F63" s="28">
        <f t="shared" si="11"/>
        <v>148981</v>
      </c>
      <c r="G63" s="28">
        <f t="shared" si="11"/>
        <v>137508</v>
      </c>
      <c r="H63" s="28">
        <f t="shared" si="11"/>
        <v>2357</v>
      </c>
      <c r="I63" s="28">
        <f t="shared" si="11"/>
        <v>1825.0000000000002</v>
      </c>
      <c r="J63" s="28">
        <f t="shared" si="11"/>
        <v>4812</v>
      </c>
      <c r="K63" s="28">
        <f t="shared" si="11"/>
        <v>171</v>
      </c>
      <c r="L63" s="28">
        <f t="shared" si="11"/>
        <v>91572.000000000015</v>
      </c>
      <c r="M63" s="28">
        <f t="shared" si="11"/>
        <v>100541</v>
      </c>
      <c r="N63" s="28">
        <f t="shared" si="11"/>
        <v>0</v>
      </c>
      <c r="O63" s="28">
        <f t="shared" si="11"/>
        <v>372</v>
      </c>
      <c r="P63" s="28">
        <f t="shared" si="11"/>
        <v>19612</v>
      </c>
      <c r="Q63" s="28">
        <f t="shared" si="11"/>
        <v>4145</v>
      </c>
      <c r="R63" s="28">
        <f t="shared" si="11"/>
        <v>44776</v>
      </c>
      <c r="S63" s="28">
        <f t="shared" si="11"/>
        <v>64166.999999999993</v>
      </c>
      <c r="T63" s="28">
        <f t="shared" si="11"/>
        <v>0</v>
      </c>
      <c r="U63" s="38">
        <f t="shared" si="11"/>
        <v>0</v>
      </c>
      <c r="V63" s="96">
        <f t="shared" si="11"/>
        <v>368540</v>
      </c>
      <c r="W63" s="29">
        <f t="shared" si="11"/>
        <v>373414</v>
      </c>
      <c r="X63" s="96">
        <f t="shared" si="11"/>
        <v>341406</v>
      </c>
      <c r="Y63" s="29">
        <f t="shared" si="11"/>
        <v>366768</v>
      </c>
    </row>
    <row r="64" spans="1:25" ht="12" customHeight="1" x14ac:dyDescent="0.2">
      <c r="A64" s="97" t="s">
        <v>18</v>
      </c>
      <c r="B64" s="37">
        <f>+B52</f>
        <v>430</v>
      </c>
      <c r="C64" s="37">
        <f t="shared" ref="C64:S64" si="12">+C52</f>
        <v>0</v>
      </c>
      <c r="D64" s="37">
        <f t="shared" si="12"/>
        <v>43</v>
      </c>
      <c r="E64" s="37">
        <f t="shared" si="12"/>
        <v>0</v>
      </c>
      <c r="F64" s="37">
        <f t="shared" si="12"/>
        <v>1243.9999999999998</v>
      </c>
      <c r="G64" s="37">
        <f t="shared" si="12"/>
        <v>0</v>
      </c>
      <c r="H64" s="37">
        <f t="shared" si="12"/>
        <v>35</v>
      </c>
      <c r="I64" s="37">
        <f t="shared" si="12"/>
        <v>0</v>
      </c>
      <c r="J64" s="37">
        <f t="shared" si="12"/>
        <v>0</v>
      </c>
      <c r="K64" s="37">
        <f t="shared" si="12"/>
        <v>0</v>
      </c>
      <c r="L64" s="37">
        <f t="shared" si="12"/>
        <v>6905.9999999999991</v>
      </c>
      <c r="M64" s="37">
        <f t="shared" si="12"/>
        <v>0</v>
      </c>
      <c r="N64" s="37">
        <f t="shared" si="12"/>
        <v>0</v>
      </c>
      <c r="O64" s="37">
        <f t="shared" si="12"/>
        <v>0</v>
      </c>
      <c r="P64" s="37">
        <f t="shared" si="12"/>
        <v>2384</v>
      </c>
      <c r="Q64" s="37">
        <f t="shared" si="12"/>
        <v>0</v>
      </c>
      <c r="R64" s="37">
        <f t="shared" si="12"/>
        <v>8118.9999999999991</v>
      </c>
      <c r="S64" s="37">
        <f t="shared" si="12"/>
        <v>0</v>
      </c>
      <c r="T64" s="184">
        <v>0</v>
      </c>
      <c r="U64" s="208">
        <v>0</v>
      </c>
      <c r="V64" s="189">
        <f>SUM(B64,D64,F64,H64,J64,L64,N64,P64,R64)</f>
        <v>19160.999999999996</v>
      </c>
      <c r="W64" s="188">
        <f>SUM(C64,E64,G64,I64,K64,M64,O64,Q64,S64)</f>
        <v>0</v>
      </c>
      <c r="X64" s="189">
        <f>SUM(B64,F64,L64,R64)</f>
        <v>16698.999999999996</v>
      </c>
      <c r="Y64" s="188">
        <f>SUM(C64,G64,M64,S64)</f>
        <v>0</v>
      </c>
    </row>
    <row r="65" spans="1:25" ht="12" customHeight="1" thickBot="1" x14ac:dyDescent="0.25">
      <c r="A65" s="95" t="s">
        <v>19</v>
      </c>
      <c r="B65" s="28">
        <f t="shared" ref="B65:U65" si="13">SUM(B63:B64)</f>
        <v>56506.999999999993</v>
      </c>
      <c r="C65" s="28">
        <f t="shared" si="13"/>
        <v>64551.999999999985</v>
      </c>
      <c r="D65" s="28">
        <f t="shared" si="13"/>
        <v>396</v>
      </c>
      <c r="E65" s="28">
        <f t="shared" si="13"/>
        <v>133</v>
      </c>
      <c r="F65" s="28">
        <f t="shared" si="13"/>
        <v>150225</v>
      </c>
      <c r="G65" s="28">
        <f t="shared" si="13"/>
        <v>137508</v>
      </c>
      <c r="H65" s="28">
        <f t="shared" si="13"/>
        <v>2392</v>
      </c>
      <c r="I65" s="28">
        <f t="shared" si="13"/>
        <v>1825.0000000000002</v>
      </c>
      <c r="J65" s="28">
        <f t="shared" si="13"/>
        <v>4812</v>
      </c>
      <c r="K65" s="28">
        <f t="shared" si="13"/>
        <v>171</v>
      </c>
      <c r="L65" s="28">
        <f t="shared" si="13"/>
        <v>98478.000000000015</v>
      </c>
      <c r="M65" s="28">
        <f t="shared" si="13"/>
        <v>100541</v>
      </c>
      <c r="N65" s="28">
        <f>SUM(N63:N64)</f>
        <v>0</v>
      </c>
      <c r="O65" s="28">
        <f t="shared" si="13"/>
        <v>372</v>
      </c>
      <c r="P65" s="28">
        <f t="shared" si="13"/>
        <v>21996</v>
      </c>
      <c r="Q65" s="28">
        <f t="shared" si="13"/>
        <v>4145</v>
      </c>
      <c r="R65" s="28">
        <f t="shared" si="13"/>
        <v>52895</v>
      </c>
      <c r="S65" s="191">
        <f t="shared" si="13"/>
        <v>64166.999999999993</v>
      </c>
      <c r="T65" s="191">
        <f t="shared" si="13"/>
        <v>0</v>
      </c>
      <c r="U65" s="192">
        <f t="shared" si="13"/>
        <v>0</v>
      </c>
      <c r="V65" s="96">
        <f>SUM(B65,D65,F65,H65,J65,L65,N65,P65,R65)</f>
        <v>387701</v>
      </c>
      <c r="W65" s="193">
        <f>SUM(C65,E65,G65,I65,K65,M65,O65,Q65,S65)</f>
        <v>373414</v>
      </c>
      <c r="X65" s="195">
        <f>SUM(B65,F65,L65,R65)</f>
        <v>358105</v>
      </c>
      <c r="Y65" s="193">
        <f>SUM(C65,G65,M65,S65)</f>
        <v>366768</v>
      </c>
    </row>
    <row r="66" spans="1:25" ht="25.5" customHeight="1" x14ac:dyDescent="0.2">
      <c r="A66" s="465" t="s">
        <v>415</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329</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A66:Y66"/>
    <mergeCell ref="V34:W34"/>
    <mergeCell ref="R58:S58"/>
    <mergeCell ref="T58:U58"/>
    <mergeCell ref="V58:W58"/>
    <mergeCell ref="X58:Y58"/>
    <mergeCell ref="J34:K34"/>
    <mergeCell ref="X34:Y34"/>
    <mergeCell ref="A58:A59"/>
    <mergeCell ref="B58:C58"/>
    <mergeCell ref="D58:E58"/>
    <mergeCell ref="F58:G58"/>
    <mergeCell ref="H58:I58"/>
    <mergeCell ref="J58:K58"/>
    <mergeCell ref="L58:M58"/>
    <mergeCell ref="N58:O58"/>
    <mergeCell ref="P58:Q58"/>
    <mergeCell ref="L34:M34"/>
    <mergeCell ref="N34:O34"/>
    <mergeCell ref="P34:Q34"/>
    <mergeCell ref="R34:S34"/>
    <mergeCell ref="T34:U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Y67"/>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326</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3" t="s">
        <v>330</v>
      </c>
    </row>
    <row r="4" spans="1:25" ht="26.2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54" t="s">
        <v>63</v>
      </c>
      <c r="Q4" s="454"/>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92">
        <v>1</v>
      </c>
      <c r="B6" s="34">
        <v>19</v>
      </c>
      <c r="C6" s="34">
        <v>52</v>
      </c>
      <c r="D6" s="34">
        <v>0</v>
      </c>
      <c r="E6" s="34">
        <v>1</v>
      </c>
      <c r="F6" s="34">
        <v>25</v>
      </c>
      <c r="G6" s="34">
        <v>39</v>
      </c>
      <c r="H6" s="34">
        <v>1</v>
      </c>
      <c r="I6" s="34">
        <v>2</v>
      </c>
      <c r="J6" s="34">
        <v>7</v>
      </c>
      <c r="K6" s="34">
        <v>0</v>
      </c>
      <c r="L6" s="34">
        <v>12</v>
      </c>
      <c r="M6" s="34">
        <v>36</v>
      </c>
      <c r="N6" s="34">
        <v>0</v>
      </c>
      <c r="O6" s="34">
        <v>1</v>
      </c>
      <c r="P6" s="279">
        <v>19</v>
      </c>
      <c r="Q6" s="34">
        <v>3</v>
      </c>
      <c r="R6" s="33">
        <v>14</v>
      </c>
      <c r="S6" s="33">
        <v>53</v>
      </c>
      <c r="T6" s="34">
        <v>0</v>
      </c>
      <c r="U6" s="115">
        <v>0</v>
      </c>
      <c r="V6" s="102">
        <f t="shared" ref="V6:W29" si="0">SUM(B6,D6,F6,H6,J6,L6,N6,P6,R6)</f>
        <v>97</v>
      </c>
      <c r="W6" s="115">
        <f t="shared" si="0"/>
        <v>187</v>
      </c>
      <c r="X6" s="102">
        <f t="shared" ref="X6:Y29" si="1">SUM(B6,F6,L6,R6)</f>
        <v>70</v>
      </c>
      <c r="Y6" s="103">
        <f t="shared" si="1"/>
        <v>180</v>
      </c>
    </row>
    <row r="7" spans="1:25" ht="12" customHeight="1" x14ac:dyDescent="0.2">
      <c r="A7" s="92">
        <v>2</v>
      </c>
      <c r="B7" s="34">
        <v>12</v>
      </c>
      <c r="C7" s="34">
        <v>39</v>
      </c>
      <c r="D7" s="34">
        <v>0</v>
      </c>
      <c r="E7" s="34">
        <v>2</v>
      </c>
      <c r="F7" s="34">
        <v>22</v>
      </c>
      <c r="G7" s="34">
        <v>31</v>
      </c>
      <c r="H7" s="34">
        <v>1</v>
      </c>
      <c r="I7" s="34">
        <v>5</v>
      </c>
      <c r="J7" s="34">
        <v>5</v>
      </c>
      <c r="K7" s="34">
        <v>0</v>
      </c>
      <c r="L7" s="34">
        <v>12</v>
      </c>
      <c r="M7" s="34">
        <v>24</v>
      </c>
      <c r="N7" s="34">
        <v>0</v>
      </c>
      <c r="O7" s="34">
        <v>1</v>
      </c>
      <c r="P7" s="279">
        <v>8</v>
      </c>
      <c r="Q7" s="34">
        <v>1</v>
      </c>
      <c r="R7" s="33">
        <v>6</v>
      </c>
      <c r="S7" s="33">
        <v>16</v>
      </c>
      <c r="T7" s="34">
        <v>0</v>
      </c>
      <c r="U7" s="115">
        <v>0</v>
      </c>
      <c r="V7" s="102">
        <f t="shared" si="0"/>
        <v>66</v>
      </c>
      <c r="W7" s="115">
        <f t="shared" si="0"/>
        <v>119</v>
      </c>
      <c r="X7" s="102">
        <f t="shared" si="1"/>
        <v>52</v>
      </c>
      <c r="Y7" s="103">
        <f t="shared" si="1"/>
        <v>110</v>
      </c>
    </row>
    <row r="8" spans="1:25" ht="12" customHeight="1" x14ac:dyDescent="0.2">
      <c r="A8" s="93">
        <v>3</v>
      </c>
      <c r="B8" s="35">
        <v>7</v>
      </c>
      <c r="C8" s="35">
        <v>17</v>
      </c>
      <c r="D8" s="35">
        <v>1</v>
      </c>
      <c r="E8" s="35">
        <v>0</v>
      </c>
      <c r="F8" s="35">
        <v>16</v>
      </c>
      <c r="G8" s="35">
        <v>16</v>
      </c>
      <c r="H8" s="35">
        <v>2</v>
      </c>
      <c r="I8" s="35">
        <v>0</v>
      </c>
      <c r="J8" s="35">
        <v>5</v>
      </c>
      <c r="K8" s="35">
        <v>0</v>
      </c>
      <c r="L8" s="35">
        <v>6</v>
      </c>
      <c r="M8" s="35">
        <v>12</v>
      </c>
      <c r="N8" s="35">
        <v>0</v>
      </c>
      <c r="O8" s="35">
        <v>0</v>
      </c>
      <c r="P8" s="280">
        <v>20</v>
      </c>
      <c r="Q8" s="35">
        <v>1</v>
      </c>
      <c r="R8" s="63">
        <v>5</v>
      </c>
      <c r="S8" s="63">
        <v>17</v>
      </c>
      <c r="T8" s="35">
        <v>0</v>
      </c>
      <c r="U8" s="116">
        <v>0</v>
      </c>
      <c r="V8" s="104">
        <f t="shared" si="0"/>
        <v>62</v>
      </c>
      <c r="W8" s="116">
        <f t="shared" si="0"/>
        <v>63</v>
      </c>
      <c r="X8" s="104">
        <f t="shared" si="1"/>
        <v>34</v>
      </c>
      <c r="Y8" s="105">
        <f t="shared" si="1"/>
        <v>62</v>
      </c>
    </row>
    <row r="9" spans="1:25" ht="12" customHeight="1" x14ac:dyDescent="0.2">
      <c r="A9" s="94">
        <v>4</v>
      </c>
      <c r="B9" s="34">
        <v>14</v>
      </c>
      <c r="C9" s="34">
        <v>14</v>
      </c>
      <c r="D9" s="34">
        <v>0</v>
      </c>
      <c r="E9" s="34">
        <v>0</v>
      </c>
      <c r="F9" s="34">
        <v>19</v>
      </c>
      <c r="G9" s="34">
        <v>12</v>
      </c>
      <c r="H9" s="34">
        <v>1</v>
      </c>
      <c r="I9" s="34">
        <v>0</v>
      </c>
      <c r="J9" s="34">
        <v>3</v>
      </c>
      <c r="K9" s="34">
        <v>0</v>
      </c>
      <c r="L9" s="118">
        <v>9</v>
      </c>
      <c r="M9" s="34">
        <v>8</v>
      </c>
      <c r="N9" s="34">
        <v>0</v>
      </c>
      <c r="O9" s="34">
        <v>0</v>
      </c>
      <c r="P9" s="279">
        <v>11</v>
      </c>
      <c r="Q9" s="34">
        <v>4</v>
      </c>
      <c r="R9" s="33">
        <v>3</v>
      </c>
      <c r="S9" s="33">
        <v>4</v>
      </c>
      <c r="T9" s="34">
        <v>0</v>
      </c>
      <c r="U9" s="115">
        <v>0</v>
      </c>
      <c r="V9" s="102">
        <f t="shared" si="0"/>
        <v>60</v>
      </c>
      <c r="W9" s="115">
        <f t="shared" si="0"/>
        <v>42</v>
      </c>
      <c r="X9" s="102">
        <f t="shared" si="1"/>
        <v>45</v>
      </c>
      <c r="Y9" s="103">
        <f t="shared" si="1"/>
        <v>38</v>
      </c>
    </row>
    <row r="10" spans="1:25" ht="12" customHeight="1" x14ac:dyDescent="0.2">
      <c r="A10" s="92">
        <v>5</v>
      </c>
      <c r="B10" s="34">
        <v>21</v>
      </c>
      <c r="C10" s="34">
        <v>15</v>
      </c>
      <c r="D10" s="34">
        <v>1</v>
      </c>
      <c r="E10" s="34">
        <v>1</v>
      </c>
      <c r="F10" s="34">
        <v>27</v>
      </c>
      <c r="G10" s="34">
        <v>14</v>
      </c>
      <c r="H10" s="34">
        <v>2</v>
      </c>
      <c r="I10" s="34">
        <v>2</v>
      </c>
      <c r="J10" s="34">
        <v>5</v>
      </c>
      <c r="K10" s="34">
        <v>1</v>
      </c>
      <c r="L10" s="118">
        <v>9</v>
      </c>
      <c r="M10" s="34">
        <v>11</v>
      </c>
      <c r="N10" s="34">
        <v>0</v>
      </c>
      <c r="O10" s="34">
        <v>1</v>
      </c>
      <c r="P10" s="279">
        <v>9</v>
      </c>
      <c r="Q10" s="34">
        <v>4</v>
      </c>
      <c r="R10" s="33">
        <v>2</v>
      </c>
      <c r="S10" s="33">
        <v>3</v>
      </c>
      <c r="T10" s="34">
        <v>0</v>
      </c>
      <c r="U10" s="115">
        <v>0</v>
      </c>
      <c r="V10" s="102">
        <f t="shared" si="0"/>
        <v>76</v>
      </c>
      <c r="W10" s="115">
        <f t="shared" si="0"/>
        <v>52</v>
      </c>
      <c r="X10" s="102">
        <f t="shared" si="1"/>
        <v>59</v>
      </c>
      <c r="Y10" s="103">
        <f t="shared" si="1"/>
        <v>43</v>
      </c>
    </row>
    <row r="11" spans="1:25" ht="12" customHeight="1" x14ac:dyDescent="0.2">
      <c r="A11" s="93">
        <v>6</v>
      </c>
      <c r="B11" s="35">
        <v>17</v>
      </c>
      <c r="C11" s="35">
        <v>18</v>
      </c>
      <c r="D11" s="35">
        <v>1</v>
      </c>
      <c r="E11" s="35">
        <v>1</v>
      </c>
      <c r="F11" s="35">
        <v>27</v>
      </c>
      <c r="G11" s="35">
        <v>14</v>
      </c>
      <c r="H11" s="35">
        <v>2</v>
      </c>
      <c r="I11" s="35">
        <v>3</v>
      </c>
      <c r="J11" s="35">
        <v>5</v>
      </c>
      <c r="K11" s="35">
        <v>0</v>
      </c>
      <c r="L11" s="119">
        <v>9</v>
      </c>
      <c r="M11" s="35">
        <v>16</v>
      </c>
      <c r="N11" s="35">
        <v>0</v>
      </c>
      <c r="O11" s="35">
        <v>0</v>
      </c>
      <c r="P11" s="280">
        <v>9</v>
      </c>
      <c r="Q11" s="35">
        <v>2</v>
      </c>
      <c r="R11" s="63">
        <v>6</v>
      </c>
      <c r="S11" s="63">
        <v>12</v>
      </c>
      <c r="T11" s="35">
        <v>0</v>
      </c>
      <c r="U11" s="116">
        <v>0</v>
      </c>
      <c r="V11" s="104">
        <f t="shared" si="0"/>
        <v>76</v>
      </c>
      <c r="W11" s="116">
        <f t="shared" si="0"/>
        <v>66</v>
      </c>
      <c r="X11" s="104">
        <f t="shared" si="1"/>
        <v>59</v>
      </c>
      <c r="Y11" s="105">
        <f t="shared" si="1"/>
        <v>60</v>
      </c>
    </row>
    <row r="12" spans="1:25" ht="12" customHeight="1" x14ac:dyDescent="0.2">
      <c r="A12" s="94">
        <v>7</v>
      </c>
      <c r="B12" s="34">
        <v>10</v>
      </c>
      <c r="C12" s="34">
        <v>23</v>
      </c>
      <c r="D12" s="34">
        <v>0</v>
      </c>
      <c r="E12" s="34">
        <v>0</v>
      </c>
      <c r="F12" s="34">
        <v>24</v>
      </c>
      <c r="G12" s="34">
        <v>22</v>
      </c>
      <c r="H12" s="34">
        <v>0</v>
      </c>
      <c r="I12" s="34">
        <v>2</v>
      </c>
      <c r="J12" s="34">
        <v>4</v>
      </c>
      <c r="K12" s="34">
        <v>0</v>
      </c>
      <c r="L12" s="118">
        <v>8</v>
      </c>
      <c r="M12" s="34">
        <v>18</v>
      </c>
      <c r="N12" s="34">
        <v>0</v>
      </c>
      <c r="O12" s="34">
        <v>0</v>
      </c>
      <c r="P12" s="279">
        <v>8</v>
      </c>
      <c r="Q12" s="34">
        <v>2</v>
      </c>
      <c r="R12" s="33">
        <v>2</v>
      </c>
      <c r="S12" s="33">
        <v>9</v>
      </c>
      <c r="T12" s="34">
        <v>0</v>
      </c>
      <c r="U12" s="115">
        <v>0</v>
      </c>
      <c r="V12" s="102">
        <f t="shared" si="0"/>
        <v>56</v>
      </c>
      <c r="W12" s="115">
        <f t="shared" si="0"/>
        <v>76</v>
      </c>
      <c r="X12" s="102">
        <f t="shared" si="1"/>
        <v>44</v>
      </c>
      <c r="Y12" s="103">
        <f t="shared" si="1"/>
        <v>72</v>
      </c>
    </row>
    <row r="13" spans="1:25" ht="12" customHeight="1" x14ac:dyDescent="0.2">
      <c r="A13" s="92">
        <v>8</v>
      </c>
      <c r="B13" s="34">
        <v>10</v>
      </c>
      <c r="C13" s="34">
        <v>21</v>
      </c>
      <c r="D13" s="34">
        <v>3</v>
      </c>
      <c r="E13" s="34">
        <v>1</v>
      </c>
      <c r="F13" s="34">
        <v>20</v>
      </c>
      <c r="G13" s="34">
        <v>17</v>
      </c>
      <c r="H13" s="34">
        <v>4</v>
      </c>
      <c r="I13" s="34">
        <v>1</v>
      </c>
      <c r="J13" s="34">
        <v>3</v>
      </c>
      <c r="K13" s="34">
        <v>0</v>
      </c>
      <c r="L13" s="118">
        <v>5</v>
      </c>
      <c r="M13" s="34">
        <v>12</v>
      </c>
      <c r="N13" s="34">
        <v>0</v>
      </c>
      <c r="O13" s="34">
        <v>0</v>
      </c>
      <c r="P13" s="279">
        <v>9</v>
      </c>
      <c r="Q13" s="34">
        <v>1</v>
      </c>
      <c r="R13" s="33">
        <v>8</v>
      </c>
      <c r="S13" s="33">
        <v>6</v>
      </c>
      <c r="T13" s="34">
        <v>0</v>
      </c>
      <c r="U13" s="115">
        <v>0</v>
      </c>
      <c r="V13" s="102">
        <f t="shared" si="0"/>
        <v>62</v>
      </c>
      <c r="W13" s="115">
        <f t="shared" si="0"/>
        <v>59</v>
      </c>
      <c r="X13" s="102">
        <f t="shared" si="1"/>
        <v>43</v>
      </c>
      <c r="Y13" s="103">
        <f t="shared" si="1"/>
        <v>56</v>
      </c>
    </row>
    <row r="14" spans="1:25" ht="12" customHeight="1" x14ac:dyDescent="0.2">
      <c r="A14" s="93">
        <v>9</v>
      </c>
      <c r="B14" s="35">
        <v>17</v>
      </c>
      <c r="C14" s="35">
        <v>47</v>
      </c>
      <c r="D14" s="35">
        <v>4</v>
      </c>
      <c r="E14" s="35">
        <v>3</v>
      </c>
      <c r="F14" s="35">
        <v>22</v>
      </c>
      <c r="G14" s="35">
        <v>43</v>
      </c>
      <c r="H14" s="35">
        <v>6</v>
      </c>
      <c r="I14" s="35">
        <v>6</v>
      </c>
      <c r="J14" s="35">
        <v>5</v>
      </c>
      <c r="K14" s="35">
        <v>2</v>
      </c>
      <c r="L14" s="119">
        <v>7</v>
      </c>
      <c r="M14" s="35">
        <v>31</v>
      </c>
      <c r="N14" s="35">
        <v>0</v>
      </c>
      <c r="O14" s="35">
        <v>1</v>
      </c>
      <c r="P14" s="280">
        <v>3</v>
      </c>
      <c r="Q14" s="35">
        <v>2</v>
      </c>
      <c r="R14" s="63">
        <v>4</v>
      </c>
      <c r="S14" s="63">
        <v>13</v>
      </c>
      <c r="T14" s="35">
        <v>0</v>
      </c>
      <c r="U14" s="116">
        <v>0</v>
      </c>
      <c r="V14" s="104">
        <f t="shared" si="0"/>
        <v>68</v>
      </c>
      <c r="W14" s="116">
        <f t="shared" si="0"/>
        <v>148</v>
      </c>
      <c r="X14" s="104">
        <f t="shared" si="1"/>
        <v>50</v>
      </c>
      <c r="Y14" s="105">
        <f t="shared" si="1"/>
        <v>134</v>
      </c>
    </row>
    <row r="15" spans="1:25" ht="12" customHeight="1" x14ac:dyDescent="0.2">
      <c r="A15" s="94">
        <v>10</v>
      </c>
      <c r="B15" s="36">
        <v>15</v>
      </c>
      <c r="C15" s="36">
        <v>53</v>
      </c>
      <c r="D15" s="34">
        <v>0</v>
      </c>
      <c r="E15" s="34">
        <v>0</v>
      </c>
      <c r="F15" s="34">
        <v>24</v>
      </c>
      <c r="G15" s="34">
        <v>49</v>
      </c>
      <c r="H15" s="34">
        <v>1</v>
      </c>
      <c r="I15" s="34">
        <v>0</v>
      </c>
      <c r="J15" s="34">
        <v>5</v>
      </c>
      <c r="K15" s="34">
        <v>0</v>
      </c>
      <c r="L15" s="118">
        <v>9</v>
      </c>
      <c r="M15" s="34">
        <v>45</v>
      </c>
      <c r="N15" s="34">
        <v>0</v>
      </c>
      <c r="O15" s="34">
        <v>0</v>
      </c>
      <c r="P15" s="279">
        <v>5</v>
      </c>
      <c r="Q15" s="34">
        <v>2</v>
      </c>
      <c r="R15" s="74">
        <v>3</v>
      </c>
      <c r="S15" s="33">
        <v>17</v>
      </c>
      <c r="T15" s="34">
        <v>0</v>
      </c>
      <c r="U15" s="115">
        <v>0</v>
      </c>
      <c r="V15" s="106">
        <f t="shared" si="0"/>
        <v>62</v>
      </c>
      <c r="W15" s="117">
        <f t="shared" si="0"/>
        <v>166</v>
      </c>
      <c r="X15" s="106">
        <f t="shared" si="1"/>
        <v>51</v>
      </c>
      <c r="Y15" s="107">
        <f t="shared" si="1"/>
        <v>164</v>
      </c>
    </row>
    <row r="16" spans="1:25" ht="12" customHeight="1" x14ac:dyDescent="0.2">
      <c r="A16" s="92">
        <v>11</v>
      </c>
      <c r="B16" s="34">
        <v>8</v>
      </c>
      <c r="C16" s="34">
        <v>24</v>
      </c>
      <c r="D16" s="34">
        <v>0</v>
      </c>
      <c r="E16" s="34">
        <v>0</v>
      </c>
      <c r="F16" s="34">
        <v>23</v>
      </c>
      <c r="G16" s="34">
        <v>23</v>
      </c>
      <c r="H16" s="34">
        <v>0</v>
      </c>
      <c r="I16" s="34">
        <v>1</v>
      </c>
      <c r="J16" s="34">
        <v>3</v>
      </c>
      <c r="K16" s="34">
        <v>2</v>
      </c>
      <c r="L16" s="118">
        <v>6</v>
      </c>
      <c r="M16" s="34">
        <v>20</v>
      </c>
      <c r="N16" s="34">
        <v>0</v>
      </c>
      <c r="O16" s="34">
        <v>1</v>
      </c>
      <c r="P16" s="279">
        <v>5</v>
      </c>
      <c r="Q16" s="34">
        <v>2</v>
      </c>
      <c r="R16" s="34">
        <v>0</v>
      </c>
      <c r="S16" s="212">
        <v>5</v>
      </c>
      <c r="T16" s="34">
        <v>0</v>
      </c>
      <c r="U16" s="115">
        <v>0</v>
      </c>
      <c r="V16" s="102">
        <f t="shared" si="0"/>
        <v>45</v>
      </c>
      <c r="W16" s="115">
        <f t="shared" si="0"/>
        <v>78</v>
      </c>
      <c r="X16" s="102">
        <f t="shared" si="1"/>
        <v>37</v>
      </c>
      <c r="Y16" s="103">
        <f t="shared" si="1"/>
        <v>72</v>
      </c>
    </row>
    <row r="17" spans="1:25" ht="12" customHeight="1" x14ac:dyDescent="0.2">
      <c r="A17" s="93">
        <v>12</v>
      </c>
      <c r="B17" s="35">
        <v>9</v>
      </c>
      <c r="C17" s="35">
        <v>20</v>
      </c>
      <c r="D17" s="35">
        <v>0</v>
      </c>
      <c r="E17" s="35">
        <v>0</v>
      </c>
      <c r="F17" s="35">
        <v>20</v>
      </c>
      <c r="G17" s="35">
        <v>17</v>
      </c>
      <c r="H17" s="35">
        <v>1</v>
      </c>
      <c r="I17" s="35">
        <v>1</v>
      </c>
      <c r="J17" s="35">
        <v>3</v>
      </c>
      <c r="K17" s="35">
        <v>0</v>
      </c>
      <c r="L17" s="119">
        <v>3</v>
      </c>
      <c r="M17" s="35">
        <v>10</v>
      </c>
      <c r="N17" s="35">
        <v>0</v>
      </c>
      <c r="O17" s="35">
        <v>0</v>
      </c>
      <c r="P17" s="280">
        <v>4</v>
      </c>
      <c r="Q17" s="35">
        <v>1</v>
      </c>
      <c r="R17" s="35">
        <v>0</v>
      </c>
      <c r="S17" s="211">
        <v>3</v>
      </c>
      <c r="T17" s="35">
        <v>0</v>
      </c>
      <c r="U17" s="116">
        <v>0</v>
      </c>
      <c r="V17" s="104">
        <f t="shared" si="0"/>
        <v>40</v>
      </c>
      <c r="W17" s="116">
        <f t="shared" si="0"/>
        <v>52</v>
      </c>
      <c r="X17" s="104">
        <f t="shared" si="1"/>
        <v>32</v>
      </c>
      <c r="Y17" s="105">
        <f t="shared" si="1"/>
        <v>50</v>
      </c>
    </row>
    <row r="18" spans="1:25" ht="12" customHeight="1" x14ac:dyDescent="0.2">
      <c r="A18" s="94">
        <v>13</v>
      </c>
      <c r="B18" s="36">
        <v>10</v>
      </c>
      <c r="C18" s="36">
        <v>9</v>
      </c>
      <c r="D18" s="34">
        <v>0</v>
      </c>
      <c r="E18" s="34">
        <v>0</v>
      </c>
      <c r="F18" s="34">
        <v>22</v>
      </c>
      <c r="G18" s="34">
        <v>9</v>
      </c>
      <c r="H18" s="34">
        <v>0</v>
      </c>
      <c r="I18" s="34">
        <v>0</v>
      </c>
      <c r="J18" s="34">
        <v>4</v>
      </c>
      <c r="K18" s="34">
        <v>0</v>
      </c>
      <c r="L18" s="118">
        <v>11</v>
      </c>
      <c r="M18" s="34">
        <v>7</v>
      </c>
      <c r="N18" s="34">
        <v>0</v>
      </c>
      <c r="O18" s="34">
        <v>0</v>
      </c>
      <c r="P18" s="279">
        <v>3</v>
      </c>
      <c r="Q18" s="34">
        <v>1</v>
      </c>
      <c r="R18" s="33">
        <v>2</v>
      </c>
      <c r="S18" s="34">
        <v>0</v>
      </c>
      <c r="T18" s="34">
        <v>0</v>
      </c>
      <c r="U18" s="115">
        <v>0</v>
      </c>
      <c r="V18" s="106">
        <f t="shared" si="0"/>
        <v>52</v>
      </c>
      <c r="W18" s="117">
        <f t="shared" si="0"/>
        <v>26</v>
      </c>
      <c r="X18" s="106">
        <f t="shared" si="1"/>
        <v>45</v>
      </c>
      <c r="Y18" s="107">
        <f t="shared" si="1"/>
        <v>25</v>
      </c>
    </row>
    <row r="19" spans="1:25" ht="12" customHeight="1" x14ac:dyDescent="0.2">
      <c r="A19" s="92">
        <v>14</v>
      </c>
      <c r="B19" s="34">
        <v>9</v>
      </c>
      <c r="C19" s="34">
        <v>16</v>
      </c>
      <c r="D19" s="34">
        <v>0</v>
      </c>
      <c r="E19" s="34">
        <v>0</v>
      </c>
      <c r="F19" s="34">
        <v>22</v>
      </c>
      <c r="G19" s="34">
        <v>14</v>
      </c>
      <c r="H19" s="34">
        <v>1</v>
      </c>
      <c r="I19" s="34">
        <v>5</v>
      </c>
      <c r="J19" s="34">
        <v>3</v>
      </c>
      <c r="K19" s="34">
        <v>0</v>
      </c>
      <c r="L19" s="118">
        <v>5</v>
      </c>
      <c r="M19" s="34">
        <v>8</v>
      </c>
      <c r="N19" s="34">
        <v>0</v>
      </c>
      <c r="O19" s="34">
        <v>0</v>
      </c>
      <c r="P19" s="279">
        <v>6</v>
      </c>
      <c r="Q19" s="34">
        <v>2</v>
      </c>
      <c r="R19" s="34">
        <v>0</v>
      </c>
      <c r="S19" s="34">
        <v>0</v>
      </c>
      <c r="T19" s="34">
        <v>0</v>
      </c>
      <c r="U19" s="115">
        <v>0</v>
      </c>
      <c r="V19" s="102">
        <f t="shared" si="0"/>
        <v>46</v>
      </c>
      <c r="W19" s="115">
        <f t="shared" si="0"/>
        <v>45</v>
      </c>
      <c r="X19" s="102">
        <f t="shared" si="1"/>
        <v>36</v>
      </c>
      <c r="Y19" s="103">
        <f t="shared" si="1"/>
        <v>38</v>
      </c>
    </row>
    <row r="20" spans="1:25" ht="12" customHeight="1" x14ac:dyDescent="0.2">
      <c r="A20" s="93">
        <v>15</v>
      </c>
      <c r="B20" s="35">
        <v>8</v>
      </c>
      <c r="C20" s="35">
        <v>21</v>
      </c>
      <c r="D20" s="35">
        <v>2</v>
      </c>
      <c r="E20" s="35">
        <v>0</v>
      </c>
      <c r="F20" s="35">
        <v>21</v>
      </c>
      <c r="G20" s="35">
        <v>20</v>
      </c>
      <c r="H20" s="35">
        <v>2</v>
      </c>
      <c r="I20" s="35">
        <v>3</v>
      </c>
      <c r="J20" s="35">
        <v>2</v>
      </c>
      <c r="K20" s="35">
        <v>0</v>
      </c>
      <c r="L20" s="119">
        <v>8</v>
      </c>
      <c r="M20" s="35">
        <v>16</v>
      </c>
      <c r="N20" s="35">
        <v>0</v>
      </c>
      <c r="O20" s="35">
        <v>1</v>
      </c>
      <c r="P20" s="280">
        <v>3</v>
      </c>
      <c r="Q20" s="35">
        <v>1</v>
      </c>
      <c r="R20" s="35">
        <v>2</v>
      </c>
      <c r="S20" s="211">
        <v>5</v>
      </c>
      <c r="T20" s="35">
        <v>0</v>
      </c>
      <c r="U20" s="116">
        <v>0</v>
      </c>
      <c r="V20" s="104">
        <f t="shared" si="0"/>
        <v>48</v>
      </c>
      <c r="W20" s="116">
        <f t="shared" si="0"/>
        <v>67</v>
      </c>
      <c r="X20" s="104">
        <f t="shared" si="1"/>
        <v>39</v>
      </c>
      <c r="Y20" s="105">
        <f t="shared" si="1"/>
        <v>62</v>
      </c>
    </row>
    <row r="21" spans="1:25" ht="12" customHeight="1" x14ac:dyDescent="0.2">
      <c r="A21" s="94">
        <v>16</v>
      </c>
      <c r="B21" s="36">
        <v>9</v>
      </c>
      <c r="C21" s="36">
        <v>15</v>
      </c>
      <c r="D21" s="36">
        <v>1</v>
      </c>
      <c r="E21" s="34">
        <v>0</v>
      </c>
      <c r="F21" s="34">
        <v>21</v>
      </c>
      <c r="G21" s="34">
        <v>12</v>
      </c>
      <c r="H21" s="34">
        <v>2</v>
      </c>
      <c r="I21" s="36">
        <v>2</v>
      </c>
      <c r="J21" s="118">
        <v>2</v>
      </c>
      <c r="K21" s="34">
        <v>0</v>
      </c>
      <c r="L21" s="118">
        <v>2</v>
      </c>
      <c r="M21" s="34">
        <v>10</v>
      </c>
      <c r="N21" s="34">
        <v>0</v>
      </c>
      <c r="O21" s="34">
        <v>0</v>
      </c>
      <c r="P21" s="279">
        <v>3</v>
      </c>
      <c r="Q21" s="34">
        <v>0</v>
      </c>
      <c r="R21" s="34">
        <v>0</v>
      </c>
      <c r="S21" s="212">
        <v>2</v>
      </c>
      <c r="T21" s="34">
        <v>0</v>
      </c>
      <c r="U21" s="115">
        <v>0</v>
      </c>
      <c r="V21" s="106">
        <f t="shared" si="0"/>
        <v>40</v>
      </c>
      <c r="W21" s="117">
        <f t="shared" si="0"/>
        <v>41</v>
      </c>
      <c r="X21" s="106">
        <f t="shared" si="1"/>
        <v>32</v>
      </c>
      <c r="Y21" s="107">
        <f t="shared" si="1"/>
        <v>39</v>
      </c>
    </row>
    <row r="22" spans="1:25" ht="12" customHeight="1" x14ac:dyDescent="0.2">
      <c r="A22" s="92">
        <v>17</v>
      </c>
      <c r="B22" s="34">
        <v>10</v>
      </c>
      <c r="C22" s="34">
        <v>22</v>
      </c>
      <c r="D22" s="34">
        <v>1</v>
      </c>
      <c r="E22" s="34">
        <v>0</v>
      </c>
      <c r="F22" s="34">
        <v>23</v>
      </c>
      <c r="G22" s="34">
        <v>21</v>
      </c>
      <c r="H22" s="34">
        <v>3</v>
      </c>
      <c r="I22" s="34">
        <v>0</v>
      </c>
      <c r="J22" s="118">
        <v>4</v>
      </c>
      <c r="K22" s="34">
        <v>1</v>
      </c>
      <c r="L22" s="118">
        <v>7</v>
      </c>
      <c r="M22" s="34">
        <v>16</v>
      </c>
      <c r="N22" s="34">
        <v>0</v>
      </c>
      <c r="O22" s="34">
        <v>0</v>
      </c>
      <c r="P22" s="279">
        <v>4</v>
      </c>
      <c r="Q22" s="34">
        <v>0</v>
      </c>
      <c r="R22" s="33">
        <v>1</v>
      </c>
      <c r="S22" s="33">
        <v>4</v>
      </c>
      <c r="T22" s="34">
        <v>0</v>
      </c>
      <c r="U22" s="115">
        <v>0</v>
      </c>
      <c r="V22" s="102">
        <f t="shared" si="0"/>
        <v>53</v>
      </c>
      <c r="W22" s="115">
        <f t="shared" si="0"/>
        <v>64</v>
      </c>
      <c r="X22" s="102">
        <f t="shared" si="1"/>
        <v>41</v>
      </c>
      <c r="Y22" s="103">
        <f t="shared" si="1"/>
        <v>63</v>
      </c>
    </row>
    <row r="23" spans="1:25" ht="12" customHeight="1" x14ac:dyDescent="0.2">
      <c r="A23" s="93">
        <v>18</v>
      </c>
      <c r="B23" s="35">
        <v>11</v>
      </c>
      <c r="C23" s="35">
        <v>19</v>
      </c>
      <c r="D23" s="35">
        <v>3</v>
      </c>
      <c r="E23" s="35">
        <v>0</v>
      </c>
      <c r="F23" s="35">
        <v>20</v>
      </c>
      <c r="G23" s="35">
        <v>18</v>
      </c>
      <c r="H23" s="35">
        <v>4</v>
      </c>
      <c r="I23" s="35">
        <v>0</v>
      </c>
      <c r="J23" s="119">
        <v>4</v>
      </c>
      <c r="K23" s="35">
        <v>0</v>
      </c>
      <c r="L23" s="119">
        <v>8</v>
      </c>
      <c r="M23" s="35">
        <v>14</v>
      </c>
      <c r="N23" s="35">
        <v>0</v>
      </c>
      <c r="O23" s="35">
        <v>0</v>
      </c>
      <c r="P23" s="280">
        <v>3</v>
      </c>
      <c r="Q23" s="35">
        <v>2</v>
      </c>
      <c r="R23" s="63">
        <v>3</v>
      </c>
      <c r="S23" s="63">
        <v>3</v>
      </c>
      <c r="T23" s="35">
        <v>0</v>
      </c>
      <c r="U23" s="116">
        <v>0</v>
      </c>
      <c r="V23" s="104">
        <f t="shared" si="0"/>
        <v>56</v>
      </c>
      <c r="W23" s="116">
        <f t="shared" si="0"/>
        <v>56</v>
      </c>
      <c r="X23" s="104">
        <f t="shared" si="1"/>
        <v>42</v>
      </c>
      <c r="Y23" s="105">
        <f t="shared" si="1"/>
        <v>54</v>
      </c>
    </row>
    <row r="24" spans="1:25" ht="12" customHeight="1" x14ac:dyDescent="0.2">
      <c r="A24" s="94">
        <v>19</v>
      </c>
      <c r="B24" s="36">
        <v>17</v>
      </c>
      <c r="C24" s="36">
        <v>10</v>
      </c>
      <c r="D24" s="36">
        <v>2</v>
      </c>
      <c r="E24" s="34">
        <v>0</v>
      </c>
      <c r="F24" s="34">
        <v>24</v>
      </c>
      <c r="G24" s="34">
        <v>10</v>
      </c>
      <c r="H24" s="34">
        <v>2</v>
      </c>
      <c r="I24" s="34">
        <v>0</v>
      </c>
      <c r="J24" s="118">
        <v>3</v>
      </c>
      <c r="K24" s="34">
        <v>1</v>
      </c>
      <c r="L24" s="118">
        <v>6</v>
      </c>
      <c r="M24" s="34">
        <v>9</v>
      </c>
      <c r="N24" s="34">
        <v>0</v>
      </c>
      <c r="O24" s="34">
        <v>0</v>
      </c>
      <c r="P24" s="279">
        <v>5</v>
      </c>
      <c r="Q24" s="34">
        <v>3</v>
      </c>
      <c r="R24" s="34">
        <v>0</v>
      </c>
      <c r="S24" s="33">
        <v>2</v>
      </c>
      <c r="T24" s="34">
        <v>0</v>
      </c>
      <c r="U24" s="115">
        <v>0</v>
      </c>
      <c r="V24" s="106">
        <f t="shared" si="0"/>
        <v>59</v>
      </c>
      <c r="W24" s="117">
        <f t="shared" si="0"/>
        <v>35</v>
      </c>
      <c r="X24" s="106">
        <f t="shared" si="1"/>
        <v>47</v>
      </c>
      <c r="Y24" s="107">
        <f t="shared" si="1"/>
        <v>31</v>
      </c>
    </row>
    <row r="25" spans="1:25" ht="12" customHeight="1" x14ac:dyDescent="0.2">
      <c r="A25" s="92">
        <v>20</v>
      </c>
      <c r="B25" s="34">
        <v>16</v>
      </c>
      <c r="C25" s="34">
        <v>16</v>
      </c>
      <c r="D25" s="34">
        <v>0</v>
      </c>
      <c r="E25" s="34">
        <v>0</v>
      </c>
      <c r="F25" s="34">
        <v>24</v>
      </c>
      <c r="G25" s="34">
        <v>16</v>
      </c>
      <c r="H25" s="34">
        <v>1</v>
      </c>
      <c r="I25" s="34">
        <v>0</v>
      </c>
      <c r="J25" s="34">
        <v>4</v>
      </c>
      <c r="K25" s="34">
        <v>0</v>
      </c>
      <c r="L25" s="34">
        <v>3</v>
      </c>
      <c r="M25" s="34">
        <v>10</v>
      </c>
      <c r="N25" s="34">
        <v>0</v>
      </c>
      <c r="O25" s="34">
        <v>0</v>
      </c>
      <c r="P25" s="279">
        <v>6</v>
      </c>
      <c r="Q25" s="34">
        <v>1</v>
      </c>
      <c r="R25" s="33">
        <v>2</v>
      </c>
      <c r="S25" s="33">
        <v>4</v>
      </c>
      <c r="T25" s="34">
        <v>0</v>
      </c>
      <c r="U25" s="115">
        <v>0</v>
      </c>
      <c r="V25" s="102">
        <f t="shared" si="0"/>
        <v>56</v>
      </c>
      <c r="W25" s="115">
        <f t="shared" si="0"/>
        <v>47</v>
      </c>
      <c r="X25" s="102">
        <f t="shared" si="1"/>
        <v>45</v>
      </c>
      <c r="Y25" s="103">
        <f t="shared" si="1"/>
        <v>46</v>
      </c>
    </row>
    <row r="26" spans="1:25" ht="12" customHeight="1" x14ac:dyDescent="0.2">
      <c r="A26" s="93">
        <v>21</v>
      </c>
      <c r="B26" s="35">
        <v>18</v>
      </c>
      <c r="C26" s="35">
        <v>8</v>
      </c>
      <c r="D26" s="35">
        <v>1</v>
      </c>
      <c r="E26" s="35">
        <v>0</v>
      </c>
      <c r="F26" s="35">
        <v>18</v>
      </c>
      <c r="G26" s="35">
        <v>7</v>
      </c>
      <c r="H26" s="35">
        <v>1</v>
      </c>
      <c r="I26" s="35">
        <v>0</v>
      </c>
      <c r="J26" s="35">
        <v>4</v>
      </c>
      <c r="K26" s="35">
        <v>0</v>
      </c>
      <c r="L26" s="35">
        <v>7</v>
      </c>
      <c r="M26" s="35">
        <v>7</v>
      </c>
      <c r="N26" s="35">
        <v>0</v>
      </c>
      <c r="O26" s="35">
        <v>0</v>
      </c>
      <c r="P26" s="280">
        <v>7</v>
      </c>
      <c r="Q26" s="35">
        <v>1</v>
      </c>
      <c r="R26" s="34">
        <v>1</v>
      </c>
      <c r="S26" s="63">
        <v>1</v>
      </c>
      <c r="T26" s="34">
        <v>0</v>
      </c>
      <c r="U26" s="115">
        <v>0</v>
      </c>
      <c r="V26" s="104">
        <f t="shared" si="0"/>
        <v>57</v>
      </c>
      <c r="W26" s="116">
        <f t="shared" si="0"/>
        <v>24</v>
      </c>
      <c r="X26" s="104">
        <f t="shared" si="1"/>
        <v>44</v>
      </c>
      <c r="Y26" s="105">
        <f t="shared" si="1"/>
        <v>23</v>
      </c>
    </row>
    <row r="27" spans="1:25" ht="12" customHeight="1" thickBot="1" x14ac:dyDescent="0.25">
      <c r="A27" s="95" t="s">
        <v>17</v>
      </c>
      <c r="B27" s="191">
        <f t="shared" ref="B27:S27" si="2">SUM(B6:B26)</f>
        <v>267</v>
      </c>
      <c r="C27" s="28">
        <f t="shared" si="2"/>
        <v>479</v>
      </c>
      <c r="D27" s="28">
        <f t="shared" si="2"/>
        <v>20</v>
      </c>
      <c r="E27" s="28">
        <f t="shared" si="2"/>
        <v>9</v>
      </c>
      <c r="F27" s="28">
        <f t="shared" si="2"/>
        <v>464</v>
      </c>
      <c r="G27" s="28">
        <f t="shared" si="2"/>
        <v>424</v>
      </c>
      <c r="H27" s="28">
        <f t="shared" si="2"/>
        <v>37</v>
      </c>
      <c r="I27" s="28">
        <f t="shared" si="2"/>
        <v>33</v>
      </c>
      <c r="J27" s="191">
        <f t="shared" si="2"/>
        <v>83</v>
      </c>
      <c r="K27" s="191">
        <f t="shared" si="2"/>
        <v>7</v>
      </c>
      <c r="L27" s="28">
        <f t="shared" si="2"/>
        <v>152</v>
      </c>
      <c r="M27" s="28">
        <f t="shared" si="2"/>
        <v>340</v>
      </c>
      <c r="N27" s="28">
        <f t="shared" si="2"/>
        <v>0</v>
      </c>
      <c r="O27" s="28">
        <f t="shared" si="2"/>
        <v>6</v>
      </c>
      <c r="P27" s="191">
        <f t="shared" si="2"/>
        <v>150</v>
      </c>
      <c r="Q27" s="191">
        <f t="shared" si="2"/>
        <v>36</v>
      </c>
      <c r="R27" s="28">
        <f t="shared" si="2"/>
        <v>64</v>
      </c>
      <c r="S27" s="28">
        <f t="shared" si="2"/>
        <v>179</v>
      </c>
      <c r="T27" s="191">
        <f>SUM(T6:T26)</f>
        <v>0</v>
      </c>
      <c r="U27" s="192">
        <f>SUM(U6:U26)</f>
        <v>0</v>
      </c>
      <c r="V27" s="195">
        <f t="shared" si="0"/>
        <v>1237</v>
      </c>
      <c r="W27" s="192">
        <f t="shared" si="0"/>
        <v>1513</v>
      </c>
      <c r="X27" s="195">
        <f t="shared" si="1"/>
        <v>947</v>
      </c>
      <c r="Y27" s="193">
        <f t="shared" si="1"/>
        <v>1422</v>
      </c>
    </row>
    <row r="28" spans="1:25" ht="12" customHeight="1" x14ac:dyDescent="0.2">
      <c r="A28" s="97" t="s">
        <v>18</v>
      </c>
      <c r="B28" s="37">
        <v>3</v>
      </c>
      <c r="C28" s="34">
        <v>0</v>
      </c>
      <c r="D28" s="37">
        <v>1</v>
      </c>
      <c r="E28" s="34">
        <v>0</v>
      </c>
      <c r="F28" s="37">
        <v>3</v>
      </c>
      <c r="G28" s="34">
        <v>0</v>
      </c>
      <c r="H28" s="34">
        <v>1</v>
      </c>
      <c r="I28" s="34">
        <v>0</v>
      </c>
      <c r="J28" s="34">
        <v>0</v>
      </c>
      <c r="K28" s="34">
        <v>0</v>
      </c>
      <c r="L28" s="37">
        <v>7</v>
      </c>
      <c r="M28" s="34">
        <v>0</v>
      </c>
      <c r="N28" s="34">
        <v>0</v>
      </c>
      <c r="O28" s="34">
        <v>0</v>
      </c>
      <c r="P28" s="194">
        <v>3</v>
      </c>
      <c r="Q28" s="34">
        <v>0</v>
      </c>
      <c r="R28" s="184">
        <v>12</v>
      </c>
      <c r="S28" s="34">
        <v>0</v>
      </c>
      <c r="T28" s="184">
        <v>0</v>
      </c>
      <c r="U28" s="196">
        <v>0</v>
      </c>
      <c r="V28" s="189">
        <f t="shared" si="0"/>
        <v>30</v>
      </c>
      <c r="W28" s="187">
        <f t="shared" si="0"/>
        <v>0</v>
      </c>
      <c r="X28" s="189">
        <f t="shared" si="1"/>
        <v>25</v>
      </c>
      <c r="Y28" s="188">
        <f t="shared" si="1"/>
        <v>0</v>
      </c>
    </row>
    <row r="29" spans="1:25" ht="12" customHeight="1" thickBot="1" x14ac:dyDescent="0.25">
      <c r="A29" s="95" t="s">
        <v>19</v>
      </c>
      <c r="B29" s="28">
        <f t="shared" ref="B29:S29" si="3">SUM(B27:B28)</f>
        <v>270</v>
      </c>
      <c r="C29" s="28">
        <f t="shared" si="3"/>
        <v>479</v>
      </c>
      <c r="D29" s="28">
        <f t="shared" si="3"/>
        <v>21</v>
      </c>
      <c r="E29" s="28">
        <f t="shared" si="3"/>
        <v>9</v>
      </c>
      <c r="F29" s="28">
        <f t="shared" si="3"/>
        <v>467</v>
      </c>
      <c r="G29" s="28">
        <f t="shared" si="3"/>
        <v>424</v>
      </c>
      <c r="H29" s="28">
        <f t="shared" si="3"/>
        <v>38</v>
      </c>
      <c r="I29" s="28">
        <f t="shared" si="3"/>
        <v>33</v>
      </c>
      <c r="J29" s="28">
        <f t="shared" si="3"/>
        <v>83</v>
      </c>
      <c r="K29" s="28">
        <f t="shared" si="3"/>
        <v>7</v>
      </c>
      <c r="L29" s="28">
        <f t="shared" si="3"/>
        <v>159</v>
      </c>
      <c r="M29" s="28">
        <f t="shared" si="3"/>
        <v>340</v>
      </c>
      <c r="N29" s="28">
        <f t="shared" si="3"/>
        <v>0</v>
      </c>
      <c r="O29" s="28">
        <f t="shared" si="3"/>
        <v>6</v>
      </c>
      <c r="P29" s="28">
        <f t="shared" si="3"/>
        <v>153</v>
      </c>
      <c r="Q29" s="28">
        <f t="shared" si="3"/>
        <v>36</v>
      </c>
      <c r="R29" s="28">
        <f t="shared" si="3"/>
        <v>76</v>
      </c>
      <c r="S29" s="28">
        <f t="shared" si="3"/>
        <v>179</v>
      </c>
      <c r="T29" s="191">
        <f>SUM(T27:T28)</f>
        <v>0</v>
      </c>
      <c r="U29" s="192">
        <f>SUM(U27:U28)</f>
        <v>0</v>
      </c>
      <c r="V29" s="195">
        <f t="shared" si="0"/>
        <v>1267</v>
      </c>
      <c r="W29" s="192">
        <f t="shared" si="0"/>
        <v>1513</v>
      </c>
      <c r="X29" s="195">
        <f t="shared" si="1"/>
        <v>972</v>
      </c>
      <c r="Y29" s="193">
        <f t="shared" si="1"/>
        <v>1422</v>
      </c>
    </row>
    <row r="30" spans="1:25" ht="12" customHeight="1" x14ac:dyDescent="0.2">
      <c r="A30" s="54" t="s">
        <v>249</v>
      </c>
      <c r="B30" s="19"/>
      <c r="C30" s="19"/>
      <c r="D30" s="19"/>
      <c r="E30" s="19"/>
      <c r="F30" s="19"/>
      <c r="G30" s="19"/>
      <c r="H30" s="19"/>
      <c r="I30" s="19"/>
      <c r="J30" s="19"/>
      <c r="K30" s="19"/>
      <c r="L30" s="19"/>
      <c r="M30" s="19"/>
      <c r="N30" s="19"/>
      <c r="O30" s="19"/>
      <c r="P30" s="19"/>
      <c r="Q30" s="19"/>
      <c r="R30" s="19"/>
      <c r="S30" s="19"/>
      <c r="T30" s="19"/>
      <c r="U30" s="19"/>
      <c r="V30" s="19"/>
      <c r="W30" s="19"/>
      <c r="X30" s="19"/>
      <c r="Y30" s="19"/>
    </row>
    <row r="31" spans="1:25" ht="12" customHeight="1" x14ac:dyDescent="0.2">
      <c r="A31" s="77" t="s">
        <v>329</v>
      </c>
      <c r="D31" s="100"/>
      <c r="O31" s="19"/>
      <c r="P31" s="19"/>
      <c r="Q31" s="19"/>
      <c r="R31" s="19"/>
    </row>
    <row r="32" spans="1:25" ht="12" customHeight="1" x14ac:dyDescent="0.2">
      <c r="B32" s="110"/>
      <c r="C32" s="111"/>
      <c r="D32" s="110"/>
      <c r="E32" s="111"/>
    </row>
    <row r="33" spans="1:25" ht="16.5" customHeight="1" thickBot="1" x14ac:dyDescent="0.35">
      <c r="A33" s="53" t="s">
        <v>331</v>
      </c>
    </row>
    <row r="34" spans="1:25" ht="24.75" customHeight="1" x14ac:dyDescent="0.2">
      <c r="A34" s="442" t="s">
        <v>22</v>
      </c>
      <c r="B34" s="402" t="s">
        <v>0</v>
      </c>
      <c r="C34" s="402"/>
      <c r="D34" s="402" t="s">
        <v>1</v>
      </c>
      <c r="E34" s="402"/>
      <c r="F34" s="402" t="s">
        <v>2</v>
      </c>
      <c r="G34" s="402"/>
      <c r="H34" s="402" t="s">
        <v>3</v>
      </c>
      <c r="I34" s="402"/>
      <c r="J34" s="402" t="s">
        <v>4</v>
      </c>
      <c r="K34" s="402"/>
      <c r="L34" s="402" t="s">
        <v>61</v>
      </c>
      <c r="M34" s="402"/>
      <c r="N34" s="402" t="s">
        <v>62</v>
      </c>
      <c r="O34" s="402"/>
      <c r="P34" s="402" t="s">
        <v>63</v>
      </c>
      <c r="Q34" s="402"/>
      <c r="R34" s="402" t="s">
        <v>12</v>
      </c>
      <c r="S34" s="402"/>
      <c r="T34" s="403" t="s">
        <v>13</v>
      </c>
      <c r="U34" s="444"/>
      <c r="V34" s="417" t="s">
        <v>19</v>
      </c>
      <c r="W34" s="403"/>
      <c r="X34" s="417" t="s">
        <v>21</v>
      </c>
      <c r="Y34" s="404"/>
    </row>
    <row r="35" spans="1:25" ht="12" customHeight="1" thickBot="1" x14ac:dyDescent="0.25">
      <c r="A35" s="437"/>
      <c r="B35" s="55" t="s">
        <v>9</v>
      </c>
      <c r="C35" s="55" t="s">
        <v>10</v>
      </c>
      <c r="D35" s="55" t="s">
        <v>9</v>
      </c>
      <c r="E35" s="55" t="s">
        <v>10</v>
      </c>
      <c r="F35" s="55" t="s">
        <v>9</v>
      </c>
      <c r="G35" s="55" t="s">
        <v>10</v>
      </c>
      <c r="H35" s="55" t="s">
        <v>9</v>
      </c>
      <c r="I35" s="55" t="s">
        <v>10</v>
      </c>
      <c r="J35" s="55" t="s">
        <v>9</v>
      </c>
      <c r="K35" s="55" t="s">
        <v>10</v>
      </c>
      <c r="L35" s="55" t="s">
        <v>9</v>
      </c>
      <c r="M35" s="55" t="s">
        <v>10</v>
      </c>
      <c r="N35" s="55" t="s">
        <v>9</v>
      </c>
      <c r="O35" s="55" t="s">
        <v>10</v>
      </c>
      <c r="P35" s="55" t="s">
        <v>9</v>
      </c>
      <c r="Q35" s="55" t="s">
        <v>10</v>
      </c>
      <c r="R35" s="55" t="s">
        <v>9</v>
      </c>
      <c r="S35" s="55" t="s">
        <v>10</v>
      </c>
      <c r="T35" s="55" t="s">
        <v>9</v>
      </c>
      <c r="U35" s="56" t="s">
        <v>10</v>
      </c>
      <c r="V35" s="57" t="s">
        <v>9</v>
      </c>
      <c r="W35" s="124" t="s">
        <v>10</v>
      </c>
      <c r="X35" s="57" t="s">
        <v>9</v>
      </c>
      <c r="Y35" s="56" t="s">
        <v>10</v>
      </c>
    </row>
    <row r="36" spans="1:25" ht="12" customHeight="1" x14ac:dyDescent="0.2">
      <c r="A36" s="92">
        <v>1</v>
      </c>
      <c r="B36" s="34">
        <v>20</v>
      </c>
      <c r="C36" s="34">
        <v>30</v>
      </c>
      <c r="D36" s="34">
        <v>1</v>
      </c>
      <c r="E36" s="34">
        <v>0</v>
      </c>
      <c r="F36" s="34">
        <v>28</v>
      </c>
      <c r="G36" s="34">
        <v>24</v>
      </c>
      <c r="H36" s="34">
        <v>2</v>
      </c>
      <c r="I36" s="34">
        <v>1</v>
      </c>
      <c r="J36" s="34">
        <v>6</v>
      </c>
      <c r="K36" s="34">
        <v>0</v>
      </c>
      <c r="L36" s="34">
        <v>13</v>
      </c>
      <c r="M36" s="34">
        <v>21</v>
      </c>
      <c r="N36" s="34">
        <v>0</v>
      </c>
      <c r="O36" s="34">
        <v>1</v>
      </c>
      <c r="P36" s="34">
        <v>23</v>
      </c>
      <c r="Q36" s="34">
        <v>4</v>
      </c>
      <c r="R36" s="33">
        <v>12</v>
      </c>
      <c r="S36" s="33">
        <v>42</v>
      </c>
      <c r="T36" s="33">
        <v>0</v>
      </c>
      <c r="U36" s="59">
        <v>0</v>
      </c>
      <c r="V36" s="102">
        <f t="shared" ref="V36:W53" si="4">SUM(B36,D36,F36,H36,J36,L36,N36,P36,R36)</f>
        <v>105</v>
      </c>
      <c r="W36" s="115">
        <f t="shared" si="4"/>
        <v>123</v>
      </c>
      <c r="X36" s="102">
        <f t="shared" ref="X36:Y53" si="5">SUM(B36,F36,L36,R36)</f>
        <v>73</v>
      </c>
      <c r="Y36" s="103">
        <f t="shared" si="5"/>
        <v>117</v>
      </c>
    </row>
    <row r="37" spans="1:25" ht="12" customHeight="1" x14ac:dyDescent="0.2">
      <c r="A37" s="92">
        <v>2</v>
      </c>
      <c r="B37" s="34">
        <v>8</v>
      </c>
      <c r="C37" s="34">
        <v>34</v>
      </c>
      <c r="D37" s="34">
        <v>0</v>
      </c>
      <c r="E37" s="34">
        <v>0</v>
      </c>
      <c r="F37" s="34">
        <v>10</v>
      </c>
      <c r="G37" s="34">
        <v>26</v>
      </c>
      <c r="H37" s="34">
        <v>1</v>
      </c>
      <c r="I37" s="34">
        <v>1</v>
      </c>
      <c r="J37" s="34">
        <v>4</v>
      </c>
      <c r="K37" s="34">
        <v>0</v>
      </c>
      <c r="L37" s="34">
        <v>5</v>
      </c>
      <c r="M37" s="34">
        <v>20</v>
      </c>
      <c r="N37" s="34">
        <v>0</v>
      </c>
      <c r="O37" s="34">
        <v>0</v>
      </c>
      <c r="P37" s="34">
        <v>6</v>
      </c>
      <c r="Q37" s="34">
        <v>2</v>
      </c>
      <c r="R37" s="33">
        <v>4</v>
      </c>
      <c r="S37" s="33">
        <v>18</v>
      </c>
      <c r="T37" s="33">
        <v>0</v>
      </c>
      <c r="U37" s="59">
        <v>0</v>
      </c>
      <c r="V37" s="102">
        <f t="shared" si="4"/>
        <v>38</v>
      </c>
      <c r="W37" s="115">
        <f t="shared" si="4"/>
        <v>101</v>
      </c>
      <c r="X37" s="102">
        <f t="shared" si="5"/>
        <v>27</v>
      </c>
      <c r="Y37" s="103">
        <f t="shared" si="5"/>
        <v>98</v>
      </c>
    </row>
    <row r="38" spans="1:25" ht="12" customHeight="1" x14ac:dyDescent="0.2">
      <c r="A38" s="93">
        <v>3</v>
      </c>
      <c r="B38" s="35">
        <v>14</v>
      </c>
      <c r="C38" s="35">
        <v>27</v>
      </c>
      <c r="D38" s="35">
        <v>1</v>
      </c>
      <c r="E38" s="35">
        <v>1</v>
      </c>
      <c r="F38" s="35">
        <v>28</v>
      </c>
      <c r="G38" s="35">
        <v>23</v>
      </c>
      <c r="H38" s="35">
        <v>1</v>
      </c>
      <c r="I38" s="35">
        <v>3</v>
      </c>
      <c r="J38" s="35">
        <v>8</v>
      </c>
      <c r="K38" s="35">
        <v>0</v>
      </c>
      <c r="L38" s="35">
        <v>13</v>
      </c>
      <c r="M38" s="35">
        <v>23</v>
      </c>
      <c r="N38" s="35">
        <v>0</v>
      </c>
      <c r="O38" s="35">
        <v>1</v>
      </c>
      <c r="P38" s="35">
        <v>21</v>
      </c>
      <c r="Q38" s="35">
        <v>2</v>
      </c>
      <c r="R38" s="63">
        <v>10</v>
      </c>
      <c r="S38" s="63">
        <v>26</v>
      </c>
      <c r="T38" s="63">
        <v>0</v>
      </c>
      <c r="U38" s="64">
        <v>0</v>
      </c>
      <c r="V38" s="104">
        <f t="shared" si="4"/>
        <v>96</v>
      </c>
      <c r="W38" s="116">
        <f t="shared" si="4"/>
        <v>106</v>
      </c>
      <c r="X38" s="104">
        <f t="shared" si="5"/>
        <v>65</v>
      </c>
      <c r="Y38" s="105">
        <f t="shared" si="5"/>
        <v>99</v>
      </c>
    </row>
    <row r="39" spans="1:25" ht="12" customHeight="1" x14ac:dyDescent="0.2">
      <c r="A39" s="94">
        <v>4</v>
      </c>
      <c r="B39" s="36">
        <v>34</v>
      </c>
      <c r="C39" s="36">
        <v>29</v>
      </c>
      <c r="D39" s="36">
        <v>2</v>
      </c>
      <c r="E39" s="36">
        <v>1</v>
      </c>
      <c r="F39" s="36">
        <v>55</v>
      </c>
      <c r="G39" s="36">
        <v>27</v>
      </c>
      <c r="H39" s="36">
        <v>5</v>
      </c>
      <c r="I39" s="36">
        <v>1</v>
      </c>
      <c r="J39" s="36">
        <v>9</v>
      </c>
      <c r="K39" s="34">
        <v>1</v>
      </c>
      <c r="L39" s="36">
        <v>18</v>
      </c>
      <c r="M39" s="36">
        <v>21</v>
      </c>
      <c r="N39" s="34">
        <v>0</v>
      </c>
      <c r="O39" s="34">
        <v>0</v>
      </c>
      <c r="P39" s="36">
        <v>21</v>
      </c>
      <c r="Q39" s="36">
        <v>6</v>
      </c>
      <c r="R39" s="74">
        <v>4</v>
      </c>
      <c r="S39" s="74">
        <v>2</v>
      </c>
      <c r="T39" s="74">
        <v>0</v>
      </c>
      <c r="U39" s="75">
        <v>0</v>
      </c>
      <c r="V39" s="106">
        <f t="shared" si="4"/>
        <v>148</v>
      </c>
      <c r="W39" s="117">
        <f t="shared" si="4"/>
        <v>88</v>
      </c>
      <c r="X39" s="106">
        <f t="shared" si="5"/>
        <v>111</v>
      </c>
      <c r="Y39" s="107">
        <f t="shared" si="5"/>
        <v>79</v>
      </c>
    </row>
    <row r="40" spans="1:25" ht="12" customHeight="1" x14ac:dyDescent="0.2">
      <c r="A40" s="92">
        <v>5</v>
      </c>
      <c r="B40" s="34">
        <v>13</v>
      </c>
      <c r="C40" s="34">
        <v>28</v>
      </c>
      <c r="D40" s="34">
        <v>0</v>
      </c>
      <c r="E40" s="34">
        <v>2</v>
      </c>
      <c r="F40" s="34">
        <v>19</v>
      </c>
      <c r="G40" s="34">
        <v>22</v>
      </c>
      <c r="H40" s="34">
        <v>0</v>
      </c>
      <c r="I40" s="34">
        <v>5</v>
      </c>
      <c r="J40" s="34">
        <v>5</v>
      </c>
      <c r="K40" s="34">
        <v>0</v>
      </c>
      <c r="L40" s="34">
        <v>9</v>
      </c>
      <c r="M40" s="34">
        <v>18</v>
      </c>
      <c r="N40" s="34">
        <v>0</v>
      </c>
      <c r="O40" s="34">
        <v>1</v>
      </c>
      <c r="P40" s="34">
        <v>11</v>
      </c>
      <c r="Q40" s="34">
        <v>2</v>
      </c>
      <c r="R40" s="33">
        <v>4</v>
      </c>
      <c r="S40" s="33">
        <v>18</v>
      </c>
      <c r="T40" s="33">
        <v>0</v>
      </c>
      <c r="U40" s="59">
        <v>0</v>
      </c>
      <c r="V40" s="102">
        <f t="shared" si="4"/>
        <v>61</v>
      </c>
      <c r="W40" s="115">
        <f t="shared" si="4"/>
        <v>96</v>
      </c>
      <c r="X40" s="102">
        <f t="shared" si="5"/>
        <v>45</v>
      </c>
      <c r="Y40" s="103">
        <f t="shared" si="5"/>
        <v>86</v>
      </c>
    </row>
    <row r="41" spans="1:25" ht="12" customHeight="1" x14ac:dyDescent="0.2">
      <c r="A41" s="93">
        <v>6</v>
      </c>
      <c r="B41" s="35">
        <v>10</v>
      </c>
      <c r="C41" s="35">
        <v>27</v>
      </c>
      <c r="D41" s="35">
        <v>2</v>
      </c>
      <c r="E41" s="35">
        <v>1</v>
      </c>
      <c r="F41" s="35">
        <v>20</v>
      </c>
      <c r="G41" s="35">
        <v>25</v>
      </c>
      <c r="H41" s="35">
        <v>2</v>
      </c>
      <c r="I41" s="35">
        <v>3</v>
      </c>
      <c r="J41" s="35">
        <v>3</v>
      </c>
      <c r="K41" s="35">
        <v>0</v>
      </c>
      <c r="L41" s="35">
        <v>9</v>
      </c>
      <c r="M41" s="35">
        <v>21</v>
      </c>
      <c r="N41" s="35">
        <v>0</v>
      </c>
      <c r="O41" s="35">
        <v>0</v>
      </c>
      <c r="P41" s="35">
        <v>6</v>
      </c>
      <c r="Q41" s="35">
        <v>2</v>
      </c>
      <c r="R41" s="63">
        <v>6</v>
      </c>
      <c r="S41" s="63">
        <v>7</v>
      </c>
      <c r="T41" s="63">
        <v>0</v>
      </c>
      <c r="U41" s="64">
        <v>0</v>
      </c>
      <c r="V41" s="104">
        <f t="shared" si="4"/>
        <v>58</v>
      </c>
      <c r="W41" s="116">
        <f t="shared" si="4"/>
        <v>86</v>
      </c>
      <c r="X41" s="104">
        <f t="shared" si="5"/>
        <v>45</v>
      </c>
      <c r="Y41" s="105">
        <f t="shared" si="5"/>
        <v>80</v>
      </c>
    </row>
    <row r="42" spans="1:25" ht="12" customHeight="1" x14ac:dyDescent="0.2">
      <c r="A42" s="94">
        <v>7</v>
      </c>
      <c r="B42" s="36">
        <v>15</v>
      </c>
      <c r="C42" s="36">
        <v>36</v>
      </c>
      <c r="D42" s="34">
        <v>1</v>
      </c>
      <c r="E42" s="34">
        <v>0</v>
      </c>
      <c r="F42" s="36">
        <v>34</v>
      </c>
      <c r="G42" s="36">
        <v>33</v>
      </c>
      <c r="H42" s="36">
        <v>2</v>
      </c>
      <c r="I42" s="36">
        <v>1</v>
      </c>
      <c r="J42" s="36">
        <v>4</v>
      </c>
      <c r="K42" s="36">
        <v>2</v>
      </c>
      <c r="L42" s="36">
        <v>9</v>
      </c>
      <c r="M42" s="36">
        <v>22</v>
      </c>
      <c r="N42" s="34">
        <v>0</v>
      </c>
      <c r="O42" s="34">
        <v>1</v>
      </c>
      <c r="P42" s="36">
        <v>9</v>
      </c>
      <c r="Q42" s="36">
        <v>3</v>
      </c>
      <c r="R42" s="74">
        <v>3</v>
      </c>
      <c r="S42" s="74">
        <v>6</v>
      </c>
      <c r="T42" s="74">
        <v>0</v>
      </c>
      <c r="U42" s="75">
        <v>0</v>
      </c>
      <c r="V42" s="106">
        <f t="shared" si="4"/>
        <v>77</v>
      </c>
      <c r="W42" s="117">
        <f t="shared" si="4"/>
        <v>104</v>
      </c>
      <c r="X42" s="106">
        <f t="shared" si="5"/>
        <v>61</v>
      </c>
      <c r="Y42" s="107">
        <f t="shared" si="5"/>
        <v>97</v>
      </c>
    </row>
    <row r="43" spans="1:25" ht="12" customHeight="1" x14ac:dyDescent="0.2">
      <c r="A43" s="92">
        <v>8</v>
      </c>
      <c r="B43" s="34">
        <v>42</v>
      </c>
      <c r="C43" s="34">
        <v>20</v>
      </c>
      <c r="D43" s="34">
        <v>2</v>
      </c>
      <c r="E43" s="34">
        <v>0</v>
      </c>
      <c r="F43" s="34">
        <v>37</v>
      </c>
      <c r="G43" s="34">
        <v>19</v>
      </c>
      <c r="H43" s="34">
        <v>3</v>
      </c>
      <c r="I43" s="34">
        <v>0</v>
      </c>
      <c r="J43" s="34">
        <v>9</v>
      </c>
      <c r="K43" s="34">
        <v>1</v>
      </c>
      <c r="L43" s="34">
        <v>14</v>
      </c>
      <c r="M43" s="34">
        <v>16</v>
      </c>
      <c r="N43" s="34">
        <v>0</v>
      </c>
      <c r="O43" s="34">
        <v>0</v>
      </c>
      <c r="P43" s="34">
        <v>12</v>
      </c>
      <c r="Q43" s="34">
        <v>3</v>
      </c>
      <c r="R43" s="33">
        <v>2</v>
      </c>
      <c r="S43" s="33">
        <v>4</v>
      </c>
      <c r="T43" s="33">
        <v>0</v>
      </c>
      <c r="U43" s="59">
        <v>0</v>
      </c>
      <c r="V43" s="102">
        <f t="shared" si="4"/>
        <v>121</v>
      </c>
      <c r="W43" s="115">
        <f t="shared" si="4"/>
        <v>63</v>
      </c>
      <c r="X43" s="102">
        <f t="shared" si="5"/>
        <v>95</v>
      </c>
      <c r="Y43" s="103">
        <f t="shared" si="5"/>
        <v>59</v>
      </c>
    </row>
    <row r="44" spans="1:25" ht="12" customHeight="1" x14ac:dyDescent="0.2">
      <c r="A44" s="93">
        <v>9</v>
      </c>
      <c r="B44" s="35">
        <v>14</v>
      </c>
      <c r="C44" s="35">
        <v>22</v>
      </c>
      <c r="D44" s="35">
        <v>0</v>
      </c>
      <c r="E44" s="35">
        <v>0</v>
      </c>
      <c r="F44" s="35">
        <v>41</v>
      </c>
      <c r="G44" s="35">
        <v>22</v>
      </c>
      <c r="H44" s="35">
        <v>0</v>
      </c>
      <c r="I44" s="35">
        <v>0</v>
      </c>
      <c r="J44" s="35">
        <v>6</v>
      </c>
      <c r="K44" s="35">
        <v>0</v>
      </c>
      <c r="L44" s="35">
        <v>10</v>
      </c>
      <c r="M44" s="35">
        <v>16</v>
      </c>
      <c r="N44" s="35">
        <v>0</v>
      </c>
      <c r="O44" s="35">
        <v>0</v>
      </c>
      <c r="P44" s="35">
        <v>7</v>
      </c>
      <c r="Q44" s="35">
        <v>2</v>
      </c>
      <c r="R44" s="63">
        <v>2</v>
      </c>
      <c r="S44" s="63">
        <v>5</v>
      </c>
      <c r="T44" s="63">
        <v>0</v>
      </c>
      <c r="U44" s="64">
        <v>0</v>
      </c>
      <c r="V44" s="104">
        <f t="shared" si="4"/>
        <v>80</v>
      </c>
      <c r="W44" s="116">
        <f t="shared" si="4"/>
        <v>67</v>
      </c>
      <c r="X44" s="104">
        <f t="shared" si="5"/>
        <v>67</v>
      </c>
      <c r="Y44" s="105">
        <f t="shared" si="5"/>
        <v>65</v>
      </c>
    </row>
    <row r="45" spans="1:25" ht="12" customHeight="1" x14ac:dyDescent="0.2">
      <c r="A45" s="94">
        <v>10</v>
      </c>
      <c r="B45" s="36">
        <v>20</v>
      </c>
      <c r="C45" s="36">
        <v>25</v>
      </c>
      <c r="D45" s="36">
        <v>3</v>
      </c>
      <c r="E45" s="34">
        <v>0</v>
      </c>
      <c r="F45" s="36">
        <v>37</v>
      </c>
      <c r="G45" s="36">
        <v>22</v>
      </c>
      <c r="H45" s="36">
        <v>5</v>
      </c>
      <c r="I45" s="34">
        <v>0</v>
      </c>
      <c r="J45" s="36">
        <v>5</v>
      </c>
      <c r="K45" s="34">
        <v>0</v>
      </c>
      <c r="L45" s="36">
        <v>10</v>
      </c>
      <c r="M45" s="36">
        <v>20</v>
      </c>
      <c r="N45" s="34">
        <v>0</v>
      </c>
      <c r="O45" s="34">
        <v>0</v>
      </c>
      <c r="P45" s="36">
        <v>9</v>
      </c>
      <c r="Q45" s="36">
        <v>3</v>
      </c>
      <c r="R45" s="74">
        <v>4</v>
      </c>
      <c r="S45" s="74">
        <v>5</v>
      </c>
      <c r="T45" s="74">
        <v>0</v>
      </c>
      <c r="U45" s="75">
        <v>0</v>
      </c>
      <c r="V45" s="106">
        <f t="shared" si="4"/>
        <v>93</v>
      </c>
      <c r="W45" s="117">
        <f t="shared" si="4"/>
        <v>75</v>
      </c>
      <c r="X45" s="106">
        <f t="shared" si="5"/>
        <v>71</v>
      </c>
      <c r="Y45" s="107">
        <f t="shared" si="5"/>
        <v>72</v>
      </c>
    </row>
    <row r="46" spans="1:25" ht="12" customHeight="1" x14ac:dyDescent="0.2">
      <c r="A46" s="92">
        <v>11</v>
      </c>
      <c r="B46" s="34">
        <v>14</v>
      </c>
      <c r="C46" s="34">
        <v>34</v>
      </c>
      <c r="D46" s="34">
        <v>2</v>
      </c>
      <c r="E46" s="34">
        <v>0</v>
      </c>
      <c r="F46" s="34">
        <v>40</v>
      </c>
      <c r="G46" s="34">
        <v>33</v>
      </c>
      <c r="H46" s="34">
        <v>4</v>
      </c>
      <c r="I46" s="34">
        <v>1</v>
      </c>
      <c r="J46" s="34">
        <v>8</v>
      </c>
      <c r="K46" s="34">
        <v>1</v>
      </c>
      <c r="L46" s="34">
        <v>8</v>
      </c>
      <c r="M46" s="34">
        <v>24</v>
      </c>
      <c r="N46" s="34">
        <v>0</v>
      </c>
      <c r="O46" s="34">
        <v>0</v>
      </c>
      <c r="P46" s="34">
        <v>5</v>
      </c>
      <c r="Q46" s="34">
        <v>1</v>
      </c>
      <c r="R46" s="33">
        <v>1</v>
      </c>
      <c r="S46" s="33">
        <v>3</v>
      </c>
      <c r="T46" s="33">
        <v>0</v>
      </c>
      <c r="U46" s="59">
        <v>0</v>
      </c>
      <c r="V46" s="102">
        <f t="shared" si="4"/>
        <v>82</v>
      </c>
      <c r="W46" s="115">
        <f t="shared" si="4"/>
        <v>97</v>
      </c>
      <c r="X46" s="102">
        <f t="shared" si="5"/>
        <v>63</v>
      </c>
      <c r="Y46" s="103">
        <f t="shared" si="5"/>
        <v>94</v>
      </c>
    </row>
    <row r="47" spans="1:25" ht="12" customHeight="1" x14ac:dyDescent="0.2">
      <c r="A47" s="93">
        <v>12</v>
      </c>
      <c r="B47" s="35">
        <v>18</v>
      </c>
      <c r="C47" s="35">
        <v>38</v>
      </c>
      <c r="D47" s="35">
        <v>2</v>
      </c>
      <c r="E47" s="35">
        <v>0</v>
      </c>
      <c r="F47" s="35">
        <v>37</v>
      </c>
      <c r="G47" s="35">
        <v>34</v>
      </c>
      <c r="H47" s="35">
        <v>3</v>
      </c>
      <c r="I47" s="35">
        <v>5</v>
      </c>
      <c r="J47" s="35">
        <v>4</v>
      </c>
      <c r="K47" s="35">
        <v>0</v>
      </c>
      <c r="L47" s="35">
        <v>11</v>
      </c>
      <c r="M47" s="35">
        <v>28</v>
      </c>
      <c r="N47" s="35">
        <v>0</v>
      </c>
      <c r="O47" s="35">
        <v>1</v>
      </c>
      <c r="P47" s="35">
        <v>4</v>
      </c>
      <c r="Q47" s="35">
        <v>1</v>
      </c>
      <c r="R47" s="35">
        <v>2</v>
      </c>
      <c r="S47" s="63">
        <v>7</v>
      </c>
      <c r="T47" s="63">
        <v>0</v>
      </c>
      <c r="U47" s="64">
        <v>0</v>
      </c>
      <c r="V47" s="104">
        <f t="shared" si="4"/>
        <v>81</v>
      </c>
      <c r="W47" s="116">
        <f t="shared" si="4"/>
        <v>114</v>
      </c>
      <c r="X47" s="104">
        <f t="shared" si="5"/>
        <v>68</v>
      </c>
      <c r="Y47" s="105">
        <f t="shared" si="5"/>
        <v>107</v>
      </c>
    </row>
    <row r="48" spans="1:25" ht="12" customHeight="1" x14ac:dyDescent="0.2">
      <c r="A48" s="94">
        <v>13</v>
      </c>
      <c r="B48" s="36">
        <v>14</v>
      </c>
      <c r="C48" s="36">
        <v>57</v>
      </c>
      <c r="D48" s="34">
        <v>0</v>
      </c>
      <c r="E48" s="34">
        <v>1</v>
      </c>
      <c r="F48" s="36">
        <v>23</v>
      </c>
      <c r="G48" s="36">
        <v>52</v>
      </c>
      <c r="H48" s="36">
        <v>2</v>
      </c>
      <c r="I48" s="36">
        <v>3</v>
      </c>
      <c r="J48" s="36">
        <v>5</v>
      </c>
      <c r="K48" s="36">
        <v>1</v>
      </c>
      <c r="L48" s="36">
        <v>8</v>
      </c>
      <c r="M48" s="36">
        <v>44</v>
      </c>
      <c r="N48" s="34">
        <v>0</v>
      </c>
      <c r="O48" s="34">
        <v>0</v>
      </c>
      <c r="P48" s="36">
        <v>6</v>
      </c>
      <c r="Q48" s="36">
        <v>2</v>
      </c>
      <c r="R48" s="74">
        <v>3</v>
      </c>
      <c r="S48" s="74">
        <v>17</v>
      </c>
      <c r="T48" s="74">
        <v>0</v>
      </c>
      <c r="U48" s="75">
        <v>0</v>
      </c>
      <c r="V48" s="106">
        <f t="shared" si="4"/>
        <v>61</v>
      </c>
      <c r="W48" s="117">
        <f t="shared" si="4"/>
        <v>177</v>
      </c>
      <c r="X48" s="106">
        <f t="shared" si="5"/>
        <v>48</v>
      </c>
      <c r="Y48" s="107">
        <f t="shared" si="5"/>
        <v>170</v>
      </c>
    </row>
    <row r="49" spans="1:25" ht="12" customHeight="1" x14ac:dyDescent="0.2">
      <c r="A49" s="92">
        <v>14</v>
      </c>
      <c r="B49" s="34">
        <v>18</v>
      </c>
      <c r="C49" s="34">
        <v>44</v>
      </c>
      <c r="D49" s="34">
        <v>4</v>
      </c>
      <c r="E49" s="34">
        <v>2</v>
      </c>
      <c r="F49" s="34">
        <v>22</v>
      </c>
      <c r="G49" s="34">
        <v>37</v>
      </c>
      <c r="H49" s="34">
        <v>6</v>
      </c>
      <c r="I49" s="34">
        <v>2</v>
      </c>
      <c r="J49" s="34">
        <v>3</v>
      </c>
      <c r="K49" s="34">
        <v>1</v>
      </c>
      <c r="L49" s="34">
        <v>8</v>
      </c>
      <c r="M49" s="34">
        <v>31</v>
      </c>
      <c r="N49" s="34">
        <v>0</v>
      </c>
      <c r="O49" s="34">
        <v>0</v>
      </c>
      <c r="P49" s="34">
        <v>3</v>
      </c>
      <c r="Q49" s="34">
        <v>1</v>
      </c>
      <c r="R49" s="33">
        <v>6</v>
      </c>
      <c r="S49" s="33">
        <v>13</v>
      </c>
      <c r="T49" s="33">
        <v>0</v>
      </c>
      <c r="U49" s="59">
        <v>0</v>
      </c>
      <c r="V49" s="102">
        <f t="shared" si="4"/>
        <v>70</v>
      </c>
      <c r="W49" s="115">
        <f t="shared" si="4"/>
        <v>131</v>
      </c>
      <c r="X49" s="102">
        <f t="shared" si="5"/>
        <v>54</v>
      </c>
      <c r="Y49" s="103">
        <f t="shared" si="5"/>
        <v>125</v>
      </c>
    </row>
    <row r="50" spans="1:25" ht="12" customHeight="1" x14ac:dyDescent="0.2">
      <c r="A50" s="93">
        <v>15</v>
      </c>
      <c r="B50" s="35">
        <v>13</v>
      </c>
      <c r="C50" s="35">
        <v>28</v>
      </c>
      <c r="D50" s="35">
        <v>0</v>
      </c>
      <c r="E50" s="35">
        <v>1</v>
      </c>
      <c r="F50" s="35">
        <v>33</v>
      </c>
      <c r="G50" s="35">
        <v>25</v>
      </c>
      <c r="H50" s="35">
        <v>1</v>
      </c>
      <c r="I50" s="35">
        <v>7</v>
      </c>
      <c r="J50" s="35">
        <v>4</v>
      </c>
      <c r="K50" s="35">
        <v>0</v>
      </c>
      <c r="L50" s="35">
        <v>7</v>
      </c>
      <c r="M50" s="35">
        <v>15</v>
      </c>
      <c r="N50" s="35">
        <v>0</v>
      </c>
      <c r="O50" s="35">
        <v>1</v>
      </c>
      <c r="P50" s="205">
        <v>7</v>
      </c>
      <c r="Q50" s="35">
        <v>2</v>
      </c>
      <c r="R50" s="63">
        <v>1</v>
      </c>
      <c r="S50" s="63">
        <v>6</v>
      </c>
      <c r="T50" s="63">
        <v>0</v>
      </c>
      <c r="U50" s="64">
        <v>0</v>
      </c>
      <c r="V50" s="104">
        <f t="shared" si="4"/>
        <v>66</v>
      </c>
      <c r="W50" s="116">
        <f t="shared" si="4"/>
        <v>85</v>
      </c>
      <c r="X50" s="104">
        <f t="shared" si="5"/>
        <v>54</v>
      </c>
      <c r="Y50" s="105">
        <f t="shared" si="5"/>
        <v>74</v>
      </c>
    </row>
    <row r="51" spans="1:25" ht="12" customHeight="1" thickBot="1" x14ac:dyDescent="0.25">
      <c r="A51" s="95" t="s">
        <v>17</v>
      </c>
      <c r="B51" s="28">
        <f t="shared" ref="B51:U51" si="6">SUM(B36:B50)</f>
        <v>267</v>
      </c>
      <c r="C51" s="28">
        <f t="shared" si="6"/>
        <v>479</v>
      </c>
      <c r="D51" s="28">
        <f t="shared" si="6"/>
        <v>20</v>
      </c>
      <c r="E51" s="28">
        <f t="shared" si="6"/>
        <v>9</v>
      </c>
      <c r="F51" s="28">
        <f t="shared" si="6"/>
        <v>464</v>
      </c>
      <c r="G51" s="28">
        <f t="shared" si="6"/>
        <v>424</v>
      </c>
      <c r="H51" s="28">
        <f t="shared" si="6"/>
        <v>37</v>
      </c>
      <c r="I51" s="28">
        <f t="shared" si="6"/>
        <v>33</v>
      </c>
      <c r="J51" s="28">
        <f t="shared" si="6"/>
        <v>83</v>
      </c>
      <c r="K51" s="28">
        <f t="shared" si="6"/>
        <v>7</v>
      </c>
      <c r="L51" s="28">
        <f t="shared" si="6"/>
        <v>152</v>
      </c>
      <c r="M51" s="28">
        <f t="shared" si="6"/>
        <v>340</v>
      </c>
      <c r="N51" s="28">
        <f t="shared" si="6"/>
        <v>0</v>
      </c>
      <c r="O51" s="28">
        <f t="shared" si="6"/>
        <v>6</v>
      </c>
      <c r="P51" s="191">
        <f t="shared" si="6"/>
        <v>150</v>
      </c>
      <c r="Q51" s="28">
        <f t="shared" si="6"/>
        <v>36</v>
      </c>
      <c r="R51" s="191">
        <f t="shared" si="6"/>
        <v>64</v>
      </c>
      <c r="S51" s="191">
        <f t="shared" si="6"/>
        <v>179</v>
      </c>
      <c r="T51" s="185">
        <f t="shared" si="6"/>
        <v>0</v>
      </c>
      <c r="U51" s="186">
        <f t="shared" si="6"/>
        <v>0</v>
      </c>
      <c r="V51" s="195">
        <f t="shared" si="4"/>
        <v>1237</v>
      </c>
      <c r="W51" s="192">
        <f t="shared" si="4"/>
        <v>1513</v>
      </c>
      <c r="X51" s="96">
        <f t="shared" si="5"/>
        <v>947</v>
      </c>
      <c r="Y51" s="29">
        <f t="shared" si="5"/>
        <v>1422</v>
      </c>
    </row>
    <row r="52" spans="1:25" ht="12" customHeight="1" x14ac:dyDescent="0.2">
      <c r="A52" s="97" t="s">
        <v>18</v>
      </c>
      <c r="B52" s="37">
        <v>3</v>
      </c>
      <c r="C52" s="37">
        <v>0</v>
      </c>
      <c r="D52" s="37">
        <v>1</v>
      </c>
      <c r="E52" s="37">
        <v>0</v>
      </c>
      <c r="F52" s="37">
        <v>3</v>
      </c>
      <c r="G52" s="37">
        <v>0</v>
      </c>
      <c r="H52" s="37">
        <v>1</v>
      </c>
      <c r="I52" s="37">
        <v>0</v>
      </c>
      <c r="J52" s="37">
        <v>0</v>
      </c>
      <c r="K52" s="37">
        <v>0</v>
      </c>
      <c r="L52" s="37">
        <v>7</v>
      </c>
      <c r="M52" s="37">
        <v>0</v>
      </c>
      <c r="N52" s="37">
        <v>0</v>
      </c>
      <c r="O52" s="37">
        <v>0</v>
      </c>
      <c r="P52" s="37">
        <v>3</v>
      </c>
      <c r="Q52" s="37">
        <v>0</v>
      </c>
      <c r="R52" s="37">
        <v>12</v>
      </c>
      <c r="S52" s="37">
        <v>0</v>
      </c>
      <c r="T52" s="184">
        <v>0</v>
      </c>
      <c r="U52" s="196">
        <v>0</v>
      </c>
      <c r="V52" s="189">
        <f t="shared" si="4"/>
        <v>30</v>
      </c>
      <c r="W52" s="187">
        <f t="shared" si="4"/>
        <v>0</v>
      </c>
      <c r="X52" s="189">
        <f t="shared" si="5"/>
        <v>25</v>
      </c>
      <c r="Y52" s="188">
        <f t="shared" si="5"/>
        <v>0</v>
      </c>
    </row>
    <row r="53" spans="1:25" ht="12" customHeight="1" thickBot="1" x14ac:dyDescent="0.25">
      <c r="A53" s="95" t="s">
        <v>19</v>
      </c>
      <c r="B53" s="28">
        <f t="shared" ref="B53:S53" si="7">SUM(B51:B52)</f>
        <v>270</v>
      </c>
      <c r="C53" s="28">
        <f t="shared" si="7"/>
        <v>479</v>
      </c>
      <c r="D53" s="28">
        <f t="shared" si="7"/>
        <v>21</v>
      </c>
      <c r="E53" s="28">
        <f t="shared" si="7"/>
        <v>9</v>
      </c>
      <c r="F53" s="28">
        <f t="shared" si="7"/>
        <v>467</v>
      </c>
      <c r="G53" s="28">
        <f t="shared" si="7"/>
        <v>424</v>
      </c>
      <c r="H53" s="28">
        <f t="shared" si="7"/>
        <v>38</v>
      </c>
      <c r="I53" s="28">
        <f t="shared" si="7"/>
        <v>33</v>
      </c>
      <c r="J53" s="28">
        <f t="shared" si="7"/>
        <v>83</v>
      </c>
      <c r="K53" s="28">
        <f t="shared" si="7"/>
        <v>7</v>
      </c>
      <c r="L53" s="28">
        <f t="shared" si="7"/>
        <v>159</v>
      </c>
      <c r="M53" s="28">
        <f t="shared" si="7"/>
        <v>340</v>
      </c>
      <c r="N53" s="28">
        <f t="shared" si="7"/>
        <v>0</v>
      </c>
      <c r="O53" s="28">
        <f t="shared" si="7"/>
        <v>6</v>
      </c>
      <c r="P53" s="28">
        <f t="shared" si="7"/>
        <v>153</v>
      </c>
      <c r="Q53" s="28">
        <f t="shared" si="7"/>
        <v>36</v>
      </c>
      <c r="R53" s="191">
        <f t="shared" si="7"/>
        <v>76</v>
      </c>
      <c r="S53" s="191">
        <f t="shared" si="7"/>
        <v>179</v>
      </c>
      <c r="T53" s="185">
        <v>0</v>
      </c>
      <c r="U53" s="186">
        <f>SUM(U51:U52)</f>
        <v>0</v>
      </c>
      <c r="V53" s="195">
        <f t="shared" si="4"/>
        <v>1267</v>
      </c>
      <c r="W53" s="192">
        <f t="shared" si="4"/>
        <v>1513</v>
      </c>
      <c r="X53" s="195">
        <f t="shared" si="5"/>
        <v>972</v>
      </c>
      <c r="Y53" s="193">
        <f t="shared" si="5"/>
        <v>1422</v>
      </c>
    </row>
    <row r="54" spans="1:25" ht="12" customHeight="1" x14ac:dyDescent="0.2">
      <c r="A54" s="54" t="s">
        <v>249</v>
      </c>
      <c r="B54" s="19"/>
      <c r="C54" s="19"/>
      <c r="D54" s="19"/>
      <c r="E54" s="19"/>
      <c r="F54" s="19"/>
      <c r="G54" s="19"/>
      <c r="H54" s="19"/>
      <c r="I54" s="19"/>
      <c r="J54" s="19"/>
      <c r="K54" s="19"/>
      <c r="L54" s="19"/>
      <c r="M54" s="19"/>
      <c r="N54" s="19"/>
      <c r="O54" s="19"/>
      <c r="P54" s="19"/>
      <c r="Q54" s="19"/>
      <c r="R54" s="19"/>
      <c r="S54" s="19"/>
      <c r="T54" s="19"/>
      <c r="U54" s="19"/>
      <c r="V54" s="19"/>
      <c r="W54" s="19"/>
      <c r="X54" s="19"/>
      <c r="Y54" s="19"/>
    </row>
    <row r="55" spans="1:25" ht="12" customHeight="1" x14ac:dyDescent="0.2">
      <c r="A55" s="77" t="s">
        <v>329</v>
      </c>
    </row>
    <row r="57" spans="1:25" ht="17.25" customHeight="1" thickBot="1" x14ac:dyDescent="0.35">
      <c r="A57" s="53" t="s">
        <v>332</v>
      </c>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ht="24" customHeight="1" x14ac:dyDescent="0.2">
      <c r="A58" s="442" t="s">
        <v>24</v>
      </c>
      <c r="B58" s="402" t="s">
        <v>0</v>
      </c>
      <c r="C58" s="402"/>
      <c r="D58" s="402" t="s">
        <v>1</v>
      </c>
      <c r="E58" s="402"/>
      <c r="F58" s="402" t="s">
        <v>2</v>
      </c>
      <c r="G58" s="402"/>
      <c r="H58" s="402" t="s">
        <v>3</v>
      </c>
      <c r="I58" s="402"/>
      <c r="J58" s="402" t="s">
        <v>4</v>
      </c>
      <c r="K58" s="402"/>
      <c r="L58" s="402" t="s">
        <v>61</v>
      </c>
      <c r="M58" s="402"/>
      <c r="N58" s="402" t="s">
        <v>62</v>
      </c>
      <c r="O58" s="402"/>
      <c r="P58" s="402" t="s">
        <v>63</v>
      </c>
      <c r="Q58" s="402"/>
      <c r="R58" s="402" t="s">
        <v>12</v>
      </c>
      <c r="S58" s="402"/>
      <c r="T58" s="403" t="s">
        <v>13</v>
      </c>
      <c r="U58" s="444"/>
      <c r="V58" s="417" t="s">
        <v>19</v>
      </c>
      <c r="W58" s="404"/>
      <c r="X58" s="417" t="s">
        <v>21</v>
      </c>
      <c r="Y58" s="404"/>
    </row>
    <row r="59" spans="1:25" ht="12" customHeight="1" thickBot="1" x14ac:dyDescent="0.25">
      <c r="A59" s="437"/>
      <c r="B59" s="55" t="s">
        <v>9</v>
      </c>
      <c r="C59" s="55" t="s">
        <v>10</v>
      </c>
      <c r="D59" s="55" t="s">
        <v>9</v>
      </c>
      <c r="E59" s="55" t="s">
        <v>10</v>
      </c>
      <c r="F59" s="55" t="s">
        <v>9</v>
      </c>
      <c r="G59" s="55" t="s">
        <v>10</v>
      </c>
      <c r="H59" s="55" t="s">
        <v>9</v>
      </c>
      <c r="I59" s="55" t="s">
        <v>10</v>
      </c>
      <c r="J59" s="55" t="s">
        <v>9</v>
      </c>
      <c r="K59" s="55" t="s">
        <v>10</v>
      </c>
      <c r="L59" s="55" t="s">
        <v>9</v>
      </c>
      <c r="M59" s="55" t="s">
        <v>10</v>
      </c>
      <c r="N59" s="55" t="s">
        <v>9</v>
      </c>
      <c r="O59" s="55" t="s">
        <v>10</v>
      </c>
      <c r="P59" s="55" t="s">
        <v>9</v>
      </c>
      <c r="Q59" s="55" t="s">
        <v>10</v>
      </c>
      <c r="R59" s="55" t="s">
        <v>9</v>
      </c>
      <c r="S59" s="55" t="s">
        <v>10</v>
      </c>
      <c r="T59" s="55" t="s">
        <v>9</v>
      </c>
      <c r="U59" s="56" t="s">
        <v>10</v>
      </c>
      <c r="V59" s="57" t="s">
        <v>9</v>
      </c>
      <c r="W59" s="56" t="s">
        <v>10</v>
      </c>
      <c r="X59" s="57" t="s">
        <v>9</v>
      </c>
      <c r="Y59" s="56" t="s">
        <v>10</v>
      </c>
    </row>
    <row r="60" spans="1:25" ht="12" customHeight="1" x14ac:dyDescent="0.2">
      <c r="A60" s="92" t="s">
        <v>25</v>
      </c>
      <c r="B60" s="34">
        <f t="shared" ref="B60:Y60" si="8">+B14+B15+B19+B20+B21+B22</f>
        <v>68</v>
      </c>
      <c r="C60" s="34">
        <f t="shared" si="8"/>
        <v>174</v>
      </c>
      <c r="D60" s="34">
        <f t="shared" si="8"/>
        <v>8</v>
      </c>
      <c r="E60" s="34">
        <f t="shared" si="8"/>
        <v>3</v>
      </c>
      <c r="F60" s="34">
        <f t="shared" si="8"/>
        <v>133</v>
      </c>
      <c r="G60" s="34">
        <f t="shared" si="8"/>
        <v>159</v>
      </c>
      <c r="H60" s="34">
        <f t="shared" si="8"/>
        <v>15</v>
      </c>
      <c r="I60" s="34">
        <f t="shared" si="8"/>
        <v>16</v>
      </c>
      <c r="J60" s="34">
        <f t="shared" si="8"/>
        <v>21</v>
      </c>
      <c r="K60" s="34">
        <f t="shared" si="8"/>
        <v>3</v>
      </c>
      <c r="L60" s="34">
        <f t="shared" si="8"/>
        <v>38</v>
      </c>
      <c r="M60" s="34">
        <f t="shared" si="8"/>
        <v>126</v>
      </c>
      <c r="N60" s="34">
        <f>+N14+N15+N19+N20+N21+N22</f>
        <v>0</v>
      </c>
      <c r="O60" s="34">
        <f t="shared" si="8"/>
        <v>2</v>
      </c>
      <c r="P60" s="34">
        <f t="shared" si="8"/>
        <v>24</v>
      </c>
      <c r="Q60" s="34">
        <f t="shared" si="8"/>
        <v>7</v>
      </c>
      <c r="R60" s="34">
        <f t="shared" si="8"/>
        <v>10</v>
      </c>
      <c r="S60" s="34">
        <f t="shared" si="8"/>
        <v>41</v>
      </c>
      <c r="T60" s="34">
        <f t="shared" si="8"/>
        <v>0</v>
      </c>
      <c r="U60" s="115">
        <f t="shared" si="8"/>
        <v>0</v>
      </c>
      <c r="V60" s="102">
        <f t="shared" si="8"/>
        <v>317</v>
      </c>
      <c r="W60" s="103">
        <f t="shared" si="8"/>
        <v>531</v>
      </c>
      <c r="X60" s="102">
        <f t="shared" si="8"/>
        <v>249</v>
      </c>
      <c r="Y60" s="103">
        <f t="shared" si="8"/>
        <v>500</v>
      </c>
    </row>
    <row r="61" spans="1:25" ht="12" customHeight="1" x14ac:dyDescent="0.2">
      <c r="A61" s="92" t="s">
        <v>26</v>
      </c>
      <c r="B61" s="34">
        <f t="shared" ref="B61:Y61" si="9">+B6+B7+B8+B11+B12+B13+B16+B17+B23</f>
        <v>103</v>
      </c>
      <c r="C61" s="34">
        <f t="shared" si="9"/>
        <v>233</v>
      </c>
      <c r="D61" s="34">
        <f t="shared" si="9"/>
        <v>8</v>
      </c>
      <c r="E61" s="34">
        <f t="shared" si="9"/>
        <v>5</v>
      </c>
      <c r="F61" s="34">
        <f t="shared" si="9"/>
        <v>197</v>
      </c>
      <c r="G61" s="34">
        <f t="shared" si="9"/>
        <v>197</v>
      </c>
      <c r="H61" s="34">
        <f t="shared" si="9"/>
        <v>15</v>
      </c>
      <c r="I61" s="34">
        <f t="shared" si="9"/>
        <v>15</v>
      </c>
      <c r="J61" s="34">
        <f t="shared" si="9"/>
        <v>39</v>
      </c>
      <c r="K61" s="34">
        <f t="shared" si="9"/>
        <v>2</v>
      </c>
      <c r="L61" s="34">
        <f t="shared" si="9"/>
        <v>69</v>
      </c>
      <c r="M61" s="34">
        <f t="shared" si="9"/>
        <v>162</v>
      </c>
      <c r="N61" s="34">
        <f t="shared" si="9"/>
        <v>0</v>
      </c>
      <c r="O61" s="34">
        <f t="shared" si="9"/>
        <v>3</v>
      </c>
      <c r="P61" s="34">
        <f t="shared" si="9"/>
        <v>85</v>
      </c>
      <c r="Q61" s="34">
        <f t="shared" si="9"/>
        <v>15</v>
      </c>
      <c r="R61" s="34">
        <f t="shared" si="9"/>
        <v>44</v>
      </c>
      <c r="S61" s="34">
        <f t="shared" si="9"/>
        <v>124</v>
      </c>
      <c r="T61" s="34">
        <f t="shared" si="9"/>
        <v>0</v>
      </c>
      <c r="U61" s="115">
        <f t="shared" si="9"/>
        <v>0</v>
      </c>
      <c r="V61" s="102">
        <f t="shared" si="9"/>
        <v>560</v>
      </c>
      <c r="W61" s="103">
        <f t="shared" si="9"/>
        <v>756</v>
      </c>
      <c r="X61" s="102">
        <f t="shared" si="9"/>
        <v>413</v>
      </c>
      <c r="Y61" s="103">
        <f t="shared" si="9"/>
        <v>716</v>
      </c>
    </row>
    <row r="62" spans="1:25" ht="12" customHeight="1" x14ac:dyDescent="0.2">
      <c r="A62" s="93" t="s">
        <v>27</v>
      </c>
      <c r="B62" s="35">
        <f t="shared" ref="B62:Y62" si="10">+B9+B10+B18+B24+B25+B26</f>
        <v>96</v>
      </c>
      <c r="C62" s="35">
        <f t="shared" si="10"/>
        <v>72</v>
      </c>
      <c r="D62" s="35">
        <f t="shared" si="10"/>
        <v>4</v>
      </c>
      <c r="E62" s="35">
        <f t="shared" si="10"/>
        <v>1</v>
      </c>
      <c r="F62" s="35">
        <f t="shared" si="10"/>
        <v>134</v>
      </c>
      <c r="G62" s="35">
        <f t="shared" si="10"/>
        <v>68</v>
      </c>
      <c r="H62" s="35">
        <f t="shared" si="10"/>
        <v>7</v>
      </c>
      <c r="I62" s="35">
        <f t="shared" si="10"/>
        <v>2</v>
      </c>
      <c r="J62" s="35">
        <f t="shared" si="10"/>
        <v>23</v>
      </c>
      <c r="K62" s="35">
        <f t="shared" si="10"/>
        <v>2</v>
      </c>
      <c r="L62" s="35">
        <f t="shared" si="10"/>
        <v>45</v>
      </c>
      <c r="M62" s="35">
        <f t="shared" si="10"/>
        <v>52</v>
      </c>
      <c r="N62" s="35">
        <f t="shared" si="10"/>
        <v>0</v>
      </c>
      <c r="O62" s="35">
        <f t="shared" si="10"/>
        <v>1</v>
      </c>
      <c r="P62" s="35">
        <f t="shared" si="10"/>
        <v>41</v>
      </c>
      <c r="Q62" s="35">
        <f t="shared" si="10"/>
        <v>14</v>
      </c>
      <c r="R62" s="35">
        <f t="shared" si="10"/>
        <v>10</v>
      </c>
      <c r="S62" s="35">
        <f t="shared" si="10"/>
        <v>14</v>
      </c>
      <c r="T62" s="35">
        <f t="shared" si="10"/>
        <v>0</v>
      </c>
      <c r="U62" s="116">
        <f t="shared" si="10"/>
        <v>0</v>
      </c>
      <c r="V62" s="104">
        <f t="shared" si="10"/>
        <v>360</v>
      </c>
      <c r="W62" s="105">
        <f t="shared" si="10"/>
        <v>226</v>
      </c>
      <c r="X62" s="104">
        <f t="shared" si="10"/>
        <v>285</v>
      </c>
      <c r="Y62" s="105">
        <f t="shared" si="10"/>
        <v>206</v>
      </c>
    </row>
    <row r="63" spans="1:25" ht="12" customHeight="1" thickBot="1" x14ac:dyDescent="0.25">
      <c r="A63" s="95" t="s">
        <v>17</v>
      </c>
      <c r="B63" s="28">
        <f t="shared" ref="B63:Y63" si="11">SUM(B60:B62)</f>
        <v>267</v>
      </c>
      <c r="C63" s="28">
        <f t="shared" si="11"/>
        <v>479</v>
      </c>
      <c r="D63" s="28">
        <f t="shared" si="11"/>
        <v>20</v>
      </c>
      <c r="E63" s="28">
        <f t="shared" si="11"/>
        <v>9</v>
      </c>
      <c r="F63" s="28">
        <f t="shared" si="11"/>
        <v>464</v>
      </c>
      <c r="G63" s="28">
        <f t="shared" si="11"/>
        <v>424</v>
      </c>
      <c r="H63" s="28">
        <f t="shared" si="11"/>
        <v>37</v>
      </c>
      <c r="I63" s="28">
        <f t="shared" si="11"/>
        <v>33</v>
      </c>
      <c r="J63" s="28">
        <f t="shared" si="11"/>
        <v>83</v>
      </c>
      <c r="K63" s="28">
        <f t="shared" si="11"/>
        <v>7</v>
      </c>
      <c r="L63" s="28">
        <f t="shared" si="11"/>
        <v>152</v>
      </c>
      <c r="M63" s="28">
        <f t="shared" si="11"/>
        <v>340</v>
      </c>
      <c r="N63" s="28">
        <f t="shared" si="11"/>
        <v>0</v>
      </c>
      <c r="O63" s="28">
        <f t="shared" si="11"/>
        <v>6</v>
      </c>
      <c r="P63" s="28">
        <f t="shared" si="11"/>
        <v>150</v>
      </c>
      <c r="Q63" s="28">
        <f t="shared" si="11"/>
        <v>36</v>
      </c>
      <c r="R63" s="28">
        <f t="shared" si="11"/>
        <v>64</v>
      </c>
      <c r="S63" s="28">
        <f t="shared" si="11"/>
        <v>179</v>
      </c>
      <c r="T63" s="28">
        <f t="shared" si="11"/>
        <v>0</v>
      </c>
      <c r="U63" s="38">
        <f t="shared" si="11"/>
        <v>0</v>
      </c>
      <c r="V63" s="96">
        <f t="shared" si="11"/>
        <v>1237</v>
      </c>
      <c r="W63" s="29">
        <f t="shared" si="11"/>
        <v>1513</v>
      </c>
      <c r="X63" s="96">
        <f t="shared" si="11"/>
        <v>947</v>
      </c>
      <c r="Y63" s="29">
        <f t="shared" si="11"/>
        <v>1422</v>
      </c>
    </row>
    <row r="64" spans="1:25" ht="12" customHeight="1" x14ac:dyDescent="0.2">
      <c r="A64" s="97" t="s">
        <v>18</v>
      </c>
      <c r="B64" s="37">
        <f>+B52</f>
        <v>3</v>
      </c>
      <c r="C64" s="37">
        <f t="shared" ref="C64:S64" si="12">+C52</f>
        <v>0</v>
      </c>
      <c r="D64" s="37">
        <f t="shared" si="12"/>
        <v>1</v>
      </c>
      <c r="E64" s="37">
        <f t="shared" si="12"/>
        <v>0</v>
      </c>
      <c r="F64" s="37">
        <f t="shared" si="12"/>
        <v>3</v>
      </c>
      <c r="G64" s="37">
        <f t="shared" si="12"/>
        <v>0</v>
      </c>
      <c r="H64" s="37">
        <f t="shared" si="12"/>
        <v>1</v>
      </c>
      <c r="I64" s="37">
        <f t="shared" si="12"/>
        <v>0</v>
      </c>
      <c r="J64" s="37">
        <f t="shared" si="12"/>
        <v>0</v>
      </c>
      <c r="K64" s="37">
        <f t="shared" si="12"/>
        <v>0</v>
      </c>
      <c r="L64" s="37">
        <f t="shared" si="12"/>
        <v>7</v>
      </c>
      <c r="M64" s="37">
        <f t="shared" si="12"/>
        <v>0</v>
      </c>
      <c r="N64" s="37">
        <f t="shared" si="12"/>
        <v>0</v>
      </c>
      <c r="O64" s="37">
        <f t="shared" si="12"/>
        <v>0</v>
      </c>
      <c r="P64" s="37">
        <f t="shared" si="12"/>
        <v>3</v>
      </c>
      <c r="Q64" s="37">
        <f t="shared" si="12"/>
        <v>0</v>
      </c>
      <c r="R64" s="37">
        <f t="shared" si="12"/>
        <v>12</v>
      </c>
      <c r="S64" s="37">
        <f t="shared" si="12"/>
        <v>0</v>
      </c>
      <c r="T64" s="184">
        <v>0</v>
      </c>
      <c r="U64" s="196">
        <v>0</v>
      </c>
      <c r="V64" s="189">
        <f>SUM(B64,D64,F64,H64,J64,L64,N64,P64,R64)</f>
        <v>30</v>
      </c>
      <c r="W64" s="188">
        <f>SUM(C64,E64,G64,I64,K64,M64,O64,Q64,S64)</f>
        <v>0</v>
      </c>
      <c r="X64" s="189">
        <f>SUM(B64,F64,L64,R64)</f>
        <v>25</v>
      </c>
      <c r="Y64" s="188">
        <f>SUM(C64,G64,M64,S64)</f>
        <v>0</v>
      </c>
    </row>
    <row r="65" spans="1:25" ht="12" customHeight="1" thickBot="1" x14ac:dyDescent="0.25">
      <c r="A65" s="95" t="s">
        <v>19</v>
      </c>
      <c r="B65" s="28">
        <f t="shared" ref="B65:U65" si="13">SUM(B63:B64)</f>
        <v>270</v>
      </c>
      <c r="C65" s="28">
        <f t="shared" si="13"/>
        <v>479</v>
      </c>
      <c r="D65" s="28">
        <f t="shared" si="13"/>
        <v>21</v>
      </c>
      <c r="E65" s="28">
        <f t="shared" si="13"/>
        <v>9</v>
      </c>
      <c r="F65" s="28">
        <f t="shared" si="13"/>
        <v>467</v>
      </c>
      <c r="G65" s="28">
        <f t="shared" si="13"/>
        <v>424</v>
      </c>
      <c r="H65" s="28">
        <f>SUM(H63:H64)</f>
        <v>38</v>
      </c>
      <c r="I65" s="28">
        <f t="shared" si="13"/>
        <v>33</v>
      </c>
      <c r="J65" s="28">
        <f t="shared" si="13"/>
        <v>83</v>
      </c>
      <c r="K65" s="28">
        <f t="shared" si="13"/>
        <v>7</v>
      </c>
      <c r="L65" s="28">
        <f t="shared" si="13"/>
        <v>159</v>
      </c>
      <c r="M65" s="28">
        <f t="shared" si="13"/>
        <v>340</v>
      </c>
      <c r="N65" s="28">
        <f t="shared" si="13"/>
        <v>0</v>
      </c>
      <c r="O65" s="28">
        <f t="shared" si="13"/>
        <v>6</v>
      </c>
      <c r="P65" s="28">
        <f t="shared" si="13"/>
        <v>153</v>
      </c>
      <c r="Q65" s="28">
        <f t="shared" si="13"/>
        <v>36</v>
      </c>
      <c r="R65" s="191">
        <f t="shared" si="13"/>
        <v>76</v>
      </c>
      <c r="S65" s="191">
        <f t="shared" si="13"/>
        <v>179</v>
      </c>
      <c r="T65" s="191">
        <f t="shared" si="13"/>
        <v>0</v>
      </c>
      <c r="U65" s="193">
        <f t="shared" si="13"/>
        <v>0</v>
      </c>
      <c r="V65" s="195">
        <f>SUM(B65,D65,F65,H65,J65,L65,N65,P65,R65)</f>
        <v>1267</v>
      </c>
      <c r="W65" s="193">
        <f>SUM(C65,E65,G65,I65,K65,M65,O65,Q65,S65)</f>
        <v>1513</v>
      </c>
      <c r="X65" s="195">
        <f>SUM(B65,F65,L65,R65)</f>
        <v>972</v>
      </c>
      <c r="Y65" s="193">
        <f>SUM(C65,G65,M65,S65)</f>
        <v>1422</v>
      </c>
    </row>
    <row r="66" spans="1:25" ht="12" customHeight="1" x14ac:dyDescent="0.2">
      <c r="A66" s="79" t="s">
        <v>252</v>
      </c>
    </row>
    <row r="67" spans="1:25" ht="12" customHeight="1" x14ac:dyDescent="0.2">
      <c r="A67" s="77" t="s">
        <v>329</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34:K34"/>
    <mergeCell ref="J58:K58"/>
    <mergeCell ref="L58:M58"/>
    <mergeCell ref="N58:O58"/>
    <mergeCell ref="P58:Q58"/>
    <mergeCell ref="L34:M34"/>
    <mergeCell ref="N34:O34"/>
    <mergeCell ref="P34:Q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Z67"/>
  <sheetViews>
    <sheetView showGridLines="0"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1" width="7.6640625" style="2" hidden="1" customWidth="1"/>
    <col min="22" max="25" width="8.6640625" style="2" bestFit="1" customWidth="1"/>
    <col min="26" max="16384" width="7.6640625" style="2"/>
  </cols>
  <sheetData>
    <row r="1" spans="1:25" s="213" customFormat="1" ht="59.25" customHeight="1" thickBot="1" x14ac:dyDescent="0.3">
      <c r="A1" s="22"/>
      <c r="B1" s="460" t="s">
        <v>334</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335</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202.99999999999997</v>
      </c>
      <c r="C6" s="190">
        <v>364</v>
      </c>
      <c r="D6" s="215">
        <v>0</v>
      </c>
      <c r="E6" s="215">
        <v>11</v>
      </c>
      <c r="F6" s="190">
        <v>421</v>
      </c>
      <c r="G6" s="190">
        <v>495</v>
      </c>
      <c r="H6" s="190">
        <v>13</v>
      </c>
      <c r="I6" s="190">
        <v>20</v>
      </c>
      <c r="J6" s="190">
        <v>37.000000000000007</v>
      </c>
      <c r="K6" s="215">
        <v>0</v>
      </c>
      <c r="L6" s="190">
        <v>349</v>
      </c>
      <c r="M6" s="190">
        <v>334</v>
      </c>
      <c r="N6" s="215">
        <v>0</v>
      </c>
      <c r="O6" s="190">
        <v>6</v>
      </c>
      <c r="P6" s="190">
        <v>88</v>
      </c>
      <c r="Q6" s="190">
        <v>13.999999999999998</v>
      </c>
      <c r="R6" s="215">
        <v>0</v>
      </c>
      <c r="S6" s="215">
        <v>0</v>
      </c>
      <c r="T6" s="204">
        <v>0</v>
      </c>
      <c r="U6" s="216">
        <v>0</v>
      </c>
      <c r="V6" s="217">
        <f t="shared" ref="V6:W29" si="0">SUM(B6,D6,F6,H6,J6,L6,N6,P6)</f>
        <v>1111</v>
      </c>
      <c r="W6" s="218">
        <f t="shared" si="0"/>
        <v>1244</v>
      </c>
      <c r="X6" s="219">
        <f t="shared" ref="X6:Y29" si="1">SUM(B6,F6,L6)</f>
        <v>973</v>
      </c>
      <c r="Y6" s="216">
        <f t="shared" si="1"/>
        <v>1193</v>
      </c>
    </row>
    <row r="7" spans="1:25" ht="12" customHeight="1" x14ac:dyDescent="0.2">
      <c r="A7" s="214">
        <v>2</v>
      </c>
      <c r="B7" s="190">
        <v>132</v>
      </c>
      <c r="C7" s="190">
        <v>228.99999999999997</v>
      </c>
      <c r="D7" s="190">
        <v>0</v>
      </c>
      <c r="E7" s="190">
        <v>5</v>
      </c>
      <c r="F7" s="190">
        <v>318</v>
      </c>
      <c r="G7" s="190">
        <v>366</v>
      </c>
      <c r="H7" s="190">
        <v>11</v>
      </c>
      <c r="I7" s="190">
        <v>50.999999999999993</v>
      </c>
      <c r="J7" s="190">
        <v>25.999999999999996</v>
      </c>
      <c r="K7" s="190">
        <v>0</v>
      </c>
      <c r="L7" s="190">
        <v>317</v>
      </c>
      <c r="M7" s="190">
        <v>201.99999999999994</v>
      </c>
      <c r="N7" s="190">
        <v>0</v>
      </c>
      <c r="O7" s="190">
        <v>3</v>
      </c>
      <c r="P7" s="190">
        <v>33</v>
      </c>
      <c r="Q7" s="190">
        <v>3</v>
      </c>
      <c r="R7" s="190">
        <v>0</v>
      </c>
      <c r="S7" s="190">
        <v>0</v>
      </c>
      <c r="T7" s="204">
        <v>0</v>
      </c>
      <c r="U7" s="216">
        <v>0</v>
      </c>
      <c r="V7" s="217">
        <f t="shared" si="0"/>
        <v>837</v>
      </c>
      <c r="W7" s="218">
        <f t="shared" si="0"/>
        <v>859</v>
      </c>
      <c r="X7" s="219">
        <f t="shared" si="1"/>
        <v>767</v>
      </c>
      <c r="Y7" s="216">
        <f t="shared" si="1"/>
        <v>797</v>
      </c>
    </row>
    <row r="8" spans="1:25" ht="12" customHeight="1" x14ac:dyDescent="0.2">
      <c r="A8" s="220">
        <v>3</v>
      </c>
      <c r="B8" s="205">
        <v>66</v>
      </c>
      <c r="C8" s="205">
        <v>102</v>
      </c>
      <c r="D8" s="205">
        <v>2</v>
      </c>
      <c r="E8" s="205">
        <v>0</v>
      </c>
      <c r="F8" s="205">
        <v>244</v>
      </c>
      <c r="G8" s="205">
        <v>215</v>
      </c>
      <c r="H8" s="205">
        <v>13</v>
      </c>
      <c r="I8" s="205">
        <v>0</v>
      </c>
      <c r="J8" s="205">
        <v>28</v>
      </c>
      <c r="K8" s="205">
        <v>0</v>
      </c>
      <c r="L8" s="205">
        <v>167</v>
      </c>
      <c r="M8" s="205">
        <v>154.99999999999994</v>
      </c>
      <c r="N8" s="205">
        <v>0</v>
      </c>
      <c r="O8" s="205">
        <v>0</v>
      </c>
      <c r="P8" s="205">
        <v>77</v>
      </c>
      <c r="Q8" s="205">
        <v>11</v>
      </c>
      <c r="R8" s="205">
        <v>0</v>
      </c>
      <c r="S8" s="205">
        <v>0</v>
      </c>
      <c r="T8" s="184">
        <v>0</v>
      </c>
      <c r="U8" s="196">
        <v>0</v>
      </c>
      <c r="V8" s="221">
        <f t="shared" si="0"/>
        <v>597</v>
      </c>
      <c r="W8" s="222">
        <f t="shared" si="0"/>
        <v>482.99999999999994</v>
      </c>
      <c r="X8" s="223">
        <f t="shared" si="1"/>
        <v>477</v>
      </c>
      <c r="Y8" s="196">
        <f t="shared" si="1"/>
        <v>471.99999999999994</v>
      </c>
    </row>
    <row r="9" spans="1:25" ht="12" customHeight="1" x14ac:dyDescent="0.2">
      <c r="A9" s="224">
        <v>4</v>
      </c>
      <c r="B9" s="215">
        <v>191.99999999999991</v>
      </c>
      <c r="C9" s="215">
        <v>72</v>
      </c>
      <c r="D9" s="215">
        <v>0</v>
      </c>
      <c r="E9" s="215">
        <v>0</v>
      </c>
      <c r="F9" s="215">
        <v>283</v>
      </c>
      <c r="G9" s="215">
        <v>112</v>
      </c>
      <c r="H9" s="215">
        <v>12</v>
      </c>
      <c r="I9" s="215">
        <v>0</v>
      </c>
      <c r="J9" s="215">
        <v>19.999999999999996</v>
      </c>
      <c r="K9" s="215">
        <v>0</v>
      </c>
      <c r="L9" s="215">
        <v>235</v>
      </c>
      <c r="M9" s="215">
        <v>69</v>
      </c>
      <c r="N9" s="215">
        <v>0</v>
      </c>
      <c r="O9" s="215">
        <v>0</v>
      </c>
      <c r="P9" s="215">
        <v>28.000000000000004</v>
      </c>
      <c r="Q9" s="215">
        <v>12.999999999999998</v>
      </c>
      <c r="R9" s="215">
        <v>0</v>
      </c>
      <c r="S9" s="215">
        <v>0</v>
      </c>
      <c r="T9" s="206">
        <v>0</v>
      </c>
      <c r="U9" s="225">
        <v>0</v>
      </c>
      <c r="V9" s="226">
        <f t="shared" si="0"/>
        <v>769.99999999999989</v>
      </c>
      <c r="W9" s="227">
        <f t="shared" si="0"/>
        <v>266</v>
      </c>
      <c r="X9" s="228">
        <f t="shared" si="1"/>
        <v>709.99999999999989</v>
      </c>
      <c r="Y9" s="225">
        <f t="shared" si="1"/>
        <v>253</v>
      </c>
    </row>
    <row r="10" spans="1:25" ht="12" customHeight="1" x14ac:dyDescent="0.2">
      <c r="A10" s="214">
        <v>5</v>
      </c>
      <c r="B10" s="190">
        <v>249.99999999999994</v>
      </c>
      <c r="C10" s="190">
        <v>81</v>
      </c>
      <c r="D10" s="190">
        <v>2</v>
      </c>
      <c r="E10" s="190">
        <v>1</v>
      </c>
      <c r="F10" s="190">
        <v>402</v>
      </c>
      <c r="G10" s="190">
        <v>137</v>
      </c>
      <c r="H10" s="190">
        <v>26</v>
      </c>
      <c r="I10" s="190">
        <v>15</v>
      </c>
      <c r="J10" s="190">
        <v>38.999999999999993</v>
      </c>
      <c r="K10" s="190">
        <v>0</v>
      </c>
      <c r="L10" s="190">
        <v>261</v>
      </c>
      <c r="M10" s="190">
        <v>87</v>
      </c>
      <c r="N10" s="190">
        <v>0</v>
      </c>
      <c r="O10" s="190">
        <v>18</v>
      </c>
      <c r="P10" s="190">
        <v>30</v>
      </c>
      <c r="Q10" s="190">
        <v>7</v>
      </c>
      <c r="R10" s="190">
        <v>0</v>
      </c>
      <c r="S10" s="190">
        <v>0</v>
      </c>
      <c r="T10" s="204">
        <v>0</v>
      </c>
      <c r="U10" s="216">
        <v>0</v>
      </c>
      <c r="V10" s="217">
        <f t="shared" si="0"/>
        <v>1010</v>
      </c>
      <c r="W10" s="218">
        <f t="shared" si="0"/>
        <v>346</v>
      </c>
      <c r="X10" s="219">
        <f t="shared" si="1"/>
        <v>913</v>
      </c>
      <c r="Y10" s="216">
        <f t="shared" si="1"/>
        <v>305</v>
      </c>
    </row>
    <row r="11" spans="1:25" ht="12" customHeight="1" x14ac:dyDescent="0.2">
      <c r="A11" s="220">
        <v>6</v>
      </c>
      <c r="B11" s="205">
        <v>143</v>
      </c>
      <c r="C11" s="205">
        <v>87</v>
      </c>
      <c r="D11" s="205">
        <v>5</v>
      </c>
      <c r="E11" s="205">
        <v>2</v>
      </c>
      <c r="F11" s="205">
        <v>453</v>
      </c>
      <c r="G11" s="205">
        <v>162</v>
      </c>
      <c r="H11" s="205">
        <v>21</v>
      </c>
      <c r="I11" s="205">
        <v>18.999999999999996</v>
      </c>
      <c r="J11" s="205">
        <v>25.999999999999996</v>
      </c>
      <c r="K11" s="205">
        <v>0</v>
      </c>
      <c r="L11" s="205">
        <v>292</v>
      </c>
      <c r="M11" s="205">
        <v>182</v>
      </c>
      <c r="N11" s="205">
        <v>0</v>
      </c>
      <c r="O11" s="205">
        <v>0</v>
      </c>
      <c r="P11" s="205">
        <v>43.999999999999993</v>
      </c>
      <c r="Q11" s="205">
        <v>11</v>
      </c>
      <c r="R11" s="205">
        <v>0</v>
      </c>
      <c r="S11" s="205">
        <v>0</v>
      </c>
      <c r="T11" s="184">
        <v>0</v>
      </c>
      <c r="U11" s="196">
        <v>0</v>
      </c>
      <c r="V11" s="221">
        <f t="shared" si="0"/>
        <v>984</v>
      </c>
      <c r="W11" s="222">
        <f t="shared" si="0"/>
        <v>463</v>
      </c>
      <c r="X11" s="223">
        <f t="shared" si="1"/>
        <v>888</v>
      </c>
      <c r="Y11" s="196">
        <f t="shared" si="1"/>
        <v>431</v>
      </c>
    </row>
    <row r="12" spans="1:25" ht="12" customHeight="1" x14ac:dyDescent="0.2">
      <c r="A12" s="224">
        <v>7</v>
      </c>
      <c r="B12" s="215">
        <v>120</v>
      </c>
      <c r="C12" s="215">
        <v>173</v>
      </c>
      <c r="D12" s="215">
        <v>0</v>
      </c>
      <c r="E12" s="270">
        <v>0</v>
      </c>
      <c r="F12" s="215">
        <v>345</v>
      </c>
      <c r="G12" s="215">
        <v>304</v>
      </c>
      <c r="H12" s="215">
        <v>0</v>
      </c>
      <c r="I12" s="215">
        <v>7.9999999999999991</v>
      </c>
      <c r="J12" s="215">
        <v>20.999999999999993</v>
      </c>
      <c r="K12" s="215">
        <v>0</v>
      </c>
      <c r="L12" s="215">
        <v>240</v>
      </c>
      <c r="M12" s="215">
        <v>250</v>
      </c>
      <c r="N12" s="215">
        <v>0</v>
      </c>
      <c r="O12" s="215">
        <v>0</v>
      </c>
      <c r="P12" s="215">
        <v>39.000000000000007</v>
      </c>
      <c r="Q12" s="215">
        <v>4</v>
      </c>
      <c r="R12" s="215">
        <v>0</v>
      </c>
      <c r="S12" s="215">
        <v>0</v>
      </c>
      <c r="T12" s="206">
        <v>0</v>
      </c>
      <c r="U12" s="225">
        <v>0</v>
      </c>
      <c r="V12" s="226">
        <f t="shared" si="0"/>
        <v>765</v>
      </c>
      <c r="W12" s="227">
        <f t="shared" si="0"/>
        <v>739</v>
      </c>
      <c r="X12" s="228">
        <f t="shared" si="1"/>
        <v>705</v>
      </c>
      <c r="Y12" s="225">
        <f t="shared" si="1"/>
        <v>727</v>
      </c>
    </row>
    <row r="13" spans="1:25" ht="12" customHeight="1" x14ac:dyDescent="0.2">
      <c r="A13" s="214">
        <v>8</v>
      </c>
      <c r="B13" s="190">
        <v>122</v>
      </c>
      <c r="C13" s="190">
        <v>151</v>
      </c>
      <c r="D13" s="190">
        <v>8</v>
      </c>
      <c r="E13" s="190">
        <v>2</v>
      </c>
      <c r="F13" s="190">
        <v>308</v>
      </c>
      <c r="G13" s="190">
        <v>225</v>
      </c>
      <c r="H13" s="190">
        <v>27</v>
      </c>
      <c r="I13" s="190">
        <v>15</v>
      </c>
      <c r="J13" s="190">
        <v>14.000000000000002</v>
      </c>
      <c r="K13" s="190">
        <v>0</v>
      </c>
      <c r="L13" s="190">
        <v>174</v>
      </c>
      <c r="M13" s="190">
        <v>143</v>
      </c>
      <c r="N13" s="190">
        <v>0</v>
      </c>
      <c r="O13" s="190">
        <v>0</v>
      </c>
      <c r="P13" s="190">
        <v>55</v>
      </c>
      <c r="Q13" s="190">
        <v>3</v>
      </c>
      <c r="R13" s="190">
        <v>0</v>
      </c>
      <c r="S13" s="190">
        <v>0</v>
      </c>
      <c r="T13" s="204">
        <v>0</v>
      </c>
      <c r="U13" s="216">
        <v>0</v>
      </c>
      <c r="V13" s="217">
        <f t="shared" si="0"/>
        <v>708</v>
      </c>
      <c r="W13" s="218">
        <f t="shared" si="0"/>
        <v>539</v>
      </c>
      <c r="X13" s="219">
        <f t="shared" si="1"/>
        <v>604</v>
      </c>
      <c r="Y13" s="216">
        <f t="shared" si="1"/>
        <v>519</v>
      </c>
    </row>
    <row r="14" spans="1:25" ht="12" customHeight="1" x14ac:dyDescent="0.2">
      <c r="A14" s="220">
        <v>9</v>
      </c>
      <c r="B14" s="205">
        <v>143</v>
      </c>
      <c r="C14" s="205">
        <v>355.00000000000006</v>
      </c>
      <c r="D14" s="205">
        <v>8</v>
      </c>
      <c r="E14" s="205">
        <v>6</v>
      </c>
      <c r="F14" s="205">
        <v>317</v>
      </c>
      <c r="G14" s="205">
        <v>487</v>
      </c>
      <c r="H14" s="205">
        <v>49</v>
      </c>
      <c r="I14" s="205">
        <v>32.999999999999993</v>
      </c>
      <c r="J14" s="205">
        <v>25</v>
      </c>
      <c r="K14" s="205">
        <v>2</v>
      </c>
      <c r="L14" s="205">
        <v>201</v>
      </c>
      <c r="M14" s="205">
        <v>291.00000000000011</v>
      </c>
      <c r="N14" s="205">
        <v>0</v>
      </c>
      <c r="O14" s="205">
        <v>7</v>
      </c>
      <c r="P14" s="205">
        <v>12</v>
      </c>
      <c r="Q14" s="205">
        <v>3</v>
      </c>
      <c r="R14" s="205">
        <v>0</v>
      </c>
      <c r="S14" s="205">
        <v>0</v>
      </c>
      <c r="T14" s="184">
        <v>0</v>
      </c>
      <c r="U14" s="196">
        <v>0</v>
      </c>
      <c r="V14" s="221">
        <f t="shared" si="0"/>
        <v>755</v>
      </c>
      <c r="W14" s="222">
        <f t="shared" si="0"/>
        <v>1184</v>
      </c>
      <c r="X14" s="223">
        <f t="shared" si="1"/>
        <v>661</v>
      </c>
      <c r="Y14" s="196">
        <f t="shared" si="1"/>
        <v>1133</v>
      </c>
    </row>
    <row r="15" spans="1:25" ht="12" customHeight="1" x14ac:dyDescent="0.2">
      <c r="A15" s="224">
        <v>10</v>
      </c>
      <c r="B15" s="215">
        <v>158</v>
      </c>
      <c r="C15" s="215">
        <v>462.00000000000006</v>
      </c>
      <c r="D15" s="215">
        <v>0</v>
      </c>
      <c r="E15" s="215">
        <v>0</v>
      </c>
      <c r="F15" s="215">
        <v>323</v>
      </c>
      <c r="G15" s="215">
        <v>676</v>
      </c>
      <c r="H15" s="215">
        <v>11</v>
      </c>
      <c r="I15" s="215">
        <v>0</v>
      </c>
      <c r="J15" s="215">
        <v>13</v>
      </c>
      <c r="K15" s="215">
        <v>0</v>
      </c>
      <c r="L15" s="215">
        <v>328</v>
      </c>
      <c r="M15" s="215">
        <v>535.00000000000045</v>
      </c>
      <c r="N15" s="215">
        <v>0</v>
      </c>
      <c r="O15" s="215">
        <v>0</v>
      </c>
      <c r="P15" s="215">
        <v>6</v>
      </c>
      <c r="Q15" s="215">
        <v>5</v>
      </c>
      <c r="R15" s="215">
        <v>0</v>
      </c>
      <c r="S15" s="215">
        <v>0</v>
      </c>
      <c r="T15" s="206">
        <v>0</v>
      </c>
      <c r="U15" s="225">
        <v>0</v>
      </c>
      <c r="V15" s="226">
        <f t="shared" si="0"/>
        <v>839</v>
      </c>
      <c r="W15" s="227">
        <f t="shared" si="0"/>
        <v>1678.0000000000005</v>
      </c>
      <c r="X15" s="228">
        <f t="shared" si="1"/>
        <v>809</v>
      </c>
      <c r="Y15" s="225">
        <f t="shared" si="1"/>
        <v>1673.0000000000005</v>
      </c>
    </row>
    <row r="16" spans="1:25" ht="12" customHeight="1" x14ac:dyDescent="0.2">
      <c r="A16" s="214">
        <v>11</v>
      </c>
      <c r="B16" s="190">
        <v>72</v>
      </c>
      <c r="C16" s="190">
        <v>153</v>
      </c>
      <c r="D16" s="190">
        <v>0</v>
      </c>
      <c r="E16" s="190">
        <v>0</v>
      </c>
      <c r="F16" s="190">
        <v>298</v>
      </c>
      <c r="G16" s="190">
        <v>274</v>
      </c>
      <c r="H16" s="190">
        <v>0</v>
      </c>
      <c r="I16" s="190">
        <v>5</v>
      </c>
      <c r="J16" s="190">
        <v>12</v>
      </c>
      <c r="K16" s="190">
        <v>5</v>
      </c>
      <c r="L16" s="190">
        <v>153</v>
      </c>
      <c r="M16" s="190">
        <v>167</v>
      </c>
      <c r="N16" s="190">
        <v>0</v>
      </c>
      <c r="O16" s="190">
        <v>4</v>
      </c>
      <c r="P16" s="190">
        <v>32</v>
      </c>
      <c r="Q16" s="190">
        <v>13</v>
      </c>
      <c r="R16" s="190">
        <v>0</v>
      </c>
      <c r="S16" s="190">
        <v>0</v>
      </c>
      <c r="T16" s="204">
        <v>0</v>
      </c>
      <c r="U16" s="216">
        <v>0</v>
      </c>
      <c r="V16" s="217">
        <f t="shared" si="0"/>
        <v>567</v>
      </c>
      <c r="W16" s="218">
        <f t="shared" si="0"/>
        <v>621</v>
      </c>
      <c r="X16" s="219">
        <f t="shared" si="1"/>
        <v>523</v>
      </c>
      <c r="Y16" s="216">
        <f t="shared" si="1"/>
        <v>594</v>
      </c>
    </row>
    <row r="17" spans="1:26" ht="12" customHeight="1" x14ac:dyDescent="0.2">
      <c r="A17" s="220">
        <v>12</v>
      </c>
      <c r="B17" s="205">
        <v>102</v>
      </c>
      <c r="C17" s="205">
        <v>110.00000000000001</v>
      </c>
      <c r="D17" s="205">
        <v>0</v>
      </c>
      <c r="E17" s="205">
        <v>0</v>
      </c>
      <c r="F17" s="205">
        <v>281</v>
      </c>
      <c r="G17" s="205">
        <v>183</v>
      </c>
      <c r="H17" s="205">
        <v>4</v>
      </c>
      <c r="I17" s="205">
        <v>6</v>
      </c>
      <c r="J17" s="205">
        <v>12</v>
      </c>
      <c r="K17" s="205">
        <v>0</v>
      </c>
      <c r="L17" s="205">
        <v>106</v>
      </c>
      <c r="M17" s="205">
        <v>92</v>
      </c>
      <c r="N17" s="205">
        <v>0</v>
      </c>
      <c r="O17" s="205">
        <v>0</v>
      </c>
      <c r="P17" s="205">
        <v>6</v>
      </c>
      <c r="Q17" s="205">
        <v>3</v>
      </c>
      <c r="R17" s="205">
        <v>0</v>
      </c>
      <c r="S17" s="205">
        <v>0</v>
      </c>
      <c r="T17" s="184">
        <v>0</v>
      </c>
      <c r="U17" s="196">
        <v>0</v>
      </c>
      <c r="V17" s="221">
        <f t="shared" si="0"/>
        <v>511</v>
      </c>
      <c r="W17" s="222">
        <f t="shared" si="0"/>
        <v>394</v>
      </c>
      <c r="X17" s="223">
        <f t="shared" si="1"/>
        <v>489</v>
      </c>
      <c r="Y17" s="196">
        <f t="shared" si="1"/>
        <v>385</v>
      </c>
    </row>
    <row r="18" spans="1:26" ht="12" customHeight="1" x14ac:dyDescent="0.2">
      <c r="A18" s="224">
        <v>13</v>
      </c>
      <c r="B18" s="215">
        <v>113</v>
      </c>
      <c r="C18" s="215">
        <v>71</v>
      </c>
      <c r="D18" s="215">
        <v>0</v>
      </c>
      <c r="E18" s="215">
        <v>0</v>
      </c>
      <c r="F18" s="215">
        <v>308</v>
      </c>
      <c r="G18" s="215">
        <v>128</v>
      </c>
      <c r="H18" s="215">
        <v>0</v>
      </c>
      <c r="I18" s="215">
        <v>0</v>
      </c>
      <c r="J18" s="215">
        <v>12</v>
      </c>
      <c r="K18" s="215">
        <v>0</v>
      </c>
      <c r="L18" s="215">
        <v>289</v>
      </c>
      <c r="M18" s="215">
        <v>96</v>
      </c>
      <c r="N18" s="215">
        <v>0</v>
      </c>
      <c r="O18" s="215">
        <v>0</v>
      </c>
      <c r="P18" s="215">
        <v>7.9999999999999991</v>
      </c>
      <c r="Q18" s="215">
        <v>4</v>
      </c>
      <c r="R18" s="215">
        <v>0</v>
      </c>
      <c r="S18" s="215">
        <v>0</v>
      </c>
      <c r="T18" s="206">
        <v>0</v>
      </c>
      <c r="U18" s="225">
        <v>0</v>
      </c>
      <c r="V18" s="226">
        <f t="shared" si="0"/>
        <v>730</v>
      </c>
      <c r="W18" s="227">
        <f t="shared" si="0"/>
        <v>299</v>
      </c>
      <c r="X18" s="228">
        <f t="shared" si="1"/>
        <v>710</v>
      </c>
      <c r="Y18" s="225">
        <f t="shared" si="1"/>
        <v>295</v>
      </c>
    </row>
    <row r="19" spans="1:26" ht="12" customHeight="1" x14ac:dyDescent="0.2">
      <c r="A19" s="214">
        <v>14</v>
      </c>
      <c r="B19" s="190">
        <v>79</v>
      </c>
      <c r="C19" s="190">
        <v>100</v>
      </c>
      <c r="D19" s="190">
        <v>0</v>
      </c>
      <c r="E19" s="190">
        <v>0</v>
      </c>
      <c r="F19" s="190">
        <v>206</v>
      </c>
      <c r="G19" s="190">
        <v>148</v>
      </c>
      <c r="H19" s="190">
        <v>8</v>
      </c>
      <c r="I19" s="190">
        <v>14</v>
      </c>
      <c r="J19" s="190">
        <v>15</v>
      </c>
      <c r="K19" s="190">
        <v>0</v>
      </c>
      <c r="L19" s="190">
        <v>103</v>
      </c>
      <c r="M19" s="190">
        <v>79.000000000000014</v>
      </c>
      <c r="N19" s="190">
        <v>0</v>
      </c>
      <c r="O19" s="190">
        <v>0</v>
      </c>
      <c r="P19" s="190">
        <v>10</v>
      </c>
      <c r="Q19" s="190">
        <v>6</v>
      </c>
      <c r="R19" s="190">
        <v>0</v>
      </c>
      <c r="S19" s="190">
        <v>0</v>
      </c>
      <c r="T19" s="204">
        <v>0</v>
      </c>
      <c r="U19" s="216">
        <v>0</v>
      </c>
      <c r="V19" s="217">
        <f t="shared" si="0"/>
        <v>421</v>
      </c>
      <c r="W19" s="218">
        <f t="shared" si="0"/>
        <v>347</v>
      </c>
      <c r="X19" s="219">
        <f t="shared" si="1"/>
        <v>388</v>
      </c>
      <c r="Y19" s="216">
        <f t="shared" si="1"/>
        <v>327</v>
      </c>
    </row>
    <row r="20" spans="1:26" ht="12" customHeight="1" x14ac:dyDescent="0.2">
      <c r="A20" s="220">
        <v>15</v>
      </c>
      <c r="B20" s="205">
        <v>73</v>
      </c>
      <c r="C20" s="205">
        <v>130</v>
      </c>
      <c r="D20" s="205">
        <v>3</v>
      </c>
      <c r="E20" s="205">
        <v>0</v>
      </c>
      <c r="F20" s="205">
        <v>273</v>
      </c>
      <c r="G20" s="205">
        <v>222</v>
      </c>
      <c r="H20" s="205">
        <v>11</v>
      </c>
      <c r="I20" s="205">
        <v>30</v>
      </c>
      <c r="J20" s="205">
        <v>10</v>
      </c>
      <c r="K20" s="205">
        <v>0</v>
      </c>
      <c r="L20" s="205">
        <v>151</v>
      </c>
      <c r="M20" s="205">
        <v>137</v>
      </c>
      <c r="N20" s="205">
        <v>0</v>
      </c>
      <c r="O20" s="205">
        <v>6</v>
      </c>
      <c r="P20" s="205">
        <v>6</v>
      </c>
      <c r="Q20" s="205">
        <v>9</v>
      </c>
      <c r="R20" s="205">
        <v>0</v>
      </c>
      <c r="S20" s="205">
        <v>0</v>
      </c>
      <c r="T20" s="184">
        <v>0</v>
      </c>
      <c r="U20" s="196">
        <v>0</v>
      </c>
      <c r="V20" s="221">
        <f t="shared" si="0"/>
        <v>527</v>
      </c>
      <c r="W20" s="222">
        <f t="shared" si="0"/>
        <v>534</v>
      </c>
      <c r="X20" s="223">
        <f t="shared" si="1"/>
        <v>497</v>
      </c>
      <c r="Y20" s="196">
        <f t="shared" si="1"/>
        <v>489</v>
      </c>
    </row>
    <row r="21" spans="1:26" ht="12" customHeight="1" x14ac:dyDescent="0.2">
      <c r="A21" s="224">
        <v>16</v>
      </c>
      <c r="B21" s="215">
        <v>97.999999999999986</v>
      </c>
      <c r="C21" s="215">
        <v>110</v>
      </c>
      <c r="D21" s="215">
        <v>4</v>
      </c>
      <c r="E21" s="215">
        <v>0</v>
      </c>
      <c r="F21" s="215">
        <v>234</v>
      </c>
      <c r="G21" s="215">
        <v>141</v>
      </c>
      <c r="H21" s="215">
        <v>28</v>
      </c>
      <c r="I21" s="215">
        <v>15</v>
      </c>
      <c r="J21" s="215">
        <v>9</v>
      </c>
      <c r="K21" s="215">
        <v>0</v>
      </c>
      <c r="L21" s="215">
        <v>36</v>
      </c>
      <c r="M21" s="215">
        <v>112</v>
      </c>
      <c r="N21" s="215">
        <v>0</v>
      </c>
      <c r="O21" s="215">
        <v>0</v>
      </c>
      <c r="P21" s="215">
        <v>0</v>
      </c>
      <c r="Q21" s="215">
        <v>0</v>
      </c>
      <c r="R21" s="215">
        <v>0</v>
      </c>
      <c r="S21" s="215">
        <v>0</v>
      </c>
      <c r="T21" s="206">
        <v>0</v>
      </c>
      <c r="U21" s="225">
        <v>0</v>
      </c>
      <c r="V21" s="226">
        <f t="shared" si="0"/>
        <v>409</v>
      </c>
      <c r="W21" s="227">
        <f t="shared" si="0"/>
        <v>378</v>
      </c>
      <c r="X21" s="228">
        <f t="shared" si="1"/>
        <v>368</v>
      </c>
      <c r="Y21" s="225">
        <f t="shared" si="1"/>
        <v>363</v>
      </c>
    </row>
    <row r="22" spans="1:26" ht="12" customHeight="1" x14ac:dyDescent="0.2">
      <c r="A22" s="214">
        <v>17</v>
      </c>
      <c r="B22" s="190">
        <v>101.99999999999997</v>
      </c>
      <c r="C22" s="190">
        <v>164.99999999999994</v>
      </c>
      <c r="D22" s="190">
        <v>2</v>
      </c>
      <c r="E22" s="190">
        <v>0</v>
      </c>
      <c r="F22" s="190">
        <v>304</v>
      </c>
      <c r="G22" s="190">
        <v>275</v>
      </c>
      <c r="H22" s="190">
        <v>26</v>
      </c>
      <c r="I22" s="190">
        <v>0</v>
      </c>
      <c r="J22" s="190">
        <v>25.999999999999993</v>
      </c>
      <c r="K22" s="190">
        <v>2</v>
      </c>
      <c r="L22" s="190">
        <v>183</v>
      </c>
      <c r="M22" s="190">
        <v>182</v>
      </c>
      <c r="N22" s="190">
        <v>0</v>
      </c>
      <c r="O22" s="190">
        <v>0</v>
      </c>
      <c r="P22" s="190">
        <v>33</v>
      </c>
      <c r="Q22" s="190">
        <v>0</v>
      </c>
      <c r="R22" s="190">
        <v>0</v>
      </c>
      <c r="S22" s="190">
        <v>0</v>
      </c>
      <c r="T22" s="204">
        <v>0</v>
      </c>
      <c r="U22" s="216">
        <v>0</v>
      </c>
      <c r="V22" s="217">
        <f t="shared" si="0"/>
        <v>676</v>
      </c>
      <c r="W22" s="218">
        <f t="shared" si="0"/>
        <v>624</v>
      </c>
      <c r="X22" s="219">
        <f t="shared" si="1"/>
        <v>589</v>
      </c>
      <c r="Y22" s="216">
        <f t="shared" si="1"/>
        <v>622</v>
      </c>
    </row>
    <row r="23" spans="1:26" ht="12" customHeight="1" x14ac:dyDescent="0.2">
      <c r="A23" s="220">
        <v>18</v>
      </c>
      <c r="B23" s="205">
        <v>103.00000000000001</v>
      </c>
      <c r="C23" s="205">
        <v>136</v>
      </c>
      <c r="D23" s="205">
        <v>10</v>
      </c>
      <c r="E23" s="205">
        <v>0</v>
      </c>
      <c r="F23" s="205">
        <v>298</v>
      </c>
      <c r="G23" s="205">
        <v>259</v>
      </c>
      <c r="H23" s="205">
        <v>52</v>
      </c>
      <c r="I23" s="205">
        <v>0</v>
      </c>
      <c r="J23" s="205">
        <v>14.999999999999996</v>
      </c>
      <c r="K23" s="205">
        <v>0</v>
      </c>
      <c r="L23" s="205">
        <v>254</v>
      </c>
      <c r="M23" s="205">
        <v>176</v>
      </c>
      <c r="N23" s="205">
        <v>0</v>
      </c>
      <c r="O23" s="205">
        <v>0</v>
      </c>
      <c r="P23" s="205">
        <v>0</v>
      </c>
      <c r="Q23" s="205">
        <v>6</v>
      </c>
      <c r="R23" s="205">
        <v>0</v>
      </c>
      <c r="S23" s="205">
        <v>0</v>
      </c>
      <c r="T23" s="184">
        <v>0</v>
      </c>
      <c r="U23" s="196">
        <v>0</v>
      </c>
      <c r="V23" s="221">
        <f t="shared" si="0"/>
        <v>732</v>
      </c>
      <c r="W23" s="222">
        <f t="shared" si="0"/>
        <v>577</v>
      </c>
      <c r="X23" s="223">
        <f t="shared" si="1"/>
        <v>655</v>
      </c>
      <c r="Y23" s="196">
        <f t="shared" si="1"/>
        <v>571</v>
      </c>
    </row>
    <row r="24" spans="1:26" ht="12" customHeight="1" x14ac:dyDescent="0.2">
      <c r="A24" s="224">
        <v>19</v>
      </c>
      <c r="B24" s="215">
        <v>202</v>
      </c>
      <c r="C24" s="215">
        <v>69</v>
      </c>
      <c r="D24" s="215">
        <v>5</v>
      </c>
      <c r="E24" s="215">
        <v>0</v>
      </c>
      <c r="F24" s="215">
        <v>392</v>
      </c>
      <c r="G24" s="215">
        <v>147</v>
      </c>
      <c r="H24" s="215">
        <v>16</v>
      </c>
      <c r="I24" s="215">
        <v>0</v>
      </c>
      <c r="J24" s="215">
        <v>33.000000000000007</v>
      </c>
      <c r="K24" s="215">
        <v>4</v>
      </c>
      <c r="L24" s="215">
        <v>139</v>
      </c>
      <c r="M24" s="215">
        <v>104.99999999999997</v>
      </c>
      <c r="N24" s="215">
        <v>0</v>
      </c>
      <c r="O24" s="215">
        <v>0</v>
      </c>
      <c r="P24" s="215">
        <v>5</v>
      </c>
      <c r="Q24" s="215">
        <v>16</v>
      </c>
      <c r="R24" s="215">
        <v>0</v>
      </c>
      <c r="S24" s="215">
        <v>0</v>
      </c>
      <c r="T24" s="206">
        <v>0</v>
      </c>
      <c r="U24" s="225">
        <v>0</v>
      </c>
      <c r="V24" s="226">
        <f t="shared" si="0"/>
        <v>792</v>
      </c>
      <c r="W24" s="227">
        <f t="shared" si="0"/>
        <v>341</v>
      </c>
      <c r="X24" s="228">
        <f t="shared" si="1"/>
        <v>733</v>
      </c>
      <c r="Y24" s="225">
        <f t="shared" si="1"/>
        <v>321</v>
      </c>
    </row>
    <row r="25" spans="1:26" ht="12" customHeight="1" x14ac:dyDescent="0.2">
      <c r="A25" s="214">
        <v>20</v>
      </c>
      <c r="B25" s="190">
        <v>157</v>
      </c>
      <c r="C25" s="190">
        <v>132.00000000000003</v>
      </c>
      <c r="D25" s="190">
        <v>0</v>
      </c>
      <c r="E25" s="190">
        <v>0</v>
      </c>
      <c r="F25" s="190">
        <v>360</v>
      </c>
      <c r="G25" s="190">
        <v>247</v>
      </c>
      <c r="H25" s="190">
        <v>13</v>
      </c>
      <c r="I25" s="190">
        <v>0</v>
      </c>
      <c r="J25" s="190">
        <v>20</v>
      </c>
      <c r="K25" s="190">
        <v>0</v>
      </c>
      <c r="L25" s="190">
        <v>54</v>
      </c>
      <c r="M25" s="190">
        <v>165.99999999999997</v>
      </c>
      <c r="N25" s="190">
        <v>0</v>
      </c>
      <c r="O25" s="190">
        <v>0</v>
      </c>
      <c r="P25" s="190">
        <v>9</v>
      </c>
      <c r="Q25" s="190">
        <v>3</v>
      </c>
      <c r="R25" s="190">
        <v>0</v>
      </c>
      <c r="S25" s="190">
        <v>0</v>
      </c>
      <c r="T25" s="204">
        <v>0</v>
      </c>
      <c r="U25" s="216">
        <v>0</v>
      </c>
      <c r="V25" s="217">
        <f t="shared" si="0"/>
        <v>613</v>
      </c>
      <c r="W25" s="218">
        <f t="shared" si="0"/>
        <v>548</v>
      </c>
      <c r="X25" s="219">
        <f t="shared" si="1"/>
        <v>571</v>
      </c>
      <c r="Y25" s="216">
        <f t="shared" si="1"/>
        <v>545</v>
      </c>
    </row>
    <row r="26" spans="1:26" ht="12" customHeight="1" x14ac:dyDescent="0.2">
      <c r="A26" s="220">
        <v>21</v>
      </c>
      <c r="B26" s="205">
        <v>159</v>
      </c>
      <c r="C26" s="205">
        <v>75</v>
      </c>
      <c r="D26" s="205">
        <v>1</v>
      </c>
      <c r="E26" s="205">
        <v>0</v>
      </c>
      <c r="F26" s="205">
        <v>391</v>
      </c>
      <c r="G26" s="205">
        <v>119</v>
      </c>
      <c r="H26" s="205">
        <v>14</v>
      </c>
      <c r="I26" s="205">
        <v>0</v>
      </c>
      <c r="J26" s="205">
        <v>26.999999999999996</v>
      </c>
      <c r="K26" s="205">
        <v>0</v>
      </c>
      <c r="L26" s="205">
        <v>185</v>
      </c>
      <c r="M26" s="205">
        <v>69</v>
      </c>
      <c r="N26" s="205">
        <v>0</v>
      </c>
      <c r="O26" s="205">
        <v>0</v>
      </c>
      <c r="P26" s="205">
        <v>38</v>
      </c>
      <c r="Q26" s="205">
        <v>0</v>
      </c>
      <c r="R26" s="205">
        <v>0</v>
      </c>
      <c r="S26" s="205">
        <v>0</v>
      </c>
      <c r="T26" s="184">
        <v>0</v>
      </c>
      <c r="U26" s="196">
        <v>0</v>
      </c>
      <c r="V26" s="221">
        <f t="shared" si="0"/>
        <v>815</v>
      </c>
      <c r="W26" s="222">
        <f t="shared" si="0"/>
        <v>263</v>
      </c>
      <c r="X26" s="223">
        <f t="shared" si="1"/>
        <v>735</v>
      </c>
      <c r="Y26" s="196">
        <f t="shared" si="1"/>
        <v>263</v>
      </c>
    </row>
    <row r="27" spans="1:26" ht="12" customHeight="1" thickBot="1" x14ac:dyDescent="0.25">
      <c r="A27" s="229" t="s">
        <v>17</v>
      </c>
      <c r="B27" s="191">
        <f t="shared" ref="B27:Q27" si="2">SUM(B6:B26)</f>
        <v>2788.9999999999995</v>
      </c>
      <c r="C27" s="191">
        <f t="shared" si="2"/>
        <v>3327</v>
      </c>
      <c r="D27" s="191">
        <f t="shared" si="2"/>
        <v>50</v>
      </c>
      <c r="E27" s="191">
        <f t="shared" si="2"/>
        <v>27</v>
      </c>
      <c r="F27" s="191">
        <f t="shared" si="2"/>
        <v>6759</v>
      </c>
      <c r="G27" s="191">
        <f t="shared" si="2"/>
        <v>5322</v>
      </c>
      <c r="H27" s="191">
        <f t="shared" si="2"/>
        <v>355</v>
      </c>
      <c r="I27" s="191">
        <f t="shared" si="2"/>
        <v>231</v>
      </c>
      <c r="J27" s="191">
        <f t="shared" si="2"/>
        <v>440</v>
      </c>
      <c r="K27" s="191">
        <f t="shared" si="2"/>
        <v>13</v>
      </c>
      <c r="L27" s="191">
        <f t="shared" si="2"/>
        <v>4217</v>
      </c>
      <c r="M27" s="191">
        <f t="shared" si="2"/>
        <v>3629.0000000000005</v>
      </c>
      <c r="N27" s="191">
        <f t="shared" si="2"/>
        <v>0</v>
      </c>
      <c r="O27" s="191">
        <f t="shared" si="2"/>
        <v>44</v>
      </c>
      <c r="P27" s="191">
        <f t="shared" si="2"/>
        <v>559</v>
      </c>
      <c r="Q27" s="191">
        <f t="shared" si="2"/>
        <v>134</v>
      </c>
      <c r="R27" s="191">
        <f>SUM(R6:R26)</f>
        <v>0</v>
      </c>
      <c r="S27" s="191">
        <f>SUM(S6:S26)</f>
        <v>0</v>
      </c>
      <c r="T27" s="191">
        <f>SUM(T6:T26)</f>
        <v>0</v>
      </c>
      <c r="U27" s="193">
        <f>SUM(U6:U26)</f>
        <v>0</v>
      </c>
      <c r="V27" s="195">
        <f t="shared" si="0"/>
        <v>15169</v>
      </c>
      <c r="W27" s="230">
        <f t="shared" si="0"/>
        <v>12727</v>
      </c>
      <c r="X27" s="195">
        <f t="shared" si="1"/>
        <v>13765</v>
      </c>
      <c r="Y27" s="193">
        <f t="shared" si="1"/>
        <v>12278</v>
      </c>
    </row>
    <row r="28" spans="1:26" ht="12" customHeight="1" x14ac:dyDescent="0.2">
      <c r="A28" s="231" t="s">
        <v>18</v>
      </c>
      <c r="B28" s="184">
        <v>25</v>
      </c>
      <c r="C28" s="190">
        <v>0</v>
      </c>
      <c r="D28" s="190">
        <v>6</v>
      </c>
      <c r="E28" s="190">
        <v>0</v>
      </c>
      <c r="F28" s="184">
        <v>35</v>
      </c>
      <c r="G28" s="190">
        <v>0</v>
      </c>
      <c r="H28" s="190">
        <v>8</v>
      </c>
      <c r="I28" s="190">
        <v>0</v>
      </c>
      <c r="J28" s="190">
        <v>0</v>
      </c>
      <c r="K28" s="190">
        <v>0</v>
      </c>
      <c r="L28" s="184">
        <v>223</v>
      </c>
      <c r="M28" s="190">
        <v>0</v>
      </c>
      <c r="N28" s="190">
        <v>0</v>
      </c>
      <c r="O28" s="190">
        <v>0</v>
      </c>
      <c r="P28" s="184">
        <v>19.999999999999996</v>
      </c>
      <c r="Q28" s="190">
        <v>0</v>
      </c>
      <c r="R28" s="190">
        <v>0</v>
      </c>
      <c r="S28" s="238">
        <v>0</v>
      </c>
      <c r="T28" s="240">
        <v>0</v>
      </c>
      <c r="U28" s="196">
        <v>0</v>
      </c>
      <c r="V28" s="189">
        <f t="shared" si="0"/>
        <v>317</v>
      </c>
      <c r="W28" s="187">
        <f t="shared" si="0"/>
        <v>0</v>
      </c>
      <c r="X28" s="189">
        <f t="shared" si="1"/>
        <v>283</v>
      </c>
      <c r="Y28" s="188">
        <f t="shared" si="1"/>
        <v>0</v>
      </c>
    </row>
    <row r="29" spans="1:26" ht="12" customHeight="1" thickBot="1" x14ac:dyDescent="0.25">
      <c r="A29" s="229" t="s">
        <v>19</v>
      </c>
      <c r="B29" s="191">
        <f t="shared" ref="B29:Q29" si="3">SUM(B27:B28)</f>
        <v>2813.9999999999995</v>
      </c>
      <c r="C29" s="191">
        <f t="shared" si="3"/>
        <v>3327</v>
      </c>
      <c r="D29" s="191">
        <f t="shared" si="3"/>
        <v>56</v>
      </c>
      <c r="E29" s="191">
        <f t="shared" si="3"/>
        <v>27</v>
      </c>
      <c r="F29" s="191">
        <f t="shared" si="3"/>
        <v>6794</v>
      </c>
      <c r="G29" s="191">
        <f t="shared" si="3"/>
        <v>5322</v>
      </c>
      <c r="H29" s="191">
        <f t="shared" si="3"/>
        <v>363</v>
      </c>
      <c r="I29" s="191">
        <f t="shared" si="3"/>
        <v>231</v>
      </c>
      <c r="J29" s="191">
        <f t="shared" si="3"/>
        <v>440</v>
      </c>
      <c r="K29" s="191">
        <f t="shared" si="3"/>
        <v>13</v>
      </c>
      <c r="L29" s="191">
        <f t="shared" si="3"/>
        <v>4440</v>
      </c>
      <c r="M29" s="191">
        <f t="shared" si="3"/>
        <v>3629.0000000000005</v>
      </c>
      <c r="N29" s="191">
        <f t="shared" si="3"/>
        <v>0</v>
      </c>
      <c r="O29" s="191">
        <f t="shared" si="3"/>
        <v>44</v>
      </c>
      <c r="P29" s="191">
        <f t="shared" si="3"/>
        <v>579</v>
      </c>
      <c r="Q29" s="191">
        <f t="shared" si="3"/>
        <v>134</v>
      </c>
      <c r="R29" s="191">
        <f>SUM(R27:R28)</f>
        <v>0</v>
      </c>
      <c r="S29" s="191">
        <f>SUM(S27:S28)</f>
        <v>0</v>
      </c>
      <c r="T29" s="191">
        <f>SUM(T27:T28)</f>
        <v>0</v>
      </c>
      <c r="U29" s="193">
        <f>SUM(U27:U28)</f>
        <v>0</v>
      </c>
      <c r="V29" s="195">
        <f t="shared" si="0"/>
        <v>15486</v>
      </c>
      <c r="W29" s="192">
        <f t="shared" si="0"/>
        <v>12727</v>
      </c>
      <c r="X29" s="195">
        <f t="shared" si="1"/>
        <v>14048</v>
      </c>
      <c r="Y29" s="193">
        <f t="shared" si="1"/>
        <v>12278</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77" t="s">
        <v>329</v>
      </c>
      <c r="D31" s="234"/>
      <c r="Z31"/>
    </row>
    <row r="32" spans="1:26" ht="12" customHeight="1" x14ac:dyDescent="0.25">
      <c r="Z32"/>
    </row>
    <row r="33" spans="1:26" ht="18.75" customHeight="1" thickBot="1" x14ac:dyDescent="0.35">
      <c r="A33" s="50" t="s">
        <v>336</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244</v>
      </c>
      <c r="C36" s="190">
        <v>185</v>
      </c>
      <c r="D36" s="215">
        <v>2</v>
      </c>
      <c r="E36" s="215">
        <v>0</v>
      </c>
      <c r="F36" s="190">
        <v>433</v>
      </c>
      <c r="G36" s="190">
        <v>292</v>
      </c>
      <c r="H36" s="190">
        <v>13</v>
      </c>
      <c r="I36" s="190">
        <v>8</v>
      </c>
      <c r="J36" s="190">
        <v>42.999999999999993</v>
      </c>
      <c r="K36" s="215">
        <v>0</v>
      </c>
      <c r="L36" s="190">
        <v>415</v>
      </c>
      <c r="M36" s="190">
        <v>262</v>
      </c>
      <c r="N36" s="215">
        <v>0</v>
      </c>
      <c r="O36" s="190">
        <v>18</v>
      </c>
      <c r="P36" s="190">
        <v>71.999999999999986</v>
      </c>
      <c r="Q36" s="190">
        <v>17</v>
      </c>
      <c r="R36" s="215">
        <v>0</v>
      </c>
      <c r="S36" s="236">
        <v>0</v>
      </c>
      <c r="T36" s="237">
        <v>0</v>
      </c>
      <c r="U36" s="216">
        <v>0</v>
      </c>
      <c r="V36" s="217">
        <f t="shared" ref="V36:W53" si="4">SUM(B36,D36,F36,H36,J36,L36,N36,P36)</f>
        <v>1222</v>
      </c>
      <c r="W36" s="218">
        <f t="shared" si="4"/>
        <v>782</v>
      </c>
      <c r="X36" s="217">
        <f t="shared" ref="X36:Y53" si="5">SUM(B36,F36,L36)</f>
        <v>1092</v>
      </c>
      <c r="Y36" s="238">
        <f t="shared" si="5"/>
        <v>739</v>
      </c>
      <c r="Z36"/>
    </row>
    <row r="37" spans="1:26" ht="12" customHeight="1" x14ac:dyDescent="0.25">
      <c r="A37" s="214">
        <v>2</v>
      </c>
      <c r="B37" s="190">
        <v>77</v>
      </c>
      <c r="C37" s="190">
        <v>215</v>
      </c>
      <c r="D37" s="190">
        <v>0</v>
      </c>
      <c r="E37" s="190">
        <v>0</v>
      </c>
      <c r="F37" s="190">
        <v>141</v>
      </c>
      <c r="G37" s="190">
        <v>286</v>
      </c>
      <c r="H37" s="190">
        <v>13</v>
      </c>
      <c r="I37" s="190">
        <v>13</v>
      </c>
      <c r="J37" s="190">
        <v>15</v>
      </c>
      <c r="K37" s="190">
        <v>0</v>
      </c>
      <c r="L37" s="190">
        <v>144</v>
      </c>
      <c r="M37" s="190">
        <v>170</v>
      </c>
      <c r="N37" s="190">
        <v>0</v>
      </c>
      <c r="O37" s="190">
        <v>0</v>
      </c>
      <c r="P37" s="190">
        <v>43.999999999999993</v>
      </c>
      <c r="Q37" s="190">
        <v>12</v>
      </c>
      <c r="R37" s="190">
        <v>0</v>
      </c>
      <c r="S37" s="238">
        <v>0</v>
      </c>
      <c r="T37" s="237">
        <v>0</v>
      </c>
      <c r="U37" s="216">
        <v>0</v>
      </c>
      <c r="V37" s="217">
        <f t="shared" si="4"/>
        <v>434</v>
      </c>
      <c r="W37" s="218">
        <f t="shared" si="4"/>
        <v>696</v>
      </c>
      <c r="X37" s="217">
        <f t="shared" si="5"/>
        <v>362</v>
      </c>
      <c r="Y37" s="238">
        <f t="shared" si="5"/>
        <v>671</v>
      </c>
      <c r="Z37"/>
    </row>
    <row r="38" spans="1:26" ht="12" customHeight="1" x14ac:dyDescent="0.25">
      <c r="A38" s="220">
        <v>3</v>
      </c>
      <c r="B38" s="205">
        <v>130</v>
      </c>
      <c r="C38" s="205">
        <v>191</v>
      </c>
      <c r="D38" s="205">
        <v>5</v>
      </c>
      <c r="E38" s="205">
        <v>11</v>
      </c>
      <c r="F38" s="205">
        <v>439</v>
      </c>
      <c r="G38" s="205">
        <v>343</v>
      </c>
      <c r="H38" s="205">
        <v>11</v>
      </c>
      <c r="I38" s="205">
        <v>21</v>
      </c>
      <c r="J38" s="205">
        <v>47.999999999999979</v>
      </c>
      <c r="K38" s="205">
        <v>0</v>
      </c>
      <c r="L38" s="205">
        <v>389</v>
      </c>
      <c r="M38" s="205">
        <v>233</v>
      </c>
      <c r="N38" s="205">
        <v>0</v>
      </c>
      <c r="O38" s="205">
        <v>6</v>
      </c>
      <c r="P38" s="205">
        <v>88.000000000000028</v>
      </c>
      <c r="Q38" s="205">
        <v>3</v>
      </c>
      <c r="R38" s="205">
        <v>0</v>
      </c>
      <c r="S38" s="239">
        <v>0</v>
      </c>
      <c r="T38" s="240">
        <v>0</v>
      </c>
      <c r="U38" s="196">
        <v>0</v>
      </c>
      <c r="V38" s="221">
        <f t="shared" si="4"/>
        <v>1110</v>
      </c>
      <c r="W38" s="222">
        <f t="shared" si="4"/>
        <v>808</v>
      </c>
      <c r="X38" s="221">
        <f t="shared" si="5"/>
        <v>958</v>
      </c>
      <c r="Y38" s="239">
        <f t="shared" si="5"/>
        <v>767</v>
      </c>
      <c r="Z38"/>
    </row>
    <row r="39" spans="1:26" ht="12" customHeight="1" x14ac:dyDescent="0.25">
      <c r="A39" s="224">
        <v>4</v>
      </c>
      <c r="B39" s="215">
        <v>396.00000000000011</v>
      </c>
      <c r="C39" s="215">
        <v>156</v>
      </c>
      <c r="D39" s="215">
        <v>4</v>
      </c>
      <c r="E39" s="215">
        <v>1</v>
      </c>
      <c r="F39" s="215">
        <v>820</v>
      </c>
      <c r="G39" s="215">
        <v>290</v>
      </c>
      <c r="H39" s="215">
        <v>61</v>
      </c>
      <c r="I39" s="215">
        <v>7</v>
      </c>
      <c r="J39" s="215">
        <v>58.999999999999979</v>
      </c>
      <c r="K39" s="190">
        <v>0</v>
      </c>
      <c r="L39" s="215">
        <v>468</v>
      </c>
      <c r="M39" s="215">
        <v>171</v>
      </c>
      <c r="N39" s="215">
        <v>0</v>
      </c>
      <c r="O39" s="215">
        <v>0</v>
      </c>
      <c r="P39" s="215">
        <v>61</v>
      </c>
      <c r="Q39" s="215">
        <v>18.999999999999996</v>
      </c>
      <c r="R39" s="215">
        <v>0</v>
      </c>
      <c r="S39" s="236">
        <v>0</v>
      </c>
      <c r="T39" s="241">
        <v>0</v>
      </c>
      <c r="U39" s="225">
        <v>0</v>
      </c>
      <c r="V39" s="226">
        <f t="shared" si="4"/>
        <v>1869</v>
      </c>
      <c r="W39" s="227">
        <f t="shared" si="4"/>
        <v>644</v>
      </c>
      <c r="X39" s="226">
        <f t="shared" si="5"/>
        <v>1684</v>
      </c>
      <c r="Y39" s="236">
        <f t="shared" si="5"/>
        <v>617</v>
      </c>
      <c r="Z39"/>
    </row>
    <row r="40" spans="1:26" ht="12" customHeight="1" x14ac:dyDescent="0.25">
      <c r="A40" s="214">
        <v>5</v>
      </c>
      <c r="B40" s="190">
        <v>137</v>
      </c>
      <c r="C40" s="190">
        <v>158</v>
      </c>
      <c r="D40" s="190">
        <v>0</v>
      </c>
      <c r="E40" s="190">
        <v>4</v>
      </c>
      <c r="F40" s="190">
        <v>302</v>
      </c>
      <c r="G40" s="190">
        <v>266</v>
      </c>
      <c r="H40" s="190">
        <v>0</v>
      </c>
      <c r="I40" s="190">
        <v>38.999999999999993</v>
      </c>
      <c r="J40" s="190">
        <v>26.999999999999989</v>
      </c>
      <c r="K40" s="190">
        <v>0</v>
      </c>
      <c r="L40" s="190">
        <v>254</v>
      </c>
      <c r="M40" s="190">
        <v>263.00000000000006</v>
      </c>
      <c r="N40" s="190">
        <v>0</v>
      </c>
      <c r="O40" s="190">
        <v>3</v>
      </c>
      <c r="P40" s="190">
        <v>48.999999999999986</v>
      </c>
      <c r="Q40" s="190">
        <v>11</v>
      </c>
      <c r="R40" s="190">
        <v>0</v>
      </c>
      <c r="S40" s="238">
        <v>0</v>
      </c>
      <c r="T40" s="237">
        <v>0</v>
      </c>
      <c r="U40" s="216">
        <v>0</v>
      </c>
      <c r="V40" s="217">
        <f t="shared" si="4"/>
        <v>769</v>
      </c>
      <c r="W40" s="218">
        <f t="shared" si="4"/>
        <v>744</v>
      </c>
      <c r="X40" s="217">
        <f t="shared" si="5"/>
        <v>693</v>
      </c>
      <c r="Y40" s="238">
        <f t="shared" si="5"/>
        <v>687</v>
      </c>
      <c r="Z40"/>
    </row>
    <row r="41" spans="1:26" ht="12" customHeight="1" x14ac:dyDescent="0.25">
      <c r="A41" s="220">
        <v>6</v>
      </c>
      <c r="B41" s="205">
        <v>129</v>
      </c>
      <c r="C41" s="205">
        <v>199</v>
      </c>
      <c r="D41" s="205">
        <v>7</v>
      </c>
      <c r="E41" s="205">
        <v>2</v>
      </c>
      <c r="F41" s="205">
        <v>297</v>
      </c>
      <c r="G41" s="205">
        <v>339</v>
      </c>
      <c r="H41" s="205">
        <v>13</v>
      </c>
      <c r="I41" s="205">
        <v>23.000000000000004</v>
      </c>
      <c r="J41" s="205">
        <v>12</v>
      </c>
      <c r="K41" s="205">
        <v>0</v>
      </c>
      <c r="L41" s="205">
        <v>311</v>
      </c>
      <c r="M41" s="205">
        <v>230</v>
      </c>
      <c r="N41" s="205">
        <v>0</v>
      </c>
      <c r="O41" s="205">
        <v>0</v>
      </c>
      <c r="P41" s="205">
        <v>35.999999999999986</v>
      </c>
      <c r="Q41" s="205">
        <v>4</v>
      </c>
      <c r="R41" s="205">
        <v>0</v>
      </c>
      <c r="S41" s="239">
        <v>0</v>
      </c>
      <c r="T41" s="240">
        <v>0</v>
      </c>
      <c r="U41" s="196">
        <v>0</v>
      </c>
      <c r="V41" s="221">
        <f t="shared" si="4"/>
        <v>805</v>
      </c>
      <c r="W41" s="222">
        <f t="shared" si="4"/>
        <v>797</v>
      </c>
      <c r="X41" s="221">
        <f t="shared" si="5"/>
        <v>737</v>
      </c>
      <c r="Y41" s="239">
        <f t="shared" si="5"/>
        <v>768</v>
      </c>
      <c r="Z41"/>
    </row>
    <row r="42" spans="1:26" ht="12" customHeight="1" x14ac:dyDescent="0.25">
      <c r="A42" s="224">
        <v>7</v>
      </c>
      <c r="B42" s="215">
        <v>175</v>
      </c>
      <c r="C42" s="215">
        <v>217.99999999999997</v>
      </c>
      <c r="D42" s="215">
        <v>1</v>
      </c>
      <c r="E42" s="215">
        <v>0</v>
      </c>
      <c r="F42" s="215">
        <v>486</v>
      </c>
      <c r="G42" s="215">
        <v>360</v>
      </c>
      <c r="H42" s="215">
        <v>14</v>
      </c>
      <c r="I42" s="215">
        <v>5</v>
      </c>
      <c r="J42" s="215">
        <v>31.999999999999986</v>
      </c>
      <c r="K42" s="215">
        <v>5</v>
      </c>
      <c r="L42" s="215">
        <v>266</v>
      </c>
      <c r="M42" s="215">
        <v>182.99999999999994</v>
      </c>
      <c r="N42" s="215">
        <v>0</v>
      </c>
      <c r="O42" s="215">
        <v>4</v>
      </c>
      <c r="P42" s="215">
        <v>45</v>
      </c>
      <c r="Q42" s="215">
        <v>16</v>
      </c>
      <c r="R42" s="215">
        <v>0</v>
      </c>
      <c r="S42" s="236">
        <v>0</v>
      </c>
      <c r="T42" s="241">
        <v>0</v>
      </c>
      <c r="U42" s="225">
        <v>0</v>
      </c>
      <c r="V42" s="226">
        <f t="shared" si="4"/>
        <v>1019</v>
      </c>
      <c r="W42" s="227">
        <f t="shared" si="4"/>
        <v>791</v>
      </c>
      <c r="X42" s="226">
        <f t="shared" si="5"/>
        <v>927</v>
      </c>
      <c r="Y42" s="236">
        <f t="shared" si="5"/>
        <v>761</v>
      </c>
      <c r="Z42"/>
    </row>
    <row r="43" spans="1:26" ht="12" customHeight="1" x14ac:dyDescent="0.25">
      <c r="A43" s="214">
        <v>8</v>
      </c>
      <c r="B43" s="190">
        <v>428</v>
      </c>
      <c r="C43" s="190">
        <v>159</v>
      </c>
      <c r="D43" s="190">
        <v>4</v>
      </c>
      <c r="E43" s="190">
        <v>0</v>
      </c>
      <c r="F43" s="190">
        <v>772</v>
      </c>
      <c r="G43" s="190">
        <v>289</v>
      </c>
      <c r="H43" s="190">
        <v>30</v>
      </c>
      <c r="I43" s="190">
        <v>0</v>
      </c>
      <c r="J43" s="190">
        <v>58.000000000000043</v>
      </c>
      <c r="K43" s="190">
        <v>4</v>
      </c>
      <c r="L43" s="190">
        <v>321</v>
      </c>
      <c r="M43" s="190">
        <v>180</v>
      </c>
      <c r="N43" s="190">
        <v>0</v>
      </c>
      <c r="O43" s="190">
        <v>0</v>
      </c>
      <c r="P43" s="190">
        <v>40.999999999999993</v>
      </c>
      <c r="Q43" s="190">
        <v>12.999999999999998</v>
      </c>
      <c r="R43" s="190">
        <v>0</v>
      </c>
      <c r="S43" s="238">
        <v>0</v>
      </c>
      <c r="T43" s="237">
        <v>0</v>
      </c>
      <c r="U43" s="216">
        <v>0</v>
      </c>
      <c r="V43" s="217">
        <f t="shared" si="4"/>
        <v>1654</v>
      </c>
      <c r="W43" s="218">
        <f t="shared" si="4"/>
        <v>645</v>
      </c>
      <c r="X43" s="217">
        <f t="shared" si="5"/>
        <v>1521</v>
      </c>
      <c r="Y43" s="238">
        <f t="shared" si="5"/>
        <v>628</v>
      </c>
      <c r="Z43"/>
    </row>
    <row r="44" spans="1:26" ht="12" customHeight="1" x14ac:dyDescent="0.25">
      <c r="A44" s="220">
        <v>9</v>
      </c>
      <c r="B44" s="205">
        <v>145.99999999999994</v>
      </c>
      <c r="C44" s="205">
        <v>188</v>
      </c>
      <c r="D44" s="205">
        <v>0</v>
      </c>
      <c r="E44" s="205">
        <v>0</v>
      </c>
      <c r="F44" s="205">
        <v>546</v>
      </c>
      <c r="G44" s="205">
        <v>351</v>
      </c>
      <c r="H44" s="205">
        <v>0</v>
      </c>
      <c r="I44" s="205">
        <v>0</v>
      </c>
      <c r="J44" s="205">
        <v>24</v>
      </c>
      <c r="K44" s="205">
        <v>0</v>
      </c>
      <c r="L44" s="205">
        <v>281</v>
      </c>
      <c r="M44" s="205">
        <v>257.00000000000006</v>
      </c>
      <c r="N44" s="205">
        <v>0</v>
      </c>
      <c r="O44" s="205">
        <v>0</v>
      </c>
      <c r="P44" s="205">
        <v>14</v>
      </c>
      <c r="Q44" s="205">
        <v>7</v>
      </c>
      <c r="R44" s="205">
        <v>0</v>
      </c>
      <c r="S44" s="239">
        <v>0</v>
      </c>
      <c r="T44" s="240">
        <v>0</v>
      </c>
      <c r="U44" s="196">
        <v>0</v>
      </c>
      <c r="V44" s="221">
        <f t="shared" si="4"/>
        <v>1011</v>
      </c>
      <c r="W44" s="222">
        <f t="shared" si="4"/>
        <v>803</v>
      </c>
      <c r="X44" s="221">
        <f t="shared" si="5"/>
        <v>973</v>
      </c>
      <c r="Y44" s="239">
        <f t="shared" si="5"/>
        <v>796</v>
      </c>
      <c r="Z44"/>
    </row>
    <row r="45" spans="1:26" ht="12" customHeight="1" x14ac:dyDescent="0.25">
      <c r="A45" s="224">
        <v>10</v>
      </c>
      <c r="B45" s="215">
        <v>180.99999999999989</v>
      </c>
      <c r="C45" s="215">
        <v>157</v>
      </c>
      <c r="D45" s="215">
        <v>10</v>
      </c>
      <c r="E45" s="215">
        <v>0</v>
      </c>
      <c r="F45" s="215">
        <v>519</v>
      </c>
      <c r="G45" s="215">
        <v>286</v>
      </c>
      <c r="H45" s="215">
        <v>60</v>
      </c>
      <c r="I45" s="215">
        <v>0</v>
      </c>
      <c r="J45" s="215">
        <v>12.999999999999998</v>
      </c>
      <c r="K45" s="215">
        <v>0</v>
      </c>
      <c r="L45" s="215">
        <v>271</v>
      </c>
      <c r="M45" s="215">
        <v>223.00000000000006</v>
      </c>
      <c r="N45" s="215">
        <v>0</v>
      </c>
      <c r="O45" s="215">
        <v>0</v>
      </c>
      <c r="P45" s="215">
        <v>33.999999999999993</v>
      </c>
      <c r="Q45" s="215">
        <v>9</v>
      </c>
      <c r="R45" s="215">
        <v>0</v>
      </c>
      <c r="S45" s="236">
        <v>0</v>
      </c>
      <c r="T45" s="241">
        <v>0</v>
      </c>
      <c r="U45" s="225">
        <v>0</v>
      </c>
      <c r="V45" s="226">
        <f t="shared" si="4"/>
        <v>1088</v>
      </c>
      <c r="W45" s="227">
        <f t="shared" si="4"/>
        <v>675</v>
      </c>
      <c r="X45" s="226">
        <f t="shared" si="5"/>
        <v>970.99999999999989</v>
      </c>
      <c r="Y45" s="236">
        <f t="shared" si="5"/>
        <v>666</v>
      </c>
      <c r="Z45"/>
    </row>
    <row r="46" spans="1:26" ht="12" customHeight="1" x14ac:dyDescent="0.25">
      <c r="A46" s="214">
        <v>11</v>
      </c>
      <c r="B46" s="190">
        <v>148</v>
      </c>
      <c r="C46" s="190">
        <v>237.99999999999997</v>
      </c>
      <c r="D46" s="190">
        <v>6</v>
      </c>
      <c r="E46" s="190">
        <v>0</v>
      </c>
      <c r="F46" s="190">
        <v>513</v>
      </c>
      <c r="G46" s="190">
        <v>410</v>
      </c>
      <c r="H46" s="190">
        <v>39</v>
      </c>
      <c r="I46" s="190">
        <v>6</v>
      </c>
      <c r="J46" s="190">
        <v>39.000000000000007</v>
      </c>
      <c r="K46" s="190">
        <v>2</v>
      </c>
      <c r="L46" s="190">
        <v>201</v>
      </c>
      <c r="M46" s="190">
        <v>253</v>
      </c>
      <c r="N46" s="190">
        <v>0</v>
      </c>
      <c r="O46" s="190">
        <v>0</v>
      </c>
      <c r="P46" s="190">
        <v>14</v>
      </c>
      <c r="Q46" s="190">
        <v>3</v>
      </c>
      <c r="R46" s="190">
        <v>0</v>
      </c>
      <c r="S46" s="238">
        <v>0</v>
      </c>
      <c r="T46" s="237">
        <v>0</v>
      </c>
      <c r="U46" s="216">
        <v>0</v>
      </c>
      <c r="V46" s="217">
        <f t="shared" si="4"/>
        <v>960</v>
      </c>
      <c r="W46" s="218">
        <f t="shared" si="4"/>
        <v>912</v>
      </c>
      <c r="X46" s="217">
        <f t="shared" si="5"/>
        <v>862</v>
      </c>
      <c r="Y46" s="238">
        <f t="shared" si="5"/>
        <v>901</v>
      </c>
      <c r="Z46"/>
    </row>
    <row r="47" spans="1:26" ht="12" customHeight="1" x14ac:dyDescent="0.25">
      <c r="A47" s="220">
        <v>12</v>
      </c>
      <c r="B47" s="205">
        <v>192.00000000000009</v>
      </c>
      <c r="C47" s="205">
        <v>272</v>
      </c>
      <c r="D47" s="205">
        <v>3</v>
      </c>
      <c r="E47" s="205">
        <v>0</v>
      </c>
      <c r="F47" s="205">
        <v>454</v>
      </c>
      <c r="G47" s="205">
        <v>392</v>
      </c>
      <c r="H47" s="205">
        <v>22</v>
      </c>
      <c r="I47" s="205">
        <v>45</v>
      </c>
      <c r="J47" s="205">
        <v>15.999999999999995</v>
      </c>
      <c r="K47" s="205">
        <v>0</v>
      </c>
      <c r="L47" s="205">
        <v>218</v>
      </c>
      <c r="M47" s="205">
        <v>266</v>
      </c>
      <c r="N47" s="205">
        <v>0</v>
      </c>
      <c r="O47" s="205">
        <v>6</v>
      </c>
      <c r="P47" s="205">
        <v>6</v>
      </c>
      <c r="Q47" s="205">
        <v>9</v>
      </c>
      <c r="R47" s="205">
        <v>0</v>
      </c>
      <c r="S47" s="239">
        <v>0</v>
      </c>
      <c r="T47" s="240">
        <v>0</v>
      </c>
      <c r="U47" s="196">
        <v>0</v>
      </c>
      <c r="V47" s="221">
        <f t="shared" si="4"/>
        <v>911.00000000000011</v>
      </c>
      <c r="W47" s="222">
        <f t="shared" si="4"/>
        <v>990</v>
      </c>
      <c r="X47" s="221">
        <f t="shared" si="5"/>
        <v>864.00000000000011</v>
      </c>
      <c r="Y47" s="239">
        <f t="shared" si="5"/>
        <v>930</v>
      </c>
      <c r="Z47"/>
    </row>
    <row r="48" spans="1:26" ht="12" customHeight="1" x14ac:dyDescent="0.25">
      <c r="A48" s="224">
        <v>13</v>
      </c>
      <c r="B48" s="215">
        <v>133</v>
      </c>
      <c r="C48" s="215">
        <v>464</v>
      </c>
      <c r="D48" s="215">
        <v>0</v>
      </c>
      <c r="E48" s="190">
        <v>1</v>
      </c>
      <c r="F48" s="215">
        <v>302</v>
      </c>
      <c r="G48" s="215">
        <v>696</v>
      </c>
      <c r="H48" s="215">
        <v>20</v>
      </c>
      <c r="I48" s="215">
        <v>8</v>
      </c>
      <c r="J48" s="215">
        <v>18</v>
      </c>
      <c r="K48" s="215">
        <v>1</v>
      </c>
      <c r="L48" s="215">
        <v>297</v>
      </c>
      <c r="M48" s="215">
        <v>529.00000000000011</v>
      </c>
      <c r="N48" s="215">
        <v>0</v>
      </c>
      <c r="O48" s="190">
        <v>0</v>
      </c>
      <c r="P48" s="215">
        <v>14.999999999999998</v>
      </c>
      <c r="Q48" s="215">
        <v>5</v>
      </c>
      <c r="R48" s="215">
        <v>0</v>
      </c>
      <c r="S48" s="236">
        <v>0</v>
      </c>
      <c r="T48" s="241">
        <v>0</v>
      </c>
      <c r="U48" s="225">
        <v>0</v>
      </c>
      <c r="V48" s="226">
        <f t="shared" si="4"/>
        <v>785</v>
      </c>
      <c r="W48" s="227">
        <f t="shared" si="4"/>
        <v>1704</v>
      </c>
      <c r="X48" s="226">
        <f t="shared" si="5"/>
        <v>732</v>
      </c>
      <c r="Y48" s="236">
        <f t="shared" si="5"/>
        <v>1689</v>
      </c>
      <c r="Z48"/>
    </row>
    <row r="49" spans="1:26" ht="12" customHeight="1" x14ac:dyDescent="0.25">
      <c r="A49" s="214">
        <v>14</v>
      </c>
      <c r="B49" s="190">
        <v>160</v>
      </c>
      <c r="C49" s="190">
        <v>344.99999999999983</v>
      </c>
      <c r="D49" s="190">
        <v>8</v>
      </c>
      <c r="E49" s="190">
        <v>7</v>
      </c>
      <c r="F49" s="190">
        <v>346</v>
      </c>
      <c r="G49" s="190">
        <v>454</v>
      </c>
      <c r="H49" s="190">
        <v>51</v>
      </c>
      <c r="I49" s="190">
        <v>23.999999999999996</v>
      </c>
      <c r="J49" s="190">
        <v>15.999999999999998</v>
      </c>
      <c r="K49" s="190">
        <v>1</v>
      </c>
      <c r="L49" s="190">
        <v>203</v>
      </c>
      <c r="M49" s="190">
        <v>258.00000000000028</v>
      </c>
      <c r="N49" s="190">
        <v>0</v>
      </c>
      <c r="O49" s="190">
        <v>0</v>
      </c>
      <c r="P49" s="190">
        <v>24</v>
      </c>
      <c r="Q49" s="190">
        <v>0</v>
      </c>
      <c r="R49" s="190">
        <v>0</v>
      </c>
      <c r="S49" s="238">
        <v>0</v>
      </c>
      <c r="T49" s="237">
        <v>0</v>
      </c>
      <c r="U49" s="216">
        <v>0</v>
      </c>
      <c r="V49" s="217">
        <f t="shared" si="4"/>
        <v>808</v>
      </c>
      <c r="W49" s="218">
        <f t="shared" si="4"/>
        <v>1089</v>
      </c>
      <c r="X49" s="217">
        <f t="shared" si="5"/>
        <v>709</v>
      </c>
      <c r="Y49" s="238">
        <f t="shared" si="5"/>
        <v>1057</v>
      </c>
      <c r="Z49"/>
    </row>
    <row r="50" spans="1:26" ht="12" customHeight="1" x14ac:dyDescent="0.25">
      <c r="A50" s="220">
        <v>15</v>
      </c>
      <c r="B50" s="205">
        <v>112.99999999999999</v>
      </c>
      <c r="C50" s="205">
        <v>182</v>
      </c>
      <c r="D50" s="205">
        <v>0</v>
      </c>
      <c r="E50" s="205">
        <v>1</v>
      </c>
      <c r="F50" s="205">
        <v>389</v>
      </c>
      <c r="G50" s="205">
        <v>268</v>
      </c>
      <c r="H50" s="205">
        <v>8</v>
      </c>
      <c r="I50" s="205">
        <v>31.999999999999996</v>
      </c>
      <c r="J50" s="205">
        <v>19.999999999999996</v>
      </c>
      <c r="K50" s="205">
        <v>0</v>
      </c>
      <c r="L50" s="205">
        <v>178</v>
      </c>
      <c r="M50" s="205">
        <v>151</v>
      </c>
      <c r="N50" s="205">
        <v>0</v>
      </c>
      <c r="O50" s="205">
        <v>7</v>
      </c>
      <c r="P50" s="205">
        <v>15.999999999999996</v>
      </c>
      <c r="Q50" s="205">
        <v>6</v>
      </c>
      <c r="R50" s="205">
        <v>0</v>
      </c>
      <c r="S50" s="239">
        <v>0</v>
      </c>
      <c r="T50" s="240">
        <v>0</v>
      </c>
      <c r="U50" s="196">
        <v>0</v>
      </c>
      <c r="V50" s="221">
        <f t="shared" si="4"/>
        <v>724</v>
      </c>
      <c r="W50" s="222">
        <f t="shared" si="4"/>
        <v>647</v>
      </c>
      <c r="X50" s="221">
        <f t="shared" si="5"/>
        <v>680</v>
      </c>
      <c r="Y50" s="239">
        <f t="shared" si="5"/>
        <v>601</v>
      </c>
      <c r="Z50"/>
    </row>
    <row r="51" spans="1:26" ht="12" customHeight="1" thickBot="1" x14ac:dyDescent="0.3">
      <c r="A51" s="229" t="s">
        <v>17</v>
      </c>
      <c r="B51" s="191">
        <f t="shared" ref="B51:Q51" si="6">SUM(B36:B50)</f>
        <v>2789</v>
      </c>
      <c r="C51" s="191">
        <f t="shared" si="6"/>
        <v>3327</v>
      </c>
      <c r="D51" s="191">
        <f t="shared" si="6"/>
        <v>50</v>
      </c>
      <c r="E51" s="191">
        <f t="shared" si="6"/>
        <v>27</v>
      </c>
      <c r="F51" s="191">
        <f t="shared" si="6"/>
        <v>6759</v>
      </c>
      <c r="G51" s="191">
        <f t="shared" si="6"/>
        <v>5322</v>
      </c>
      <c r="H51" s="191">
        <f t="shared" si="6"/>
        <v>355</v>
      </c>
      <c r="I51" s="191">
        <f t="shared" si="6"/>
        <v>231</v>
      </c>
      <c r="J51" s="191">
        <f t="shared" si="6"/>
        <v>440</v>
      </c>
      <c r="K51" s="191">
        <f t="shared" si="6"/>
        <v>13</v>
      </c>
      <c r="L51" s="191">
        <f t="shared" si="6"/>
        <v>4217</v>
      </c>
      <c r="M51" s="191">
        <f t="shared" si="6"/>
        <v>3629.0000000000005</v>
      </c>
      <c r="N51" s="191">
        <f t="shared" si="6"/>
        <v>0</v>
      </c>
      <c r="O51" s="191">
        <f t="shared" si="6"/>
        <v>44</v>
      </c>
      <c r="P51" s="191">
        <f t="shared" si="6"/>
        <v>559</v>
      </c>
      <c r="Q51" s="191">
        <f t="shared" si="6"/>
        <v>134</v>
      </c>
      <c r="R51" s="191">
        <f>SUM(R36:R50)</f>
        <v>0</v>
      </c>
      <c r="S51" s="193">
        <f>SUM(S36:S50)</f>
        <v>0</v>
      </c>
      <c r="T51" s="242">
        <f>SUM(T36:T50)</f>
        <v>0</v>
      </c>
      <c r="U51" s="193">
        <f>SUM(U36:U50)</f>
        <v>0</v>
      </c>
      <c r="V51" s="195">
        <f t="shared" si="4"/>
        <v>15169</v>
      </c>
      <c r="W51" s="192">
        <f t="shared" si="4"/>
        <v>12727</v>
      </c>
      <c r="X51" s="195">
        <f t="shared" si="5"/>
        <v>13765</v>
      </c>
      <c r="Y51" s="193">
        <f t="shared" si="5"/>
        <v>12278</v>
      </c>
      <c r="Z51"/>
    </row>
    <row r="52" spans="1:26" ht="12" customHeight="1" x14ac:dyDescent="0.2">
      <c r="A52" s="231" t="s">
        <v>18</v>
      </c>
      <c r="B52" s="184">
        <v>25</v>
      </c>
      <c r="C52" s="184">
        <v>0</v>
      </c>
      <c r="D52" s="184">
        <v>6</v>
      </c>
      <c r="E52" s="184">
        <v>0</v>
      </c>
      <c r="F52" s="184">
        <v>35</v>
      </c>
      <c r="G52" s="184">
        <v>0</v>
      </c>
      <c r="H52" s="184">
        <v>8</v>
      </c>
      <c r="I52" s="184">
        <v>0</v>
      </c>
      <c r="J52" s="184">
        <v>0</v>
      </c>
      <c r="K52" s="184">
        <v>0</v>
      </c>
      <c r="L52" s="184">
        <v>223</v>
      </c>
      <c r="M52" s="184">
        <v>0</v>
      </c>
      <c r="N52" s="184">
        <v>0</v>
      </c>
      <c r="O52" s="184">
        <v>0</v>
      </c>
      <c r="P52" s="184">
        <v>19.999999999999996</v>
      </c>
      <c r="Q52" s="184">
        <v>0</v>
      </c>
      <c r="R52" s="184">
        <v>0</v>
      </c>
      <c r="S52" s="184">
        <v>0</v>
      </c>
      <c r="T52" s="240">
        <v>0</v>
      </c>
      <c r="U52" s="196">
        <v>0</v>
      </c>
      <c r="V52" s="189">
        <f t="shared" si="4"/>
        <v>317</v>
      </c>
      <c r="W52" s="187">
        <f t="shared" si="4"/>
        <v>0</v>
      </c>
      <c r="X52" s="189">
        <f t="shared" si="5"/>
        <v>283</v>
      </c>
      <c r="Y52" s="188">
        <f t="shared" si="5"/>
        <v>0</v>
      </c>
    </row>
    <row r="53" spans="1:26" ht="12" customHeight="1" thickBot="1" x14ac:dyDescent="0.25">
      <c r="A53" s="229" t="s">
        <v>19</v>
      </c>
      <c r="B53" s="191">
        <f t="shared" ref="B53:Q53" si="7">SUM(B51:B52)</f>
        <v>2814</v>
      </c>
      <c r="C53" s="191">
        <f t="shared" si="7"/>
        <v>3327</v>
      </c>
      <c r="D53" s="191">
        <f t="shared" si="7"/>
        <v>56</v>
      </c>
      <c r="E53" s="191">
        <f t="shared" si="7"/>
        <v>27</v>
      </c>
      <c r="F53" s="191">
        <f t="shared" si="7"/>
        <v>6794</v>
      </c>
      <c r="G53" s="191">
        <f t="shared" si="7"/>
        <v>5322</v>
      </c>
      <c r="H53" s="191">
        <f t="shared" si="7"/>
        <v>363</v>
      </c>
      <c r="I53" s="191">
        <f t="shared" si="7"/>
        <v>231</v>
      </c>
      <c r="J53" s="191">
        <f t="shared" si="7"/>
        <v>440</v>
      </c>
      <c r="K53" s="191">
        <f t="shared" si="7"/>
        <v>13</v>
      </c>
      <c r="L53" s="191">
        <f t="shared" si="7"/>
        <v>4440</v>
      </c>
      <c r="M53" s="191">
        <f t="shared" si="7"/>
        <v>3629.0000000000005</v>
      </c>
      <c r="N53" s="191">
        <f t="shared" si="7"/>
        <v>0</v>
      </c>
      <c r="O53" s="191">
        <f t="shared" si="7"/>
        <v>44</v>
      </c>
      <c r="P53" s="191">
        <f t="shared" si="7"/>
        <v>579</v>
      </c>
      <c r="Q53" s="191">
        <f t="shared" si="7"/>
        <v>134</v>
      </c>
      <c r="R53" s="191">
        <f>SUM(R51:R52)</f>
        <v>0</v>
      </c>
      <c r="S53" s="193">
        <f>SUM(S51:S52)</f>
        <v>0</v>
      </c>
      <c r="T53" s="242">
        <v>0</v>
      </c>
      <c r="U53" s="193">
        <f>SUM(U51:U52)</f>
        <v>0</v>
      </c>
      <c r="V53" s="195">
        <f t="shared" si="4"/>
        <v>15486</v>
      </c>
      <c r="W53" s="192">
        <f t="shared" si="4"/>
        <v>12727</v>
      </c>
      <c r="X53" s="195">
        <f t="shared" si="5"/>
        <v>14048</v>
      </c>
      <c r="Y53" s="193">
        <f t="shared" si="5"/>
        <v>12278</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77" t="s">
        <v>329</v>
      </c>
      <c r="D55" s="234"/>
    </row>
    <row r="56" spans="1:26" ht="12" customHeight="1" x14ac:dyDescent="0.2">
      <c r="V56" s="12" t="str">
        <f>IF(V51-V27=0," ",V51-V27)</f>
        <v xml:space="preserve"> </v>
      </c>
      <c r="W56" s="12" t="str">
        <f>IF(W51-W27=0," ",W51-W27)</f>
        <v xml:space="preserve"> </v>
      </c>
      <c r="X56" s="12" t="str">
        <f>IF(X51-X27=0," ",X51-X27)</f>
        <v xml:space="preserve"> </v>
      </c>
      <c r="Y56" s="12" t="str">
        <f>IF(Y51-Y27=0," ",Y51-Y27)</f>
        <v xml:space="preserve"> </v>
      </c>
    </row>
    <row r="57" spans="1:26" ht="17.25" customHeight="1" thickBot="1" x14ac:dyDescent="0.35">
      <c r="A57" s="50" t="s">
        <v>337</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190">
        <f t="shared" ref="B60:Y60" si="8">SUM(B14:B15,B19:B22)</f>
        <v>653</v>
      </c>
      <c r="C60" s="190">
        <f t="shared" si="8"/>
        <v>1322</v>
      </c>
      <c r="D60" s="190">
        <f t="shared" si="8"/>
        <v>17</v>
      </c>
      <c r="E60" s="190">
        <f t="shared" si="8"/>
        <v>6</v>
      </c>
      <c r="F60" s="190">
        <f t="shared" si="8"/>
        <v>1657</v>
      </c>
      <c r="G60" s="190">
        <f t="shared" si="8"/>
        <v>1949</v>
      </c>
      <c r="H60" s="190">
        <f t="shared" si="8"/>
        <v>133</v>
      </c>
      <c r="I60" s="190">
        <f t="shared" si="8"/>
        <v>92</v>
      </c>
      <c r="J60" s="190">
        <f t="shared" si="8"/>
        <v>98</v>
      </c>
      <c r="K60" s="190">
        <f t="shared" si="8"/>
        <v>4</v>
      </c>
      <c r="L60" s="190">
        <f t="shared" si="8"/>
        <v>1002</v>
      </c>
      <c r="M60" s="190">
        <f t="shared" si="8"/>
        <v>1336.0000000000005</v>
      </c>
      <c r="N60" s="190">
        <f t="shared" si="8"/>
        <v>0</v>
      </c>
      <c r="O60" s="190">
        <f t="shared" si="8"/>
        <v>13</v>
      </c>
      <c r="P60" s="190">
        <f t="shared" si="8"/>
        <v>67</v>
      </c>
      <c r="Q60" s="190">
        <f t="shared" si="8"/>
        <v>23</v>
      </c>
      <c r="R60" s="204">
        <v>0</v>
      </c>
      <c r="S60" s="204">
        <v>0</v>
      </c>
      <c r="T60" s="204">
        <f>SUM(T14:T15,T19:T22)</f>
        <v>0</v>
      </c>
      <c r="U60" s="216">
        <f>SUM(U14:U15,U19:U22)</f>
        <v>0</v>
      </c>
      <c r="V60" s="217">
        <f t="shared" ref="V60:W65" si="9">SUM(B60,D60,F60,H60,J60,L60,N60,P60)</f>
        <v>3627</v>
      </c>
      <c r="W60" s="238">
        <f t="shared" si="9"/>
        <v>4745</v>
      </c>
      <c r="X60" s="217">
        <f t="shared" si="8"/>
        <v>3312</v>
      </c>
      <c r="Y60" s="238">
        <f t="shared" si="8"/>
        <v>4607</v>
      </c>
    </row>
    <row r="61" spans="1:26" ht="12" customHeight="1" x14ac:dyDescent="0.2">
      <c r="A61" s="214" t="s">
        <v>26</v>
      </c>
      <c r="B61" s="190">
        <f t="shared" ref="B61:Y61" si="10">SUM(B6:B8,B11:B13,B16:B17,B23)</f>
        <v>1063</v>
      </c>
      <c r="C61" s="190">
        <f t="shared" si="10"/>
        <v>1505</v>
      </c>
      <c r="D61" s="190">
        <f t="shared" si="10"/>
        <v>25</v>
      </c>
      <c r="E61" s="190">
        <f t="shared" si="10"/>
        <v>20</v>
      </c>
      <c r="F61" s="190">
        <f t="shared" si="10"/>
        <v>2966</v>
      </c>
      <c r="G61" s="190">
        <f t="shared" si="10"/>
        <v>2483</v>
      </c>
      <c r="H61" s="190">
        <f t="shared" si="10"/>
        <v>141</v>
      </c>
      <c r="I61" s="190">
        <f t="shared" si="10"/>
        <v>124</v>
      </c>
      <c r="J61" s="190">
        <f t="shared" si="10"/>
        <v>191</v>
      </c>
      <c r="K61" s="190">
        <f t="shared" si="10"/>
        <v>5</v>
      </c>
      <c r="L61" s="190">
        <f t="shared" si="10"/>
        <v>2052</v>
      </c>
      <c r="M61" s="190">
        <f t="shared" si="10"/>
        <v>1701</v>
      </c>
      <c r="N61" s="190">
        <f t="shared" si="10"/>
        <v>0</v>
      </c>
      <c r="O61" s="190">
        <f t="shared" si="10"/>
        <v>13</v>
      </c>
      <c r="P61" s="190">
        <f t="shared" si="10"/>
        <v>374</v>
      </c>
      <c r="Q61" s="190">
        <f t="shared" si="10"/>
        <v>68</v>
      </c>
      <c r="R61" s="204">
        <v>0</v>
      </c>
      <c r="S61" s="204">
        <v>0</v>
      </c>
      <c r="T61" s="204">
        <f>SUM(T6:T8,T11:T13,T16:T17,T23)</f>
        <v>0</v>
      </c>
      <c r="U61" s="216">
        <f>SUM(U6:U8,U11:U13,U16:U17,U23)</f>
        <v>0</v>
      </c>
      <c r="V61" s="217">
        <f t="shared" si="9"/>
        <v>6812</v>
      </c>
      <c r="W61" s="238">
        <f t="shared" si="9"/>
        <v>5919</v>
      </c>
      <c r="X61" s="217">
        <f t="shared" si="10"/>
        <v>6081</v>
      </c>
      <c r="Y61" s="238">
        <f t="shared" si="10"/>
        <v>5689</v>
      </c>
    </row>
    <row r="62" spans="1:26" ht="12" customHeight="1" x14ac:dyDescent="0.2">
      <c r="A62" s="220" t="s">
        <v>27</v>
      </c>
      <c r="B62" s="205">
        <f t="shared" ref="B62:Y62" si="11">SUM(B9:B10,B18,B24:B26)</f>
        <v>1073</v>
      </c>
      <c r="C62" s="205">
        <f t="shared" si="11"/>
        <v>500</v>
      </c>
      <c r="D62" s="205">
        <f t="shared" si="11"/>
        <v>8</v>
      </c>
      <c r="E62" s="205">
        <f t="shared" si="11"/>
        <v>1</v>
      </c>
      <c r="F62" s="205">
        <f t="shared" si="11"/>
        <v>2136</v>
      </c>
      <c r="G62" s="205">
        <f t="shared" si="11"/>
        <v>890</v>
      </c>
      <c r="H62" s="205">
        <f t="shared" si="11"/>
        <v>81</v>
      </c>
      <c r="I62" s="205">
        <f t="shared" si="11"/>
        <v>15</v>
      </c>
      <c r="J62" s="205">
        <f t="shared" si="11"/>
        <v>151</v>
      </c>
      <c r="K62" s="205">
        <f t="shared" si="11"/>
        <v>4</v>
      </c>
      <c r="L62" s="205">
        <f t="shared" si="11"/>
        <v>1163</v>
      </c>
      <c r="M62" s="205">
        <f t="shared" si="11"/>
        <v>592</v>
      </c>
      <c r="N62" s="205">
        <f t="shared" si="11"/>
        <v>0</v>
      </c>
      <c r="O62" s="205">
        <f t="shared" si="11"/>
        <v>18</v>
      </c>
      <c r="P62" s="205">
        <f t="shared" si="11"/>
        <v>118</v>
      </c>
      <c r="Q62" s="205">
        <f t="shared" si="11"/>
        <v>43</v>
      </c>
      <c r="R62" s="184">
        <v>0</v>
      </c>
      <c r="S62" s="184">
        <v>0</v>
      </c>
      <c r="T62" s="184">
        <f>SUM(T9:T10,T18,T24:T26)</f>
        <v>0</v>
      </c>
      <c r="U62" s="196">
        <f>SUM(U9:U10,U18,U24:U26)</f>
        <v>0</v>
      </c>
      <c r="V62" s="221">
        <f t="shared" si="9"/>
        <v>4730</v>
      </c>
      <c r="W62" s="239">
        <f t="shared" si="9"/>
        <v>2063</v>
      </c>
      <c r="X62" s="221">
        <f t="shared" si="11"/>
        <v>4372</v>
      </c>
      <c r="Y62" s="239">
        <f t="shared" si="11"/>
        <v>1982</v>
      </c>
    </row>
    <row r="63" spans="1:26" ht="12" customHeight="1" thickBot="1" x14ac:dyDescent="0.25">
      <c r="A63" s="229" t="s">
        <v>17</v>
      </c>
      <c r="B63" s="191">
        <f t="shared" ref="B63:U63" si="12">SUM(B60:B62)</f>
        <v>2789</v>
      </c>
      <c r="C63" s="191">
        <f t="shared" si="12"/>
        <v>3327</v>
      </c>
      <c r="D63" s="191">
        <f t="shared" si="12"/>
        <v>50</v>
      </c>
      <c r="E63" s="191">
        <f t="shared" si="12"/>
        <v>27</v>
      </c>
      <c r="F63" s="191">
        <f t="shared" si="12"/>
        <v>6759</v>
      </c>
      <c r="G63" s="191">
        <f t="shared" si="12"/>
        <v>5322</v>
      </c>
      <c r="H63" s="191">
        <f t="shared" si="12"/>
        <v>355</v>
      </c>
      <c r="I63" s="191">
        <f t="shared" si="12"/>
        <v>231</v>
      </c>
      <c r="J63" s="191">
        <f t="shared" si="12"/>
        <v>440</v>
      </c>
      <c r="K63" s="191">
        <f t="shared" si="12"/>
        <v>13</v>
      </c>
      <c r="L63" s="191">
        <f t="shared" si="12"/>
        <v>4217</v>
      </c>
      <c r="M63" s="191">
        <f t="shared" si="12"/>
        <v>3629.0000000000005</v>
      </c>
      <c r="N63" s="191">
        <f t="shared" si="12"/>
        <v>0</v>
      </c>
      <c r="O63" s="191">
        <f t="shared" si="12"/>
        <v>44</v>
      </c>
      <c r="P63" s="191">
        <f t="shared" si="12"/>
        <v>559</v>
      </c>
      <c r="Q63" s="191">
        <f t="shared" si="12"/>
        <v>134</v>
      </c>
      <c r="R63" s="191">
        <f t="shared" si="12"/>
        <v>0</v>
      </c>
      <c r="S63" s="191">
        <f t="shared" si="12"/>
        <v>0</v>
      </c>
      <c r="T63" s="191">
        <f t="shared" si="12"/>
        <v>0</v>
      </c>
      <c r="U63" s="193">
        <f t="shared" si="12"/>
        <v>0</v>
      </c>
      <c r="V63" s="195">
        <f t="shared" si="9"/>
        <v>15169</v>
      </c>
      <c r="W63" s="193">
        <f t="shared" si="9"/>
        <v>12727</v>
      </c>
      <c r="X63" s="195">
        <f>SUM(X60:X62)</f>
        <v>13765</v>
      </c>
      <c r="Y63" s="243">
        <f>SUM(Y60:Y62)</f>
        <v>12278</v>
      </c>
    </row>
    <row r="64" spans="1:26" ht="12" customHeight="1" x14ac:dyDescent="0.2">
      <c r="A64" s="231" t="s">
        <v>18</v>
      </c>
      <c r="B64" s="194">
        <f>B28</f>
        <v>25</v>
      </c>
      <c r="C64" s="190">
        <f t="shared" ref="C64:S64" si="13">C28</f>
        <v>0</v>
      </c>
      <c r="D64" s="190">
        <f t="shared" si="13"/>
        <v>6</v>
      </c>
      <c r="E64" s="190">
        <f t="shared" si="13"/>
        <v>0</v>
      </c>
      <c r="F64" s="194">
        <f t="shared" si="13"/>
        <v>35</v>
      </c>
      <c r="G64" s="190">
        <f t="shared" si="13"/>
        <v>0</v>
      </c>
      <c r="H64" s="190">
        <f t="shared" si="13"/>
        <v>8</v>
      </c>
      <c r="I64" s="190">
        <f t="shared" si="13"/>
        <v>0</v>
      </c>
      <c r="J64" s="190">
        <f t="shared" si="13"/>
        <v>0</v>
      </c>
      <c r="K64" s="190">
        <f t="shared" si="13"/>
        <v>0</v>
      </c>
      <c r="L64" s="194">
        <f t="shared" si="13"/>
        <v>223</v>
      </c>
      <c r="M64" s="190">
        <f t="shared" si="13"/>
        <v>0</v>
      </c>
      <c r="N64" s="190">
        <f t="shared" si="13"/>
        <v>0</v>
      </c>
      <c r="O64" s="190">
        <f t="shared" si="13"/>
        <v>0</v>
      </c>
      <c r="P64" s="194">
        <f t="shared" si="13"/>
        <v>19.999999999999996</v>
      </c>
      <c r="Q64" s="190">
        <f t="shared" si="13"/>
        <v>0</v>
      </c>
      <c r="R64" s="190">
        <f t="shared" si="13"/>
        <v>0</v>
      </c>
      <c r="S64" s="190">
        <f t="shared" si="13"/>
        <v>0</v>
      </c>
      <c r="T64" s="184">
        <f>T28</f>
        <v>0</v>
      </c>
      <c r="U64" s="196">
        <f>U28</f>
        <v>0</v>
      </c>
      <c r="V64" s="189">
        <f t="shared" si="9"/>
        <v>317</v>
      </c>
      <c r="W64" s="188">
        <f t="shared" si="9"/>
        <v>0</v>
      </c>
      <c r="X64" s="189">
        <f>SUM(B64,F64,L64)</f>
        <v>283</v>
      </c>
      <c r="Y64" s="188">
        <f>SUM(C64,G64,M64,S64)</f>
        <v>0</v>
      </c>
    </row>
    <row r="65" spans="1:25" ht="12" customHeight="1" thickBot="1" x14ac:dyDescent="0.25">
      <c r="A65" s="229" t="s">
        <v>19</v>
      </c>
      <c r="B65" s="191">
        <f t="shared" ref="B65:U65" si="14">SUM(B63:B64)</f>
        <v>2814</v>
      </c>
      <c r="C65" s="191">
        <f t="shared" si="14"/>
        <v>3327</v>
      </c>
      <c r="D65" s="191">
        <f t="shared" si="14"/>
        <v>56</v>
      </c>
      <c r="E65" s="191">
        <f t="shared" si="14"/>
        <v>27</v>
      </c>
      <c r="F65" s="191">
        <f t="shared" si="14"/>
        <v>6794</v>
      </c>
      <c r="G65" s="191">
        <f t="shared" si="14"/>
        <v>5322</v>
      </c>
      <c r="H65" s="191">
        <f t="shared" si="14"/>
        <v>363</v>
      </c>
      <c r="I65" s="191">
        <f t="shared" si="14"/>
        <v>231</v>
      </c>
      <c r="J65" s="191">
        <f t="shared" si="14"/>
        <v>440</v>
      </c>
      <c r="K65" s="191">
        <f t="shared" si="14"/>
        <v>13</v>
      </c>
      <c r="L65" s="191">
        <f t="shared" si="14"/>
        <v>4440</v>
      </c>
      <c r="M65" s="191">
        <f t="shared" si="14"/>
        <v>3629.0000000000005</v>
      </c>
      <c r="N65" s="191">
        <f t="shared" si="14"/>
        <v>0</v>
      </c>
      <c r="O65" s="191">
        <f t="shared" si="14"/>
        <v>44</v>
      </c>
      <c r="P65" s="191">
        <f t="shared" si="14"/>
        <v>579</v>
      </c>
      <c r="Q65" s="191">
        <f t="shared" si="14"/>
        <v>134</v>
      </c>
      <c r="R65" s="191">
        <f t="shared" si="14"/>
        <v>0</v>
      </c>
      <c r="S65" s="191">
        <f t="shared" si="14"/>
        <v>0</v>
      </c>
      <c r="T65" s="191">
        <f t="shared" si="14"/>
        <v>0</v>
      </c>
      <c r="U65" s="193">
        <f t="shared" si="14"/>
        <v>0</v>
      </c>
      <c r="V65" s="195">
        <f t="shared" si="9"/>
        <v>15486</v>
      </c>
      <c r="W65" s="193">
        <f t="shared" si="9"/>
        <v>12727</v>
      </c>
      <c r="X65" s="195">
        <f>SUM(B65,F65,L65)</f>
        <v>14048</v>
      </c>
      <c r="Y65" s="193">
        <f>SUM(C65,G65,M65)</f>
        <v>12278</v>
      </c>
    </row>
    <row r="66" spans="1:25" ht="12" customHeight="1" x14ac:dyDescent="0.2">
      <c r="A66" s="244" t="s">
        <v>28</v>
      </c>
    </row>
    <row r="67" spans="1:25" ht="12" customHeight="1" x14ac:dyDescent="0.2">
      <c r="A67" s="77" t="s">
        <v>329</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58:K58"/>
    <mergeCell ref="L58:M58"/>
    <mergeCell ref="N58:O58"/>
    <mergeCell ref="P58:Q58"/>
    <mergeCell ref="L34:M34"/>
    <mergeCell ref="N34:O34"/>
    <mergeCell ref="P34:Q34"/>
    <mergeCell ref="X4:Y4"/>
    <mergeCell ref="A34:A35"/>
    <mergeCell ref="B34:C34"/>
    <mergeCell ref="D34:E34"/>
    <mergeCell ref="F34:G34"/>
    <mergeCell ref="H34:I34"/>
    <mergeCell ref="J34:K34"/>
    <mergeCell ref="B1:W1"/>
    <mergeCell ref="A4:A5"/>
    <mergeCell ref="B4:C4"/>
    <mergeCell ref="D4:E4"/>
    <mergeCell ref="F4:G4"/>
    <mergeCell ref="H4:I4"/>
    <mergeCell ref="J4:K4"/>
    <mergeCell ref="L4:M4"/>
    <mergeCell ref="N4:O4"/>
    <mergeCell ref="P4:Q4"/>
    <mergeCell ref="R4:S4"/>
    <mergeCell ref="T4:U4"/>
    <mergeCell ref="V4:W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Y73"/>
  <sheetViews>
    <sheetView showGridLines="0" topLeftCell="A28" zoomScale="90" zoomScaleNormal="90" workbookViewId="0">
      <selection activeCell="P61" sqref="P61"/>
    </sheetView>
  </sheetViews>
  <sheetFormatPr baseColWidth="10" defaultColWidth="11.44140625" defaultRowHeight="12" customHeight="1" x14ac:dyDescent="0.2"/>
  <cols>
    <col min="1" max="1" width="14.6640625" style="54" customWidth="1"/>
    <col min="2" max="3" width="8.5546875" style="54" customWidth="1"/>
    <col min="4" max="4" width="8.109375" style="54" bestFit="1" customWidth="1"/>
    <col min="5" max="5" width="7.6640625" style="54" customWidth="1"/>
    <col min="6" max="7" width="9.109375" style="54" customWidth="1"/>
    <col min="8" max="11" width="7.6640625" style="54" customWidth="1"/>
    <col min="12" max="12" width="10" style="54" customWidth="1"/>
    <col min="13" max="13" width="9.5546875" style="54" customWidth="1"/>
    <col min="14" max="15" width="7.6640625" style="54" customWidth="1"/>
    <col min="16" max="16" width="8.109375" style="54" customWidth="1"/>
    <col min="17" max="17" width="7.6640625" style="54" customWidth="1"/>
    <col min="18" max="18" width="8.88671875" style="54" customWidth="1"/>
    <col min="19" max="19" width="8.5546875" style="54" customWidth="1"/>
    <col min="20" max="20" width="6.44140625" style="54" hidden="1" customWidth="1"/>
    <col min="21" max="21" width="5.33203125" style="54" hidden="1" customWidth="1"/>
    <col min="22" max="22" width="9.5546875" style="54" customWidth="1"/>
    <col min="23" max="23" width="8.88671875" style="54" customWidth="1"/>
    <col min="24" max="24" width="9.44140625" style="54" customWidth="1"/>
    <col min="25" max="25" width="10" style="54" customWidth="1"/>
    <col min="26" max="26" width="5" style="54" customWidth="1"/>
    <col min="27" max="16384" width="11.44140625" style="54"/>
  </cols>
  <sheetData>
    <row r="1" spans="1:25" s="52" customFormat="1" ht="59.25" customHeight="1" thickBot="1" x14ac:dyDescent="0.3">
      <c r="A1" s="51"/>
      <c r="B1" s="432" t="s">
        <v>339</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338</v>
      </c>
      <c r="B3" s="2"/>
      <c r="C3" s="2"/>
      <c r="D3" s="2"/>
      <c r="E3" s="2"/>
      <c r="F3" s="2"/>
      <c r="G3" s="2"/>
      <c r="H3" s="2"/>
      <c r="I3" s="2"/>
      <c r="J3" s="2"/>
      <c r="K3" s="2"/>
      <c r="L3" s="2"/>
      <c r="M3" s="2"/>
    </row>
    <row r="4" spans="1:25"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2" t="s">
        <v>12</v>
      </c>
      <c r="S4" s="402"/>
      <c r="T4" s="403" t="s">
        <v>13</v>
      </c>
      <c r="U4" s="445"/>
      <c r="V4" s="417" t="s">
        <v>19</v>
      </c>
      <c r="W4" s="403"/>
      <c r="X4" s="417" t="s">
        <v>21</v>
      </c>
      <c r="Y4" s="404"/>
    </row>
    <row r="5" spans="1:25"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124" t="s">
        <v>10</v>
      </c>
      <c r="V5" s="57" t="s">
        <v>9</v>
      </c>
      <c r="W5" s="124" t="s">
        <v>10</v>
      </c>
      <c r="X5" s="57" t="s">
        <v>9</v>
      </c>
      <c r="Y5" s="56" t="s">
        <v>10</v>
      </c>
    </row>
    <row r="6" spans="1:25" ht="12" customHeight="1" x14ac:dyDescent="0.2">
      <c r="A6" s="214">
        <v>1</v>
      </c>
      <c r="B6" s="292">
        <v>3828.0000000000023</v>
      </c>
      <c r="C6" s="292">
        <v>5354.9999999999945</v>
      </c>
      <c r="D6" s="293">
        <v>0</v>
      </c>
      <c r="E6" s="292">
        <v>55</v>
      </c>
      <c r="F6" s="292">
        <v>10103.999999999995</v>
      </c>
      <c r="G6" s="292">
        <v>11566.000000000007</v>
      </c>
      <c r="H6" s="292">
        <v>67.000000000000014</v>
      </c>
      <c r="I6" s="292">
        <v>179.00000000000006</v>
      </c>
      <c r="J6" s="292">
        <v>423</v>
      </c>
      <c r="K6" s="294">
        <v>0</v>
      </c>
      <c r="L6" s="292">
        <v>7959.9999999999973</v>
      </c>
      <c r="M6" s="292">
        <v>8340.0000000000036</v>
      </c>
      <c r="N6" s="294"/>
      <c r="O6" s="292">
        <v>70</v>
      </c>
      <c r="P6" s="292">
        <v>2203.9999999999995</v>
      </c>
      <c r="Q6" s="190">
        <v>1363</v>
      </c>
      <c r="R6" s="292">
        <v>16766.000000000007</v>
      </c>
      <c r="S6" s="190">
        <v>28241.999999999989</v>
      </c>
      <c r="T6" s="204">
        <v>0</v>
      </c>
      <c r="U6" s="207">
        <v>0</v>
      </c>
      <c r="V6" s="295">
        <f>+B6+D6+F6+H6+J6+L6+N6+P6+R6</f>
        <v>41352</v>
      </c>
      <c r="W6" s="296">
        <f>+C6+E6+G6+I6+K6+M6+O6+Q6+S6</f>
        <v>55169.999999999993</v>
      </c>
      <c r="X6" s="295">
        <f t="shared" ref="X6:Y26" si="0">+B6+F6+L6+R6</f>
        <v>38658</v>
      </c>
      <c r="Y6" s="296">
        <f t="shared" si="0"/>
        <v>53502.999999999993</v>
      </c>
    </row>
    <row r="7" spans="1:25" ht="12" customHeight="1" x14ac:dyDescent="0.2">
      <c r="A7" s="214">
        <v>2</v>
      </c>
      <c r="B7" s="190">
        <v>2479.0000000000009</v>
      </c>
      <c r="C7" s="190">
        <v>3536.0000000000009</v>
      </c>
      <c r="D7" s="297">
        <v>0</v>
      </c>
      <c r="E7" s="190">
        <v>17</v>
      </c>
      <c r="F7" s="190">
        <v>6812.0000000000045</v>
      </c>
      <c r="G7" s="190">
        <v>8471.0000000000036</v>
      </c>
      <c r="H7" s="190">
        <v>57</v>
      </c>
      <c r="I7" s="190">
        <v>405.99999999999989</v>
      </c>
      <c r="J7" s="190">
        <v>237</v>
      </c>
      <c r="K7" s="294">
        <v>0</v>
      </c>
      <c r="L7" s="190">
        <v>6092.9999999999973</v>
      </c>
      <c r="M7" s="190">
        <v>4945.0000000000027</v>
      </c>
      <c r="N7" s="294">
        <v>0</v>
      </c>
      <c r="O7" s="190">
        <v>29</v>
      </c>
      <c r="P7" s="190">
        <v>706.00000000000011</v>
      </c>
      <c r="Q7" s="190">
        <v>27</v>
      </c>
      <c r="R7" s="190">
        <v>3264.9999999999995</v>
      </c>
      <c r="S7" s="190">
        <v>3418.0000000000005</v>
      </c>
      <c r="T7" s="204">
        <v>0</v>
      </c>
      <c r="U7" s="207">
        <v>0</v>
      </c>
      <c r="V7" s="217">
        <f>+B7+D7+F7+H7+J7+L7+N7+P7+R7</f>
        <v>19649.000000000004</v>
      </c>
      <c r="W7" s="238">
        <f t="shared" ref="V7:W26" si="1">+C7+E7+G7+I7+K7+M7+O7+Q7+S7</f>
        <v>20849.000000000007</v>
      </c>
      <c r="X7" s="217">
        <f t="shared" si="0"/>
        <v>18649.000000000004</v>
      </c>
      <c r="Y7" s="238">
        <f t="shared" si="0"/>
        <v>20370.000000000007</v>
      </c>
    </row>
    <row r="8" spans="1:25" ht="12" customHeight="1" x14ac:dyDescent="0.2">
      <c r="A8" s="220">
        <v>3</v>
      </c>
      <c r="B8" s="205">
        <v>1603.9999999999995</v>
      </c>
      <c r="C8" s="205">
        <v>1603.0000000000002</v>
      </c>
      <c r="D8" s="205">
        <v>10</v>
      </c>
      <c r="E8" s="298">
        <v>0</v>
      </c>
      <c r="F8" s="205">
        <v>5142.9999999999973</v>
      </c>
      <c r="G8" s="205">
        <v>5118.9999999999982</v>
      </c>
      <c r="H8" s="205">
        <v>122.00000000000001</v>
      </c>
      <c r="I8" s="298">
        <v>0</v>
      </c>
      <c r="J8" s="205">
        <v>229.00000000000006</v>
      </c>
      <c r="K8" s="298">
        <v>0</v>
      </c>
      <c r="L8" s="205">
        <v>3351.0000000000009</v>
      </c>
      <c r="M8" s="205">
        <v>4097.9999999999982</v>
      </c>
      <c r="N8" s="298">
        <v>0</v>
      </c>
      <c r="O8" s="298">
        <v>0</v>
      </c>
      <c r="P8" s="205">
        <v>2135.0000000000009</v>
      </c>
      <c r="Q8" s="205">
        <v>151</v>
      </c>
      <c r="R8" s="205">
        <v>3076.0000000000005</v>
      </c>
      <c r="S8" s="205">
        <v>4987.9999999999973</v>
      </c>
      <c r="T8" s="184">
        <v>0</v>
      </c>
      <c r="U8" s="208">
        <v>0</v>
      </c>
      <c r="V8" s="221">
        <f t="shared" si="1"/>
        <v>15669.999999999996</v>
      </c>
      <c r="W8" s="239">
        <f t="shared" si="1"/>
        <v>15958.999999999993</v>
      </c>
      <c r="X8" s="221">
        <f t="shared" si="0"/>
        <v>13173.999999999996</v>
      </c>
      <c r="Y8" s="239">
        <f t="shared" si="0"/>
        <v>15807.999999999993</v>
      </c>
    </row>
    <row r="9" spans="1:25" ht="12" customHeight="1" x14ac:dyDescent="0.2">
      <c r="A9" s="224">
        <v>4</v>
      </c>
      <c r="B9" s="190">
        <v>3161.9999999999995</v>
      </c>
      <c r="C9" s="190">
        <v>1246.0000000000007</v>
      </c>
      <c r="D9" s="294"/>
      <c r="E9" s="294">
        <v>0</v>
      </c>
      <c r="F9" s="190">
        <v>6358.9999999999955</v>
      </c>
      <c r="G9" s="190">
        <v>2912.0000000000009</v>
      </c>
      <c r="H9" s="190">
        <v>62</v>
      </c>
      <c r="I9" s="294">
        <v>0</v>
      </c>
      <c r="J9" s="190">
        <v>271</v>
      </c>
      <c r="K9" s="294">
        <v>0</v>
      </c>
      <c r="L9" s="190">
        <v>5498.0000000000018</v>
      </c>
      <c r="M9" s="190">
        <v>1905.9999999999998</v>
      </c>
      <c r="N9" s="294">
        <v>0</v>
      </c>
      <c r="O9" s="294">
        <v>0</v>
      </c>
      <c r="P9" s="190">
        <v>1561.9999999999998</v>
      </c>
      <c r="Q9" s="215">
        <v>563</v>
      </c>
      <c r="R9" s="190">
        <v>2200</v>
      </c>
      <c r="S9" s="215">
        <v>2211</v>
      </c>
      <c r="T9" s="206">
        <v>0</v>
      </c>
      <c r="U9" s="210">
        <v>0</v>
      </c>
      <c r="V9" s="226">
        <f t="shared" si="1"/>
        <v>19113.999999999996</v>
      </c>
      <c r="W9" s="236">
        <f t="shared" si="1"/>
        <v>8838.0000000000018</v>
      </c>
      <c r="X9" s="226">
        <f t="shared" si="0"/>
        <v>17218.999999999996</v>
      </c>
      <c r="Y9" s="236">
        <f t="shared" si="0"/>
        <v>8275.0000000000018</v>
      </c>
    </row>
    <row r="10" spans="1:25" ht="12" customHeight="1" x14ac:dyDescent="0.2">
      <c r="A10" s="214">
        <v>5</v>
      </c>
      <c r="B10" s="190">
        <v>4643.9999999999991</v>
      </c>
      <c r="C10" s="190">
        <v>1482.9999999999998</v>
      </c>
      <c r="D10" s="190">
        <v>6</v>
      </c>
      <c r="E10" s="190">
        <v>3</v>
      </c>
      <c r="F10" s="190">
        <v>9737</v>
      </c>
      <c r="G10" s="190">
        <v>4104.0000000000009</v>
      </c>
      <c r="H10" s="190">
        <v>120.00000000000001</v>
      </c>
      <c r="I10" s="190">
        <v>95.999999999999986</v>
      </c>
      <c r="J10" s="190">
        <v>392</v>
      </c>
      <c r="K10" s="190">
        <v>26</v>
      </c>
      <c r="L10" s="190">
        <v>6054.0000000000027</v>
      </c>
      <c r="M10" s="190">
        <v>2659.0000000000005</v>
      </c>
      <c r="N10" s="294">
        <v>0</v>
      </c>
      <c r="O10" s="190">
        <v>167</v>
      </c>
      <c r="P10" s="190">
        <v>1258.9999999999998</v>
      </c>
      <c r="Q10" s="190">
        <v>220</v>
      </c>
      <c r="R10" s="190">
        <v>848</v>
      </c>
      <c r="S10" s="190">
        <v>421</v>
      </c>
      <c r="T10" s="204">
        <v>0</v>
      </c>
      <c r="U10" s="207">
        <v>0</v>
      </c>
      <c r="V10" s="217">
        <f t="shared" si="1"/>
        <v>23060.000000000004</v>
      </c>
      <c r="W10" s="238">
        <f t="shared" si="1"/>
        <v>9179.0000000000018</v>
      </c>
      <c r="X10" s="217">
        <f t="shared" si="0"/>
        <v>21283.000000000004</v>
      </c>
      <c r="Y10" s="238">
        <f t="shared" si="0"/>
        <v>8667.0000000000018</v>
      </c>
    </row>
    <row r="11" spans="1:25" ht="12" customHeight="1" x14ac:dyDescent="0.2">
      <c r="A11" s="220">
        <v>6</v>
      </c>
      <c r="B11" s="205">
        <v>3068</v>
      </c>
      <c r="C11" s="205">
        <v>1593</v>
      </c>
      <c r="D11" s="205">
        <v>27</v>
      </c>
      <c r="E11" s="298">
        <v>0</v>
      </c>
      <c r="F11" s="205">
        <v>9537.9999999999945</v>
      </c>
      <c r="G11" s="205">
        <v>4498</v>
      </c>
      <c r="H11" s="205">
        <v>135.99999999999997</v>
      </c>
      <c r="I11" s="205">
        <v>176</v>
      </c>
      <c r="J11" s="205">
        <v>174.99999999999997</v>
      </c>
      <c r="K11" s="298">
        <v>0</v>
      </c>
      <c r="L11" s="205">
        <v>7086.9999999999991</v>
      </c>
      <c r="M11" s="205">
        <v>5590.0000000000018</v>
      </c>
      <c r="N11" s="298">
        <v>0</v>
      </c>
      <c r="O11" s="298">
        <v>0</v>
      </c>
      <c r="P11" s="205">
        <v>1041.0000000000002</v>
      </c>
      <c r="Q11" s="205">
        <v>237.00000000000003</v>
      </c>
      <c r="R11" s="205">
        <v>3020.0000000000005</v>
      </c>
      <c r="S11" s="205">
        <v>2829</v>
      </c>
      <c r="T11" s="184">
        <v>0</v>
      </c>
      <c r="U11" s="208">
        <v>0</v>
      </c>
      <c r="V11" s="221">
        <f t="shared" si="1"/>
        <v>24091.999999999993</v>
      </c>
      <c r="W11" s="239">
        <f t="shared" si="1"/>
        <v>14923.000000000002</v>
      </c>
      <c r="X11" s="221">
        <f t="shared" si="0"/>
        <v>22712.999999999993</v>
      </c>
      <c r="Y11" s="239">
        <f t="shared" si="0"/>
        <v>14510.000000000002</v>
      </c>
    </row>
    <row r="12" spans="1:25" ht="12" customHeight="1" x14ac:dyDescent="0.2">
      <c r="A12" s="224">
        <v>7</v>
      </c>
      <c r="B12" s="190">
        <v>2431.0000000000005</v>
      </c>
      <c r="C12" s="190">
        <v>2961.0000000000023</v>
      </c>
      <c r="D12" s="294">
        <v>0</v>
      </c>
      <c r="E12" s="294">
        <v>0</v>
      </c>
      <c r="F12" s="190">
        <v>6653.0000000000018</v>
      </c>
      <c r="G12" s="190">
        <v>7104.9999999999991</v>
      </c>
      <c r="H12" s="294">
        <v>0</v>
      </c>
      <c r="I12" s="190">
        <v>62.000000000000014</v>
      </c>
      <c r="J12" s="190">
        <v>121.99999999999999</v>
      </c>
      <c r="K12" s="299">
        <v>0</v>
      </c>
      <c r="L12" s="190">
        <v>5063.9999999999973</v>
      </c>
      <c r="M12" s="190">
        <v>6748.9999999999991</v>
      </c>
      <c r="N12" s="294">
        <v>0</v>
      </c>
      <c r="O12" s="294">
        <v>0</v>
      </c>
      <c r="P12" s="215">
        <v>1445</v>
      </c>
      <c r="Q12" s="215">
        <v>110</v>
      </c>
      <c r="R12" s="215">
        <v>2372</v>
      </c>
      <c r="S12" s="215">
        <v>4937</v>
      </c>
      <c r="T12" s="206">
        <v>0</v>
      </c>
      <c r="U12" s="210">
        <v>0</v>
      </c>
      <c r="V12" s="226">
        <f t="shared" si="1"/>
        <v>18087</v>
      </c>
      <c r="W12" s="236">
        <f t="shared" si="1"/>
        <v>21924</v>
      </c>
      <c r="X12" s="226">
        <f t="shared" si="0"/>
        <v>16520</v>
      </c>
      <c r="Y12" s="236">
        <f t="shared" si="0"/>
        <v>21752</v>
      </c>
    </row>
    <row r="13" spans="1:25" ht="12" customHeight="1" x14ac:dyDescent="0.2">
      <c r="A13" s="214">
        <v>8</v>
      </c>
      <c r="B13" s="190">
        <v>2579.9999999999991</v>
      </c>
      <c r="C13" s="190">
        <v>2494.9999999999986</v>
      </c>
      <c r="D13" s="190">
        <v>42</v>
      </c>
      <c r="E13" s="190">
        <v>12</v>
      </c>
      <c r="F13" s="190">
        <v>7160</v>
      </c>
      <c r="G13" s="190">
        <v>6390.0000000000027</v>
      </c>
      <c r="H13" s="190">
        <v>199.99999999999997</v>
      </c>
      <c r="I13" s="190">
        <v>122</v>
      </c>
      <c r="J13" s="190">
        <v>128</v>
      </c>
      <c r="K13" s="294">
        <v>0</v>
      </c>
      <c r="L13" s="190">
        <v>4035.0000000000014</v>
      </c>
      <c r="M13" s="190">
        <v>4448.0000000000018</v>
      </c>
      <c r="N13" s="294">
        <v>0</v>
      </c>
      <c r="O13" s="294">
        <v>0</v>
      </c>
      <c r="P13" s="190">
        <v>1247.9999999999998</v>
      </c>
      <c r="Q13" s="190">
        <v>54</v>
      </c>
      <c r="R13" s="190">
        <v>4045.0000000000005</v>
      </c>
      <c r="S13" s="190">
        <v>2807.0000000000005</v>
      </c>
      <c r="T13" s="204">
        <v>0</v>
      </c>
      <c r="U13" s="207">
        <v>0</v>
      </c>
      <c r="V13" s="217">
        <f t="shared" si="1"/>
        <v>19438.000000000004</v>
      </c>
      <c r="W13" s="238">
        <f>+C13+E13+G13+I13+K13+M13+O13+Q13+S13</f>
        <v>16328.000000000004</v>
      </c>
      <c r="X13" s="217">
        <f t="shared" si="0"/>
        <v>17820.000000000004</v>
      </c>
      <c r="Y13" s="238">
        <f t="shared" si="0"/>
        <v>16140.000000000004</v>
      </c>
    </row>
    <row r="14" spans="1:25" ht="12" customHeight="1" x14ac:dyDescent="0.2">
      <c r="A14" s="220">
        <v>9</v>
      </c>
      <c r="B14" s="205">
        <v>2617.9999999999986</v>
      </c>
      <c r="C14" s="205">
        <v>5345</v>
      </c>
      <c r="D14" s="205">
        <v>20</v>
      </c>
      <c r="E14" s="205">
        <v>8</v>
      </c>
      <c r="F14" s="205">
        <v>6243.0000000000045</v>
      </c>
      <c r="G14" s="205">
        <v>11318.000000000002</v>
      </c>
      <c r="H14" s="205">
        <v>350.99999999999994</v>
      </c>
      <c r="I14" s="205">
        <v>212.99999999999997</v>
      </c>
      <c r="J14" s="205">
        <v>141.99999999999997</v>
      </c>
      <c r="K14" s="205">
        <v>45</v>
      </c>
      <c r="L14" s="205">
        <v>3862.9999999999995</v>
      </c>
      <c r="M14" s="205">
        <v>7526.0000000000018</v>
      </c>
      <c r="N14" s="298">
        <v>0</v>
      </c>
      <c r="O14" s="205">
        <v>48</v>
      </c>
      <c r="P14" s="205">
        <v>319.99999999999994</v>
      </c>
      <c r="Q14" s="205">
        <v>109</v>
      </c>
      <c r="R14" s="205">
        <v>2350</v>
      </c>
      <c r="S14" s="205">
        <v>2986</v>
      </c>
      <c r="T14" s="184">
        <v>0</v>
      </c>
      <c r="U14" s="208">
        <v>0</v>
      </c>
      <c r="V14" s="221">
        <f t="shared" si="1"/>
        <v>15907.000000000004</v>
      </c>
      <c r="W14" s="239">
        <f t="shared" si="1"/>
        <v>27598</v>
      </c>
      <c r="X14" s="221">
        <f t="shared" si="0"/>
        <v>15074.000000000004</v>
      </c>
      <c r="Y14" s="239">
        <f t="shared" si="0"/>
        <v>27175</v>
      </c>
    </row>
    <row r="15" spans="1:25" ht="12" customHeight="1" x14ac:dyDescent="0.2">
      <c r="A15" s="224">
        <v>10</v>
      </c>
      <c r="B15" s="215">
        <v>2841.0000000000009</v>
      </c>
      <c r="C15" s="215">
        <v>7144.0000000000018</v>
      </c>
      <c r="D15" s="299">
        <v>0</v>
      </c>
      <c r="E15" s="299">
        <v>0</v>
      </c>
      <c r="F15" s="215">
        <v>6638.9999999999964</v>
      </c>
      <c r="G15" s="215">
        <v>16545.000000000011</v>
      </c>
      <c r="H15" s="215">
        <v>45</v>
      </c>
      <c r="I15" s="299">
        <v>0</v>
      </c>
      <c r="J15" s="215">
        <v>81</v>
      </c>
      <c r="K15" s="299">
        <v>0</v>
      </c>
      <c r="L15" s="215">
        <v>7281.0000000000009</v>
      </c>
      <c r="M15" s="215">
        <v>13973.000000000009</v>
      </c>
      <c r="N15" s="294">
        <v>0</v>
      </c>
      <c r="O15" s="294">
        <v>0</v>
      </c>
      <c r="P15" s="215">
        <v>651</v>
      </c>
      <c r="Q15" s="215">
        <v>61</v>
      </c>
      <c r="R15" s="215">
        <v>3983</v>
      </c>
      <c r="S15" s="215">
        <v>4833.9999999999991</v>
      </c>
      <c r="T15" s="206">
        <v>0</v>
      </c>
      <c r="U15" s="210">
        <v>0</v>
      </c>
      <c r="V15" s="226">
        <f t="shared" si="1"/>
        <v>21520.999999999996</v>
      </c>
      <c r="W15" s="236">
        <f t="shared" si="1"/>
        <v>42557.000000000022</v>
      </c>
      <c r="X15" s="226">
        <f t="shared" si="0"/>
        <v>20743.999999999996</v>
      </c>
      <c r="Y15" s="236">
        <f t="shared" si="0"/>
        <v>42496.000000000022</v>
      </c>
    </row>
    <row r="16" spans="1:25" ht="12" customHeight="1" x14ac:dyDescent="0.2">
      <c r="A16" s="214">
        <v>11</v>
      </c>
      <c r="B16" s="190">
        <v>1432.9999999999998</v>
      </c>
      <c r="C16" s="190">
        <v>2506.9999999999991</v>
      </c>
      <c r="D16" s="294">
        <v>0</v>
      </c>
      <c r="E16" s="294">
        <v>0</v>
      </c>
      <c r="F16" s="190">
        <v>6748.9999999999982</v>
      </c>
      <c r="G16" s="190">
        <v>7032.9999999999964</v>
      </c>
      <c r="H16" s="294">
        <v>0</v>
      </c>
      <c r="I16" s="190">
        <v>30.999999999999996</v>
      </c>
      <c r="J16" s="190">
        <v>107</v>
      </c>
      <c r="K16" s="190">
        <v>52</v>
      </c>
      <c r="L16" s="190">
        <v>3749.0000000000009</v>
      </c>
      <c r="M16" s="190">
        <v>4532.0000000000018</v>
      </c>
      <c r="N16" s="294">
        <v>0</v>
      </c>
      <c r="O16" s="190">
        <v>18</v>
      </c>
      <c r="P16" s="190">
        <v>712.00000000000023</v>
      </c>
      <c r="Q16" s="190">
        <v>287</v>
      </c>
      <c r="R16" s="294">
        <v>0</v>
      </c>
      <c r="S16" s="190">
        <v>1419.9999999999998</v>
      </c>
      <c r="T16" s="204">
        <v>0</v>
      </c>
      <c r="U16" s="207">
        <v>0</v>
      </c>
      <c r="V16" s="217">
        <f t="shared" si="1"/>
        <v>12750</v>
      </c>
      <c r="W16" s="238">
        <f t="shared" si="1"/>
        <v>15879.999999999998</v>
      </c>
      <c r="X16" s="217">
        <f t="shared" si="0"/>
        <v>11931</v>
      </c>
      <c r="Y16" s="238">
        <f t="shared" si="0"/>
        <v>15491.999999999998</v>
      </c>
    </row>
    <row r="17" spans="1:25" ht="12" customHeight="1" x14ac:dyDescent="0.2">
      <c r="A17" s="220">
        <v>12</v>
      </c>
      <c r="B17" s="205">
        <v>1957.0000000000005</v>
      </c>
      <c r="C17" s="205">
        <v>1773.0000000000005</v>
      </c>
      <c r="D17" s="298">
        <v>0</v>
      </c>
      <c r="E17" s="298">
        <v>0</v>
      </c>
      <c r="F17" s="205">
        <v>5330.0000000000009</v>
      </c>
      <c r="G17" s="205">
        <v>4502.9999999999982</v>
      </c>
      <c r="H17" s="205">
        <v>75</v>
      </c>
      <c r="I17" s="205">
        <v>32</v>
      </c>
      <c r="J17" s="205">
        <v>128</v>
      </c>
      <c r="K17" s="298">
        <v>0</v>
      </c>
      <c r="L17" s="205">
        <v>2505.0000000000009</v>
      </c>
      <c r="M17" s="205">
        <v>2783.9999999999991</v>
      </c>
      <c r="N17" s="298">
        <v>0</v>
      </c>
      <c r="O17" s="298">
        <v>0</v>
      </c>
      <c r="P17" s="205">
        <v>429.00000000000006</v>
      </c>
      <c r="Q17" s="205">
        <v>53</v>
      </c>
      <c r="R17" s="294">
        <v>0</v>
      </c>
      <c r="S17" s="205">
        <v>2069.9999999999995</v>
      </c>
      <c r="T17" s="184">
        <v>0</v>
      </c>
      <c r="U17" s="208">
        <v>0</v>
      </c>
      <c r="V17" s="221">
        <f t="shared" si="1"/>
        <v>10424.000000000004</v>
      </c>
      <c r="W17" s="239">
        <f>+C17+E17+G17+I17+K17+M17+O17+Q17+S17</f>
        <v>11214.999999999996</v>
      </c>
      <c r="X17" s="221">
        <f t="shared" si="0"/>
        <v>9792.0000000000036</v>
      </c>
      <c r="Y17" s="239">
        <f t="shared" si="0"/>
        <v>11129.999999999996</v>
      </c>
    </row>
    <row r="18" spans="1:25" ht="12" customHeight="1" x14ac:dyDescent="0.2">
      <c r="A18" s="224">
        <v>13</v>
      </c>
      <c r="B18" s="215">
        <v>2158</v>
      </c>
      <c r="C18" s="215">
        <v>1246.0000000000002</v>
      </c>
      <c r="D18" s="294">
        <v>0</v>
      </c>
      <c r="E18" s="294">
        <v>0</v>
      </c>
      <c r="F18" s="215">
        <v>7301</v>
      </c>
      <c r="G18" s="215">
        <v>3597.0000000000005</v>
      </c>
      <c r="H18" s="294">
        <v>0</v>
      </c>
      <c r="I18" s="190">
        <v>0</v>
      </c>
      <c r="J18" s="215">
        <v>111.99999999999999</v>
      </c>
      <c r="K18" s="299">
        <v>0</v>
      </c>
      <c r="L18" s="215">
        <v>8610.9999999999982</v>
      </c>
      <c r="M18" s="215">
        <v>2888</v>
      </c>
      <c r="N18" s="294">
        <v>0</v>
      </c>
      <c r="O18" s="294">
        <v>0</v>
      </c>
      <c r="P18" s="215">
        <v>419</v>
      </c>
      <c r="Q18" s="215">
        <v>75</v>
      </c>
      <c r="R18" s="215">
        <v>1396</v>
      </c>
      <c r="S18" s="294">
        <v>0</v>
      </c>
      <c r="T18" s="206">
        <v>0</v>
      </c>
      <c r="U18" s="210">
        <v>0</v>
      </c>
      <c r="V18" s="226">
        <f t="shared" si="1"/>
        <v>19997</v>
      </c>
      <c r="W18" s="236">
        <f t="shared" si="1"/>
        <v>7806.0000000000009</v>
      </c>
      <c r="X18" s="226">
        <f t="shared" si="0"/>
        <v>19466</v>
      </c>
      <c r="Y18" s="236">
        <f t="shared" si="0"/>
        <v>7731.0000000000009</v>
      </c>
    </row>
    <row r="19" spans="1:25" ht="12" customHeight="1" x14ac:dyDescent="0.2">
      <c r="A19" s="214">
        <v>14</v>
      </c>
      <c r="B19" s="190">
        <v>1353.0000000000007</v>
      </c>
      <c r="C19" s="190">
        <v>1419</v>
      </c>
      <c r="D19" s="294">
        <v>0</v>
      </c>
      <c r="E19" s="294">
        <v>0</v>
      </c>
      <c r="F19" s="190">
        <v>3634.0000000000027</v>
      </c>
      <c r="G19" s="190">
        <v>3471.0000000000009</v>
      </c>
      <c r="H19" s="190">
        <v>48</v>
      </c>
      <c r="I19" s="294">
        <v>137</v>
      </c>
      <c r="J19" s="190">
        <v>131</v>
      </c>
      <c r="K19" s="294">
        <v>0</v>
      </c>
      <c r="L19" s="190">
        <v>2333.0000000000005</v>
      </c>
      <c r="M19" s="190">
        <v>2178</v>
      </c>
      <c r="N19" s="294">
        <v>0</v>
      </c>
      <c r="O19" s="294">
        <v>0</v>
      </c>
      <c r="P19" s="190">
        <v>727.99999999999989</v>
      </c>
      <c r="Q19" s="190">
        <v>113</v>
      </c>
      <c r="R19" s="294">
        <v>0</v>
      </c>
      <c r="S19" s="294">
        <v>0</v>
      </c>
      <c r="T19" s="204">
        <v>0</v>
      </c>
      <c r="U19" s="207">
        <v>0</v>
      </c>
      <c r="V19" s="217">
        <f t="shared" si="1"/>
        <v>8227.0000000000036</v>
      </c>
      <c r="W19" s="238">
        <f t="shared" si="1"/>
        <v>7318.0000000000009</v>
      </c>
      <c r="X19" s="217">
        <f>+B19+F19+L19+R19</f>
        <v>7320.0000000000036</v>
      </c>
      <c r="Y19" s="238">
        <f t="shared" si="0"/>
        <v>7068.0000000000009</v>
      </c>
    </row>
    <row r="20" spans="1:25" ht="12" customHeight="1" x14ac:dyDescent="0.2">
      <c r="A20" s="220">
        <v>15</v>
      </c>
      <c r="B20" s="205">
        <v>1470.0000000000005</v>
      </c>
      <c r="C20" s="205">
        <v>2284.0000000000018</v>
      </c>
      <c r="D20" s="205">
        <v>25</v>
      </c>
      <c r="E20" s="298">
        <v>0</v>
      </c>
      <c r="F20" s="205">
        <v>5011.0000000000018</v>
      </c>
      <c r="G20" s="205">
        <v>5457.9999999999991</v>
      </c>
      <c r="H20" s="205">
        <v>71.999999999999986</v>
      </c>
      <c r="I20" s="205">
        <v>257</v>
      </c>
      <c r="J20" s="205">
        <v>46</v>
      </c>
      <c r="K20" s="298">
        <v>0</v>
      </c>
      <c r="L20" s="205">
        <v>2981.9999999999991</v>
      </c>
      <c r="M20" s="205">
        <v>3712.9999999999995</v>
      </c>
      <c r="N20" s="298">
        <v>0</v>
      </c>
      <c r="O20" s="205">
        <v>47</v>
      </c>
      <c r="P20" s="205">
        <v>222</v>
      </c>
      <c r="Q20" s="205">
        <v>209</v>
      </c>
      <c r="R20" s="205">
        <v>1095.9999999999995</v>
      </c>
      <c r="S20" s="205">
        <v>779</v>
      </c>
      <c r="T20" s="184">
        <v>0</v>
      </c>
      <c r="U20" s="208">
        <v>0</v>
      </c>
      <c r="V20" s="221">
        <f t="shared" si="1"/>
        <v>10924</v>
      </c>
      <c r="W20" s="239">
        <f t="shared" si="1"/>
        <v>12747</v>
      </c>
      <c r="X20" s="221">
        <f t="shared" si="0"/>
        <v>10559</v>
      </c>
      <c r="Y20" s="239">
        <f t="shared" si="0"/>
        <v>12234</v>
      </c>
    </row>
    <row r="21" spans="1:25" ht="12" customHeight="1" x14ac:dyDescent="0.2">
      <c r="A21" s="224">
        <v>16</v>
      </c>
      <c r="B21" s="215">
        <v>1728.9999999999995</v>
      </c>
      <c r="C21" s="215">
        <v>1776.9999999999995</v>
      </c>
      <c r="D21" s="215">
        <v>9</v>
      </c>
      <c r="E21" s="299">
        <v>0</v>
      </c>
      <c r="F21" s="215">
        <v>5122</v>
      </c>
      <c r="G21" s="215">
        <v>3689.0000000000009</v>
      </c>
      <c r="H21" s="215">
        <v>120</v>
      </c>
      <c r="I21" s="215">
        <v>55</v>
      </c>
      <c r="J21" s="215">
        <v>85.999999999999986</v>
      </c>
      <c r="K21" s="299">
        <v>0</v>
      </c>
      <c r="L21" s="215">
        <v>866.00000000000034</v>
      </c>
      <c r="M21" s="215">
        <v>3254.9999999999995</v>
      </c>
      <c r="N21" s="294">
        <v>0</v>
      </c>
      <c r="O21" s="294">
        <v>0</v>
      </c>
      <c r="P21" s="215">
        <v>290</v>
      </c>
      <c r="Q21" s="294">
        <v>0</v>
      </c>
      <c r="R21" s="294">
        <v>0</v>
      </c>
      <c r="S21" s="190">
        <v>163</v>
      </c>
      <c r="T21" s="206">
        <v>0</v>
      </c>
      <c r="U21" s="210">
        <v>0</v>
      </c>
      <c r="V21" s="226">
        <f t="shared" si="1"/>
        <v>8222</v>
      </c>
      <c r="W21" s="236">
        <f t="shared" si="1"/>
        <v>8939</v>
      </c>
      <c r="X21" s="226">
        <f t="shared" si="0"/>
        <v>7717</v>
      </c>
      <c r="Y21" s="236">
        <f t="shared" si="0"/>
        <v>8884</v>
      </c>
    </row>
    <row r="22" spans="1:25" ht="12" customHeight="1" x14ac:dyDescent="0.2">
      <c r="A22" s="214">
        <v>17</v>
      </c>
      <c r="B22" s="190">
        <v>1864.0000000000005</v>
      </c>
      <c r="C22" s="190">
        <v>2732.9999999999991</v>
      </c>
      <c r="D22" s="190">
        <v>16</v>
      </c>
      <c r="E22" s="294">
        <v>0</v>
      </c>
      <c r="F22" s="190">
        <v>6056.0000000000027</v>
      </c>
      <c r="G22" s="190">
        <v>6640.0000000000009</v>
      </c>
      <c r="H22" s="190">
        <v>185</v>
      </c>
      <c r="I22" s="294">
        <v>0</v>
      </c>
      <c r="J22" s="190">
        <v>743</v>
      </c>
      <c r="K22" s="190">
        <v>21</v>
      </c>
      <c r="L22" s="190">
        <v>4221.0000000000009</v>
      </c>
      <c r="M22" s="190">
        <v>5045.0000000000009</v>
      </c>
      <c r="N22" s="294">
        <v>0</v>
      </c>
      <c r="O22" s="294">
        <v>0</v>
      </c>
      <c r="P22" s="190">
        <v>1155.9999999999998</v>
      </c>
      <c r="Q22" s="294">
        <v>0</v>
      </c>
      <c r="R22" s="190">
        <v>820</v>
      </c>
      <c r="S22" s="190">
        <v>492.99999999999994</v>
      </c>
      <c r="T22" s="204">
        <v>0</v>
      </c>
      <c r="U22" s="207">
        <v>0</v>
      </c>
      <c r="V22" s="217">
        <f t="shared" si="1"/>
        <v>15061.000000000004</v>
      </c>
      <c r="W22" s="238">
        <f t="shared" si="1"/>
        <v>14932</v>
      </c>
      <c r="X22" s="217">
        <f t="shared" si="0"/>
        <v>12961.000000000004</v>
      </c>
      <c r="Y22" s="238">
        <f t="shared" si="0"/>
        <v>14911</v>
      </c>
    </row>
    <row r="23" spans="1:25" ht="12" customHeight="1" x14ac:dyDescent="0.2">
      <c r="A23" s="220">
        <v>18</v>
      </c>
      <c r="B23" s="205">
        <v>1763.0000000000007</v>
      </c>
      <c r="C23" s="205">
        <v>2513.0000000000009</v>
      </c>
      <c r="D23" s="205">
        <v>172</v>
      </c>
      <c r="E23" s="298">
        <v>0</v>
      </c>
      <c r="F23" s="205">
        <v>5146</v>
      </c>
      <c r="G23" s="205">
        <v>6806.9999999999982</v>
      </c>
      <c r="H23" s="205">
        <v>312.00000000000006</v>
      </c>
      <c r="I23" s="298">
        <v>0</v>
      </c>
      <c r="J23" s="205">
        <v>110.99999999999999</v>
      </c>
      <c r="K23" s="205">
        <v>0</v>
      </c>
      <c r="L23" s="205">
        <v>5674.0000000000009</v>
      </c>
      <c r="M23" s="205">
        <v>5134</v>
      </c>
      <c r="N23" s="298">
        <v>0</v>
      </c>
      <c r="O23" s="298">
        <v>0</v>
      </c>
      <c r="P23" s="205">
        <v>426</v>
      </c>
      <c r="Q23" s="205">
        <v>79</v>
      </c>
      <c r="R23" s="205">
        <v>531</v>
      </c>
      <c r="S23" s="205">
        <v>510.99999999999994</v>
      </c>
      <c r="T23" s="184">
        <v>0</v>
      </c>
      <c r="U23" s="208">
        <v>0</v>
      </c>
      <c r="V23" s="221">
        <f t="shared" si="1"/>
        <v>14135.000000000002</v>
      </c>
      <c r="W23" s="239">
        <f t="shared" si="1"/>
        <v>15044</v>
      </c>
      <c r="X23" s="221">
        <f t="shared" si="0"/>
        <v>13114.000000000002</v>
      </c>
      <c r="Y23" s="239">
        <f t="shared" si="0"/>
        <v>14965</v>
      </c>
    </row>
    <row r="24" spans="1:25" ht="12" customHeight="1" x14ac:dyDescent="0.2">
      <c r="A24" s="224">
        <v>19</v>
      </c>
      <c r="B24" s="215">
        <v>3618.0000000000023</v>
      </c>
      <c r="C24" s="215">
        <v>1335.9999999999998</v>
      </c>
      <c r="D24" s="190">
        <v>34</v>
      </c>
      <c r="E24" s="294">
        <v>0</v>
      </c>
      <c r="F24" s="215">
        <v>9949.9999999999964</v>
      </c>
      <c r="G24" s="215">
        <v>4489.0000000000018</v>
      </c>
      <c r="H24" s="215">
        <v>201.00000000000003</v>
      </c>
      <c r="I24" s="294">
        <v>0</v>
      </c>
      <c r="J24" s="190">
        <v>441</v>
      </c>
      <c r="K24" s="190">
        <v>46</v>
      </c>
      <c r="L24" s="215">
        <v>3554</v>
      </c>
      <c r="M24" s="215">
        <v>3653.0000000000027</v>
      </c>
      <c r="N24" s="294">
        <v>0</v>
      </c>
      <c r="O24" s="294">
        <v>0</v>
      </c>
      <c r="P24" s="215">
        <v>879</v>
      </c>
      <c r="Q24" s="215">
        <v>212.99999999999997</v>
      </c>
      <c r="R24" s="215">
        <v>74</v>
      </c>
      <c r="S24" s="215">
        <v>407</v>
      </c>
      <c r="T24" s="206">
        <v>0</v>
      </c>
      <c r="U24" s="210">
        <v>0</v>
      </c>
      <c r="V24" s="226">
        <f t="shared" si="1"/>
        <v>18751</v>
      </c>
      <c r="W24" s="236">
        <f t="shared" si="1"/>
        <v>10144.000000000004</v>
      </c>
      <c r="X24" s="226">
        <f t="shared" si="0"/>
        <v>17196</v>
      </c>
      <c r="Y24" s="236">
        <f t="shared" si="0"/>
        <v>9885.0000000000036</v>
      </c>
    </row>
    <row r="25" spans="1:25" ht="12" customHeight="1" x14ac:dyDescent="0.2">
      <c r="A25" s="214">
        <v>20</v>
      </c>
      <c r="B25" s="190">
        <v>2829.9999999999995</v>
      </c>
      <c r="C25" s="190">
        <v>2772.9999999999991</v>
      </c>
      <c r="D25" s="294">
        <v>0</v>
      </c>
      <c r="E25" s="294">
        <v>0</v>
      </c>
      <c r="F25" s="190">
        <v>8081</v>
      </c>
      <c r="G25" s="190">
        <v>7345.9999999999973</v>
      </c>
      <c r="H25" s="190">
        <v>101</v>
      </c>
      <c r="I25" s="294">
        <v>0</v>
      </c>
      <c r="J25" s="190">
        <v>306.99999999999994</v>
      </c>
      <c r="K25" s="294">
        <v>0</v>
      </c>
      <c r="L25" s="190">
        <v>1645.9999999999998</v>
      </c>
      <c r="M25" s="190">
        <v>5293.9999999999991</v>
      </c>
      <c r="N25" s="294">
        <v>0</v>
      </c>
      <c r="O25" s="294">
        <v>0</v>
      </c>
      <c r="P25" s="190">
        <v>697.00000000000011</v>
      </c>
      <c r="Q25" s="190">
        <v>60</v>
      </c>
      <c r="R25" s="190">
        <v>192</v>
      </c>
      <c r="S25" s="190">
        <v>1318.9999999999998</v>
      </c>
      <c r="T25" s="204">
        <v>0</v>
      </c>
      <c r="U25" s="207">
        <v>0</v>
      </c>
      <c r="V25" s="217">
        <f t="shared" si="1"/>
        <v>13854</v>
      </c>
      <c r="W25" s="238">
        <f t="shared" si="1"/>
        <v>16791.999999999996</v>
      </c>
      <c r="X25" s="217">
        <f t="shared" si="0"/>
        <v>12749</v>
      </c>
      <c r="Y25" s="238">
        <f t="shared" si="0"/>
        <v>16731.999999999996</v>
      </c>
    </row>
    <row r="26" spans="1:25" ht="12" customHeight="1" x14ac:dyDescent="0.2">
      <c r="A26" s="220">
        <v>21</v>
      </c>
      <c r="B26" s="205">
        <v>3639</v>
      </c>
      <c r="C26" s="205">
        <v>1376</v>
      </c>
      <c r="D26" s="298">
        <v>0</v>
      </c>
      <c r="E26" s="294">
        <v>0</v>
      </c>
      <c r="F26" s="205">
        <v>10844.999999999993</v>
      </c>
      <c r="G26" s="205">
        <v>3429.0000000000014</v>
      </c>
      <c r="H26" s="205">
        <v>108.99999999999999</v>
      </c>
      <c r="I26" s="294">
        <v>0</v>
      </c>
      <c r="J26" s="205">
        <v>429.00000000000006</v>
      </c>
      <c r="K26" s="294">
        <v>0</v>
      </c>
      <c r="L26" s="205">
        <v>5505</v>
      </c>
      <c r="M26" s="205">
        <v>2243.0000000000009</v>
      </c>
      <c r="N26" s="298">
        <v>0</v>
      </c>
      <c r="O26" s="298">
        <v>0</v>
      </c>
      <c r="P26" s="205">
        <v>1227.9999999999998</v>
      </c>
      <c r="Q26" s="205">
        <v>81</v>
      </c>
      <c r="R26" s="205">
        <v>1050</v>
      </c>
      <c r="S26" s="205">
        <v>148</v>
      </c>
      <c r="T26" s="184">
        <v>0</v>
      </c>
      <c r="U26" s="208">
        <v>0</v>
      </c>
      <c r="V26" s="221">
        <f t="shared" si="1"/>
        <v>22804.999999999993</v>
      </c>
      <c r="W26" s="239">
        <f>+C26+E26+G26+I26+K26+M26+O26+Q26+S26</f>
        <v>7277.0000000000027</v>
      </c>
      <c r="X26" s="221">
        <f t="shared" si="0"/>
        <v>21038.999999999993</v>
      </c>
      <c r="Y26" s="239">
        <f t="shared" si="0"/>
        <v>7196.0000000000027</v>
      </c>
    </row>
    <row r="27" spans="1:25" ht="12" customHeight="1" thickBot="1" x14ac:dyDescent="0.25">
      <c r="A27" s="229" t="s">
        <v>17</v>
      </c>
      <c r="B27" s="191">
        <f>SUM(B6:B26)</f>
        <v>53069</v>
      </c>
      <c r="C27" s="191">
        <f t="shared" ref="C27:U27" si="2">SUM(C6:C26)</f>
        <v>54498</v>
      </c>
      <c r="D27" s="191">
        <f t="shared" si="2"/>
        <v>361</v>
      </c>
      <c r="E27" s="191">
        <f t="shared" si="2"/>
        <v>95</v>
      </c>
      <c r="F27" s="191">
        <f t="shared" si="2"/>
        <v>147613</v>
      </c>
      <c r="G27" s="191">
        <f t="shared" si="2"/>
        <v>134490.00000000003</v>
      </c>
      <c r="H27" s="191">
        <f t="shared" si="2"/>
        <v>2383</v>
      </c>
      <c r="I27" s="191">
        <f t="shared" si="2"/>
        <v>1766</v>
      </c>
      <c r="J27" s="191">
        <f t="shared" si="2"/>
        <v>4841</v>
      </c>
      <c r="K27" s="191">
        <f t="shared" si="2"/>
        <v>190</v>
      </c>
      <c r="L27" s="191">
        <f t="shared" si="2"/>
        <v>97932</v>
      </c>
      <c r="M27" s="191">
        <f t="shared" si="2"/>
        <v>100953.00000000001</v>
      </c>
      <c r="N27" s="191">
        <f t="shared" si="2"/>
        <v>0</v>
      </c>
      <c r="O27" s="191">
        <f t="shared" si="2"/>
        <v>379</v>
      </c>
      <c r="P27" s="191">
        <f>SUM(P6:P26)</f>
        <v>19757</v>
      </c>
      <c r="Q27" s="191">
        <f t="shared" si="2"/>
        <v>4065</v>
      </c>
      <c r="R27" s="191">
        <f t="shared" si="2"/>
        <v>47084.000000000007</v>
      </c>
      <c r="S27" s="191">
        <f t="shared" si="2"/>
        <v>64982.999999999985</v>
      </c>
      <c r="T27" s="191">
        <f t="shared" si="2"/>
        <v>0</v>
      </c>
      <c r="U27" s="192">
        <f t="shared" si="2"/>
        <v>0</v>
      </c>
      <c r="V27" s="195">
        <f>SUM(V6:V26)</f>
        <v>373040</v>
      </c>
      <c r="W27" s="193">
        <f>SUM(W6:W26)</f>
        <v>361419.00000000006</v>
      </c>
      <c r="X27" s="195">
        <f>SUM(X6:X26)</f>
        <v>345698</v>
      </c>
      <c r="Y27" s="193">
        <f>SUM(Y6:Y26)</f>
        <v>354924.00000000006</v>
      </c>
    </row>
    <row r="28" spans="1:25" ht="12" customHeight="1" x14ac:dyDescent="0.2">
      <c r="A28" s="231" t="s">
        <v>18</v>
      </c>
      <c r="B28" s="194">
        <v>387.99999999999983</v>
      </c>
      <c r="C28" s="190">
        <v>0</v>
      </c>
      <c r="D28" s="194">
        <v>38</v>
      </c>
      <c r="E28" s="190">
        <v>0</v>
      </c>
      <c r="F28" s="194">
        <v>1126</v>
      </c>
      <c r="G28" s="190">
        <v>0</v>
      </c>
      <c r="H28" s="194">
        <v>31.999999999999996</v>
      </c>
      <c r="I28" s="190">
        <v>0</v>
      </c>
      <c r="J28" s="190">
        <v>0</v>
      </c>
      <c r="K28" s="190">
        <v>0</v>
      </c>
      <c r="L28" s="194">
        <v>6997.0000000000036</v>
      </c>
      <c r="M28" s="190">
        <v>0</v>
      </c>
      <c r="N28" s="190">
        <v>0</v>
      </c>
      <c r="O28" s="190">
        <v>0</v>
      </c>
      <c r="P28" s="194">
        <v>2478</v>
      </c>
      <c r="Q28" s="190">
        <v>0</v>
      </c>
      <c r="R28" s="184">
        <v>8896.9999999999964</v>
      </c>
      <c r="S28" s="190">
        <v>0</v>
      </c>
      <c r="T28" s="184">
        <v>0</v>
      </c>
      <c r="U28" s="208">
        <v>0</v>
      </c>
      <c r="V28" s="189">
        <f>SUM(B28,D28,F28,H28,J28,L28,N28,P28,R28)</f>
        <v>19956</v>
      </c>
      <c r="W28" s="188">
        <f>SUM(C28,E28,G28,I28,K28,M28,O28,Q28,S28)</f>
        <v>0</v>
      </c>
      <c r="X28" s="189">
        <f>SUM(B28,F28,L28,R28)</f>
        <v>17408</v>
      </c>
      <c r="Y28" s="188">
        <f>SUM(C28,G28,M28,S28)</f>
        <v>0</v>
      </c>
    </row>
    <row r="29" spans="1:25" ht="12" customHeight="1" thickBot="1" x14ac:dyDescent="0.25">
      <c r="A29" s="229" t="s">
        <v>19</v>
      </c>
      <c r="B29" s="191">
        <f>SUM(B27:B28)</f>
        <v>53457</v>
      </c>
      <c r="C29" s="191">
        <f t="shared" ref="C29:S29" si="3">SUM(C27:C28)</f>
        <v>54498</v>
      </c>
      <c r="D29" s="191">
        <f>SUM(D27:D28)</f>
        <v>399</v>
      </c>
      <c r="E29" s="191">
        <f t="shared" si="3"/>
        <v>95</v>
      </c>
      <c r="F29" s="191">
        <f t="shared" si="3"/>
        <v>148739</v>
      </c>
      <c r="G29" s="191">
        <f t="shared" si="3"/>
        <v>134490.00000000003</v>
      </c>
      <c r="H29" s="191">
        <f t="shared" si="3"/>
        <v>2415</v>
      </c>
      <c r="I29" s="191">
        <f t="shared" si="3"/>
        <v>1766</v>
      </c>
      <c r="J29" s="191">
        <f t="shared" si="3"/>
        <v>4841</v>
      </c>
      <c r="K29" s="191">
        <f t="shared" si="3"/>
        <v>190</v>
      </c>
      <c r="L29" s="191">
        <f t="shared" si="3"/>
        <v>104929</v>
      </c>
      <c r="M29" s="191">
        <f t="shared" si="3"/>
        <v>100953.00000000001</v>
      </c>
      <c r="N29" s="191">
        <f t="shared" si="3"/>
        <v>0</v>
      </c>
      <c r="O29" s="191">
        <f t="shared" si="3"/>
        <v>379</v>
      </c>
      <c r="P29" s="191">
        <f t="shared" si="3"/>
        <v>22235</v>
      </c>
      <c r="Q29" s="191">
        <f t="shared" si="3"/>
        <v>4065</v>
      </c>
      <c r="R29" s="191">
        <f>SUM(R27:R28)</f>
        <v>55981</v>
      </c>
      <c r="S29" s="191">
        <f t="shared" si="3"/>
        <v>64982.999999999985</v>
      </c>
      <c r="T29" s="191">
        <f>SUM(T27:T28)</f>
        <v>0</v>
      </c>
      <c r="U29" s="192">
        <f>SUM(U27:U28)</f>
        <v>0</v>
      </c>
      <c r="V29" s="195">
        <f>SUM(B29,D29,F29,H29,J29,L29,N29,P29,R29)</f>
        <v>392996</v>
      </c>
      <c r="W29" s="193">
        <f>SUM(C29,E29,G29,I29,K29,M29,O29,Q29,S29)</f>
        <v>361419.00000000006</v>
      </c>
      <c r="X29" s="195">
        <f>SUM(B29,F29,L29,R29)</f>
        <v>363106</v>
      </c>
      <c r="Y29" s="193">
        <f>SUM(C29,G29,M29,S29)</f>
        <v>354924.00000000006</v>
      </c>
    </row>
    <row r="30" spans="1:25" ht="12" customHeight="1" x14ac:dyDescent="0.2">
      <c r="A30" s="246" t="s">
        <v>416</v>
      </c>
      <c r="B30" s="232"/>
      <c r="C30" s="232"/>
      <c r="D30" s="232"/>
      <c r="E30" s="232"/>
      <c r="F30" s="232"/>
      <c r="G30" s="232"/>
      <c r="H30" s="232"/>
      <c r="I30" s="232"/>
      <c r="J30" s="232"/>
      <c r="K30" s="232"/>
      <c r="L30" s="232"/>
      <c r="M30" s="232"/>
      <c r="N30" s="232"/>
      <c r="O30" s="232"/>
      <c r="P30" s="232"/>
      <c r="Q30" s="232"/>
      <c r="R30" s="232"/>
      <c r="S30" s="232"/>
      <c r="T30" s="232"/>
      <c r="U30" s="232"/>
      <c r="V30" s="300"/>
      <c r="W30" s="300"/>
      <c r="X30" s="300"/>
      <c r="Y30" s="232"/>
    </row>
    <row r="31" spans="1:25" ht="12" customHeight="1" x14ac:dyDescent="0.2">
      <c r="A31" s="233" t="s">
        <v>349</v>
      </c>
      <c r="B31" s="2"/>
      <c r="C31" s="2"/>
      <c r="D31" s="234"/>
      <c r="E31" s="2"/>
      <c r="F31" s="2"/>
      <c r="G31" s="2"/>
      <c r="H31" s="2"/>
      <c r="I31" s="2"/>
      <c r="J31" s="2"/>
      <c r="K31" s="2"/>
      <c r="L31" s="2"/>
      <c r="M31" s="2"/>
      <c r="N31" s="2"/>
      <c r="O31" s="2"/>
      <c r="P31" s="2"/>
      <c r="Q31" s="2"/>
      <c r="R31" s="2"/>
      <c r="S31" s="2"/>
      <c r="T31" s="2"/>
      <c r="U31" s="2"/>
      <c r="V31" s="2"/>
      <c r="W31" s="2"/>
      <c r="X31" s="2"/>
      <c r="Y31" s="2"/>
    </row>
    <row r="32" spans="1:25" ht="12" customHeight="1" x14ac:dyDescent="0.2">
      <c r="A32" s="2"/>
      <c r="B32" s="301"/>
      <c r="C32" s="302"/>
      <c r="D32" s="301"/>
      <c r="E32" s="302"/>
      <c r="F32" s="301"/>
      <c r="G32" s="302"/>
      <c r="H32" s="301"/>
      <c r="I32" s="302"/>
      <c r="J32" s="302"/>
      <c r="K32" s="302"/>
      <c r="L32" s="301"/>
      <c r="M32" s="302"/>
      <c r="N32" s="302"/>
      <c r="O32" s="302"/>
      <c r="P32" s="301"/>
      <c r="Q32" s="302"/>
      <c r="R32" s="301"/>
      <c r="S32" s="301"/>
      <c r="T32" s="301"/>
      <c r="U32" s="301"/>
      <c r="V32" s="2"/>
      <c r="W32" s="2"/>
      <c r="X32" s="2"/>
      <c r="Y32" s="2"/>
    </row>
    <row r="33" spans="1:25" ht="25.5" customHeight="1" thickBot="1" x14ac:dyDescent="0.35">
      <c r="A33" s="50" t="s">
        <v>340</v>
      </c>
      <c r="B33" s="2"/>
      <c r="C33" s="2"/>
      <c r="D33" s="2"/>
      <c r="E33" s="2"/>
      <c r="F33" s="2"/>
      <c r="G33" s="2"/>
      <c r="H33" s="2"/>
      <c r="I33" s="2"/>
      <c r="J33" s="2"/>
      <c r="K33" s="2"/>
      <c r="L33" s="2"/>
      <c r="M33" s="2"/>
      <c r="N33" s="2"/>
      <c r="O33" s="2"/>
      <c r="P33" s="2"/>
      <c r="Q33" s="2"/>
      <c r="R33" s="2"/>
      <c r="S33" s="2"/>
      <c r="T33" s="2"/>
      <c r="U33" s="2"/>
      <c r="V33" s="2"/>
      <c r="W33" s="2"/>
      <c r="X33" s="2"/>
      <c r="Y33" s="2"/>
    </row>
    <row r="34" spans="1:25" ht="37.5" customHeight="1" x14ac:dyDescent="0.2">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66"/>
      <c r="V34" s="446" t="s">
        <v>19</v>
      </c>
      <c r="W34" s="455"/>
      <c r="X34" s="446" t="s">
        <v>21</v>
      </c>
      <c r="Y34" s="447"/>
    </row>
    <row r="35" spans="1:25" ht="12" customHeight="1" thickBot="1" x14ac:dyDescent="0.25">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167" t="s">
        <v>10</v>
      </c>
      <c r="V35" s="4" t="s">
        <v>9</v>
      </c>
      <c r="W35" s="167" t="s">
        <v>10</v>
      </c>
      <c r="X35" s="4" t="s">
        <v>9</v>
      </c>
      <c r="Y35" s="3" t="s">
        <v>10</v>
      </c>
    </row>
    <row r="36" spans="1:25" ht="12" customHeight="1" x14ac:dyDescent="0.2">
      <c r="A36" s="214">
        <v>1</v>
      </c>
      <c r="B36" s="190">
        <v>4636</v>
      </c>
      <c r="C36" s="190">
        <v>2958.0000000000023</v>
      </c>
      <c r="D36" s="190">
        <v>10</v>
      </c>
      <c r="E36" s="190">
        <v>0</v>
      </c>
      <c r="F36" s="190">
        <v>9894.9999999999964</v>
      </c>
      <c r="G36" s="190">
        <v>7372.0000000000045</v>
      </c>
      <c r="H36" s="190">
        <v>122.00000000000001</v>
      </c>
      <c r="I36" s="190">
        <v>66</v>
      </c>
      <c r="J36" s="190">
        <v>598.99999999999989</v>
      </c>
      <c r="K36" s="190">
        <v>0</v>
      </c>
      <c r="L36" s="190">
        <v>9011</v>
      </c>
      <c r="M36" s="190">
        <v>7158</v>
      </c>
      <c r="N36" s="190">
        <v>0</v>
      </c>
      <c r="O36" s="190">
        <v>167</v>
      </c>
      <c r="P36" s="190">
        <v>2306.9999999999991</v>
      </c>
      <c r="Q36" s="190">
        <v>429</v>
      </c>
      <c r="R36" s="190">
        <v>6615</v>
      </c>
      <c r="S36" s="190">
        <v>13447</v>
      </c>
      <c r="T36" s="204"/>
      <c r="U36" s="207"/>
      <c r="V36" s="217">
        <f t="shared" ref="V36:W50" si="4">+B36+D36+F36+H36+J36+L36+N36+P36+R36</f>
        <v>33195</v>
      </c>
      <c r="W36" s="218">
        <f t="shared" si="4"/>
        <v>31597.000000000007</v>
      </c>
      <c r="X36" s="217">
        <f t="shared" ref="X36:Y50" si="5">+B36+F36+L36+R36</f>
        <v>30156.999999999996</v>
      </c>
      <c r="Y36" s="238">
        <f t="shared" si="5"/>
        <v>30935.000000000007</v>
      </c>
    </row>
    <row r="37" spans="1:25" ht="12" customHeight="1" x14ac:dyDescent="0.2">
      <c r="A37" s="214">
        <v>2</v>
      </c>
      <c r="B37" s="190">
        <v>1158.0000000000011</v>
      </c>
      <c r="C37" s="190">
        <v>2981.9999999999977</v>
      </c>
      <c r="D37" s="190">
        <v>0</v>
      </c>
      <c r="E37" s="190">
        <v>0</v>
      </c>
      <c r="F37" s="190">
        <v>3316.0000000000005</v>
      </c>
      <c r="G37" s="190">
        <v>6323</v>
      </c>
      <c r="H37" s="190">
        <v>67.000000000000014</v>
      </c>
      <c r="I37" s="190">
        <v>98</v>
      </c>
      <c r="J37" s="190">
        <v>96.000000000000014</v>
      </c>
      <c r="K37" s="190">
        <v>0</v>
      </c>
      <c r="L37" s="190">
        <v>3122.9999999999991</v>
      </c>
      <c r="M37" s="190">
        <v>3767.9999999999986</v>
      </c>
      <c r="N37" s="190">
        <v>0</v>
      </c>
      <c r="O37" s="190">
        <v>0</v>
      </c>
      <c r="P37" s="190">
        <v>809</v>
      </c>
      <c r="Q37" s="190">
        <v>286</v>
      </c>
      <c r="R37" s="190">
        <v>2695.9999999999995</v>
      </c>
      <c r="S37" s="190">
        <v>7512.0000000000027</v>
      </c>
      <c r="T37" s="204"/>
      <c r="U37" s="207"/>
      <c r="V37" s="217">
        <f t="shared" si="4"/>
        <v>11265</v>
      </c>
      <c r="W37" s="218">
        <f t="shared" si="4"/>
        <v>20969</v>
      </c>
      <c r="X37" s="217">
        <f t="shared" si="5"/>
        <v>10293</v>
      </c>
      <c r="Y37" s="238">
        <f t="shared" si="5"/>
        <v>20585</v>
      </c>
    </row>
    <row r="38" spans="1:25" ht="12" customHeight="1" x14ac:dyDescent="0.2">
      <c r="A38" s="220">
        <v>3</v>
      </c>
      <c r="B38" s="205">
        <v>2918</v>
      </c>
      <c r="C38" s="205">
        <v>3101.0000000000005</v>
      </c>
      <c r="D38" s="205">
        <v>27</v>
      </c>
      <c r="E38" s="205">
        <v>55</v>
      </c>
      <c r="F38" s="205">
        <v>9454.9999999999982</v>
      </c>
      <c r="G38" s="205">
        <v>8246.9999999999964</v>
      </c>
      <c r="H38" s="205">
        <v>71</v>
      </c>
      <c r="I38" s="205">
        <v>186.00000000000006</v>
      </c>
      <c r="J38" s="205">
        <v>307</v>
      </c>
      <c r="K38" s="205">
        <v>0</v>
      </c>
      <c r="L38" s="205">
        <v>8978.9999999999945</v>
      </c>
      <c r="M38" s="205">
        <v>6172</v>
      </c>
      <c r="N38" s="205">
        <v>0</v>
      </c>
      <c r="O38" s="205">
        <v>70</v>
      </c>
      <c r="P38" s="205">
        <v>2053</v>
      </c>
      <c r="Q38" s="205">
        <v>1237</v>
      </c>
      <c r="R38" s="205">
        <v>13516.999999999989</v>
      </c>
      <c r="S38" s="205">
        <v>15778</v>
      </c>
      <c r="T38" s="184"/>
      <c r="U38" s="208"/>
      <c r="V38" s="221">
        <f t="shared" si="4"/>
        <v>37326.999999999985</v>
      </c>
      <c r="W38" s="222">
        <f t="shared" si="4"/>
        <v>34846</v>
      </c>
      <c r="X38" s="221">
        <f t="shared" si="5"/>
        <v>34868.999999999985</v>
      </c>
      <c r="Y38" s="239">
        <f t="shared" si="5"/>
        <v>33298</v>
      </c>
    </row>
    <row r="39" spans="1:25" ht="12" customHeight="1" x14ac:dyDescent="0.2">
      <c r="A39" s="224">
        <v>4</v>
      </c>
      <c r="B39" s="215">
        <v>7344.9999999999964</v>
      </c>
      <c r="C39" s="215">
        <v>2752.9999999999977</v>
      </c>
      <c r="D39" s="215">
        <v>25</v>
      </c>
      <c r="E39" s="215">
        <v>3</v>
      </c>
      <c r="F39" s="215">
        <v>19503.000000000011</v>
      </c>
      <c r="G39" s="215">
        <v>8074.0000000000009</v>
      </c>
      <c r="H39" s="215">
        <v>347.99999999999989</v>
      </c>
      <c r="I39" s="215">
        <v>30</v>
      </c>
      <c r="J39" s="215">
        <v>629.99999999999989</v>
      </c>
      <c r="K39" s="190">
        <v>26</v>
      </c>
      <c r="L39" s="215">
        <v>11192.000000000005</v>
      </c>
      <c r="M39" s="215">
        <v>5050</v>
      </c>
      <c r="N39" s="190">
        <v>0</v>
      </c>
      <c r="O39" s="190">
        <v>0</v>
      </c>
      <c r="P39" s="215">
        <v>3098.9999999999995</v>
      </c>
      <c r="Q39" s="215">
        <v>504.99999999999994</v>
      </c>
      <c r="R39" s="215">
        <v>2212</v>
      </c>
      <c r="S39" s="215">
        <v>558</v>
      </c>
      <c r="T39" s="206"/>
      <c r="U39" s="210"/>
      <c r="V39" s="217">
        <f t="shared" si="4"/>
        <v>44354.000000000015</v>
      </c>
      <c r="W39" s="218">
        <f t="shared" si="4"/>
        <v>16998.999999999996</v>
      </c>
      <c r="X39" s="217">
        <f t="shared" si="5"/>
        <v>40252.000000000015</v>
      </c>
      <c r="Y39" s="238">
        <f t="shared" si="5"/>
        <v>16435</v>
      </c>
    </row>
    <row r="40" spans="1:25" ht="12" customHeight="1" x14ac:dyDescent="0.2">
      <c r="A40" s="214">
        <v>5</v>
      </c>
      <c r="B40" s="190">
        <v>2641.0000000000005</v>
      </c>
      <c r="C40" s="190">
        <v>2672.0000000000005</v>
      </c>
      <c r="D40" s="190">
        <v>0</v>
      </c>
      <c r="E40" s="190">
        <v>0</v>
      </c>
      <c r="F40" s="190">
        <v>6337.9999999999991</v>
      </c>
      <c r="G40" s="190">
        <v>7304.9999999999982</v>
      </c>
      <c r="H40" s="190">
        <v>0</v>
      </c>
      <c r="I40" s="190">
        <v>357.00000000000006</v>
      </c>
      <c r="J40" s="190">
        <v>230</v>
      </c>
      <c r="K40" s="190">
        <v>0</v>
      </c>
      <c r="L40" s="190">
        <v>4741</v>
      </c>
      <c r="M40" s="190">
        <v>7986.0000000000018</v>
      </c>
      <c r="N40" s="190">
        <v>0</v>
      </c>
      <c r="O40" s="190">
        <v>29</v>
      </c>
      <c r="P40" s="190">
        <v>1600</v>
      </c>
      <c r="Q40" s="190">
        <v>158</v>
      </c>
      <c r="R40" s="190">
        <v>1606</v>
      </c>
      <c r="S40" s="190">
        <v>6117.9999999999991</v>
      </c>
      <c r="T40" s="204"/>
      <c r="U40" s="207"/>
      <c r="V40" s="217">
        <f t="shared" si="4"/>
        <v>17156</v>
      </c>
      <c r="W40" s="218">
        <f t="shared" si="4"/>
        <v>24625</v>
      </c>
      <c r="X40" s="217">
        <f t="shared" si="5"/>
        <v>15326</v>
      </c>
      <c r="Y40" s="238">
        <f t="shared" si="5"/>
        <v>24081</v>
      </c>
    </row>
    <row r="41" spans="1:25" ht="12" customHeight="1" x14ac:dyDescent="0.2">
      <c r="A41" s="220">
        <v>6</v>
      </c>
      <c r="B41" s="205">
        <v>2654.9999999999995</v>
      </c>
      <c r="C41" s="205">
        <v>3514.0000000000009</v>
      </c>
      <c r="D41" s="205">
        <v>37.000000000000007</v>
      </c>
      <c r="E41" s="205">
        <v>12</v>
      </c>
      <c r="F41" s="205">
        <v>6539.0000000000045</v>
      </c>
      <c r="G41" s="205">
        <v>8694.9999999999945</v>
      </c>
      <c r="H41" s="205">
        <v>46.999999999999993</v>
      </c>
      <c r="I41" s="205">
        <v>184</v>
      </c>
      <c r="J41" s="205">
        <v>94</v>
      </c>
      <c r="K41" s="205">
        <v>0</v>
      </c>
      <c r="L41" s="205">
        <v>7101.9999999999982</v>
      </c>
      <c r="M41" s="205">
        <v>6614.9999999999973</v>
      </c>
      <c r="N41" s="205">
        <v>0</v>
      </c>
      <c r="O41" s="205">
        <v>0</v>
      </c>
      <c r="P41" s="205">
        <v>854</v>
      </c>
      <c r="Q41" s="205">
        <v>110</v>
      </c>
      <c r="R41" s="205">
        <v>4701.0000000000009</v>
      </c>
      <c r="S41" s="205">
        <v>3038</v>
      </c>
      <c r="T41" s="184"/>
      <c r="U41" s="208"/>
      <c r="V41" s="221">
        <f t="shared" si="4"/>
        <v>22029</v>
      </c>
      <c r="W41" s="222">
        <f t="shared" si="4"/>
        <v>22167.999999999993</v>
      </c>
      <c r="X41" s="221">
        <f t="shared" si="5"/>
        <v>20997.000000000004</v>
      </c>
      <c r="Y41" s="239">
        <f t="shared" si="5"/>
        <v>21861.999999999993</v>
      </c>
    </row>
    <row r="42" spans="1:25" ht="12" customHeight="1" x14ac:dyDescent="0.2">
      <c r="A42" s="224">
        <v>7</v>
      </c>
      <c r="B42" s="215">
        <v>3414.0000000000005</v>
      </c>
      <c r="C42" s="215">
        <v>3468.9999999999959</v>
      </c>
      <c r="D42" s="215">
        <v>5</v>
      </c>
      <c r="E42" s="190">
        <v>0</v>
      </c>
      <c r="F42" s="215">
        <v>11008.999999999996</v>
      </c>
      <c r="G42" s="215">
        <v>8954.0000000000018</v>
      </c>
      <c r="H42" s="215">
        <v>153</v>
      </c>
      <c r="I42" s="215">
        <v>30.999999999999996</v>
      </c>
      <c r="J42" s="215">
        <v>323.00000000000006</v>
      </c>
      <c r="K42" s="215">
        <v>52</v>
      </c>
      <c r="L42" s="215">
        <v>6142.9999999999973</v>
      </c>
      <c r="M42" s="215">
        <v>5102.0000000000036</v>
      </c>
      <c r="N42" s="190">
        <v>0</v>
      </c>
      <c r="O42" s="190">
        <v>18</v>
      </c>
      <c r="P42" s="215">
        <v>1169</v>
      </c>
      <c r="Q42" s="215">
        <v>307</v>
      </c>
      <c r="R42" s="215">
        <v>1410</v>
      </c>
      <c r="S42" s="215">
        <v>3317.9999999999995</v>
      </c>
      <c r="T42" s="206"/>
      <c r="U42" s="210"/>
      <c r="V42" s="217">
        <f t="shared" si="4"/>
        <v>23625.999999999993</v>
      </c>
      <c r="W42" s="218">
        <f t="shared" si="4"/>
        <v>21251</v>
      </c>
      <c r="X42" s="217">
        <f t="shared" si="5"/>
        <v>21975.999999999993</v>
      </c>
      <c r="Y42" s="238">
        <f t="shared" si="5"/>
        <v>20843</v>
      </c>
    </row>
    <row r="43" spans="1:25" ht="12" customHeight="1" x14ac:dyDescent="0.2">
      <c r="A43" s="214">
        <v>8</v>
      </c>
      <c r="B43" s="190">
        <v>8293.9999999999964</v>
      </c>
      <c r="C43" s="190">
        <v>3080.9999999999995</v>
      </c>
      <c r="D43" s="190">
        <v>15</v>
      </c>
      <c r="E43" s="190">
        <v>0</v>
      </c>
      <c r="F43" s="190">
        <v>20503.999999999985</v>
      </c>
      <c r="G43" s="190">
        <v>8875.9999999999982</v>
      </c>
      <c r="H43" s="190">
        <v>310</v>
      </c>
      <c r="I43" s="190">
        <v>0</v>
      </c>
      <c r="J43" s="190">
        <v>867.00000000000011</v>
      </c>
      <c r="K43" s="190">
        <v>46</v>
      </c>
      <c r="L43" s="190">
        <v>9493.9999999999964</v>
      </c>
      <c r="M43" s="190">
        <v>5963.0000000000009</v>
      </c>
      <c r="N43" s="190">
        <v>0</v>
      </c>
      <c r="O43" s="190">
        <v>0</v>
      </c>
      <c r="P43" s="190">
        <v>2110</v>
      </c>
      <c r="Q43" s="190">
        <v>274</v>
      </c>
      <c r="R43" s="190">
        <v>2109.0000000000005</v>
      </c>
      <c r="S43" s="190">
        <v>1263</v>
      </c>
      <c r="T43" s="204"/>
      <c r="U43" s="207"/>
      <c r="V43" s="217">
        <f t="shared" si="4"/>
        <v>43702.999999999978</v>
      </c>
      <c r="W43" s="218">
        <f t="shared" si="4"/>
        <v>19503</v>
      </c>
      <c r="X43" s="217">
        <f t="shared" si="5"/>
        <v>40400.999999999978</v>
      </c>
      <c r="Y43" s="238">
        <f t="shared" si="5"/>
        <v>19183</v>
      </c>
    </row>
    <row r="44" spans="1:25" ht="12" customHeight="1" x14ac:dyDescent="0.2">
      <c r="A44" s="220">
        <v>9</v>
      </c>
      <c r="B44" s="205">
        <v>2822</v>
      </c>
      <c r="C44" s="205">
        <v>3733.0000000000005</v>
      </c>
      <c r="D44" s="205">
        <v>0</v>
      </c>
      <c r="E44" s="205">
        <v>0</v>
      </c>
      <c r="F44" s="205">
        <v>12031.000000000005</v>
      </c>
      <c r="G44" s="205">
        <v>9879.0000000000018</v>
      </c>
      <c r="H44" s="205">
        <v>0</v>
      </c>
      <c r="I44" s="205">
        <v>0</v>
      </c>
      <c r="J44" s="205">
        <v>269</v>
      </c>
      <c r="K44" s="205">
        <v>0</v>
      </c>
      <c r="L44" s="205">
        <v>7698.0000000000027</v>
      </c>
      <c r="M44" s="205">
        <v>8096.0000000000009</v>
      </c>
      <c r="N44" s="205">
        <v>0</v>
      </c>
      <c r="O44" s="205">
        <v>0</v>
      </c>
      <c r="P44" s="205">
        <v>947.99999999999977</v>
      </c>
      <c r="Q44" s="205">
        <v>135.00000000000003</v>
      </c>
      <c r="R44" s="205">
        <v>390.00000000000011</v>
      </c>
      <c r="S44" s="205">
        <v>1050</v>
      </c>
      <c r="T44" s="184"/>
      <c r="U44" s="208"/>
      <c r="V44" s="221">
        <f t="shared" si="4"/>
        <v>24158.000000000007</v>
      </c>
      <c r="W44" s="222">
        <f t="shared" si="4"/>
        <v>22893.000000000004</v>
      </c>
      <c r="X44" s="221">
        <f t="shared" si="5"/>
        <v>22941.000000000007</v>
      </c>
      <c r="Y44" s="239">
        <f t="shared" si="5"/>
        <v>22758.000000000004</v>
      </c>
    </row>
    <row r="45" spans="1:25" ht="12" customHeight="1" x14ac:dyDescent="0.2">
      <c r="A45" s="224">
        <v>10</v>
      </c>
      <c r="B45" s="215">
        <v>3358.9999999999973</v>
      </c>
      <c r="C45" s="215">
        <v>2663.0000000000005</v>
      </c>
      <c r="D45" s="215">
        <v>172</v>
      </c>
      <c r="E45" s="190">
        <v>0</v>
      </c>
      <c r="F45" s="215">
        <v>10004.000000000009</v>
      </c>
      <c r="G45" s="215">
        <v>7346</v>
      </c>
      <c r="H45" s="215">
        <v>359</v>
      </c>
      <c r="I45" s="190">
        <v>0</v>
      </c>
      <c r="J45" s="215">
        <v>150</v>
      </c>
      <c r="K45" s="190">
        <v>0</v>
      </c>
      <c r="L45" s="215">
        <v>6792.0000000000027</v>
      </c>
      <c r="M45" s="215">
        <v>6080.9999999999982</v>
      </c>
      <c r="N45" s="190">
        <v>0</v>
      </c>
      <c r="O45" s="190">
        <v>0</v>
      </c>
      <c r="P45" s="215">
        <v>1371.9999999999998</v>
      </c>
      <c r="Q45" s="215">
        <v>132</v>
      </c>
      <c r="R45" s="215">
        <v>670</v>
      </c>
      <c r="S45" s="215">
        <v>1680.9999999999998</v>
      </c>
      <c r="T45" s="206"/>
      <c r="U45" s="210"/>
      <c r="V45" s="217">
        <f t="shared" si="4"/>
        <v>22878.000000000011</v>
      </c>
      <c r="W45" s="218">
        <f t="shared" si="4"/>
        <v>17902.999999999996</v>
      </c>
      <c r="X45" s="217">
        <f t="shared" si="5"/>
        <v>20825.000000000011</v>
      </c>
      <c r="Y45" s="238">
        <f t="shared" si="5"/>
        <v>17770.999999999996</v>
      </c>
    </row>
    <row r="46" spans="1:25" ht="12" customHeight="1" x14ac:dyDescent="0.2">
      <c r="A46" s="214">
        <v>11</v>
      </c>
      <c r="B46" s="190">
        <v>2644.0000000000005</v>
      </c>
      <c r="C46" s="190">
        <v>4031.9999999999986</v>
      </c>
      <c r="D46" s="190">
        <v>24.999999999999996</v>
      </c>
      <c r="E46" s="190">
        <v>0</v>
      </c>
      <c r="F46" s="190">
        <v>9567.0000000000018</v>
      </c>
      <c r="G46" s="190">
        <v>10182.999999999996</v>
      </c>
      <c r="H46" s="190">
        <v>298</v>
      </c>
      <c r="I46" s="190">
        <v>32</v>
      </c>
      <c r="J46" s="190">
        <v>839.00000000000011</v>
      </c>
      <c r="K46" s="190">
        <v>21</v>
      </c>
      <c r="L46" s="190">
        <v>4527.0000000000009</v>
      </c>
      <c r="M46" s="190">
        <v>7074</v>
      </c>
      <c r="N46" s="190">
        <v>0</v>
      </c>
      <c r="O46" s="190">
        <v>0</v>
      </c>
      <c r="P46" s="190">
        <v>1042</v>
      </c>
      <c r="Q46" s="190">
        <v>59</v>
      </c>
      <c r="R46" s="190">
        <v>820</v>
      </c>
      <c r="S46" s="190">
        <v>151</v>
      </c>
      <c r="T46" s="204"/>
      <c r="U46" s="207"/>
      <c r="V46" s="217">
        <f t="shared" si="4"/>
        <v>19762.000000000004</v>
      </c>
      <c r="W46" s="218">
        <f t="shared" si="4"/>
        <v>21551.999999999993</v>
      </c>
      <c r="X46" s="217">
        <f t="shared" si="5"/>
        <v>17558.000000000004</v>
      </c>
      <c r="Y46" s="238">
        <f t="shared" si="5"/>
        <v>21439.999999999993</v>
      </c>
    </row>
    <row r="47" spans="1:25" ht="12" customHeight="1" x14ac:dyDescent="0.2">
      <c r="A47" s="220">
        <v>12</v>
      </c>
      <c r="B47" s="205">
        <v>3670.9999999999973</v>
      </c>
      <c r="C47" s="205">
        <v>4581.0000000000036</v>
      </c>
      <c r="D47" s="205">
        <v>25</v>
      </c>
      <c r="E47" s="205">
        <v>0</v>
      </c>
      <c r="F47" s="205">
        <v>9027.9999999999945</v>
      </c>
      <c r="G47" s="205">
        <v>10041.999999999996</v>
      </c>
      <c r="H47" s="205">
        <v>106.99999999999997</v>
      </c>
      <c r="I47" s="205">
        <v>312</v>
      </c>
      <c r="J47" s="205">
        <v>98.999999999999986</v>
      </c>
      <c r="K47" s="205">
        <v>0</v>
      </c>
      <c r="L47" s="205">
        <v>4522</v>
      </c>
      <c r="M47" s="205">
        <v>7384.0000000000009</v>
      </c>
      <c r="N47" s="205">
        <v>0</v>
      </c>
      <c r="O47" s="205">
        <v>47</v>
      </c>
      <c r="P47" s="205">
        <v>512.00000000000011</v>
      </c>
      <c r="Q47" s="205">
        <v>209</v>
      </c>
      <c r="R47" s="205">
        <v>1095.9999999999995</v>
      </c>
      <c r="S47" s="205">
        <v>974</v>
      </c>
      <c r="T47" s="184"/>
      <c r="U47" s="208"/>
      <c r="V47" s="221">
        <f t="shared" si="4"/>
        <v>19059.999999999993</v>
      </c>
      <c r="W47" s="222">
        <f t="shared" si="4"/>
        <v>23549</v>
      </c>
      <c r="X47" s="221">
        <f t="shared" si="5"/>
        <v>18316.999999999993</v>
      </c>
      <c r="Y47" s="239">
        <f t="shared" si="5"/>
        <v>22981</v>
      </c>
    </row>
    <row r="48" spans="1:25" ht="12" customHeight="1" x14ac:dyDescent="0.2">
      <c r="A48" s="224">
        <v>13</v>
      </c>
      <c r="B48" s="215">
        <v>2464.0000000000005</v>
      </c>
      <c r="C48" s="215">
        <v>7032.9999999999891</v>
      </c>
      <c r="D48" s="190">
        <v>0</v>
      </c>
      <c r="E48" s="190">
        <v>2</v>
      </c>
      <c r="F48" s="215">
        <v>6357.9999999999964</v>
      </c>
      <c r="G48" s="215">
        <v>16443.000000000007</v>
      </c>
      <c r="H48" s="215">
        <v>92.999999999999986</v>
      </c>
      <c r="I48" s="215">
        <v>70</v>
      </c>
      <c r="J48" s="215">
        <v>112</v>
      </c>
      <c r="K48" s="215">
        <v>21</v>
      </c>
      <c r="L48" s="215">
        <v>6606.9999999999991</v>
      </c>
      <c r="M48" s="215">
        <v>13992</v>
      </c>
      <c r="N48" s="190">
        <v>0</v>
      </c>
      <c r="O48" s="190">
        <v>0</v>
      </c>
      <c r="P48" s="215">
        <v>681</v>
      </c>
      <c r="Q48" s="215">
        <v>61</v>
      </c>
      <c r="R48" s="215">
        <v>3983</v>
      </c>
      <c r="S48" s="215">
        <v>5160.0000000000027</v>
      </c>
      <c r="T48" s="206"/>
      <c r="U48" s="210"/>
      <c r="V48" s="217">
        <f t="shared" si="4"/>
        <v>20297.999999999996</v>
      </c>
      <c r="W48" s="218">
        <f t="shared" si="4"/>
        <v>42782</v>
      </c>
      <c r="X48" s="217">
        <f t="shared" si="5"/>
        <v>19411.999999999996</v>
      </c>
      <c r="Y48" s="238">
        <f t="shared" si="5"/>
        <v>42628</v>
      </c>
    </row>
    <row r="49" spans="1:25" ht="12" customHeight="1" x14ac:dyDescent="0.2">
      <c r="A49" s="214">
        <v>14</v>
      </c>
      <c r="B49" s="190">
        <v>2942.0000000000009</v>
      </c>
      <c r="C49" s="190">
        <v>5168.0000000000009</v>
      </c>
      <c r="D49" s="190">
        <v>20</v>
      </c>
      <c r="E49" s="190">
        <v>23</v>
      </c>
      <c r="F49" s="190">
        <v>6889.0000000000009</v>
      </c>
      <c r="G49" s="190">
        <v>10786</v>
      </c>
      <c r="H49" s="190">
        <v>359.99999999999989</v>
      </c>
      <c r="I49" s="190">
        <v>140</v>
      </c>
      <c r="J49" s="190">
        <v>75.000000000000014</v>
      </c>
      <c r="K49" s="190">
        <v>24</v>
      </c>
      <c r="L49" s="190">
        <v>4215.0000000000036</v>
      </c>
      <c r="M49" s="190">
        <v>6585.0000000000018</v>
      </c>
      <c r="N49" s="190">
        <v>0</v>
      </c>
      <c r="O49" s="190">
        <v>0</v>
      </c>
      <c r="P49" s="190">
        <v>427.00000000000011</v>
      </c>
      <c r="Q49" s="190">
        <v>77</v>
      </c>
      <c r="R49" s="190">
        <v>4647</v>
      </c>
      <c r="S49" s="190">
        <v>3087.9999999999995</v>
      </c>
      <c r="T49" s="204"/>
      <c r="U49" s="207"/>
      <c r="V49" s="217">
        <f t="shared" si="4"/>
        <v>19575.000000000007</v>
      </c>
      <c r="W49" s="218">
        <f t="shared" si="4"/>
        <v>25891</v>
      </c>
      <c r="X49" s="217">
        <f t="shared" si="5"/>
        <v>18693.000000000007</v>
      </c>
      <c r="Y49" s="238">
        <f t="shared" si="5"/>
        <v>25627</v>
      </c>
    </row>
    <row r="50" spans="1:25" ht="12" customHeight="1" x14ac:dyDescent="0.2">
      <c r="A50" s="220">
        <v>15</v>
      </c>
      <c r="B50" s="205">
        <v>2106.0000000000014</v>
      </c>
      <c r="C50" s="205">
        <v>2758.0000000000014</v>
      </c>
      <c r="D50" s="205">
        <v>0</v>
      </c>
      <c r="E50" s="205">
        <v>0</v>
      </c>
      <c r="F50" s="205">
        <v>7176.9999999999991</v>
      </c>
      <c r="G50" s="205">
        <v>5965</v>
      </c>
      <c r="H50" s="205">
        <v>48</v>
      </c>
      <c r="I50" s="205">
        <v>260</v>
      </c>
      <c r="J50" s="205">
        <v>151.00000000000003</v>
      </c>
      <c r="K50" s="205">
        <v>0</v>
      </c>
      <c r="L50" s="205">
        <v>3785.9999999999991</v>
      </c>
      <c r="M50" s="205">
        <v>3927.0000000000014</v>
      </c>
      <c r="N50" s="205">
        <v>0</v>
      </c>
      <c r="O50" s="205">
        <v>48</v>
      </c>
      <c r="P50" s="205">
        <v>774</v>
      </c>
      <c r="Q50" s="205">
        <v>86</v>
      </c>
      <c r="R50" s="205">
        <v>612</v>
      </c>
      <c r="S50" s="205">
        <v>1847</v>
      </c>
      <c r="T50" s="184"/>
      <c r="U50" s="208"/>
      <c r="V50" s="217">
        <f t="shared" si="4"/>
        <v>14654</v>
      </c>
      <c r="W50" s="218">
        <f t="shared" si="4"/>
        <v>14891.000000000004</v>
      </c>
      <c r="X50" s="217">
        <f t="shared" si="5"/>
        <v>13681</v>
      </c>
      <c r="Y50" s="238">
        <f t="shared" si="5"/>
        <v>14497.000000000004</v>
      </c>
    </row>
    <row r="51" spans="1:25" ht="12" customHeight="1" thickBot="1" x14ac:dyDescent="0.25">
      <c r="A51" s="229" t="s">
        <v>17</v>
      </c>
      <c r="B51" s="191">
        <f>SUM(B36:B50)</f>
        <v>53068.999999999993</v>
      </c>
      <c r="C51" s="191">
        <f t="shared" ref="C51:S51" si="6">SUM(C36:C50)</f>
        <v>54497.999999999985</v>
      </c>
      <c r="D51" s="191">
        <f t="shared" si="6"/>
        <v>361</v>
      </c>
      <c r="E51" s="191">
        <f t="shared" si="6"/>
        <v>95</v>
      </c>
      <c r="F51" s="191">
        <f t="shared" si="6"/>
        <v>147613</v>
      </c>
      <c r="G51" s="191">
        <f t="shared" si="6"/>
        <v>134490</v>
      </c>
      <c r="H51" s="191">
        <f t="shared" si="6"/>
        <v>2383</v>
      </c>
      <c r="I51" s="191">
        <f t="shared" si="6"/>
        <v>1766</v>
      </c>
      <c r="J51" s="191">
        <f t="shared" si="6"/>
        <v>4841</v>
      </c>
      <c r="K51" s="191">
        <f t="shared" si="6"/>
        <v>190</v>
      </c>
      <c r="L51" s="191">
        <f>SUM(L36:L50)</f>
        <v>97932</v>
      </c>
      <c r="M51" s="191">
        <f>SUM(M36:M50)</f>
        <v>100953</v>
      </c>
      <c r="N51" s="191">
        <f>SUM(N36:N50)</f>
        <v>0</v>
      </c>
      <c r="O51" s="191">
        <f t="shared" si="6"/>
        <v>379</v>
      </c>
      <c r="P51" s="191">
        <f t="shared" si="6"/>
        <v>19757</v>
      </c>
      <c r="Q51" s="191">
        <f t="shared" si="6"/>
        <v>4065</v>
      </c>
      <c r="R51" s="191">
        <f t="shared" si="6"/>
        <v>47083.999999999993</v>
      </c>
      <c r="S51" s="191">
        <f t="shared" si="6"/>
        <v>64983</v>
      </c>
      <c r="T51" s="191"/>
      <c r="U51" s="192"/>
      <c r="V51" s="195">
        <f>SUM(V31:V50)</f>
        <v>373040</v>
      </c>
      <c r="W51" s="193">
        <f>SUM(W31:W50)</f>
        <v>361419</v>
      </c>
      <c r="X51" s="195">
        <f>SUM(X31:X50)</f>
        <v>345698</v>
      </c>
      <c r="Y51" s="193">
        <f>SUM(Y31:Y50)</f>
        <v>354924</v>
      </c>
    </row>
    <row r="52" spans="1:25" ht="12" customHeight="1" x14ac:dyDescent="0.2">
      <c r="A52" s="231" t="s">
        <v>18</v>
      </c>
      <c r="B52" s="194">
        <v>387.99999999999983</v>
      </c>
      <c r="C52" s="190">
        <v>0</v>
      </c>
      <c r="D52" s="190">
        <v>38</v>
      </c>
      <c r="E52" s="190">
        <v>0</v>
      </c>
      <c r="F52" s="190">
        <v>1126</v>
      </c>
      <c r="G52" s="190">
        <v>0</v>
      </c>
      <c r="H52" s="190">
        <v>31.999999999999996</v>
      </c>
      <c r="I52" s="190">
        <v>0</v>
      </c>
      <c r="J52" s="190">
        <v>0</v>
      </c>
      <c r="K52" s="190">
        <v>0</v>
      </c>
      <c r="L52" s="190">
        <v>6997.0000000000036</v>
      </c>
      <c r="M52" s="190">
        <v>0</v>
      </c>
      <c r="N52" s="190">
        <v>0</v>
      </c>
      <c r="O52" s="190">
        <v>0</v>
      </c>
      <c r="P52" s="190">
        <v>2478</v>
      </c>
      <c r="Q52" s="190">
        <v>0</v>
      </c>
      <c r="R52" s="190">
        <v>8896.9999999999964</v>
      </c>
      <c r="S52" s="190">
        <v>0</v>
      </c>
      <c r="T52" s="184">
        <v>0</v>
      </c>
      <c r="U52" s="208">
        <v>0</v>
      </c>
      <c r="V52" s="189">
        <f>SUM(B52,D52,F52,H52,J52,L52,N52,P52,R52)</f>
        <v>19956</v>
      </c>
      <c r="W52" s="188">
        <f>SUM(C52,E52,G52,I52,K52,M52,O52,Q52,S52)</f>
        <v>0</v>
      </c>
      <c r="X52" s="189">
        <f>SUM(B52,F52,L52,R52)</f>
        <v>17408</v>
      </c>
      <c r="Y52" s="188">
        <f>SUM(C52,G52,M52,S52)</f>
        <v>0</v>
      </c>
    </row>
    <row r="53" spans="1:25" ht="12" customHeight="1" thickBot="1" x14ac:dyDescent="0.25">
      <c r="A53" s="229" t="s">
        <v>19</v>
      </c>
      <c r="B53" s="191">
        <f t="shared" ref="B53:S53" si="7">SUM(B51:B52)</f>
        <v>53456.999999999993</v>
      </c>
      <c r="C53" s="191">
        <f t="shared" si="7"/>
        <v>54497.999999999985</v>
      </c>
      <c r="D53" s="191">
        <f t="shared" si="7"/>
        <v>399</v>
      </c>
      <c r="E53" s="191">
        <f t="shared" si="7"/>
        <v>95</v>
      </c>
      <c r="F53" s="191">
        <f t="shared" si="7"/>
        <v>148739</v>
      </c>
      <c r="G53" s="191">
        <f t="shared" si="7"/>
        <v>134490</v>
      </c>
      <c r="H53" s="191">
        <f t="shared" si="7"/>
        <v>2415</v>
      </c>
      <c r="I53" s="191">
        <f t="shared" si="7"/>
        <v>1766</v>
      </c>
      <c r="J53" s="191">
        <f t="shared" si="7"/>
        <v>4841</v>
      </c>
      <c r="K53" s="191">
        <f t="shared" si="7"/>
        <v>190</v>
      </c>
      <c r="L53" s="191">
        <f>SUM(L51:L52)</f>
        <v>104929</v>
      </c>
      <c r="M53" s="191">
        <f t="shared" si="7"/>
        <v>100953</v>
      </c>
      <c r="N53" s="191">
        <f t="shared" si="7"/>
        <v>0</v>
      </c>
      <c r="O53" s="191">
        <f t="shared" si="7"/>
        <v>379</v>
      </c>
      <c r="P53" s="191">
        <f t="shared" si="7"/>
        <v>22235</v>
      </c>
      <c r="Q53" s="191">
        <f t="shared" si="7"/>
        <v>4065</v>
      </c>
      <c r="R53" s="191">
        <f t="shared" si="7"/>
        <v>55980.999999999985</v>
      </c>
      <c r="S53" s="191">
        <f t="shared" si="7"/>
        <v>64983</v>
      </c>
      <c r="T53" s="191"/>
      <c r="U53" s="192"/>
      <c r="V53" s="195">
        <f>SUM(B53,D53,F53,H53,J53,L53,N53,P53,R53)</f>
        <v>392996</v>
      </c>
      <c r="W53" s="193">
        <f>SUM(C53,E53,G53,I53,K53,M53,O53,Q53,S53)</f>
        <v>361419</v>
      </c>
      <c r="X53" s="195">
        <f>SUM(B53,F53,L53,R53)</f>
        <v>363106</v>
      </c>
      <c r="Y53" s="193">
        <f>SUM(C53,G53,M53,S53)</f>
        <v>354924</v>
      </c>
    </row>
    <row r="54" spans="1:25" ht="12" customHeight="1" x14ac:dyDescent="0.2">
      <c r="A54" s="246" t="s">
        <v>417</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233" t="s">
        <v>349</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A56" s="244"/>
      <c r="B56" s="2"/>
      <c r="C56" s="2"/>
      <c r="D56" s="2"/>
      <c r="E56" s="2"/>
      <c r="F56" s="2"/>
      <c r="G56" s="2"/>
      <c r="H56" s="2"/>
      <c r="I56" s="2"/>
      <c r="J56" s="2"/>
      <c r="K56" s="2"/>
      <c r="L56" s="2"/>
      <c r="M56" s="2"/>
      <c r="N56" s="2"/>
      <c r="O56" s="2"/>
      <c r="P56" s="2"/>
      <c r="Q56" s="2"/>
      <c r="R56" s="2"/>
      <c r="S56" s="2"/>
      <c r="T56" s="2"/>
      <c r="U56" s="2"/>
      <c r="V56" s="2"/>
      <c r="W56" s="2"/>
      <c r="X56" s="2"/>
      <c r="Y56" s="2"/>
    </row>
    <row r="57" spans="1:25" ht="19.5" customHeight="1" thickBot="1" x14ac:dyDescent="0.35">
      <c r="A57" s="50" t="s">
        <v>341</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34.5"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66"/>
      <c r="V58" s="446" t="s">
        <v>19</v>
      </c>
      <c r="W58" s="447"/>
      <c r="X58" s="446" t="s">
        <v>21</v>
      </c>
      <c r="Y58" s="447"/>
    </row>
    <row r="59" spans="1:25"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67" t="s">
        <v>10</v>
      </c>
      <c r="V59" s="4" t="s">
        <v>9</v>
      </c>
      <c r="W59" s="3" t="s">
        <v>10</v>
      </c>
      <c r="X59" s="4" t="s">
        <v>9</v>
      </c>
      <c r="Y59" s="3" t="s">
        <v>10</v>
      </c>
    </row>
    <row r="60" spans="1:25" ht="12" customHeight="1" x14ac:dyDescent="0.2">
      <c r="A60" s="214" t="s">
        <v>25</v>
      </c>
      <c r="B60" s="190">
        <f>+B14+B15+B19+B20+B21+B22</f>
        <v>11875.000000000002</v>
      </c>
      <c r="C60" s="190">
        <f t="shared" ref="C60:S60" si="8">+C14+C15+C19+C20+C21+C22</f>
        <v>20702.000000000004</v>
      </c>
      <c r="D60" s="190">
        <f t="shared" si="8"/>
        <v>70</v>
      </c>
      <c r="E60" s="190">
        <f t="shared" si="8"/>
        <v>8</v>
      </c>
      <c r="F60" s="190">
        <f t="shared" si="8"/>
        <v>32705.000000000011</v>
      </c>
      <c r="G60" s="190">
        <f t="shared" si="8"/>
        <v>47121.000000000015</v>
      </c>
      <c r="H60" s="190">
        <f t="shared" si="8"/>
        <v>820.99999999999989</v>
      </c>
      <c r="I60" s="190">
        <f t="shared" si="8"/>
        <v>662</v>
      </c>
      <c r="J60" s="190">
        <f t="shared" si="8"/>
        <v>1229</v>
      </c>
      <c r="K60" s="190">
        <f t="shared" si="8"/>
        <v>66</v>
      </c>
      <c r="L60" s="190">
        <f t="shared" si="8"/>
        <v>21546</v>
      </c>
      <c r="M60" s="190">
        <f t="shared" si="8"/>
        <v>35690.000000000015</v>
      </c>
      <c r="N60" s="190">
        <f t="shared" si="8"/>
        <v>0</v>
      </c>
      <c r="O60" s="190">
        <f t="shared" si="8"/>
        <v>95</v>
      </c>
      <c r="P60" s="190">
        <f t="shared" si="8"/>
        <v>3367</v>
      </c>
      <c r="Q60" s="190">
        <f t="shared" si="8"/>
        <v>492</v>
      </c>
      <c r="R60" s="190">
        <f t="shared" si="8"/>
        <v>8249</v>
      </c>
      <c r="S60" s="190">
        <f t="shared" si="8"/>
        <v>9255</v>
      </c>
      <c r="T60" s="190">
        <f t="shared" ref="T60:Y60" si="9">+T14+T15+T19+T20+T21+T22</f>
        <v>0</v>
      </c>
      <c r="U60" s="218">
        <f t="shared" si="9"/>
        <v>0</v>
      </c>
      <c r="V60" s="217">
        <f t="shared" si="9"/>
        <v>79862</v>
      </c>
      <c r="W60" s="238">
        <f t="shared" si="9"/>
        <v>114091.00000000003</v>
      </c>
      <c r="X60" s="217">
        <f t="shared" si="9"/>
        <v>74375</v>
      </c>
      <c r="Y60" s="238">
        <f t="shared" si="9"/>
        <v>112768.00000000003</v>
      </c>
    </row>
    <row r="61" spans="1:25" ht="12" customHeight="1" x14ac:dyDescent="0.2">
      <c r="A61" s="214" t="s">
        <v>26</v>
      </c>
      <c r="B61" s="190">
        <f>+B6+B7+B8+B11+B12+B13+B16+B17+B23</f>
        <v>21143.000000000004</v>
      </c>
      <c r="C61" s="190">
        <f t="shared" ref="C61:U61" si="10">+C6+C7+C8+C11+C12+C13+C16+C17+C23</f>
        <v>24335.999999999996</v>
      </c>
      <c r="D61" s="190">
        <f t="shared" si="10"/>
        <v>251</v>
      </c>
      <c r="E61" s="190">
        <f t="shared" si="10"/>
        <v>84</v>
      </c>
      <c r="F61" s="190">
        <f t="shared" si="10"/>
        <v>62634.999999999993</v>
      </c>
      <c r="G61" s="190">
        <f t="shared" si="10"/>
        <v>61492</v>
      </c>
      <c r="H61" s="190">
        <f t="shared" si="10"/>
        <v>969</v>
      </c>
      <c r="I61" s="190">
        <f t="shared" si="10"/>
        <v>1008</v>
      </c>
      <c r="J61" s="190">
        <f t="shared" si="10"/>
        <v>1660</v>
      </c>
      <c r="K61" s="190">
        <f t="shared" si="10"/>
        <v>52</v>
      </c>
      <c r="L61" s="190">
        <f t="shared" si="10"/>
        <v>45517.999999999993</v>
      </c>
      <c r="M61" s="190">
        <f t="shared" si="10"/>
        <v>46620.000000000007</v>
      </c>
      <c r="N61" s="190">
        <f t="shared" si="10"/>
        <v>0</v>
      </c>
      <c r="O61" s="190">
        <f t="shared" si="10"/>
        <v>117</v>
      </c>
      <c r="P61" s="190">
        <f t="shared" si="10"/>
        <v>10346</v>
      </c>
      <c r="Q61" s="190">
        <f t="shared" si="10"/>
        <v>2361</v>
      </c>
      <c r="R61" s="190">
        <f t="shared" si="10"/>
        <v>33075.000000000007</v>
      </c>
      <c r="S61" s="190">
        <f t="shared" si="10"/>
        <v>51221.999999999985</v>
      </c>
      <c r="T61" s="190">
        <f t="shared" si="10"/>
        <v>0</v>
      </c>
      <c r="U61" s="190">
        <f t="shared" si="10"/>
        <v>0</v>
      </c>
      <c r="V61" s="217">
        <f t="shared" ref="V61:Y61" si="11">+V6+V7+V8+V11+V12+V13+V16+V17+V23</f>
        <v>175597</v>
      </c>
      <c r="W61" s="238">
        <f t="shared" si="11"/>
        <v>187292</v>
      </c>
      <c r="X61" s="217">
        <f t="shared" si="11"/>
        <v>162371</v>
      </c>
      <c r="Y61" s="238">
        <f t="shared" si="11"/>
        <v>183670</v>
      </c>
    </row>
    <row r="62" spans="1:25" ht="12" customHeight="1" x14ac:dyDescent="0.2">
      <c r="A62" s="220" t="s">
        <v>27</v>
      </c>
      <c r="B62" s="205">
        <f>+B9+B10+B18+B24+B25+B26</f>
        <v>20051</v>
      </c>
      <c r="C62" s="205">
        <f t="shared" ref="C62:W62" si="12">+C9+C10+C18+C24+C25+C26</f>
        <v>9460</v>
      </c>
      <c r="D62" s="205">
        <f t="shared" si="12"/>
        <v>40</v>
      </c>
      <c r="E62" s="205">
        <f t="shared" si="12"/>
        <v>3</v>
      </c>
      <c r="F62" s="205">
        <f t="shared" si="12"/>
        <v>52272.999999999985</v>
      </c>
      <c r="G62" s="205">
        <f t="shared" si="12"/>
        <v>25877</v>
      </c>
      <c r="H62" s="205">
        <f t="shared" si="12"/>
        <v>593</v>
      </c>
      <c r="I62" s="205">
        <f t="shared" si="12"/>
        <v>95.999999999999986</v>
      </c>
      <c r="J62" s="205">
        <f t="shared" si="12"/>
        <v>1952</v>
      </c>
      <c r="K62" s="205">
        <f t="shared" si="12"/>
        <v>72</v>
      </c>
      <c r="L62" s="205">
        <f t="shared" si="12"/>
        <v>30868</v>
      </c>
      <c r="M62" s="205">
        <f t="shared" si="12"/>
        <v>18643.000000000004</v>
      </c>
      <c r="N62" s="205">
        <f t="shared" si="12"/>
        <v>0</v>
      </c>
      <c r="O62" s="205">
        <f t="shared" si="12"/>
        <v>167</v>
      </c>
      <c r="P62" s="205">
        <f t="shared" si="12"/>
        <v>6044</v>
      </c>
      <c r="Q62" s="205">
        <f t="shared" si="12"/>
        <v>1212</v>
      </c>
      <c r="R62" s="205">
        <f t="shared" si="12"/>
        <v>5760</v>
      </c>
      <c r="S62" s="205">
        <f t="shared" si="12"/>
        <v>4506</v>
      </c>
      <c r="T62" s="205">
        <f t="shared" si="12"/>
        <v>0</v>
      </c>
      <c r="U62" s="205">
        <f t="shared" si="12"/>
        <v>0</v>
      </c>
      <c r="V62" s="205">
        <f t="shared" si="12"/>
        <v>117581</v>
      </c>
      <c r="W62" s="205">
        <f t="shared" si="12"/>
        <v>60036</v>
      </c>
      <c r="X62" s="221">
        <f t="shared" ref="X62:Y62" si="13">+X9+X10+X18+X24+X25+X26</f>
        <v>108952</v>
      </c>
      <c r="Y62" s="239">
        <f t="shared" si="13"/>
        <v>58486</v>
      </c>
    </row>
    <row r="63" spans="1:25" ht="12" customHeight="1" thickBot="1" x14ac:dyDescent="0.25">
      <c r="A63" s="229" t="s">
        <v>17</v>
      </c>
      <c r="B63" s="191">
        <f t="shared" ref="B63:Y63" si="14">SUM(B60:B62)</f>
        <v>53069.000000000007</v>
      </c>
      <c r="C63" s="191">
        <f t="shared" si="14"/>
        <v>54498</v>
      </c>
      <c r="D63" s="191">
        <f t="shared" si="14"/>
        <v>361</v>
      </c>
      <c r="E63" s="191">
        <f t="shared" si="14"/>
        <v>95</v>
      </c>
      <c r="F63" s="191">
        <f t="shared" si="14"/>
        <v>147613</v>
      </c>
      <c r="G63" s="191">
        <f t="shared" si="14"/>
        <v>134490</v>
      </c>
      <c r="H63" s="191">
        <f t="shared" si="14"/>
        <v>2383</v>
      </c>
      <c r="I63" s="191">
        <f t="shared" si="14"/>
        <v>1766</v>
      </c>
      <c r="J63" s="191">
        <f t="shared" si="14"/>
        <v>4841</v>
      </c>
      <c r="K63" s="191">
        <f t="shared" si="14"/>
        <v>190</v>
      </c>
      <c r="L63" s="191">
        <f t="shared" si="14"/>
        <v>97932</v>
      </c>
      <c r="M63" s="191">
        <f t="shared" si="14"/>
        <v>100953.00000000003</v>
      </c>
      <c r="N63" s="191">
        <f t="shared" si="14"/>
        <v>0</v>
      </c>
      <c r="O63" s="191">
        <f t="shared" si="14"/>
        <v>379</v>
      </c>
      <c r="P63" s="191">
        <f t="shared" si="14"/>
        <v>19757</v>
      </c>
      <c r="Q63" s="191">
        <f t="shared" si="14"/>
        <v>4065</v>
      </c>
      <c r="R63" s="191">
        <f t="shared" si="14"/>
        <v>47084.000000000007</v>
      </c>
      <c r="S63" s="191">
        <f t="shared" si="14"/>
        <v>64982.999999999985</v>
      </c>
      <c r="T63" s="191">
        <f t="shared" si="14"/>
        <v>0</v>
      </c>
      <c r="U63" s="192">
        <f t="shared" si="14"/>
        <v>0</v>
      </c>
      <c r="V63" s="195">
        <f t="shared" si="14"/>
        <v>373040</v>
      </c>
      <c r="W63" s="193">
        <f t="shared" si="14"/>
        <v>361419</v>
      </c>
      <c r="X63" s="195">
        <f t="shared" si="14"/>
        <v>345698</v>
      </c>
      <c r="Y63" s="193">
        <f t="shared" si="14"/>
        <v>354924</v>
      </c>
    </row>
    <row r="64" spans="1:25" ht="12" customHeight="1" x14ac:dyDescent="0.2">
      <c r="A64" s="231" t="s">
        <v>18</v>
      </c>
      <c r="B64" s="194">
        <f>+B52</f>
        <v>387.99999999999983</v>
      </c>
      <c r="C64" s="194">
        <f t="shared" ref="C64:S64" si="15">+C52</f>
        <v>0</v>
      </c>
      <c r="D64" s="194">
        <f t="shared" si="15"/>
        <v>38</v>
      </c>
      <c r="E64" s="194">
        <f t="shared" si="15"/>
        <v>0</v>
      </c>
      <c r="F64" s="194">
        <f t="shared" si="15"/>
        <v>1126</v>
      </c>
      <c r="G64" s="194">
        <f t="shared" si="15"/>
        <v>0</v>
      </c>
      <c r="H64" s="194">
        <f t="shared" si="15"/>
        <v>31.999999999999996</v>
      </c>
      <c r="I64" s="194">
        <f t="shared" si="15"/>
        <v>0</v>
      </c>
      <c r="J64" s="194">
        <f t="shared" si="15"/>
        <v>0</v>
      </c>
      <c r="K64" s="194">
        <f t="shared" si="15"/>
        <v>0</v>
      </c>
      <c r="L64" s="194">
        <f t="shared" si="15"/>
        <v>6997.0000000000036</v>
      </c>
      <c r="M64" s="194">
        <f t="shared" si="15"/>
        <v>0</v>
      </c>
      <c r="N64" s="194">
        <f t="shared" si="15"/>
        <v>0</v>
      </c>
      <c r="O64" s="194">
        <f t="shared" si="15"/>
        <v>0</v>
      </c>
      <c r="P64" s="194">
        <f t="shared" si="15"/>
        <v>2478</v>
      </c>
      <c r="Q64" s="194">
        <f t="shared" si="15"/>
        <v>0</v>
      </c>
      <c r="R64" s="194">
        <f t="shared" si="15"/>
        <v>8896.9999999999964</v>
      </c>
      <c r="S64" s="194">
        <f t="shared" si="15"/>
        <v>0</v>
      </c>
      <c r="T64" s="184">
        <v>0</v>
      </c>
      <c r="U64" s="208">
        <v>0</v>
      </c>
      <c r="V64" s="189">
        <f>SUM(B64,D64,F64,H64,J64,L64,N64,P64,R64)</f>
        <v>19956</v>
      </c>
      <c r="W64" s="188">
        <f>SUM(C64,E64,G64,I64,K64,M64,O64,Q64,S64)</f>
        <v>0</v>
      </c>
      <c r="X64" s="189">
        <f>SUM(B64,F64,L64,R64)</f>
        <v>17408</v>
      </c>
      <c r="Y64" s="188">
        <f>SUM(C64,G64,M64,S64)</f>
        <v>0</v>
      </c>
    </row>
    <row r="65" spans="1:25" ht="12" customHeight="1" thickBot="1" x14ac:dyDescent="0.25">
      <c r="A65" s="229" t="s">
        <v>19</v>
      </c>
      <c r="B65" s="191">
        <f t="shared" ref="B65:U65" si="16">SUM(B63:B64)</f>
        <v>53457.000000000007</v>
      </c>
      <c r="C65" s="191">
        <f t="shared" si="16"/>
        <v>54498</v>
      </c>
      <c r="D65" s="191">
        <f t="shared" si="16"/>
        <v>399</v>
      </c>
      <c r="E65" s="191">
        <f t="shared" si="16"/>
        <v>95</v>
      </c>
      <c r="F65" s="191">
        <f t="shared" si="16"/>
        <v>148739</v>
      </c>
      <c r="G65" s="191">
        <f t="shared" si="16"/>
        <v>134490</v>
      </c>
      <c r="H65" s="191">
        <f t="shared" si="16"/>
        <v>2415</v>
      </c>
      <c r="I65" s="191">
        <f t="shared" si="16"/>
        <v>1766</v>
      </c>
      <c r="J65" s="191">
        <f t="shared" si="16"/>
        <v>4841</v>
      </c>
      <c r="K65" s="191">
        <f t="shared" si="16"/>
        <v>190</v>
      </c>
      <c r="L65" s="191">
        <f t="shared" si="16"/>
        <v>104929</v>
      </c>
      <c r="M65" s="191">
        <f t="shared" si="16"/>
        <v>100953.00000000003</v>
      </c>
      <c r="N65" s="191">
        <f>SUM(N63:N64)</f>
        <v>0</v>
      </c>
      <c r="O65" s="191">
        <f t="shared" si="16"/>
        <v>379</v>
      </c>
      <c r="P65" s="191">
        <f t="shared" si="16"/>
        <v>22235</v>
      </c>
      <c r="Q65" s="191">
        <f t="shared" si="16"/>
        <v>4065</v>
      </c>
      <c r="R65" s="191">
        <f t="shared" si="16"/>
        <v>55981</v>
      </c>
      <c r="S65" s="191">
        <f t="shared" si="16"/>
        <v>64982.999999999985</v>
      </c>
      <c r="T65" s="191">
        <f t="shared" si="16"/>
        <v>0</v>
      </c>
      <c r="U65" s="192">
        <f t="shared" si="16"/>
        <v>0</v>
      </c>
      <c r="V65" s="195">
        <f>SUM(B65,D65,F65,H65,J65,L65,N65,P65,R65)</f>
        <v>392996</v>
      </c>
      <c r="W65" s="193">
        <f>SUM(C65,E65,G65,I65,K65,M65,O65,Q65,S65)</f>
        <v>361419</v>
      </c>
      <c r="X65" s="195">
        <f>SUM(B65,F65,L65,R65)</f>
        <v>363106</v>
      </c>
      <c r="Y65" s="193">
        <f>SUM(C65,G65,M65,S65)</f>
        <v>354924</v>
      </c>
    </row>
    <row r="66" spans="1:25" ht="25.5" customHeight="1" x14ac:dyDescent="0.2">
      <c r="A66" s="465" t="s">
        <v>418</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349</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A66:Y66"/>
    <mergeCell ref="V34:W34"/>
    <mergeCell ref="R58:S58"/>
    <mergeCell ref="T58:U58"/>
    <mergeCell ref="V58:W58"/>
    <mergeCell ref="X58:Y58"/>
    <mergeCell ref="J34:K34"/>
    <mergeCell ref="X34:Y34"/>
    <mergeCell ref="A58:A59"/>
    <mergeCell ref="B58:C58"/>
    <mergeCell ref="D58:E58"/>
    <mergeCell ref="F58:G58"/>
    <mergeCell ref="H58:I58"/>
    <mergeCell ref="J58:K58"/>
    <mergeCell ref="L58:M58"/>
    <mergeCell ref="N58:O58"/>
    <mergeCell ref="P58:Q58"/>
    <mergeCell ref="L34:M34"/>
    <mergeCell ref="N34:O34"/>
    <mergeCell ref="P34:Q34"/>
    <mergeCell ref="R34:S34"/>
    <mergeCell ref="T34:U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Y67"/>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339</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3" t="s">
        <v>342</v>
      </c>
    </row>
    <row r="4" spans="1:25" ht="26.25" customHeight="1" x14ac:dyDescent="0.2">
      <c r="A4" s="442"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66"/>
      <c r="V4" s="446" t="s">
        <v>19</v>
      </c>
      <c r="W4" s="455"/>
      <c r="X4" s="446" t="s">
        <v>21</v>
      </c>
      <c r="Y4" s="447"/>
    </row>
    <row r="5" spans="1:25" ht="12" customHeight="1" thickBot="1" x14ac:dyDescent="0.25">
      <c r="A5" s="437"/>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67" t="s">
        <v>10</v>
      </c>
      <c r="V5" s="4" t="s">
        <v>9</v>
      </c>
      <c r="W5" s="167" t="s">
        <v>10</v>
      </c>
      <c r="X5" s="4" t="s">
        <v>9</v>
      </c>
      <c r="Y5" s="3" t="s">
        <v>10</v>
      </c>
    </row>
    <row r="6" spans="1:25" ht="12" customHeight="1" x14ac:dyDescent="0.2">
      <c r="A6" s="92">
        <v>1</v>
      </c>
      <c r="B6" s="190">
        <v>19</v>
      </c>
      <c r="C6" s="190">
        <v>47</v>
      </c>
      <c r="D6" s="190">
        <v>0</v>
      </c>
      <c r="E6" s="190">
        <v>1</v>
      </c>
      <c r="F6" s="190">
        <v>25</v>
      </c>
      <c r="G6" s="190">
        <v>38</v>
      </c>
      <c r="H6" s="190">
        <v>1</v>
      </c>
      <c r="I6" s="190">
        <v>2</v>
      </c>
      <c r="J6" s="190">
        <v>7</v>
      </c>
      <c r="K6" s="190">
        <v>0</v>
      </c>
      <c r="L6" s="190">
        <v>12</v>
      </c>
      <c r="M6" s="190">
        <v>35</v>
      </c>
      <c r="N6" s="190">
        <v>0</v>
      </c>
      <c r="O6" s="190">
        <v>1</v>
      </c>
      <c r="P6" s="279">
        <v>20</v>
      </c>
      <c r="Q6" s="190">
        <v>2</v>
      </c>
      <c r="R6" s="204">
        <v>15</v>
      </c>
      <c r="S6" s="204">
        <v>51</v>
      </c>
      <c r="T6" s="190">
        <v>0</v>
      </c>
      <c r="U6" s="218">
        <v>0</v>
      </c>
      <c r="V6" s="217">
        <f t="shared" ref="V6:W29" si="0">SUM(B6,D6,F6,H6,J6,L6,N6,P6,R6)</f>
        <v>99</v>
      </c>
      <c r="W6" s="218">
        <f t="shared" si="0"/>
        <v>177</v>
      </c>
      <c r="X6" s="217">
        <f t="shared" ref="X6:Y29" si="1">SUM(B6,F6,L6,R6)</f>
        <v>71</v>
      </c>
      <c r="Y6" s="238">
        <f t="shared" si="1"/>
        <v>171</v>
      </c>
    </row>
    <row r="7" spans="1:25" ht="12" customHeight="1" x14ac:dyDescent="0.2">
      <c r="A7" s="92">
        <v>2</v>
      </c>
      <c r="B7" s="190">
        <v>12</v>
      </c>
      <c r="C7" s="190">
        <v>38</v>
      </c>
      <c r="D7" s="190">
        <v>0</v>
      </c>
      <c r="E7" s="190">
        <v>1</v>
      </c>
      <c r="F7" s="190">
        <v>22</v>
      </c>
      <c r="G7" s="190">
        <v>31</v>
      </c>
      <c r="H7" s="190">
        <v>1</v>
      </c>
      <c r="I7" s="190">
        <v>5</v>
      </c>
      <c r="J7" s="190">
        <v>5</v>
      </c>
      <c r="K7" s="190">
        <v>0</v>
      </c>
      <c r="L7" s="190">
        <v>12</v>
      </c>
      <c r="M7" s="190">
        <v>24</v>
      </c>
      <c r="N7" s="190">
        <v>0</v>
      </c>
      <c r="O7" s="190">
        <v>1</v>
      </c>
      <c r="P7" s="279">
        <v>8</v>
      </c>
      <c r="Q7" s="190">
        <v>1</v>
      </c>
      <c r="R7" s="204">
        <v>5</v>
      </c>
      <c r="S7" s="204">
        <v>14</v>
      </c>
      <c r="T7" s="190">
        <v>0</v>
      </c>
      <c r="U7" s="218">
        <v>0</v>
      </c>
      <c r="V7" s="217">
        <f t="shared" si="0"/>
        <v>65</v>
      </c>
      <c r="W7" s="218">
        <f t="shared" si="0"/>
        <v>115</v>
      </c>
      <c r="X7" s="217">
        <f t="shared" si="1"/>
        <v>51</v>
      </c>
      <c r="Y7" s="238">
        <f t="shared" si="1"/>
        <v>107</v>
      </c>
    </row>
    <row r="8" spans="1:25" ht="12" customHeight="1" x14ac:dyDescent="0.2">
      <c r="A8" s="93">
        <v>3</v>
      </c>
      <c r="B8" s="205">
        <v>7</v>
      </c>
      <c r="C8" s="205">
        <v>17</v>
      </c>
      <c r="D8" s="205">
        <v>1</v>
      </c>
      <c r="E8" s="205">
        <v>0</v>
      </c>
      <c r="F8" s="205">
        <v>16</v>
      </c>
      <c r="G8" s="205">
        <v>16</v>
      </c>
      <c r="H8" s="205">
        <v>2</v>
      </c>
      <c r="I8" s="205">
        <v>0</v>
      </c>
      <c r="J8" s="205">
        <v>5</v>
      </c>
      <c r="K8" s="205">
        <v>0</v>
      </c>
      <c r="L8" s="205">
        <v>6</v>
      </c>
      <c r="M8" s="205">
        <v>12</v>
      </c>
      <c r="N8" s="205">
        <v>0</v>
      </c>
      <c r="O8" s="205">
        <v>0</v>
      </c>
      <c r="P8" s="280">
        <v>20</v>
      </c>
      <c r="Q8" s="205">
        <v>1</v>
      </c>
      <c r="R8" s="184">
        <v>6</v>
      </c>
      <c r="S8" s="184">
        <v>16</v>
      </c>
      <c r="T8" s="205">
        <v>0</v>
      </c>
      <c r="U8" s="222">
        <v>0</v>
      </c>
      <c r="V8" s="221">
        <f t="shared" si="0"/>
        <v>63</v>
      </c>
      <c r="W8" s="222">
        <f t="shared" si="0"/>
        <v>62</v>
      </c>
      <c r="X8" s="221">
        <f t="shared" si="1"/>
        <v>35</v>
      </c>
      <c r="Y8" s="239">
        <f t="shared" si="1"/>
        <v>61</v>
      </c>
    </row>
    <row r="9" spans="1:25" ht="12" customHeight="1" x14ac:dyDescent="0.2">
      <c r="A9" s="94">
        <v>4</v>
      </c>
      <c r="B9" s="190">
        <v>14</v>
      </c>
      <c r="C9" s="190">
        <v>14</v>
      </c>
      <c r="D9" s="190">
        <v>0</v>
      </c>
      <c r="E9" s="190">
        <v>0</v>
      </c>
      <c r="F9" s="190">
        <v>19</v>
      </c>
      <c r="G9" s="190">
        <v>12</v>
      </c>
      <c r="H9" s="190">
        <v>1</v>
      </c>
      <c r="I9" s="190">
        <v>0</v>
      </c>
      <c r="J9" s="190">
        <v>3</v>
      </c>
      <c r="K9" s="190">
        <v>0</v>
      </c>
      <c r="L9" s="303">
        <v>9</v>
      </c>
      <c r="M9" s="190">
        <v>8</v>
      </c>
      <c r="N9" s="190">
        <v>0</v>
      </c>
      <c r="O9" s="190">
        <v>0</v>
      </c>
      <c r="P9" s="279">
        <v>11</v>
      </c>
      <c r="Q9" s="190">
        <v>4</v>
      </c>
      <c r="R9" s="204">
        <v>4</v>
      </c>
      <c r="S9" s="204">
        <v>4</v>
      </c>
      <c r="T9" s="190">
        <v>0</v>
      </c>
      <c r="U9" s="218">
        <v>0</v>
      </c>
      <c r="V9" s="217">
        <f>SUM(B9,D9,F9,H9,J9,L9,N9,P9,R9)</f>
        <v>61</v>
      </c>
      <c r="W9" s="218">
        <f>SUM(C9,E9,G9,I9,K9,M9,O9,Q9,S9)</f>
        <v>42</v>
      </c>
      <c r="X9" s="217">
        <f t="shared" si="1"/>
        <v>46</v>
      </c>
      <c r="Y9" s="238">
        <f t="shared" si="1"/>
        <v>38</v>
      </c>
    </row>
    <row r="10" spans="1:25" ht="12" customHeight="1" x14ac:dyDescent="0.2">
      <c r="A10" s="92">
        <v>5</v>
      </c>
      <c r="B10" s="190">
        <v>22</v>
      </c>
      <c r="C10" s="190">
        <v>15</v>
      </c>
      <c r="D10" s="190">
        <v>1</v>
      </c>
      <c r="E10" s="190">
        <v>1</v>
      </c>
      <c r="F10" s="190">
        <v>27</v>
      </c>
      <c r="G10" s="190">
        <v>15</v>
      </c>
      <c r="H10" s="190">
        <v>2</v>
      </c>
      <c r="I10" s="190">
        <v>2</v>
      </c>
      <c r="J10" s="190">
        <v>5</v>
      </c>
      <c r="K10" s="190">
        <v>1</v>
      </c>
      <c r="L10" s="303">
        <v>9</v>
      </c>
      <c r="M10" s="190">
        <v>11</v>
      </c>
      <c r="N10" s="190">
        <v>0</v>
      </c>
      <c r="O10" s="190">
        <v>1</v>
      </c>
      <c r="P10" s="279">
        <v>9</v>
      </c>
      <c r="Q10" s="190">
        <v>3</v>
      </c>
      <c r="R10" s="204">
        <v>3</v>
      </c>
      <c r="S10" s="204">
        <v>4</v>
      </c>
      <c r="T10" s="190">
        <v>0</v>
      </c>
      <c r="U10" s="218">
        <v>0</v>
      </c>
      <c r="V10" s="217">
        <f t="shared" si="0"/>
        <v>78</v>
      </c>
      <c r="W10" s="218">
        <f t="shared" si="0"/>
        <v>53</v>
      </c>
      <c r="X10" s="217">
        <f t="shared" si="1"/>
        <v>61</v>
      </c>
      <c r="Y10" s="238">
        <f t="shared" si="1"/>
        <v>45</v>
      </c>
    </row>
    <row r="11" spans="1:25" ht="12" customHeight="1" x14ac:dyDescent="0.2">
      <c r="A11" s="93">
        <v>6</v>
      </c>
      <c r="B11" s="205">
        <v>17</v>
      </c>
      <c r="C11" s="205">
        <v>17</v>
      </c>
      <c r="D11" s="205">
        <v>1</v>
      </c>
      <c r="E11" s="205">
        <v>0</v>
      </c>
      <c r="F11" s="205">
        <v>27</v>
      </c>
      <c r="G11" s="205">
        <v>14</v>
      </c>
      <c r="H11" s="205">
        <v>2</v>
      </c>
      <c r="I11" s="205">
        <v>3</v>
      </c>
      <c r="J11" s="205">
        <v>5</v>
      </c>
      <c r="K11" s="205">
        <v>0</v>
      </c>
      <c r="L11" s="304">
        <v>9</v>
      </c>
      <c r="M11" s="205">
        <v>16</v>
      </c>
      <c r="N11" s="205">
        <v>0</v>
      </c>
      <c r="O11" s="205">
        <v>0</v>
      </c>
      <c r="P11" s="280">
        <v>9</v>
      </c>
      <c r="Q11" s="205">
        <v>2</v>
      </c>
      <c r="R11" s="184">
        <v>6</v>
      </c>
      <c r="S11" s="184">
        <v>10</v>
      </c>
      <c r="T11" s="205">
        <v>0</v>
      </c>
      <c r="U11" s="222">
        <v>0</v>
      </c>
      <c r="V11" s="221">
        <f t="shared" si="0"/>
        <v>76</v>
      </c>
      <c r="W11" s="222">
        <f t="shared" si="0"/>
        <v>62</v>
      </c>
      <c r="X11" s="221">
        <f t="shared" si="1"/>
        <v>59</v>
      </c>
      <c r="Y11" s="239">
        <f t="shared" si="1"/>
        <v>57</v>
      </c>
    </row>
    <row r="12" spans="1:25" ht="12" customHeight="1" x14ac:dyDescent="0.2">
      <c r="A12" s="94">
        <v>7</v>
      </c>
      <c r="B12" s="190">
        <v>10</v>
      </c>
      <c r="C12" s="190">
        <v>24</v>
      </c>
      <c r="D12" s="190">
        <v>0</v>
      </c>
      <c r="E12" s="190">
        <v>0</v>
      </c>
      <c r="F12" s="190">
        <v>24</v>
      </c>
      <c r="G12" s="190">
        <v>22</v>
      </c>
      <c r="H12" s="190">
        <v>0</v>
      </c>
      <c r="I12" s="190">
        <v>2</v>
      </c>
      <c r="J12" s="190">
        <v>4</v>
      </c>
      <c r="K12" s="190">
        <v>0</v>
      </c>
      <c r="L12" s="303">
        <v>8</v>
      </c>
      <c r="M12" s="190">
        <v>18</v>
      </c>
      <c r="N12" s="190">
        <v>0</v>
      </c>
      <c r="O12" s="190">
        <v>0</v>
      </c>
      <c r="P12" s="279">
        <v>8</v>
      </c>
      <c r="Q12" s="190">
        <v>2</v>
      </c>
      <c r="R12" s="204">
        <v>3</v>
      </c>
      <c r="S12" s="204">
        <v>11</v>
      </c>
      <c r="T12" s="190">
        <v>0</v>
      </c>
      <c r="U12" s="218">
        <v>0</v>
      </c>
      <c r="V12" s="217">
        <f t="shared" si="0"/>
        <v>57</v>
      </c>
      <c r="W12" s="218">
        <f t="shared" si="0"/>
        <v>79</v>
      </c>
      <c r="X12" s="217">
        <f t="shared" si="1"/>
        <v>45</v>
      </c>
      <c r="Y12" s="238">
        <f t="shared" si="1"/>
        <v>75</v>
      </c>
    </row>
    <row r="13" spans="1:25" ht="12" customHeight="1" x14ac:dyDescent="0.2">
      <c r="A13" s="92">
        <v>8</v>
      </c>
      <c r="B13" s="190">
        <v>10</v>
      </c>
      <c r="C13" s="190">
        <v>19</v>
      </c>
      <c r="D13" s="190">
        <v>3</v>
      </c>
      <c r="E13" s="190">
        <v>1</v>
      </c>
      <c r="F13" s="190">
        <v>20</v>
      </c>
      <c r="G13" s="190">
        <v>17</v>
      </c>
      <c r="H13" s="190">
        <v>4</v>
      </c>
      <c r="I13" s="190">
        <v>1</v>
      </c>
      <c r="J13" s="190">
        <v>3</v>
      </c>
      <c r="K13" s="190">
        <v>0</v>
      </c>
      <c r="L13" s="303">
        <v>5</v>
      </c>
      <c r="M13" s="190">
        <v>12</v>
      </c>
      <c r="N13" s="190">
        <v>0</v>
      </c>
      <c r="O13" s="190">
        <v>0</v>
      </c>
      <c r="P13" s="279">
        <v>9</v>
      </c>
      <c r="Q13" s="190">
        <v>1</v>
      </c>
      <c r="R13" s="204">
        <v>7</v>
      </c>
      <c r="S13" s="204">
        <v>7</v>
      </c>
      <c r="T13" s="190">
        <v>0</v>
      </c>
      <c r="U13" s="218">
        <v>0</v>
      </c>
      <c r="V13" s="217">
        <f t="shared" si="0"/>
        <v>61</v>
      </c>
      <c r="W13" s="218">
        <f t="shared" si="0"/>
        <v>58</v>
      </c>
      <c r="X13" s="217">
        <f t="shared" si="1"/>
        <v>42</v>
      </c>
      <c r="Y13" s="238">
        <f t="shared" si="1"/>
        <v>55</v>
      </c>
    </row>
    <row r="14" spans="1:25" ht="12" customHeight="1" x14ac:dyDescent="0.2">
      <c r="A14" s="93">
        <v>9</v>
      </c>
      <c r="B14" s="205">
        <v>17</v>
      </c>
      <c r="C14" s="205">
        <v>48</v>
      </c>
      <c r="D14" s="205">
        <v>3</v>
      </c>
      <c r="E14" s="205">
        <v>2</v>
      </c>
      <c r="F14" s="205">
        <v>22</v>
      </c>
      <c r="G14" s="205">
        <v>45</v>
      </c>
      <c r="H14" s="205">
        <v>6</v>
      </c>
      <c r="I14" s="205">
        <v>6</v>
      </c>
      <c r="J14" s="205">
        <v>5</v>
      </c>
      <c r="K14" s="205">
        <v>2</v>
      </c>
      <c r="L14" s="304">
        <v>7</v>
      </c>
      <c r="M14" s="205">
        <v>31</v>
      </c>
      <c r="N14" s="205">
        <v>0</v>
      </c>
      <c r="O14" s="205">
        <v>1</v>
      </c>
      <c r="P14" s="280">
        <v>3</v>
      </c>
      <c r="Q14" s="205">
        <v>2</v>
      </c>
      <c r="R14" s="184">
        <v>3</v>
      </c>
      <c r="S14" s="184">
        <v>12</v>
      </c>
      <c r="T14" s="205">
        <v>0</v>
      </c>
      <c r="U14" s="222">
        <v>0</v>
      </c>
      <c r="V14" s="221">
        <f t="shared" si="0"/>
        <v>66</v>
      </c>
      <c r="W14" s="222">
        <f t="shared" si="0"/>
        <v>149</v>
      </c>
      <c r="X14" s="221">
        <f>SUM(B14,F14,L14,R14)</f>
        <v>49</v>
      </c>
      <c r="Y14" s="239">
        <f t="shared" si="1"/>
        <v>136</v>
      </c>
    </row>
    <row r="15" spans="1:25" ht="12" customHeight="1" x14ac:dyDescent="0.2">
      <c r="A15" s="94">
        <v>10</v>
      </c>
      <c r="B15" s="215">
        <v>15</v>
      </c>
      <c r="C15" s="215">
        <v>53</v>
      </c>
      <c r="D15" s="190">
        <v>0</v>
      </c>
      <c r="E15" s="190">
        <v>0</v>
      </c>
      <c r="F15" s="190">
        <v>24</v>
      </c>
      <c r="G15" s="190">
        <v>48</v>
      </c>
      <c r="H15" s="190">
        <v>1</v>
      </c>
      <c r="I15" s="190">
        <v>0</v>
      </c>
      <c r="J15" s="190">
        <v>5</v>
      </c>
      <c r="K15" s="190">
        <v>0</v>
      </c>
      <c r="L15" s="303">
        <v>9</v>
      </c>
      <c r="M15" s="190">
        <v>45</v>
      </c>
      <c r="N15" s="190">
        <v>0</v>
      </c>
      <c r="O15" s="190">
        <v>0</v>
      </c>
      <c r="P15" s="279">
        <v>5</v>
      </c>
      <c r="Q15" s="190">
        <v>2</v>
      </c>
      <c r="R15" s="206">
        <v>3</v>
      </c>
      <c r="S15" s="204">
        <v>16</v>
      </c>
      <c r="T15" s="190">
        <v>0</v>
      </c>
      <c r="U15" s="218">
        <v>0</v>
      </c>
      <c r="V15" s="226">
        <f t="shared" si="0"/>
        <v>62</v>
      </c>
      <c r="W15" s="227">
        <f t="shared" si="0"/>
        <v>164</v>
      </c>
      <c r="X15" s="226">
        <f t="shared" si="1"/>
        <v>51</v>
      </c>
      <c r="Y15" s="236">
        <f t="shared" si="1"/>
        <v>162</v>
      </c>
    </row>
    <row r="16" spans="1:25" ht="12" customHeight="1" x14ac:dyDescent="0.2">
      <c r="A16" s="92">
        <v>11</v>
      </c>
      <c r="B16" s="190">
        <v>8</v>
      </c>
      <c r="C16" s="190">
        <v>24</v>
      </c>
      <c r="D16" s="190">
        <v>0</v>
      </c>
      <c r="E16" s="190">
        <v>0</v>
      </c>
      <c r="F16" s="190">
        <v>23</v>
      </c>
      <c r="G16" s="190">
        <v>23</v>
      </c>
      <c r="H16" s="190">
        <v>0</v>
      </c>
      <c r="I16" s="190">
        <v>1</v>
      </c>
      <c r="J16" s="190">
        <v>3</v>
      </c>
      <c r="K16" s="190">
        <v>2</v>
      </c>
      <c r="L16" s="303">
        <v>6</v>
      </c>
      <c r="M16" s="190">
        <v>20</v>
      </c>
      <c r="N16" s="190">
        <v>0</v>
      </c>
      <c r="O16" s="190">
        <v>1</v>
      </c>
      <c r="P16" s="279">
        <v>5</v>
      </c>
      <c r="Q16" s="190">
        <v>2</v>
      </c>
      <c r="R16" s="190">
        <v>0</v>
      </c>
      <c r="S16" s="237">
        <v>5</v>
      </c>
      <c r="T16" s="190">
        <v>0</v>
      </c>
      <c r="U16" s="218">
        <v>0</v>
      </c>
      <c r="V16" s="217">
        <f t="shared" si="0"/>
        <v>45</v>
      </c>
      <c r="W16" s="218">
        <f t="shared" si="0"/>
        <v>78</v>
      </c>
      <c r="X16" s="217">
        <f t="shared" si="1"/>
        <v>37</v>
      </c>
      <c r="Y16" s="238">
        <f t="shared" si="1"/>
        <v>72</v>
      </c>
    </row>
    <row r="17" spans="1:25" ht="12" customHeight="1" x14ac:dyDescent="0.2">
      <c r="A17" s="93">
        <v>12</v>
      </c>
      <c r="B17" s="205">
        <v>9</v>
      </c>
      <c r="C17" s="205">
        <v>20</v>
      </c>
      <c r="D17" s="205">
        <v>0</v>
      </c>
      <c r="E17" s="205">
        <v>0</v>
      </c>
      <c r="F17" s="205">
        <v>20</v>
      </c>
      <c r="G17" s="205">
        <v>16</v>
      </c>
      <c r="H17" s="205">
        <v>1</v>
      </c>
      <c r="I17" s="205">
        <v>1</v>
      </c>
      <c r="J17" s="205">
        <v>3</v>
      </c>
      <c r="K17" s="205">
        <v>0</v>
      </c>
      <c r="L17" s="304">
        <v>3</v>
      </c>
      <c r="M17" s="205">
        <v>10</v>
      </c>
      <c r="N17" s="205">
        <v>0</v>
      </c>
      <c r="O17" s="205">
        <v>0</v>
      </c>
      <c r="P17" s="280">
        <v>4</v>
      </c>
      <c r="Q17" s="205">
        <v>1</v>
      </c>
      <c r="R17" s="205">
        <v>0</v>
      </c>
      <c r="S17" s="240">
        <v>4</v>
      </c>
      <c r="T17" s="205">
        <v>0</v>
      </c>
      <c r="U17" s="222">
        <v>0</v>
      </c>
      <c r="V17" s="221">
        <f t="shared" si="0"/>
        <v>40</v>
      </c>
      <c r="W17" s="222">
        <f t="shared" si="0"/>
        <v>52</v>
      </c>
      <c r="X17" s="221">
        <f t="shared" si="1"/>
        <v>32</v>
      </c>
      <c r="Y17" s="239">
        <f t="shared" si="1"/>
        <v>50</v>
      </c>
    </row>
    <row r="18" spans="1:25" ht="12" customHeight="1" x14ac:dyDescent="0.2">
      <c r="A18" s="94">
        <v>13</v>
      </c>
      <c r="B18" s="215">
        <v>10</v>
      </c>
      <c r="C18" s="215">
        <v>9</v>
      </c>
      <c r="D18" s="190">
        <v>0</v>
      </c>
      <c r="E18" s="190">
        <v>0</v>
      </c>
      <c r="F18" s="190">
        <v>23</v>
      </c>
      <c r="G18" s="190">
        <v>9</v>
      </c>
      <c r="H18" s="190">
        <v>0</v>
      </c>
      <c r="I18" s="190">
        <v>0</v>
      </c>
      <c r="J18" s="190">
        <v>4</v>
      </c>
      <c r="K18" s="190">
        <v>0</v>
      </c>
      <c r="L18" s="303">
        <v>11</v>
      </c>
      <c r="M18" s="190">
        <v>7</v>
      </c>
      <c r="N18" s="190">
        <v>0</v>
      </c>
      <c r="O18" s="190">
        <v>0</v>
      </c>
      <c r="P18" s="279">
        <v>3</v>
      </c>
      <c r="Q18" s="190">
        <v>1</v>
      </c>
      <c r="R18" s="204">
        <v>2</v>
      </c>
      <c r="S18" s="190">
        <v>0</v>
      </c>
      <c r="T18" s="190">
        <v>0</v>
      </c>
      <c r="U18" s="218">
        <v>0</v>
      </c>
      <c r="V18" s="226">
        <f t="shared" si="0"/>
        <v>53</v>
      </c>
      <c r="W18" s="227">
        <f t="shared" si="0"/>
        <v>26</v>
      </c>
      <c r="X18" s="226">
        <f t="shared" si="1"/>
        <v>46</v>
      </c>
      <c r="Y18" s="236">
        <f t="shared" si="1"/>
        <v>25</v>
      </c>
    </row>
    <row r="19" spans="1:25" ht="12" customHeight="1" x14ac:dyDescent="0.2">
      <c r="A19" s="92">
        <v>14</v>
      </c>
      <c r="B19" s="190">
        <v>9</v>
      </c>
      <c r="C19" s="190">
        <v>15</v>
      </c>
      <c r="D19" s="190">
        <v>0</v>
      </c>
      <c r="E19" s="190">
        <v>0</v>
      </c>
      <c r="F19" s="190">
        <v>22</v>
      </c>
      <c r="G19" s="190">
        <v>13</v>
      </c>
      <c r="H19" s="190">
        <v>1</v>
      </c>
      <c r="I19" s="190">
        <v>5</v>
      </c>
      <c r="J19" s="190">
        <v>3</v>
      </c>
      <c r="K19" s="190">
        <v>0</v>
      </c>
      <c r="L19" s="303">
        <v>5</v>
      </c>
      <c r="M19" s="190">
        <v>8</v>
      </c>
      <c r="N19" s="190">
        <v>0</v>
      </c>
      <c r="O19" s="190">
        <v>0</v>
      </c>
      <c r="P19" s="279">
        <v>7</v>
      </c>
      <c r="Q19" s="190">
        <v>2</v>
      </c>
      <c r="R19" s="190">
        <v>0</v>
      </c>
      <c r="S19" s="190">
        <v>0</v>
      </c>
      <c r="T19" s="190">
        <v>0</v>
      </c>
      <c r="U19" s="218">
        <v>0</v>
      </c>
      <c r="V19" s="217">
        <f t="shared" si="0"/>
        <v>47</v>
      </c>
      <c r="W19" s="218">
        <f t="shared" si="0"/>
        <v>43</v>
      </c>
      <c r="X19" s="217">
        <f t="shared" si="1"/>
        <v>36</v>
      </c>
      <c r="Y19" s="238">
        <f t="shared" si="1"/>
        <v>36</v>
      </c>
    </row>
    <row r="20" spans="1:25" ht="12" customHeight="1" x14ac:dyDescent="0.2">
      <c r="A20" s="93">
        <v>15</v>
      </c>
      <c r="B20" s="205">
        <v>8</v>
      </c>
      <c r="C20" s="205">
        <v>21</v>
      </c>
      <c r="D20" s="205">
        <v>2</v>
      </c>
      <c r="E20" s="205">
        <v>0</v>
      </c>
      <c r="F20" s="205">
        <v>21</v>
      </c>
      <c r="G20" s="205">
        <v>20</v>
      </c>
      <c r="H20" s="205">
        <v>2</v>
      </c>
      <c r="I20" s="205">
        <v>3</v>
      </c>
      <c r="J20" s="205">
        <v>2</v>
      </c>
      <c r="K20" s="205">
        <v>0</v>
      </c>
      <c r="L20" s="304">
        <v>8</v>
      </c>
      <c r="M20" s="205">
        <v>16</v>
      </c>
      <c r="N20" s="205">
        <v>0</v>
      </c>
      <c r="O20" s="205">
        <v>1</v>
      </c>
      <c r="P20" s="280">
        <v>3</v>
      </c>
      <c r="Q20" s="205">
        <v>1</v>
      </c>
      <c r="R20" s="205">
        <v>2</v>
      </c>
      <c r="S20" s="240">
        <v>5</v>
      </c>
      <c r="T20" s="205">
        <v>0</v>
      </c>
      <c r="U20" s="222">
        <v>0</v>
      </c>
      <c r="V20" s="221">
        <f t="shared" si="0"/>
        <v>48</v>
      </c>
      <c r="W20" s="222">
        <f t="shared" si="0"/>
        <v>67</v>
      </c>
      <c r="X20" s="221">
        <f t="shared" si="1"/>
        <v>39</v>
      </c>
      <c r="Y20" s="239">
        <f t="shared" si="1"/>
        <v>62</v>
      </c>
    </row>
    <row r="21" spans="1:25" ht="12" customHeight="1" x14ac:dyDescent="0.2">
      <c r="A21" s="94">
        <v>16</v>
      </c>
      <c r="B21" s="215">
        <v>9</v>
      </c>
      <c r="C21" s="215">
        <v>15</v>
      </c>
      <c r="D21" s="215">
        <v>1</v>
      </c>
      <c r="E21" s="190">
        <v>0</v>
      </c>
      <c r="F21" s="190">
        <v>21</v>
      </c>
      <c r="G21" s="190">
        <v>12</v>
      </c>
      <c r="H21" s="190">
        <v>2</v>
      </c>
      <c r="I21" s="215">
        <v>2</v>
      </c>
      <c r="J21" s="303">
        <v>2</v>
      </c>
      <c r="K21" s="190">
        <v>0</v>
      </c>
      <c r="L21" s="303">
        <v>2</v>
      </c>
      <c r="M21" s="190">
        <v>10</v>
      </c>
      <c r="N21" s="190">
        <v>0</v>
      </c>
      <c r="O21" s="190">
        <v>0</v>
      </c>
      <c r="P21" s="279">
        <v>3</v>
      </c>
      <c r="Q21" s="190">
        <v>0</v>
      </c>
      <c r="R21" s="190">
        <v>0</v>
      </c>
      <c r="S21" s="237">
        <v>2</v>
      </c>
      <c r="T21" s="190">
        <v>0</v>
      </c>
      <c r="U21" s="218">
        <v>0</v>
      </c>
      <c r="V21" s="226">
        <f>SUM(B21,D21,F21,H21,J21,L21,N21,P21,R21)</f>
        <v>40</v>
      </c>
      <c r="W21" s="227">
        <f t="shared" si="0"/>
        <v>41</v>
      </c>
      <c r="X21" s="226">
        <f t="shared" si="1"/>
        <v>32</v>
      </c>
      <c r="Y21" s="236">
        <f t="shared" si="1"/>
        <v>39</v>
      </c>
    </row>
    <row r="22" spans="1:25" ht="12" customHeight="1" x14ac:dyDescent="0.2">
      <c r="A22" s="92">
        <v>17</v>
      </c>
      <c r="B22" s="190">
        <v>10</v>
      </c>
      <c r="C22" s="190">
        <v>22</v>
      </c>
      <c r="D22" s="190">
        <v>1</v>
      </c>
      <c r="E22" s="190">
        <v>0</v>
      </c>
      <c r="F22" s="190">
        <v>23</v>
      </c>
      <c r="G22" s="190">
        <v>21</v>
      </c>
      <c r="H22" s="190">
        <v>3</v>
      </c>
      <c r="I22" s="190">
        <v>0</v>
      </c>
      <c r="J22" s="303">
        <v>4</v>
      </c>
      <c r="K22" s="190">
        <v>1</v>
      </c>
      <c r="L22" s="303">
        <v>7</v>
      </c>
      <c r="M22" s="190">
        <v>16</v>
      </c>
      <c r="N22" s="190">
        <v>0</v>
      </c>
      <c r="O22" s="190">
        <v>0</v>
      </c>
      <c r="P22" s="279">
        <v>4</v>
      </c>
      <c r="Q22" s="190">
        <v>0</v>
      </c>
      <c r="R22" s="204">
        <v>1</v>
      </c>
      <c r="S22" s="204">
        <v>4</v>
      </c>
      <c r="T22" s="190">
        <v>0</v>
      </c>
      <c r="U22" s="218">
        <v>0</v>
      </c>
      <c r="V22" s="217">
        <f t="shared" si="0"/>
        <v>53</v>
      </c>
      <c r="W22" s="218">
        <f t="shared" si="0"/>
        <v>64</v>
      </c>
      <c r="X22" s="217">
        <f t="shared" si="1"/>
        <v>41</v>
      </c>
      <c r="Y22" s="238">
        <f t="shared" si="1"/>
        <v>63</v>
      </c>
    </row>
    <row r="23" spans="1:25" ht="12" customHeight="1" x14ac:dyDescent="0.2">
      <c r="A23" s="93">
        <v>18</v>
      </c>
      <c r="B23" s="205">
        <v>11</v>
      </c>
      <c r="C23" s="205">
        <v>19</v>
      </c>
      <c r="D23" s="205">
        <v>3</v>
      </c>
      <c r="E23" s="205">
        <v>0</v>
      </c>
      <c r="F23" s="205">
        <v>20</v>
      </c>
      <c r="G23" s="205">
        <v>19</v>
      </c>
      <c r="H23" s="205">
        <v>4</v>
      </c>
      <c r="I23" s="205">
        <v>0</v>
      </c>
      <c r="J23" s="304">
        <v>4</v>
      </c>
      <c r="K23" s="205">
        <v>0</v>
      </c>
      <c r="L23" s="304">
        <v>8</v>
      </c>
      <c r="M23" s="205">
        <v>14</v>
      </c>
      <c r="N23" s="205">
        <v>0</v>
      </c>
      <c r="O23" s="205">
        <v>0</v>
      </c>
      <c r="P23" s="280">
        <v>3</v>
      </c>
      <c r="Q23" s="205">
        <v>2</v>
      </c>
      <c r="R23" s="184">
        <v>3</v>
      </c>
      <c r="S23" s="184">
        <v>3</v>
      </c>
      <c r="T23" s="205">
        <v>0</v>
      </c>
      <c r="U23" s="222">
        <v>0</v>
      </c>
      <c r="V23" s="221">
        <f t="shared" si="0"/>
        <v>56</v>
      </c>
      <c r="W23" s="222">
        <f t="shared" si="0"/>
        <v>57</v>
      </c>
      <c r="X23" s="221">
        <f t="shared" si="1"/>
        <v>42</v>
      </c>
      <c r="Y23" s="239">
        <f t="shared" si="1"/>
        <v>55</v>
      </c>
    </row>
    <row r="24" spans="1:25" ht="12" customHeight="1" x14ac:dyDescent="0.2">
      <c r="A24" s="94">
        <v>19</v>
      </c>
      <c r="B24" s="215">
        <v>17</v>
      </c>
      <c r="C24" s="215">
        <v>10</v>
      </c>
      <c r="D24" s="215">
        <v>2</v>
      </c>
      <c r="E24" s="190">
        <v>0</v>
      </c>
      <c r="F24" s="190">
        <v>24</v>
      </c>
      <c r="G24" s="190">
        <v>10</v>
      </c>
      <c r="H24" s="190">
        <v>2</v>
      </c>
      <c r="I24" s="190">
        <v>0</v>
      </c>
      <c r="J24" s="303">
        <v>3</v>
      </c>
      <c r="K24" s="190">
        <v>1</v>
      </c>
      <c r="L24" s="303">
        <v>6</v>
      </c>
      <c r="M24" s="190">
        <v>9</v>
      </c>
      <c r="N24" s="190">
        <v>0</v>
      </c>
      <c r="O24" s="190">
        <v>0</v>
      </c>
      <c r="P24" s="279">
        <v>5</v>
      </c>
      <c r="Q24" s="190">
        <v>3</v>
      </c>
      <c r="R24" s="190">
        <v>0</v>
      </c>
      <c r="S24" s="204">
        <v>2</v>
      </c>
      <c r="T24" s="190">
        <v>0</v>
      </c>
      <c r="U24" s="218">
        <v>0</v>
      </c>
      <c r="V24" s="226">
        <f t="shared" si="0"/>
        <v>59</v>
      </c>
      <c r="W24" s="227">
        <f t="shared" si="0"/>
        <v>35</v>
      </c>
      <c r="X24" s="226">
        <f t="shared" si="1"/>
        <v>47</v>
      </c>
      <c r="Y24" s="236">
        <f t="shared" si="1"/>
        <v>31</v>
      </c>
    </row>
    <row r="25" spans="1:25" ht="12" customHeight="1" x14ac:dyDescent="0.2">
      <c r="A25" s="92">
        <v>20</v>
      </c>
      <c r="B25" s="190">
        <v>16</v>
      </c>
      <c r="C25" s="190">
        <v>16</v>
      </c>
      <c r="D25" s="190">
        <v>0</v>
      </c>
      <c r="E25" s="190">
        <v>0</v>
      </c>
      <c r="F25" s="190">
        <v>24</v>
      </c>
      <c r="G25" s="190">
        <v>16</v>
      </c>
      <c r="H25" s="190">
        <v>1</v>
      </c>
      <c r="I25" s="190">
        <v>0</v>
      </c>
      <c r="J25" s="190">
        <v>4</v>
      </c>
      <c r="K25" s="190">
        <v>0</v>
      </c>
      <c r="L25" s="190">
        <v>3</v>
      </c>
      <c r="M25" s="190">
        <v>10</v>
      </c>
      <c r="N25" s="190">
        <v>0</v>
      </c>
      <c r="O25" s="190">
        <v>0</v>
      </c>
      <c r="P25" s="279">
        <v>5</v>
      </c>
      <c r="Q25" s="190">
        <v>1</v>
      </c>
      <c r="R25" s="204">
        <v>2</v>
      </c>
      <c r="S25" s="204">
        <v>4</v>
      </c>
      <c r="T25" s="190">
        <v>0</v>
      </c>
      <c r="U25" s="218">
        <v>0</v>
      </c>
      <c r="V25" s="217">
        <f t="shared" si="0"/>
        <v>55</v>
      </c>
      <c r="W25" s="218">
        <f t="shared" si="0"/>
        <v>47</v>
      </c>
      <c r="X25" s="217">
        <f t="shared" si="1"/>
        <v>45</v>
      </c>
      <c r="Y25" s="238">
        <f t="shared" si="1"/>
        <v>46</v>
      </c>
    </row>
    <row r="26" spans="1:25" ht="12" customHeight="1" x14ac:dyDescent="0.2">
      <c r="A26" s="93">
        <v>21</v>
      </c>
      <c r="B26" s="205">
        <v>19</v>
      </c>
      <c r="C26" s="205">
        <v>8</v>
      </c>
      <c r="D26" s="205">
        <v>0</v>
      </c>
      <c r="E26" s="205">
        <v>0</v>
      </c>
      <c r="F26" s="205">
        <v>18</v>
      </c>
      <c r="G26" s="205">
        <v>7</v>
      </c>
      <c r="H26" s="205">
        <v>1</v>
      </c>
      <c r="I26" s="205">
        <v>0</v>
      </c>
      <c r="J26" s="205">
        <v>4</v>
      </c>
      <c r="K26" s="205">
        <v>0</v>
      </c>
      <c r="L26" s="205">
        <v>7</v>
      </c>
      <c r="M26" s="205">
        <v>7</v>
      </c>
      <c r="N26" s="205">
        <v>0</v>
      </c>
      <c r="O26" s="205">
        <v>0</v>
      </c>
      <c r="P26" s="280">
        <v>7</v>
      </c>
      <c r="Q26" s="205">
        <v>1</v>
      </c>
      <c r="R26" s="190">
        <v>1</v>
      </c>
      <c r="S26" s="184">
        <v>1</v>
      </c>
      <c r="T26" s="190">
        <v>0</v>
      </c>
      <c r="U26" s="218">
        <v>0</v>
      </c>
      <c r="V26" s="221">
        <f t="shared" si="0"/>
        <v>57</v>
      </c>
      <c r="W26" s="222">
        <f t="shared" si="0"/>
        <v>24</v>
      </c>
      <c r="X26" s="221">
        <f t="shared" si="1"/>
        <v>45</v>
      </c>
      <c r="Y26" s="239">
        <f t="shared" si="1"/>
        <v>23</v>
      </c>
    </row>
    <row r="27" spans="1:25" ht="12" customHeight="1" thickBot="1" x14ac:dyDescent="0.25">
      <c r="A27" s="95" t="s">
        <v>17</v>
      </c>
      <c r="B27" s="191">
        <f t="shared" ref="B27:S27" si="2">SUM(B6:B26)</f>
        <v>269</v>
      </c>
      <c r="C27" s="191">
        <f t="shared" si="2"/>
        <v>471</v>
      </c>
      <c r="D27" s="191">
        <f t="shared" si="2"/>
        <v>18</v>
      </c>
      <c r="E27" s="191">
        <f t="shared" si="2"/>
        <v>6</v>
      </c>
      <c r="F27" s="191">
        <f t="shared" si="2"/>
        <v>465</v>
      </c>
      <c r="G27" s="191">
        <f t="shared" si="2"/>
        <v>424</v>
      </c>
      <c r="H27" s="191">
        <f t="shared" si="2"/>
        <v>37</v>
      </c>
      <c r="I27" s="191">
        <f t="shared" si="2"/>
        <v>33</v>
      </c>
      <c r="J27" s="191">
        <f t="shared" si="2"/>
        <v>83</v>
      </c>
      <c r="K27" s="191">
        <f t="shared" si="2"/>
        <v>7</v>
      </c>
      <c r="L27" s="191">
        <f t="shared" si="2"/>
        <v>152</v>
      </c>
      <c r="M27" s="191">
        <f t="shared" si="2"/>
        <v>339</v>
      </c>
      <c r="N27" s="191">
        <f t="shared" si="2"/>
        <v>0</v>
      </c>
      <c r="O27" s="191">
        <f t="shared" si="2"/>
        <v>6</v>
      </c>
      <c r="P27" s="191">
        <f>SUM(P6:P26)</f>
        <v>151</v>
      </c>
      <c r="Q27" s="191">
        <f t="shared" si="2"/>
        <v>34</v>
      </c>
      <c r="R27" s="191">
        <f t="shared" si="2"/>
        <v>66</v>
      </c>
      <c r="S27" s="191">
        <f t="shared" si="2"/>
        <v>175</v>
      </c>
      <c r="T27" s="191">
        <f>SUM(T6:T26)</f>
        <v>0</v>
      </c>
      <c r="U27" s="192">
        <f>SUM(U6:U26)</f>
        <v>0</v>
      </c>
      <c r="V27" s="195">
        <f t="shared" si="0"/>
        <v>1241</v>
      </c>
      <c r="W27" s="192">
        <f t="shared" si="0"/>
        <v>1495</v>
      </c>
      <c r="X27" s="195">
        <f t="shared" si="1"/>
        <v>952</v>
      </c>
      <c r="Y27" s="193">
        <f t="shared" si="1"/>
        <v>1409</v>
      </c>
    </row>
    <row r="28" spans="1:25" ht="12" customHeight="1" x14ac:dyDescent="0.2">
      <c r="A28" s="97" t="s">
        <v>18</v>
      </c>
      <c r="B28" s="194">
        <v>3</v>
      </c>
      <c r="C28" s="190">
        <v>0</v>
      </c>
      <c r="D28" s="194">
        <v>1</v>
      </c>
      <c r="E28" s="190">
        <v>0</v>
      </c>
      <c r="F28" s="194">
        <v>3</v>
      </c>
      <c r="G28" s="190">
        <v>0</v>
      </c>
      <c r="H28" s="190">
        <v>1</v>
      </c>
      <c r="I28" s="190">
        <v>0</v>
      </c>
      <c r="J28" s="190">
        <v>0</v>
      </c>
      <c r="K28" s="190">
        <v>0</v>
      </c>
      <c r="L28" s="194">
        <v>7</v>
      </c>
      <c r="M28" s="190">
        <v>0</v>
      </c>
      <c r="N28" s="190">
        <v>0</v>
      </c>
      <c r="O28" s="190">
        <v>0</v>
      </c>
      <c r="P28" s="194">
        <v>3</v>
      </c>
      <c r="Q28" s="190">
        <v>0</v>
      </c>
      <c r="R28" s="184">
        <v>12</v>
      </c>
      <c r="S28" s="190">
        <v>0</v>
      </c>
      <c r="T28" s="184">
        <v>0</v>
      </c>
      <c r="U28" s="196">
        <v>0</v>
      </c>
      <c r="V28" s="189">
        <f t="shared" si="0"/>
        <v>30</v>
      </c>
      <c r="W28" s="187">
        <f t="shared" si="0"/>
        <v>0</v>
      </c>
      <c r="X28" s="189">
        <f t="shared" si="1"/>
        <v>25</v>
      </c>
      <c r="Y28" s="188">
        <f t="shared" si="1"/>
        <v>0</v>
      </c>
    </row>
    <row r="29" spans="1:25" ht="12" customHeight="1" thickBot="1" x14ac:dyDescent="0.25">
      <c r="A29" s="95" t="s">
        <v>19</v>
      </c>
      <c r="B29" s="191">
        <f t="shared" ref="B29:S29" si="3">SUM(B27:B28)</f>
        <v>272</v>
      </c>
      <c r="C29" s="191">
        <f t="shared" si="3"/>
        <v>471</v>
      </c>
      <c r="D29" s="191">
        <f t="shared" si="3"/>
        <v>19</v>
      </c>
      <c r="E29" s="191">
        <f t="shared" si="3"/>
        <v>6</v>
      </c>
      <c r="F29" s="191">
        <f t="shared" si="3"/>
        <v>468</v>
      </c>
      <c r="G29" s="191">
        <f t="shared" si="3"/>
        <v>424</v>
      </c>
      <c r="H29" s="191">
        <f t="shared" si="3"/>
        <v>38</v>
      </c>
      <c r="I29" s="191">
        <f t="shared" si="3"/>
        <v>33</v>
      </c>
      <c r="J29" s="191">
        <f t="shared" si="3"/>
        <v>83</v>
      </c>
      <c r="K29" s="191">
        <f t="shared" si="3"/>
        <v>7</v>
      </c>
      <c r="L29" s="191">
        <f t="shared" si="3"/>
        <v>159</v>
      </c>
      <c r="M29" s="191">
        <f t="shared" si="3"/>
        <v>339</v>
      </c>
      <c r="N29" s="191">
        <f t="shared" si="3"/>
        <v>0</v>
      </c>
      <c r="O29" s="191">
        <f t="shared" si="3"/>
        <v>6</v>
      </c>
      <c r="P29" s="191">
        <f t="shared" si="3"/>
        <v>154</v>
      </c>
      <c r="Q29" s="191">
        <f t="shared" si="3"/>
        <v>34</v>
      </c>
      <c r="R29" s="191">
        <f t="shared" si="3"/>
        <v>78</v>
      </c>
      <c r="S29" s="191">
        <f t="shared" si="3"/>
        <v>175</v>
      </c>
      <c r="T29" s="191">
        <f>SUM(T27:T28)</f>
        <v>0</v>
      </c>
      <c r="U29" s="192">
        <f>SUM(U27:U28)</f>
        <v>0</v>
      </c>
      <c r="V29" s="195">
        <f t="shared" si="0"/>
        <v>1271</v>
      </c>
      <c r="W29" s="192">
        <f t="shared" si="0"/>
        <v>1495</v>
      </c>
      <c r="X29" s="195">
        <f t="shared" si="1"/>
        <v>977</v>
      </c>
      <c r="Y29" s="193">
        <f t="shared" si="1"/>
        <v>1409</v>
      </c>
    </row>
    <row r="30" spans="1:25" ht="12" customHeight="1" x14ac:dyDescent="0.2">
      <c r="A30" s="54" t="s">
        <v>249</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row>
    <row r="31" spans="1:25" ht="12" customHeight="1" x14ac:dyDescent="0.2">
      <c r="A31" s="77" t="s">
        <v>349</v>
      </c>
      <c r="B31" s="2"/>
      <c r="C31" s="2"/>
      <c r="D31" s="234"/>
      <c r="E31" s="2"/>
      <c r="F31" s="2"/>
      <c r="G31" s="2"/>
      <c r="H31" s="2"/>
      <c r="I31" s="2"/>
      <c r="J31" s="2"/>
      <c r="K31" s="2"/>
      <c r="L31" s="2"/>
      <c r="M31" s="2"/>
      <c r="N31" s="2"/>
      <c r="O31" s="232"/>
      <c r="P31" s="232"/>
      <c r="Q31" s="232"/>
      <c r="R31" s="232"/>
      <c r="S31" s="2"/>
      <c r="T31" s="2"/>
      <c r="U31" s="2"/>
      <c r="V31" s="2"/>
      <c r="W31" s="2"/>
      <c r="X31" s="2"/>
      <c r="Y31" s="2"/>
    </row>
    <row r="32" spans="1:25" ht="12" customHeight="1" x14ac:dyDescent="0.2">
      <c r="B32" s="305"/>
      <c r="C32" s="306"/>
      <c r="D32" s="305"/>
      <c r="E32" s="306"/>
      <c r="F32" s="2"/>
      <c r="G32" s="2"/>
      <c r="H32" s="2"/>
      <c r="I32" s="2"/>
      <c r="J32" s="2"/>
      <c r="K32" s="2"/>
      <c r="L32" s="2"/>
      <c r="M32" s="2"/>
      <c r="N32" s="2"/>
      <c r="O32" s="2"/>
      <c r="P32" s="2"/>
      <c r="Q32" s="2"/>
      <c r="R32" s="2"/>
      <c r="S32" s="2"/>
      <c r="T32" s="2"/>
      <c r="U32" s="2"/>
      <c r="V32" s="2"/>
      <c r="W32" s="2"/>
      <c r="X32" s="2"/>
      <c r="Y32" s="2"/>
    </row>
    <row r="33" spans="1:25" ht="16.5" customHeight="1" thickBot="1" x14ac:dyDescent="0.35">
      <c r="A33" s="53" t="s">
        <v>343</v>
      </c>
      <c r="B33" s="2"/>
      <c r="C33" s="2"/>
      <c r="D33" s="2"/>
      <c r="E33" s="2"/>
      <c r="F33" s="2"/>
      <c r="G33" s="2"/>
      <c r="H33" s="2"/>
      <c r="I33" s="2"/>
      <c r="J33" s="2"/>
      <c r="K33" s="2"/>
      <c r="L33" s="2"/>
      <c r="M33" s="2"/>
      <c r="N33" s="2"/>
      <c r="O33" s="2"/>
      <c r="P33" s="2"/>
      <c r="Q33" s="2"/>
      <c r="R33" s="2"/>
      <c r="S33" s="2"/>
      <c r="T33" s="2"/>
      <c r="U33" s="2"/>
      <c r="V33" s="2"/>
      <c r="W33" s="2"/>
      <c r="X33" s="2"/>
      <c r="Y33" s="2"/>
    </row>
    <row r="34" spans="1:25" ht="24.75" customHeight="1" x14ac:dyDescent="0.2">
      <c r="A34" s="442"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57"/>
      <c r="V34" s="446" t="s">
        <v>19</v>
      </c>
      <c r="W34" s="455"/>
      <c r="X34" s="446" t="s">
        <v>21</v>
      </c>
      <c r="Y34" s="447"/>
    </row>
    <row r="35" spans="1:25" ht="12" customHeight="1" thickBot="1" x14ac:dyDescent="0.25">
      <c r="A35" s="437"/>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3" t="s">
        <v>10</v>
      </c>
      <c r="V35" s="4" t="s">
        <v>9</v>
      </c>
      <c r="W35" s="167" t="s">
        <v>10</v>
      </c>
      <c r="X35" s="4" t="s">
        <v>9</v>
      </c>
      <c r="Y35" s="3" t="s">
        <v>10</v>
      </c>
    </row>
    <row r="36" spans="1:25" ht="12" customHeight="1" x14ac:dyDescent="0.2">
      <c r="A36" s="92">
        <v>1</v>
      </c>
      <c r="B36" s="190">
        <v>20</v>
      </c>
      <c r="C36" s="190">
        <v>27</v>
      </c>
      <c r="D36" s="190">
        <v>1</v>
      </c>
      <c r="E36" s="190">
        <v>0</v>
      </c>
      <c r="F36" s="190">
        <v>28</v>
      </c>
      <c r="G36" s="190">
        <v>24</v>
      </c>
      <c r="H36" s="190">
        <v>2</v>
      </c>
      <c r="I36" s="190">
        <v>1</v>
      </c>
      <c r="J36" s="190">
        <v>6</v>
      </c>
      <c r="K36" s="190">
        <v>0</v>
      </c>
      <c r="L36" s="190">
        <v>13</v>
      </c>
      <c r="M36" s="190">
        <v>21</v>
      </c>
      <c r="N36" s="190">
        <v>0</v>
      </c>
      <c r="O36" s="190">
        <v>1</v>
      </c>
      <c r="P36" s="190">
        <v>24</v>
      </c>
      <c r="Q36" s="190">
        <v>2</v>
      </c>
      <c r="R36" s="204">
        <v>15</v>
      </c>
      <c r="S36" s="204">
        <v>41</v>
      </c>
      <c r="T36" s="204">
        <v>0</v>
      </c>
      <c r="U36" s="216">
        <v>0</v>
      </c>
      <c r="V36" s="217">
        <f t="shared" ref="V36:W53" si="4">SUM(B36,D36,F36,H36,J36,L36,N36,P36,R36)</f>
        <v>109</v>
      </c>
      <c r="W36" s="218">
        <f t="shared" si="4"/>
        <v>117</v>
      </c>
      <c r="X36" s="217">
        <f t="shared" ref="X36:Y53" si="5">SUM(B36,F36,L36,R36)</f>
        <v>76</v>
      </c>
      <c r="Y36" s="238">
        <f t="shared" si="5"/>
        <v>113</v>
      </c>
    </row>
    <row r="37" spans="1:25" ht="12" customHeight="1" x14ac:dyDescent="0.2">
      <c r="A37" s="92">
        <v>2</v>
      </c>
      <c r="B37" s="190">
        <v>8</v>
      </c>
      <c r="C37" s="190">
        <v>32</v>
      </c>
      <c r="D37" s="190">
        <v>0</v>
      </c>
      <c r="E37" s="190">
        <v>0</v>
      </c>
      <c r="F37" s="190">
        <v>10</v>
      </c>
      <c r="G37" s="190">
        <v>25</v>
      </c>
      <c r="H37" s="190">
        <v>1</v>
      </c>
      <c r="I37" s="190">
        <v>1</v>
      </c>
      <c r="J37" s="190">
        <v>4</v>
      </c>
      <c r="K37" s="190">
        <v>0</v>
      </c>
      <c r="L37" s="190">
        <v>5</v>
      </c>
      <c r="M37" s="190">
        <v>19</v>
      </c>
      <c r="N37" s="190">
        <v>0</v>
      </c>
      <c r="O37" s="190">
        <v>0</v>
      </c>
      <c r="P37" s="190">
        <v>6</v>
      </c>
      <c r="Q37" s="190">
        <v>2</v>
      </c>
      <c r="R37" s="204">
        <v>4</v>
      </c>
      <c r="S37" s="204">
        <v>17</v>
      </c>
      <c r="T37" s="204">
        <v>0</v>
      </c>
      <c r="U37" s="216">
        <v>0</v>
      </c>
      <c r="V37" s="217">
        <f t="shared" si="4"/>
        <v>38</v>
      </c>
      <c r="W37" s="218">
        <f t="shared" si="4"/>
        <v>96</v>
      </c>
      <c r="X37" s="217">
        <f t="shared" si="5"/>
        <v>27</v>
      </c>
      <c r="Y37" s="238">
        <f t="shared" si="5"/>
        <v>93</v>
      </c>
    </row>
    <row r="38" spans="1:25" ht="12" customHeight="1" x14ac:dyDescent="0.2">
      <c r="A38" s="93">
        <v>3</v>
      </c>
      <c r="B38" s="205">
        <v>14</v>
      </c>
      <c r="C38" s="205">
        <v>26</v>
      </c>
      <c r="D38" s="205">
        <v>1</v>
      </c>
      <c r="E38" s="205">
        <v>1</v>
      </c>
      <c r="F38" s="205">
        <v>28</v>
      </c>
      <c r="G38" s="205">
        <v>23</v>
      </c>
      <c r="H38" s="205">
        <v>1</v>
      </c>
      <c r="I38" s="205">
        <v>3</v>
      </c>
      <c r="J38" s="205">
        <v>8</v>
      </c>
      <c r="K38" s="205">
        <v>0</v>
      </c>
      <c r="L38" s="205">
        <v>13</v>
      </c>
      <c r="M38" s="205">
        <v>23</v>
      </c>
      <c r="N38" s="205">
        <v>0</v>
      </c>
      <c r="O38" s="205">
        <v>1</v>
      </c>
      <c r="P38" s="205">
        <v>21</v>
      </c>
      <c r="Q38" s="205">
        <v>2</v>
      </c>
      <c r="R38" s="184">
        <v>11</v>
      </c>
      <c r="S38" s="184">
        <v>22</v>
      </c>
      <c r="T38" s="184">
        <v>0</v>
      </c>
      <c r="U38" s="196">
        <v>0</v>
      </c>
      <c r="V38" s="221">
        <f t="shared" si="4"/>
        <v>97</v>
      </c>
      <c r="W38" s="222">
        <f t="shared" si="4"/>
        <v>101</v>
      </c>
      <c r="X38" s="221">
        <f t="shared" si="5"/>
        <v>66</v>
      </c>
      <c r="Y38" s="239">
        <f t="shared" si="5"/>
        <v>94</v>
      </c>
    </row>
    <row r="39" spans="1:25" ht="12" customHeight="1" x14ac:dyDescent="0.2">
      <c r="A39" s="94">
        <v>4</v>
      </c>
      <c r="B39" s="215">
        <v>35</v>
      </c>
      <c r="C39" s="215">
        <v>29</v>
      </c>
      <c r="D39" s="215">
        <v>2</v>
      </c>
      <c r="E39" s="215">
        <v>1</v>
      </c>
      <c r="F39" s="215">
        <v>55</v>
      </c>
      <c r="G39" s="215">
        <v>27</v>
      </c>
      <c r="H39" s="215">
        <v>5</v>
      </c>
      <c r="I39" s="215">
        <v>1</v>
      </c>
      <c r="J39" s="215">
        <v>9</v>
      </c>
      <c r="K39" s="190">
        <v>1</v>
      </c>
      <c r="L39" s="215">
        <v>18</v>
      </c>
      <c r="M39" s="215">
        <v>21</v>
      </c>
      <c r="N39" s="190">
        <v>0</v>
      </c>
      <c r="O39" s="190">
        <v>0</v>
      </c>
      <c r="P39" s="215">
        <v>21</v>
      </c>
      <c r="Q39" s="215">
        <v>6</v>
      </c>
      <c r="R39" s="206">
        <v>5</v>
      </c>
      <c r="S39" s="206">
        <v>3</v>
      </c>
      <c r="T39" s="206">
        <v>0</v>
      </c>
      <c r="U39" s="225">
        <v>0</v>
      </c>
      <c r="V39" s="226">
        <f t="shared" si="4"/>
        <v>150</v>
      </c>
      <c r="W39" s="227">
        <f t="shared" si="4"/>
        <v>89</v>
      </c>
      <c r="X39" s="226">
        <f t="shared" si="5"/>
        <v>113</v>
      </c>
      <c r="Y39" s="236">
        <f t="shared" si="5"/>
        <v>80</v>
      </c>
    </row>
    <row r="40" spans="1:25" ht="12" customHeight="1" x14ac:dyDescent="0.2">
      <c r="A40" s="92">
        <v>5</v>
      </c>
      <c r="B40" s="190">
        <v>13</v>
      </c>
      <c r="C40" s="190">
        <v>25</v>
      </c>
      <c r="D40" s="190">
        <v>0</v>
      </c>
      <c r="E40" s="190">
        <v>0</v>
      </c>
      <c r="F40" s="190">
        <v>19</v>
      </c>
      <c r="G40" s="190">
        <v>22</v>
      </c>
      <c r="H40" s="190">
        <v>0</v>
      </c>
      <c r="I40" s="190">
        <v>5</v>
      </c>
      <c r="J40" s="190">
        <v>5</v>
      </c>
      <c r="K40" s="190">
        <v>0</v>
      </c>
      <c r="L40" s="190">
        <v>9</v>
      </c>
      <c r="M40" s="190">
        <v>18</v>
      </c>
      <c r="N40" s="190">
        <v>0</v>
      </c>
      <c r="O40" s="190">
        <v>1</v>
      </c>
      <c r="P40" s="190">
        <v>11</v>
      </c>
      <c r="Q40" s="190">
        <v>2</v>
      </c>
      <c r="R40" s="204">
        <v>3</v>
      </c>
      <c r="S40" s="204">
        <v>19</v>
      </c>
      <c r="T40" s="204">
        <v>0</v>
      </c>
      <c r="U40" s="216">
        <v>0</v>
      </c>
      <c r="V40" s="217">
        <f t="shared" si="4"/>
        <v>60</v>
      </c>
      <c r="W40" s="218">
        <f t="shared" si="4"/>
        <v>92</v>
      </c>
      <c r="X40" s="217">
        <f t="shared" si="5"/>
        <v>44</v>
      </c>
      <c r="Y40" s="238">
        <f t="shared" si="5"/>
        <v>84</v>
      </c>
    </row>
    <row r="41" spans="1:25" ht="12" customHeight="1" x14ac:dyDescent="0.2">
      <c r="A41" s="93">
        <v>6</v>
      </c>
      <c r="B41" s="205">
        <v>10</v>
      </c>
      <c r="C41" s="205">
        <v>28</v>
      </c>
      <c r="D41" s="205">
        <v>2</v>
      </c>
      <c r="E41" s="205">
        <v>1</v>
      </c>
      <c r="F41" s="205">
        <v>20</v>
      </c>
      <c r="G41" s="205">
        <v>25</v>
      </c>
      <c r="H41" s="205">
        <v>2</v>
      </c>
      <c r="I41" s="205">
        <v>3</v>
      </c>
      <c r="J41" s="205">
        <v>3</v>
      </c>
      <c r="K41" s="205">
        <v>0</v>
      </c>
      <c r="L41" s="205">
        <v>9</v>
      </c>
      <c r="M41" s="205">
        <v>21</v>
      </c>
      <c r="N41" s="205">
        <v>0</v>
      </c>
      <c r="O41" s="205">
        <v>0</v>
      </c>
      <c r="P41" s="205">
        <v>6</v>
      </c>
      <c r="Q41" s="205">
        <v>2</v>
      </c>
      <c r="R41" s="184">
        <v>6</v>
      </c>
      <c r="S41" s="184">
        <v>8</v>
      </c>
      <c r="T41" s="184">
        <v>0</v>
      </c>
      <c r="U41" s="196">
        <v>0</v>
      </c>
      <c r="V41" s="221">
        <f t="shared" si="4"/>
        <v>58</v>
      </c>
      <c r="W41" s="222">
        <f t="shared" si="4"/>
        <v>88</v>
      </c>
      <c r="X41" s="221">
        <f t="shared" si="5"/>
        <v>45</v>
      </c>
      <c r="Y41" s="239">
        <f t="shared" si="5"/>
        <v>82</v>
      </c>
    </row>
    <row r="42" spans="1:25" ht="12" customHeight="1" x14ac:dyDescent="0.2">
      <c r="A42" s="94">
        <v>7</v>
      </c>
      <c r="B42" s="215">
        <v>15</v>
      </c>
      <c r="C42" s="215">
        <v>36</v>
      </c>
      <c r="D42" s="190">
        <v>1</v>
      </c>
      <c r="E42" s="190">
        <v>0</v>
      </c>
      <c r="F42" s="215">
        <v>34</v>
      </c>
      <c r="G42" s="215">
        <v>33</v>
      </c>
      <c r="H42" s="215">
        <v>2</v>
      </c>
      <c r="I42" s="215">
        <v>1</v>
      </c>
      <c r="J42" s="215">
        <v>4</v>
      </c>
      <c r="K42" s="215">
        <v>2</v>
      </c>
      <c r="L42" s="215">
        <v>9</v>
      </c>
      <c r="M42" s="215">
        <v>22</v>
      </c>
      <c r="N42" s="190">
        <v>0</v>
      </c>
      <c r="O42" s="190">
        <v>1</v>
      </c>
      <c r="P42" s="215">
        <v>9</v>
      </c>
      <c r="Q42" s="215">
        <v>3</v>
      </c>
      <c r="R42" s="206">
        <v>2</v>
      </c>
      <c r="S42" s="206">
        <v>7</v>
      </c>
      <c r="T42" s="206">
        <v>0</v>
      </c>
      <c r="U42" s="225">
        <v>0</v>
      </c>
      <c r="V42" s="226">
        <f t="shared" si="4"/>
        <v>76</v>
      </c>
      <c r="W42" s="227">
        <f t="shared" si="4"/>
        <v>105</v>
      </c>
      <c r="X42" s="226">
        <f t="shared" si="5"/>
        <v>60</v>
      </c>
      <c r="Y42" s="236">
        <f t="shared" si="5"/>
        <v>98</v>
      </c>
    </row>
    <row r="43" spans="1:25" ht="12" customHeight="1" x14ac:dyDescent="0.2">
      <c r="A43" s="92">
        <v>8</v>
      </c>
      <c r="B43" s="190">
        <v>43</v>
      </c>
      <c r="C43" s="190">
        <v>20</v>
      </c>
      <c r="D43" s="190">
        <v>1</v>
      </c>
      <c r="E43" s="190">
        <v>0</v>
      </c>
      <c r="F43" s="190">
        <v>37</v>
      </c>
      <c r="G43" s="190">
        <v>19</v>
      </c>
      <c r="H43" s="190">
        <v>3</v>
      </c>
      <c r="I43" s="190">
        <v>0</v>
      </c>
      <c r="J43" s="190">
        <v>9</v>
      </c>
      <c r="K43" s="190">
        <v>1</v>
      </c>
      <c r="L43" s="190">
        <v>14</v>
      </c>
      <c r="M43" s="190">
        <v>16</v>
      </c>
      <c r="N43" s="190">
        <v>0</v>
      </c>
      <c r="O43" s="190">
        <v>0</v>
      </c>
      <c r="P43" s="190">
        <v>12</v>
      </c>
      <c r="Q43" s="190">
        <v>3</v>
      </c>
      <c r="R43" s="204">
        <v>2</v>
      </c>
      <c r="S43" s="204">
        <v>4</v>
      </c>
      <c r="T43" s="204">
        <v>0</v>
      </c>
      <c r="U43" s="216">
        <v>0</v>
      </c>
      <c r="V43" s="217">
        <f t="shared" si="4"/>
        <v>121</v>
      </c>
      <c r="W43" s="218">
        <f t="shared" si="4"/>
        <v>63</v>
      </c>
      <c r="X43" s="217">
        <f t="shared" si="5"/>
        <v>96</v>
      </c>
      <c r="Y43" s="238">
        <f t="shared" si="5"/>
        <v>59</v>
      </c>
    </row>
    <row r="44" spans="1:25" ht="12" customHeight="1" x14ac:dyDescent="0.2">
      <c r="A44" s="93">
        <v>9</v>
      </c>
      <c r="B44" s="205">
        <v>14</v>
      </c>
      <c r="C44" s="205">
        <v>22</v>
      </c>
      <c r="D44" s="205">
        <v>0</v>
      </c>
      <c r="E44" s="205">
        <v>0</v>
      </c>
      <c r="F44" s="205">
        <v>41</v>
      </c>
      <c r="G44" s="205">
        <v>22</v>
      </c>
      <c r="H44" s="205">
        <v>0</v>
      </c>
      <c r="I44" s="205">
        <v>0</v>
      </c>
      <c r="J44" s="205">
        <v>6</v>
      </c>
      <c r="K44" s="205">
        <v>0</v>
      </c>
      <c r="L44" s="205">
        <v>10</v>
      </c>
      <c r="M44" s="205">
        <v>16</v>
      </c>
      <c r="N44" s="205">
        <v>0</v>
      </c>
      <c r="O44" s="205">
        <v>0</v>
      </c>
      <c r="P44" s="205">
        <v>6</v>
      </c>
      <c r="Q44" s="205">
        <v>2</v>
      </c>
      <c r="R44" s="184">
        <v>2</v>
      </c>
      <c r="S44" s="184">
        <v>5</v>
      </c>
      <c r="T44" s="184">
        <v>0</v>
      </c>
      <c r="U44" s="196">
        <v>0</v>
      </c>
      <c r="V44" s="221">
        <f t="shared" si="4"/>
        <v>79</v>
      </c>
      <c r="W44" s="222">
        <f t="shared" si="4"/>
        <v>67</v>
      </c>
      <c r="X44" s="221">
        <f t="shared" si="5"/>
        <v>67</v>
      </c>
      <c r="Y44" s="239">
        <f t="shared" si="5"/>
        <v>65</v>
      </c>
    </row>
    <row r="45" spans="1:25" ht="12" customHeight="1" x14ac:dyDescent="0.2">
      <c r="A45" s="94">
        <v>10</v>
      </c>
      <c r="B45" s="215">
        <v>20</v>
      </c>
      <c r="C45" s="215">
        <v>25</v>
      </c>
      <c r="D45" s="215">
        <v>3</v>
      </c>
      <c r="E45" s="190">
        <v>0</v>
      </c>
      <c r="F45" s="215">
        <v>38</v>
      </c>
      <c r="G45" s="215">
        <v>22</v>
      </c>
      <c r="H45" s="215">
        <v>5</v>
      </c>
      <c r="I45" s="190">
        <v>0</v>
      </c>
      <c r="J45" s="215">
        <v>5</v>
      </c>
      <c r="K45" s="190">
        <v>0</v>
      </c>
      <c r="L45" s="215">
        <v>10</v>
      </c>
      <c r="M45" s="215">
        <v>20</v>
      </c>
      <c r="N45" s="190">
        <v>0</v>
      </c>
      <c r="O45" s="190">
        <v>0</v>
      </c>
      <c r="P45" s="215">
        <v>9</v>
      </c>
      <c r="Q45" s="215">
        <v>3</v>
      </c>
      <c r="R45" s="206">
        <v>4</v>
      </c>
      <c r="S45" s="206">
        <v>5</v>
      </c>
      <c r="T45" s="206">
        <v>0</v>
      </c>
      <c r="U45" s="225">
        <v>0</v>
      </c>
      <c r="V45" s="226">
        <f t="shared" si="4"/>
        <v>94</v>
      </c>
      <c r="W45" s="227">
        <f t="shared" si="4"/>
        <v>75</v>
      </c>
      <c r="X45" s="226">
        <f t="shared" si="5"/>
        <v>72</v>
      </c>
      <c r="Y45" s="236">
        <f t="shared" si="5"/>
        <v>72</v>
      </c>
    </row>
    <row r="46" spans="1:25" ht="12" customHeight="1" x14ac:dyDescent="0.2">
      <c r="A46" s="92">
        <v>11</v>
      </c>
      <c r="B46" s="190">
        <v>14</v>
      </c>
      <c r="C46" s="190">
        <v>34</v>
      </c>
      <c r="D46" s="190">
        <v>2</v>
      </c>
      <c r="E46" s="190">
        <v>0</v>
      </c>
      <c r="F46" s="190">
        <v>40</v>
      </c>
      <c r="G46" s="190">
        <v>33</v>
      </c>
      <c r="H46" s="190">
        <v>4</v>
      </c>
      <c r="I46" s="190">
        <v>1</v>
      </c>
      <c r="J46" s="190">
        <v>8</v>
      </c>
      <c r="K46" s="190">
        <v>1</v>
      </c>
      <c r="L46" s="190">
        <v>8</v>
      </c>
      <c r="M46" s="190">
        <v>24</v>
      </c>
      <c r="N46" s="190">
        <v>0</v>
      </c>
      <c r="O46" s="190">
        <v>0</v>
      </c>
      <c r="P46" s="190">
        <v>5</v>
      </c>
      <c r="Q46" s="190">
        <v>1</v>
      </c>
      <c r="R46" s="204">
        <v>1</v>
      </c>
      <c r="S46" s="204">
        <v>3</v>
      </c>
      <c r="T46" s="204">
        <v>0</v>
      </c>
      <c r="U46" s="216">
        <v>0</v>
      </c>
      <c r="V46" s="217">
        <f t="shared" si="4"/>
        <v>82</v>
      </c>
      <c r="W46" s="218">
        <f t="shared" si="4"/>
        <v>97</v>
      </c>
      <c r="X46" s="217">
        <f t="shared" si="5"/>
        <v>63</v>
      </c>
      <c r="Y46" s="238">
        <f t="shared" si="5"/>
        <v>94</v>
      </c>
    </row>
    <row r="47" spans="1:25" ht="12" customHeight="1" x14ac:dyDescent="0.2">
      <c r="A47" s="93">
        <v>12</v>
      </c>
      <c r="B47" s="205">
        <v>18</v>
      </c>
      <c r="C47" s="205">
        <v>39</v>
      </c>
      <c r="D47" s="205">
        <v>2</v>
      </c>
      <c r="E47" s="205">
        <v>0</v>
      </c>
      <c r="F47" s="205">
        <v>37</v>
      </c>
      <c r="G47" s="205">
        <v>34</v>
      </c>
      <c r="H47" s="205">
        <v>3</v>
      </c>
      <c r="I47" s="205">
        <v>5</v>
      </c>
      <c r="J47" s="205">
        <v>4</v>
      </c>
      <c r="K47" s="205">
        <v>0</v>
      </c>
      <c r="L47" s="205">
        <v>11</v>
      </c>
      <c r="M47" s="205">
        <v>28</v>
      </c>
      <c r="N47" s="205">
        <v>0</v>
      </c>
      <c r="O47" s="205">
        <v>1</v>
      </c>
      <c r="P47" s="205">
        <v>4</v>
      </c>
      <c r="Q47" s="205">
        <v>1</v>
      </c>
      <c r="R47" s="205">
        <v>2</v>
      </c>
      <c r="S47" s="184">
        <v>7</v>
      </c>
      <c r="T47" s="184">
        <v>0</v>
      </c>
      <c r="U47" s="196">
        <v>0</v>
      </c>
      <c r="V47" s="221">
        <f t="shared" si="4"/>
        <v>81</v>
      </c>
      <c r="W47" s="222">
        <f t="shared" si="4"/>
        <v>115</v>
      </c>
      <c r="X47" s="221">
        <f t="shared" si="5"/>
        <v>68</v>
      </c>
      <c r="Y47" s="239">
        <f t="shared" si="5"/>
        <v>108</v>
      </c>
    </row>
    <row r="48" spans="1:25" ht="12" customHeight="1" x14ac:dyDescent="0.2">
      <c r="A48" s="94">
        <v>13</v>
      </c>
      <c r="B48" s="215">
        <v>14</v>
      </c>
      <c r="C48" s="215">
        <v>56</v>
      </c>
      <c r="D48" s="190">
        <v>0</v>
      </c>
      <c r="E48" s="190">
        <v>1</v>
      </c>
      <c r="F48" s="215">
        <v>24</v>
      </c>
      <c r="G48" s="215">
        <v>51</v>
      </c>
      <c r="H48" s="215">
        <v>2</v>
      </c>
      <c r="I48" s="215">
        <v>3</v>
      </c>
      <c r="J48" s="215">
        <v>5</v>
      </c>
      <c r="K48" s="215">
        <v>1</v>
      </c>
      <c r="L48" s="215">
        <v>8</v>
      </c>
      <c r="M48" s="215">
        <v>44</v>
      </c>
      <c r="N48" s="190">
        <v>0</v>
      </c>
      <c r="O48" s="190">
        <v>0</v>
      </c>
      <c r="P48" s="215">
        <v>6</v>
      </c>
      <c r="Q48" s="215">
        <v>2</v>
      </c>
      <c r="R48" s="206">
        <v>3</v>
      </c>
      <c r="S48" s="206">
        <v>16</v>
      </c>
      <c r="T48" s="206">
        <v>0</v>
      </c>
      <c r="U48" s="225">
        <v>0</v>
      </c>
      <c r="V48" s="226">
        <f t="shared" si="4"/>
        <v>62</v>
      </c>
      <c r="W48" s="227">
        <f t="shared" si="4"/>
        <v>174</v>
      </c>
      <c r="X48" s="226">
        <f t="shared" si="5"/>
        <v>49</v>
      </c>
      <c r="Y48" s="236">
        <f t="shared" si="5"/>
        <v>167</v>
      </c>
    </row>
    <row r="49" spans="1:25" ht="12" customHeight="1" x14ac:dyDescent="0.2">
      <c r="A49" s="92">
        <v>14</v>
      </c>
      <c r="B49" s="190">
        <v>18</v>
      </c>
      <c r="C49" s="190">
        <v>45</v>
      </c>
      <c r="D49" s="190">
        <v>3</v>
      </c>
      <c r="E49" s="190">
        <v>2</v>
      </c>
      <c r="F49" s="190">
        <v>21</v>
      </c>
      <c r="G49" s="190">
        <v>38</v>
      </c>
      <c r="H49" s="190">
        <v>6</v>
      </c>
      <c r="I49" s="190">
        <v>2</v>
      </c>
      <c r="J49" s="190">
        <v>3</v>
      </c>
      <c r="K49" s="190">
        <v>1</v>
      </c>
      <c r="L49" s="190">
        <v>8</v>
      </c>
      <c r="M49" s="190">
        <v>31</v>
      </c>
      <c r="N49" s="190">
        <v>0</v>
      </c>
      <c r="O49" s="190">
        <v>0</v>
      </c>
      <c r="P49" s="190">
        <v>3</v>
      </c>
      <c r="Q49" s="190">
        <v>1</v>
      </c>
      <c r="R49" s="204">
        <v>5</v>
      </c>
      <c r="S49" s="204">
        <v>12</v>
      </c>
      <c r="T49" s="204">
        <v>0</v>
      </c>
      <c r="U49" s="216">
        <v>0</v>
      </c>
      <c r="V49" s="217">
        <f t="shared" si="4"/>
        <v>67</v>
      </c>
      <c r="W49" s="218">
        <f t="shared" si="4"/>
        <v>132</v>
      </c>
      <c r="X49" s="217">
        <f t="shared" si="5"/>
        <v>52</v>
      </c>
      <c r="Y49" s="238">
        <f t="shared" si="5"/>
        <v>126</v>
      </c>
    </row>
    <row r="50" spans="1:25" ht="12" customHeight="1" x14ac:dyDescent="0.2">
      <c r="A50" s="93">
        <v>15</v>
      </c>
      <c r="B50" s="205">
        <v>13</v>
      </c>
      <c r="C50" s="205">
        <v>27</v>
      </c>
      <c r="D50" s="205">
        <v>0</v>
      </c>
      <c r="E50" s="205">
        <v>0</v>
      </c>
      <c r="F50" s="205">
        <v>33</v>
      </c>
      <c r="G50" s="205">
        <v>24</v>
      </c>
      <c r="H50" s="205">
        <v>1</v>
      </c>
      <c r="I50" s="205">
        <v>7</v>
      </c>
      <c r="J50" s="205">
        <v>4</v>
      </c>
      <c r="K50" s="205">
        <v>0</v>
      </c>
      <c r="L50" s="205">
        <v>7</v>
      </c>
      <c r="M50" s="205">
        <v>15</v>
      </c>
      <c r="N50" s="205">
        <v>0</v>
      </c>
      <c r="O50" s="205">
        <v>1</v>
      </c>
      <c r="P50" s="205">
        <v>8</v>
      </c>
      <c r="Q50" s="205">
        <v>2</v>
      </c>
      <c r="R50" s="184">
        <v>1</v>
      </c>
      <c r="S50" s="184">
        <v>6</v>
      </c>
      <c r="T50" s="184">
        <v>0</v>
      </c>
      <c r="U50" s="196">
        <v>0</v>
      </c>
      <c r="V50" s="221">
        <f t="shared" si="4"/>
        <v>67</v>
      </c>
      <c r="W50" s="222">
        <f t="shared" si="4"/>
        <v>82</v>
      </c>
      <c r="X50" s="221">
        <f t="shared" si="5"/>
        <v>54</v>
      </c>
      <c r="Y50" s="239">
        <f t="shared" si="5"/>
        <v>72</v>
      </c>
    </row>
    <row r="51" spans="1:25" ht="12" customHeight="1" thickBot="1" x14ac:dyDescent="0.25">
      <c r="A51" s="95" t="s">
        <v>17</v>
      </c>
      <c r="B51" s="191">
        <f t="shared" ref="B51:U51" si="6">SUM(B36:B50)</f>
        <v>269</v>
      </c>
      <c r="C51" s="191">
        <f t="shared" si="6"/>
        <v>471</v>
      </c>
      <c r="D51" s="191">
        <f t="shared" si="6"/>
        <v>18</v>
      </c>
      <c r="E51" s="191">
        <f t="shared" si="6"/>
        <v>6</v>
      </c>
      <c r="F51" s="191">
        <f t="shared" si="6"/>
        <v>465</v>
      </c>
      <c r="G51" s="191">
        <f t="shared" si="6"/>
        <v>422</v>
      </c>
      <c r="H51" s="191">
        <f t="shared" si="6"/>
        <v>37</v>
      </c>
      <c r="I51" s="191">
        <f t="shared" si="6"/>
        <v>33</v>
      </c>
      <c r="J51" s="191">
        <f t="shared" si="6"/>
        <v>83</v>
      </c>
      <c r="K51" s="191">
        <f t="shared" si="6"/>
        <v>7</v>
      </c>
      <c r="L51" s="191">
        <f t="shared" si="6"/>
        <v>152</v>
      </c>
      <c r="M51" s="191">
        <f t="shared" si="6"/>
        <v>339</v>
      </c>
      <c r="N51" s="191">
        <f t="shared" si="6"/>
        <v>0</v>
      </c>
      <c r="O51" s="191">
        <f t="shared" si="6"/>
        <v>6</v>
      </c>
      <c r="P51" s="191">
        <f t="shared" si="6"/>
        <v>151</v>
      </c>
      <c r="Q51" s="191">
        <f t="shared" si="6"/>
        <v>34</v>
      </c>
      <c r="R51" s="191">
        <f t="shared" si="6"/>
        <v>66</v>
      </c>
      <c r="S51" s="191">
        <f t="shared" si="6"/>
        <v>175</v>
      </c>
      <c r="T51" s="191">
        <f t="shared" si="6"/>
        <v>0</v>
      </c>
      <c r="U51" s="193">
        <f t="shared" si="6"/>
        <v>0</v>
      </c>
      <c r="V51" s="195">
        <f t="shared" si="4"/>
        <v>1241</v>
      </c>
      <c r="W51" s="192">
        <f t="shared" si="4"/>
        <v>1493</v>
      </c>
      <c r="X51" s="195">
        <f t="shared" si="5"/>
        <v>952</v>
      </c>
      <c r="Y51" s="193">
        <f t="shared" si="5"/>
        <v>1407</v>
      </c>
    </row>
    <row r="52" spans="1:25" ht="12" customHeight="1" x14ac:dyDescent="0.2">
      <c r="A52" s="97" t="s">
        <v>18</v>
      </c>
      <c r="B52" s="194">
        <v>3</v>
      </c>
      <c r="C52" s="194">
        <v>0</v>
      </c>
      <c r="D52" s="194">
        <v>1</v>
      </c>
      <c r="E52" s="194">
        <v>0</v>
      </c>
      <c r="F52" s="194">
        <v>3</v>
      </c>
      <c r="G52" s="194">
        <v>0</v>
      </c>
      <c r="H52" s="194">
        <v>1</v>
      </c>
      <c r="I52" s="194">
        <v>0</v>
      </c>
      <c r="J52" s="194">
        <v>0</v>
      </c>
      <c r="K52" s="194">
        <v>0</v>
      </c>
      <c r="L52" s="194">
        <v>7</v>
      </c>
      <c r="M52" s="194">
        <v>0</v>
      </c>
      <c r="N52" s="194">
        <v>0</v>
      </c>
      <c r="O52" s="194">
        <v>0</v>
      </c>
      <c r="P52" s="194">
        <v>3</v>
      </c>
      <c r="Q52" s="194">
        <v>0</v>
      </c>
      <c r="R52" s="194">
        <v>12</v>
      </c>
      <c r="S52" s="194">
        <v>0</v>
      </c>
      <c r="T52" s="184">
        <v>0</v>
      </c>
      <c r="U52" s="196">
        <v>0</v>
      </c>
      <c r="V52" s="189">
        <f t="shared" si="4"/>
        <v>30</v>
      </c>
      <c r="W52" s="187">
        <f t="shared" si="4"/>
        <v>0</v>
      </c>
      <c r="X52" s="189">
        <f t="shared" si="5"/>
        <v>25</v>
      </c>
      <c r="Y52" s="188">
        <f t="shared" si="5"/>
        <v>0</v>
      </c>
    </row>
    <row r="53" spans="1:25" ht="12" customHeight="1" thickBot="1" x14ac:dyDescent="0.25">
      <c r="A53" s="95" t="s">
        <v>19</v>
      </c>
      <c r="B53" s="191">
        <f t="shared" ref="B53:S53" si="7">SUM(B51:B52)</f>
        <v>272</v>
      </c>
      <c r="C53" s="191">
        <f t="shared" si="7"/>
        <v>471</v>
      </c>
      <c r="D53" s="191">
        <f t="shared" si="7"/>
        <v>19</v>
      </c>
      <c r="E53" s="191">
        <f t="shared" si="7"/>
        <v>6</v>
      </c>
      <c r="F53" s="191">
        <f t="shared" si="7"/>
        <v>468</v>
      </c>
      <c r="G53" s="191">
        <f t="shared" si="7"/>
        <v>422</v>
      </c>
      <c r="H53" s="191">
        <f t="shared" si="7"/>
        <v>38</v>
      </c>
      <c r="I53" s="191">
        <f t="shared" si="7"/>
        <v>33</v>
      </c>
      <c r="J53" s="191">
        <f t="shared" si="7"/>
        <v>83</v>
      </c>
      <c r="K53" s="191">
        <f t="shared" si="7"/>
        <v>7</v>
      </c>
      <c r="L53" s="191">
        <f t="shared" si="7"/>
        <v>159</v>
      </c>
      <c r="M53" s="191">
        <f t="shared" si="7"/>
        <v>339</v>
      </c>
      <c r="N53" s="191">
        <f t="shared" si="7"/>
        <v>0</v>
      </c>
      <c r="O53" s="191">
        <f t="shared" si="7"/>
        <v>6</v>
      </c>
      <c r="P53" s="191">
        <f t="shared" si="7"/>
        <v>154</v>
      </c>
      <c r="Q53" s="191">
        <f t="shared" si="7"/>
        <v>34</v>
      </c>
      <c r="R53" s="191">
        <f t="shared" si="7"/>
        <v>78</v>
      </c>
      <c r="S53" s="191">
        <f t="shared" si="7"/>
        <v>175</v>
      </c>
      <c r="T53" s="191">
        <v>0</v>
      </c>
      <c r="U53" s="193">
        <f>SUM(U51:U52)</f>
        <v>0</v>
      </c>
      <c r="V53" s="195">
        <f t="shared" si="4"/>
        <v>1271</v>
      </c>
      <c r="W53" s="192">
        <f t="shared" si="4"/>
        <v>1493</v>
      </c>
      <c r="X53" s="195">
        <f t="shared" si="5"/>
        <v>977</v>
      </c>
      <c r="Y53" s="193">
        <f t="shared" si="5"/>
        <v>1407</v>
      </c>
    </row>
    <row r="54" spans="1:25" ht="12" customHeight="1" x14ac:dyDescent="0.2">
      <c r="A54" s="54" t="s">
        <v>249</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77" t="s">
        <v>349</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B56" s="2"/>
      <c r="C56" s="2"/>
      <c r="D56" s="2"/>
      <c r="E56" s="2"/>
      <c r="F56" s="2"/>
      <c r="G56" s="2"/>
      <c r="H56" s="2"/>
      <c r="I56" s="2"/>
      <c r="J56" s="2"/>
      <c r="K56" s="2"/>
      <c r="L56" s="2"/>
      <c r="M56" s="2"/>
      <c r="N56" s="2"/>
      <c r="O56" s="2"/>
      <c r="P56" s="2"/>
      <c r="Q56" s="2"/>
      <c r="R56" s="2"/>
      <c r="S56" s="2"/>
      <c r="T56" s="2"/>
      <c r="U56" s="2"/>
      <c r="V56" s="2"/>
      <c r="W56" s="2"/>
      <c r="X56" s="2"/>
      <c r="Y56" s="2"/>
    </row>
    <row r="57" spans="1:25" ht="17.25" customHeight="1" thickBot="1" x14ac:dyDescent="0.35">
      <c r="A57" s="53" t="s">
        <v>344</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24" customHeight="1" x14ac:dyDescent="0.2">
      <c r="A58" s="442"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47"/>
      <c r="X58" s="446" t="s">
        <v>21</v>
      </c>
      <c r="Y58" s="447"/>
    </row>
    <row r="59" spans="1:25" ht="12" customHeight="1" thickBot="1" x14ac:dyDescent="0.25">
      <c r="A59" s="437"/>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3" t="s">
        <v>10</v>
      </c>
      <c r="X59" s="4" t="s">
        <v>9</v>
      </c>
      <c r="Y59" s="3" t="s">
        <v>10</v>
      </c>
    </row>
    <row r="60" spans="1:25" ht="12" customHeight="1" x14ac:dyDescent="0.2">
      <c r="A60" s="92" t="s">
        <v>25</v>
      </c>
      <c r="B60" s="190">
        <f>+B14+B15+B19+B20+B21+B22</f>
        <v>68</v>
      </c>
      <c r="C60" s="190">
        <f t="shared" ref="C60:Y60" si="8">+C14+C15+C19+C20+C21+C22</f>
        <v>174</v>
      </c>
      <c r="D60" s="190">
        <f t="shared" si="8"/>
        <v>7</v>
      </c>
      <c r="E60" s="190">
        <f t="shared" si="8"/>
        <v>2</v>
      </c>
      <c r="F60" s="190">
        <f t="shared" si="8"/>
        <v>133</v>
      </c>
      <c r="G60" s="190">
        <f t="shared" si="8"/>
        <v>159</v>
      </c>
      <c r="H60" s="190">
        <f t="shared" si="8"/>
        <v>15</v>
      </c>
      <c r="I60" s="190">
        <f t="shared" si="8"/>
        <v>16</v>
      </c>
      <c r="J60" s="190">
        <f t="shared" si="8"/>
        <v>21</v>
      </c>
      <c r="K60" s="190">
        <f t="shared" si="8"/>
        <v>3</v>
      </c>
      <c r="L60" s="190">
        <f t="shared" si="8"/>
        <v>38</v>
      </c>
      <c r="M60" s="190">
        <f t="shared" si="8"/>
        <v>126</v>
      </c>
      <c r="N60" s="190">
        <f t="shared" si="8"/>
        <v>0</v>
      </c>
      <c r="O60" s="190">
        <f t="shared" si="8"/>
        <v>2</v>
      </c>
      <c r="P60" s="190">
        <f t="shared" si="8"/>
        <v>25</v>
      </c>
      <c r="Q60" s="190">
        <f t="shared" si="8"/>
        <v>7</v>
      </c>
      <c r="R60" s="190">
        <f t="shared" si="8"/>
        <v>9</v>
      </c>
      <c r="S60" s="190">
        <f t="shared" si="8"/>
        <v>39</v>
      </c>
      <c r="T60" s="190">
        <f t="shared" si="8"/>
        <v>0</v>
      </c>
      <c r="U60" s="190">
        <f t="shared" si="8"/>
        <v>0</v>
      </c>
      <c r="V60" s="190">
        <f t="shared" si="8"/>
        <v>316</v>
      </c>
      <c r="W60" s="190">
        <f t="shared" si="8"/>
        <v>528</v>
      </c>
      <c r="X60" s="190">
        <f t="shared" si="8"/>
        <v>248</v>
      </c>
      <c r="Y60" s="190">
        <f t="shared" si="8"/>
        <v>498</v>
      </c>
    </row>
    <row r="61" spans="1:25" ht="12" customHeight="1" x14ac:dyDescent="0.2">
      <c r="A61" s="92" t="s">
        <v>26</v>
      </c>
      <c r="B61" s="190">
        <f>+B6+B7+B8+B11+B12+B13+B16+B17+B23</f>
        <v>103</v>
      </c>
      <c r="C61" s="190">
        <f t="shared" ref="C61:S61" si="9">+C6+C7+C8+C11+C12+C13+C16+C17+C23</f>
        <v>225</v>
      </c>
      <c r="D61" s="190">
        <f t="shared" si="9"/>
        <v>8</v>
      </c>
      <c r="E61" s="190">
        <f t="shared" si="9"/>
        <v>3</v>
      </c>
      <c r="F61" s="190">
        <f t="shared" si="9"/>
        <v>197</v>
      </c>
      <c r="G61" s="190">
        <f t="shared" si="9"/>
        <v>196</v>
      </c>
      <c r="H61" s="190">
        <f t="shared" si="9"/>
        <v>15</v>
      </c>
      <c r="I61" s="190">
        <f t="shared" si="9"/>
        <v>15</v>
      </c>
      <c r="J61" s="190">
        <f t="shared" si="9"/>
        <v>39</v>
      </c>
      <c r="K61" s="190">
        <f t="shared" si="9"/>
        <v>2</v>
      </c>
      <c r="L61" s="190">
        <f t="shared" si="9"/>
        <v>69</v>
      </c>
      <c r="M61" s="190">
        <f t="shared" si="9"/>
        <v>161</v>
      </c>
      <c r="N61" s="190">
        <f t="shared" si="9"/>
        <v>0</v>
      </c>
      <c r="O61" s="190">
        <f t="shared" si="9"/>
        <v>3</v>
      </c>
      <c r="P61" s="190">
        <f t="shared" si="9"/>
        <v>86</v>
      </c>
      <c r="Q61" s="190">
        <f t="shared" si="9"/>
        <v>14</v>
      </c>
      <c r="R61" s="190">
        <f t="shared" si="9"/>
        <v>45</v>
      </c>
      <c r="S61" s="190">
        <f t="shared" si="9"/>
        <v>121</v>
      </c>
      <c r="T61" s="190">
        <f t="shared" ref="T61:Y61" si="10">+T6+T7+T8+T11+T12+T13+T16+T17+T23</f>
        <v>0</v>
      </c>
      <c r="U61" s="218">
        <f t="shared" si="10"/>
        <v>0</v>
      </c>
      <c r="V61" s="217">
        <f t="shared" si="10"/>
        <v>562</v>
      </c>
      <c r="W61" s="238">
        <f t="shared" si="10"/>
        <v>740</v>
      </c>
      <c r="X61" s="217">
        <f t="shared" si="10"/>
        <v>414</v>
      </c>
      <c r="Y61" s="238">
        <f t="shared" si="10"/>
        <v>703</v>
      </c>
    </row>
    <row r="62" spans="1:25" ht="12" customHeight="1" x14ac:dyDescent="0.2">
      <c r="A62" s="93" t="s">
        <v>27</v>
      </c>
      <c r="B62" s="205">
        <f>+B9+B10+B18+B24+B25+B26</f>
        <v>98</v>
      </c>
      <c r="C62" s="205">
        <f t="shared" ref="C62:U62" si="11">+C9+C10+C18+C24+C25+C26</f>
        <v>72</v>
      </c>
      <c r="D62" s="205">
        <f t="shared" si="11"/>
        <v>3</v>
      </c>
      <c r="E62" s="205">
        <f t="shared" si="11"/>
        <v>1</v>
      </c>
      <c r="F62" s="205">
        <f t="shared" si="11"/>
        <v>135</v>
      </c>
      <c r="G62" s="205">
        <f t="shared" si="11"/>
        <v>69</v>
      </c>
      <c r="H62" s="205">
        <f t="shared" si="11"/>
        <v>7</v>
      </c>
      <c r="I62" s="205">
        <f t="shared" si="11"/>
        <v>2</v>
      </c>
      <c r="J62" s="205">
        <f t="shared" si="11"/>
        <v>23</v>
      </c>
      <c r="K62" s="205">
        <f t="shared" si="11"/>
        <v>2</v>
      </c>
      <c r="L62" s="205">
        <f t="shared" si="11"/>
        <v>45</v>
      </c>
      <c r="M62" s="205">
        <f t="shared" si="11"/>
        <v>52</v>
      </c>
      <c r="N62" s="205">
        <f t="shared" si="11"/>
        <v>0</v>
      </c>
      <c r="O62" s="205">
        <f t="shared" si="11"/>
        <v>1</v>
      </c>
      <c r="P62" s="205">
        <f t="shared" si="11"/>
        <v>40</v>
      </c>
      <c r="Q62" s="205">
        <f t="shared" si="11"/>
        <v>13</v>
      </c>
      <c r="R62" s="205">
        <f t="shared" si="11"/>
        <v>12</v>
      </c>
      <c r="S62" s="205">
        <f t="shared" si="11"/>
        <v>15</v>
      </c>
      <c r="T62" s="205">
        <f t="shared" si="11"/>
        <v>0</v>
      </c>
      <c r="U62" s="205">
        <f t="shared" si="11"/>
        <v>0</v>
      </c>
      <c r="V62" s="221">
        <f t="shared" ref="V62:Y62" si="12">+V9+V10+V18+V24+V25+V26</f>
        <v>363</v>
      </c>
      <c r="W62" s="239">
        <f t="shared" si="12"/>
        <v>227</v>
      </c>
      <c r="X62" s="221">
        <f t="shared" si="12"/>
        <v>290</v>
      </c>
      <c r="Y62" s="239">
        <f t="shared" si="12"/>
        <v>208</v>
      </c>
    </row>
    <row r="63" spans="1:25" ht="12" customHeight="1" thickBot="1" x14ac:dyDescent="0.25">
      <c r="A63" s="95" t="s">
        <v>17</v>
      </c>
      <c r="B63" s="191">
        <f t="shared" ref="B63:Y63" si="13">SUM(B60:B62)</f>
        <v>269</v>
      </c>
      <c r="C63" s="191">
        <f t="shared" si="13"/>
        <v>471</v>
      </c>
      <c r="D63" s="191">
        <f t="shared" si="13"/>
        <v>18</v>
      </c>
      <c r="E63" s="191">
        <f t="shared" si="13"/>
        <v>6</v>
      </c>
      <c r="F63" s="191">
        <f t="shared" si="13"/>
        <v>465</v>
      </c>
      <c r="G63" s="191">
        <f t="shared" si="13"/>
        <v>424</v>
      </c>
      <c r="H63" s="191">
        <f t="shared" si="13"/>
        <v>37</v>
      </c>
      <c r="I63" s="191">
        <f t="shared" si="13"/>
        <v>33</v>
      </c>
      <c r="J63" s="191">
        <f t="shared" si="13"/>
        <v>83</v>
      </c>
      <c r="K63" s="191">
        <f t="shared" si="13"/>
        <v>7</v>
      </c>
      <c r="L63" s="191">
        <f t="shared" si="13"/>
        <v>152</v>
      </c>
      <c r="M63" s="191">
        <f t="shared" si="13"/>
        <v>339</v>
      </c>
      <c r="N63" s="191">
        <f t="shared" si="13"/>
        <v>0</v>
      </c>
      <c r="O63" s="191">
        <f t="shared" si="13"/>
        <v>6</v>
      </c>
      <c r="P63" s="191">
        <f t="shared" si="13"/>
        <v>151</v>
      </c>
      <c r="Q63" s="191">
        <f t="shared" si="13"/>
        <v>34</v>
      </c>
      <c r="R63" s="191">
        <f t="shared" si="13"/>
        <v>66</v>
      </c>
      <c r="S63" s="191">
        <f t="shared" si="13"/>
        <v>175</v>
      </c>
      <c r="T63" s="191">
        <f t="shared" si="13"/>
        <v>0</v>
      </c>
      <c r="U63" s="192">
        <f t="shared" si="13"/>
        <v>0</v>
      </c>
      <c r="V63" s="195">
        <f t="shared" si="13"/>
        <v>1241</v>
      </c>
      <c r="W63" s="193">
        <f t="shared" si="13"/>
        <v>1495</v>
      </c>
      <c r="X63" s="195">
        <f t="shared" si="13"/>
        <v>952</v>
      </c>
      <c r="Y63" s="193">
        <f t="shared" si="13"/>
        <v>1409</v>
      </c>
    </row>
    <row r="64" spans="1:25" ht="12" customHeight="1" x14ac:dyDescent="0.2">
      <c r="A64" s="97" t="s">
        <v>18</v>
      </c>
      <c r="B64" s="194">
        <f>+B52</f>
        <v>3</v>
      </c>
      <c r="C64" s="194">
        <f t="shared" ref="C64:S64" si="14">+C52</f>
        <v>0</v>
      </c>
      <c r="D64" s="194">
        <f t="shared" si="14"/>
        <v>1</v>
      </c>
      <c r="E64" s="194">
        <f t="shared" si="14"/>
        <v>0</v>
      </c>
      <c r="F64" s="194">
        <f t="shared" si="14"/>
        <v>3</v>
      </c>
      <c r="G64" s="194">
        <f t="shared" si="14"/>
        <v>0</v>
      </c>
      <c r="H64" s="194">
        <f t="shared" si="14"/>
        <v>1</v>
      </c>
      <c r="I64" s="194">
        <f t="shared" si="14"/>
        <v>0</v>
      </c>
      <c r="J64" s="194">
        <f t="shared" si="14"/>
        <v>0</v>
      </c>
      <c r="K64" s="194">
        <f t="shared" si="14"/>
        <v>0</v>
      </c>
      <c r="L64" s="194">
        <f t="shared" si="14"/>
        <v>7</v>
      </c>
      <c r="M64" s="194">
        <f t="shared" si="14"/>
        <v>0</v>
      </c>
      <c r="N64" s="194">
        <f t="shared" si="14"/>
        <v>0</v>
      </c>
      <c r="O64" s="194">
        <f t="shared" si="14"/>
        <v>0</v>
      </c>
      <c r="P64" s="194">
        <f t="shared" si="14"/>
        <v>3</v>
      </c>
      <c r="Q64" s="194">
        <f t="shared" si="14"/>
        <v>0</v>
      </c>
      <c r="R64" s="194">
        <f t="shared" si="14"/>
        <v>12</v>
      </c>
      <c r="S64" s="194">
        <f t="shared" si="14"/>
        <v>0</v>
      </c>
      <c r="T64" s="184">
        <v>0</v>
      </c>
      <c r="U64" s="196">
        <v>0</v>
      </c>
      <c r="V64" s="189">
        <f>SUM(B64,D64,F64,H64,J64,L64,N64,P64,R64)</f>
        <v>30</v>
      </c>
      <c r="W64" s="188">
        <f>SUM(C64,E64,G64,I64,K64,M64,O64,Q64,S64)</f>
        <v>0</v>
      </c>
      <c r="X64" s="189">
        <f>SUM(B64,F64,L64,R64)</f>
        <v>25</v>
      </c>
      <c r="Y64" s="188">
        <f>SUM(C64,G64,M64,S64)</f>
        <v>0</v>
      </c>
    </row>
    <row r="65" spans="1:25" ht="12" customHeight="1" thickBot="1" x14ac:dyDescent="0.25">
      <c r="A65" s="95" t="s">
        <v>19</v>
      </c>
      <c r="B65" s="191">
        <f t="shared" ref="B65:U65" si="15">SUM(B63:B64)</f>
        <v>272</v>
      </c>
      <c r="C65" s="191">
        <f t="shared" si="15"/>
        <v>471</v>
      </c>
      <c r="D65" s="191">
        <f t="shared" si="15"/>
        <v>19</v>
      </c>
      <c r="E65" s="191">
        <f t="shared" si="15"/>
        <v>6</v>
      </c>
      <c r="F65" s="191">
        <f t="shared" si="15"/>
        <v>468</v>
      </c>
      <c r="G65" s="191">
        <f t="shared" si="15"/>
        <v>424</v>
      </c>
      <c r="H65" s="191">
        <f>SUM(H63:H64)</f>
        <v>38</v>
      </c>
      <c r="I65" s="191">
        <f t="shared" si="15"/>
        <v>33</v>
      </c>
      <c r="J65" s="191">
        <f t="shared" si="15"/>
        <v>83</v>
      </c>
      <c r="K65" s="191">
        <f t="shared" si="15"/>
        <v>7</v>
      </c>
      <c r="L65" s="191">
        <f t="shared" si="15"/>
        <v>159</v>
      </c>
      <c r="M65" s="191">
        <f t="shared" si="15"/>
        <v>339</v>
      </c>
      <c r="N65" s="191">
        <f t="shared" si="15"/>
        <v>0</v>
      </c>
      <c r="O65" s="191">
        <f t="shared" si="15"/>
        <v>6</v>
      </c>
      <c r="P65" s="191">
        <f t="shared" si="15"/>
        <v>154</v>
      </c>
      <c r="Q65" s="191">
        <f t="shared" si="15"/>
        <v>34</v>
      </c>
      <c r="R65" s="191">
        <f t="shared" si="15"/>
        <v>78</v>
      </c>
      <c r="S65" s="191">
        <f t="shared" si="15"/>
        <v>175</v>
      </c>
      <c r="T65" s="191">
        <f t="shared" si="15"/>
        <v>0</v>
      </c>
      <c r="U65" s="193">
        <f t="shared" si="15"/>
        <v>0</v>
      </c>
      <c r="V65" s="195">
        <f>SUM(B65,D65,F65,H65,J65,L65,N65,P65,R65)</f>
        <v>1271</v>
      </c>
      <c r="W65" s="193">
        <f>SUM(C65,E65,G65,I65,K65,M65,O65,Q65,S65)</f>
        <v>1495</v>
      </c>
      <c r="X65" s="195">
        <f>SUM(B65,F65,L65,R65)</f>
        <v>977</v>
      </c>
      <c r="Y65" s="193">
        <f>SUM(C65,G65,M65,S65)</f>
        <v>1409</v>
      </c>
    </row>
    <row r="66" spans="1:25" ht="12" customHeight="1" x14ac:dyDescent="0.2">
      <c r="A66" s="79" t="s">
        <v>252</v>
      </c>
      <c r="B66" s="2"/>
      <c r="C66" s="2"/>
      <c r="D66" s="2"/>
      <c r="E66" s="2"/>
      <c r="F66" s="2"/>
      <c r="G66" s="2"/>
      <c r="H66" s="2"/>
      <c r="I66" s="2"/>
      <c r="J66" s="2"/>
      <c r="K66" s="2"/>
      <c r="L66" s="2"/>
      <c r="M66" s="2"/>
      <c r="N66" s="2"/>
      <c r="O66" s="2"/>
      <c r="P66" s="2"/>
      <c r="Q66" s="2"/>
      <c r="R66" s="2"/>
      <c r="S66" s="2"/>
      <c r="T66" s="2"/>
      <c r="U66" s="2"/>
      <c r="V66" s="2"/>
      <c r="W66" s="2"/>
      <c r="X66" s="2"/>
      <c r="Y66" s="2"/>
    </row>
    <row r="67" spans="1:25" ht="12" customHeight="1" x14ac:dyDescent="0.2">
      <c r="A67" s="77" t="s">
        <v>349</v>
      </c>
      <c r="B67" s="2"/>
      <c r="C67" s="2"/>
      <c r="D67" s="2"/>
      <c r="E67" s="2"/>
      <c r="F67" s="2"/>
      <c r="G67" s="2"/>
      <c r="H67" s="2"/>
      <c r="I67" s="2"/>
      <c r="J67" s="2"/>
      <c r="K67" s="2"/>
      <c r="L67" s="2"/>
      <c r="M67" s="2"/>
      <c r="N67" s="2"/>
      <c r="O67" s="2"/>
      <c r="P67" s="2"/>
      <c r="Q67" s="2"/>
      <c r="R67" s="2"/>
      <c r="S67" s="2"/>
      <c r="T67" s="2"/>
      <c r="U67" s="2"/>
      <c r="V67" s="2"/>
      <c r="W67" s="2"/>
      <c r="X67" s="2"/>
      <c r="Y67" s="2"/>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34:K34"/>
    <mergeCell ref="J58:K58"/>
    <mergeCell ref="L58:M58"/>
    <mergeCell ref="N58:O58"/>
    <mergeCell ref="P58:Q58"/>
    <mergeCell ref="L34:M34"/>
    <mergeCell ref="N34:O34"/>
    <mergeCell ref="P34:Q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Z67"/>
  <sheetViews>
    <sheetView showGridLines="0" topLeftCell="A30"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0" width="7.33203125" style="2" hidden="1" customWidth="1"/>
    <col min="21" max="21" width="8.44140625" style="2" hidden="1" customWidth="1"/>
    <col min="22" max="25" width="8.6640625" style="2" bestFit="1" customWidth="1"/>
    <col min="26" max="16384" width="7.6640625" style="2"/>
  </cols>
  <sheetData>
    <row r="1" spans="1:25" s="213" customFormat="1" ht="59.25" customHeight="1" thickBot="1" x14ac:dyDescent="0.3">
      <c r="A1" s="22"/>
      <c r="B1" s="460" t="s">
        <v>345</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346</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203.99999999999997</v>
      </c>
      <c r="C6" s="190">
        <v>315.00000000000006</v>
      </c>
      <c r="D6" s="215">
        <v>0</v>
      </c>
      <c r="E6" s="215">
        <v>11</v>
      </c>
      <c r="F6" s="190">
        <v>421</v>
      </c>
      <c r="G6" s="190">
        <v>483</v>
      </c>
      <c r="H6" s="190">
        <v>9</v>
      </c>
      <c r="I6" s="190">
        <v>20</v>
      </c>
      <c r="J6" s="190">
        <v>35</v>
      </c>
      <c r="K6" s="215">
        <v>0</v>
      </c>
      <c r="L6" s="190">
        <v>349</v>
      </c>
      <c r="M6" s="190">
        <v>322</v>
      </c>
      <c r="N6" s="215">
        <v>0</v>
      </c>
      <c r="O6" s="190">
        <v>6</v>
      </c>
      <c r="P6" s="190">
        <v>88</v>
      </c>
      <c r="Q6" s="190">
        <v>7</v>
      </c>
      <c r="R6" s="215">
        <v>0</v>
      </c>
      <c r="S6" s="215">
        <v>0</v>
      </c>
      <c r="T6" s="204">
        <v>0</v>
      </c>
      <c r="U6" s="216">
        <v>0</v>
      </c>
      <c r="V6" s="217">
        <f t="shared" ref="V6:W29" si="0">SUM(B6,D6,F6,H6,J6,L6,N6,P6)</f>
        <v>1106</v>
      </c>
      <c r="W6" s="218">
        <f t="shared" si="0"/>
        <v>1164</v>
      </c>
      <c r="X6" s="219">
        <f t="shared" ref="X6:Y29" si="1">SUM(B6,F6,L6)</f>
        <v>974</v>
      </c>
      <c r="Y6" s="216">
        <f t="shared" si="1"/>
        <v>1120</v>
      </c>
    </row>
    <row r="7" spans="1:25" ht="12" customHeight="1" x14ac:dyDescent="0.2">
      <c r="A7" s="214">
        <v>2</v>
      </c>
      <c r="B7" s="190">
        <v>132</v>
      </c>
      <c r="C7" s="190">
        <v>223.00000000000003</v>
      </c>
      <c r="D7" s="190">
        <v>0</v>
      </c>
      <c r="E7" s="190">
        <v>2</v>
      </c>
      <c r="F7" s="190">
        <v>318</v>
      </c>
      <c r="G7" s="190">
        <v>367</v>
      </c>
      <c r="H7" s="190">
        <v>11</v>
      </c>
      <c r="I7" s="190">
        <v>48.999999999999993</v>
      </c>
      <c r="J7" s="190">
        <v>24.000000000000004</v>
      </c>
      <c r="K7" s="190">
        <v>0</v>
      </c>
      <c r="L7" s="190">
        <v>318</v>
      </c>
      <c r="M7" s="190">
        <v>202.99999999999994</v>
      </c>
      <c r="N7" s="190">
        <v>0</v>
      </c>
      <c r="O7" s="190">
        <v>3</v>
      </c>
      <c r="P7" s="190">
        <v>33</v>
      </c>
      <c r="Q7" s="190">
        <v>2</v>
      </c>
      <c r="R7" s="190">
        <v>0</v>
      </c>
      <c r="S7" s="190">
        <v>0</v>
      </c>
      <c r="T7" s="204">
        <v>0</v>
      </c>
      <c r="U7" s="216">
        <v>0</v>
      </c>
      <c r="V7" s="217">
        <f t="shared" si="0"/>
        <v>836</v>
      </c>
      <c r="W7" s="218">
        <f t="shared" si="0"/>
        <v>849</v>
      </c>
      <c r="X7" s="219">
        <f t="shared" si="1"/>
        <v>768</v>
      </c>
      <c r="Y7" s="216">
        <f t="shared" si="1"/>
        <v>793</v>
      </c>
    </row>
    <row r="8" spans="1:25" ht="12" customHeight="1" x14ac:dyDescent="0.2">
      <c r="A8" s="220">
        <v>3</v>
      </c>
      <c r="B8" s="205">
        <v>66</v>
      </c>
      <c r="C8" s="205">
        <v>97</v>
      </c>
      <c r="D8" s="205">
        <v>3</v>
      </c>
      <c r="E8" s="205">
        <v>0</v>
      </c>
      <c r="F8" s="205">
        <v>233</v>
      </c>
      <c r="G8" s="205">
        <v>216</v>
      </c>
      <c r="H8" s="205">
        <v>14</v>
      </c>
      <c r="I8" s="205">
        <v>0</v>
      </c>
      <c r="J8" s="205">
        <v>28.999999999999996</v>
      </c>
      <c r="K8" s="205">
        <v>0</v>
      </c>
      <c r="L8" s="205">
        <v>167</v>
      </c>
      <c r="M8" s="205">
        <v>156.99999999999994</v>
      </c>
      <c r="N8" s="205">
        <v>0</v>
      </c>
      <c r="O8" s="205">
        <v>0</v>
      </c>
      <c r="P8" s="205">
        <v>77</v>
      </c>
      <c r="Q8" s="205">
        <v>11</v>
      </c>
      <c r="R8" s="205">
        <v>0</v>
      </c>
      <c r="S8" s="205">
        <v>0</v>
      </c>
      <c r="T8" s="184">
        <v>0</v>
      </c>
      <c r="U8" s="196">
        <v>0</v>
      </c>
      <c r="V8" s="221">
        <f t="shared" si="0"/>
        <v>589</v>
      </c>
      <c r="W8" s="222">
        <f t="shared" si="0"/>
        <v>480.99999999999994</v>
      </c>
      <c r="X8" s="223">
        <f t="shared" si="1"/>
        <v>466</v>
      </c>
      <c r="Y8" s="196">
        <f t="shared" si="1"/>
        <v>469.99999999999994</v>
      </c>
    </row>
    <row r="9" spans="1:25" ht="12" customHeight="1" x14ac:dyDescent="0.2">
      <c r="A9" s="224">
        <v>4</v>
      </c>
      <c r="B9" s="215">
        <v>189.99999999999994</v>
      </c>
      <c r="C9" s="215">
        <v>72</v>
      </c>
      <c r="D9" s="215">
        <v>0</v>
      </c>
      <c r="E9" s="215">
        <v>0</v>
      </c>
      <c r="F9" s="215">
        <v>281</v>
      </c>
      <c r="G9" s="215">
        <v>112</v>
      </c>
      <c r="H9" s="215">
        <v>12</v>
      </c>
      <c r="I9" s="215">
        <v>0</v>
      </c>
      <c r="J9" s="215">
        <v>19.999999999999996</v>
      </c>
      <c r="K9" s="215">
        <v>0</v>
      </c>
      <c r="L9" s="215">
        <v>235</v>
      </c>
      <c r="M9" s="215">
        <v>69</v>
      </c>
      <c r="N9" s="215">
        <v>0</v>
      </c>
      <c r="O9" s="215">
        <v>0</v>
      </c>
      <c r="P9" s="215">
        <v>27.999999999999993</v>
      </c>
      <c r="Q9" s="215">
        <v>12.999999999999998</v>
      </c>
      <c r="R9" s="215">
        <v>0</v>
      </c>
      <c r="S9" s="215">
        <v>0</v>
      </c>
      <c r="T9" s="206">
        <v>0</v>
      </c>
      <c r="U9" s="225">
        <v>0</v>
      </c>
      <c r="V9" s="226">
        <f t="shared" si="0"/>
        <v>766</v>
      </c>
      <c r="W9" s="227">
        <f t="shared" si="0"/>
        <v>266</v>
      </c>
      <c r="X9" s="228">
        <f t="shared" si="1"/>
        <v>706</v>
      </c>
      <c r="Y9" s="225">
        <f t="shared" si="1"/>
        <v>253</v>
      </c>
    </row>
    <row r="10" spans="1:25" ht="12" customHeight="1" x14ac:dyDescent="0.2">
      <c r="A10" s="214">
        <v>5</v>
      </c>
      <c r="B10" s="190">
        <v>255.99999999999994</v>
      </c>
      <c r="C10" s="190">
        <v>82</v>
      </c>
      <c r="D10" s="190">
        <v>2</v>
      </c>
      <c r="E10" s="190">
        <v>1</v>
      </c>
      <c r="F10" s="190">
        <v>405</v>
      </c>
      <c r="G10" s="190">
        <v>139</v>
      </c>
      <c r="H10" s="190">
        <v>26</v>
      </c>
      <c r="I10" s="190">
        <v>15</v>
      </c>
      <c r="J10" s="190">
        <v>37.999999999999986</v>
      </c>
      <c r="K10" s="190">
        <v>2</v>
      </c>
      <c r="L10" s="190">
        <v>261</v>
      </c>
      <c r="M10" s="190">
        <v>89</v>
      </c>
      <c r="N10" s="190">
        <v>0</v>
      </c>
      <c r="O10" s="190">
        <v>18</v>
      </c>
      <c r="P10" s="190">
        <v>29.999999999999996</v>
      </c>
      <c r="Q10" s="190">
        <v>6</v>
      </c>
      <c r="R10" s="190">
        <v>0</v>
      </c>
      <c r="S10" s="190">
        <v>0</v>
      </c>
      <c r="T10" s="204">
        <v>0</v>
      </c>
      <c r="U10" s="216">
        <v>0</v>
      </c>
      <c r="V10" s="217">
        <f t="shared" si="0"/>
        <v>1018</v>
      </c>
      <c r="W10" s="218">
        <f t="shared" si="0"/>
        <v>352</v>
      </c>
      <c r="X10" s="219">
        <f t="shared" si="1"/>
        <v>922</v>
      </c>
      <c r="Y10" s="216">
        <f t="shared" si="1"/>
        <v>310</v>
      </c>
    </row>
    <row r="11" spans="1:25" ht="12" customHeight="1" x14ac:dyDescent="0.2">
      <c r="A11" s="220">
        <v>6</v>
      </c>
      <c r="B11" s="205">
        <v>173.99999999999997</v>
      </c>
      <c r="C11" s="205">
        <v>84</v>
      </c>
      <c r="D11" s="205">
        <v>4</v>
      </c>
      <c r="E11" s="205">
        <v>0</v>
      </c>
      <c r="F11" s="205">
        <v>453</v>
      </c>
      <c r="G11" s="205">
        <v>162</v>
      </c>
      <c r="H11" s="205">
        <v>19</v>
      </c>
      <c r="I11" s="205">
        <v>20.999999999999996</v>
      </c>
      <c r="J11" s="205">
        <v>21.999999999999996</v>
      </c>
      <c r="K11" s="205">
        <v>0</v>
      </c>
      <c r="L11" s="205">
        <v>293</v>
      </c>
      <c r="M11" s="205">
        <v>186</v>
      </c>
      <c r="N11" s="205">
        <v>0</v>
      </c>
      <c r="O11" s="205">
        <v>0</v>
      </c>
      <c r="P11" s="205">
        <v>43.999999999999993</v>
      </c>
      <c r="Q11" s="205">
        <v>10</v>
      </c>
      <c r="R11" s="205">
        <v>0</v>
      </c>
      <c r="S11" s="205">
        <v>0</v>
      </c>
      <c r="T11" s="184">
        <v>0</v>
      </c>
      <c r="U11" s="196">
        <v>0</v>
      </c>
      <c r="V11" s="221">
        <f t="shared" si="0"/>
        <v>1009</v>
      </c>
      <c r="W11" s="222">
        <f t="shared" si="0"/>
        <v>463</v>
      </c>
      <c r="X11" s="223">
        <f t="shared" si="1"/>
        <v>920</v>
      </c>
      <c r="Y11" s="196">
        <f t="shared" si="1"/>
        <v>432</v>
      </c>
    </row>
    <row r="12" spans="1:25" ht="12" customHeight="1" x14ac:dyDescent="0.2">
      <c r="A12" s="224">
        <v>7</v>
      </c>
      <c r="B12" s="215">
        <v>120</v>
      </c>
      <c r="C12" s="215">
        <v>166</v>
      </c>
      <c r="D12" s="215">
        <v>0</v>
      </c>
      <c r="E12" s="270">
        <v>0</v>
      </c>
      <c r="F12" s="215">
        <v>345</v>
      </c>
      <c r="G12" s="215">
        <v>308</v>
      </c>
      <c r="H12" s="215">
        <v>0</v>
      </c>
      <c r="I12" s="215">
        <v>7.9999999999999991</v>
      </c>
      <c r="J12" s="215">
        <v>20.999999999999993</v>
      </c>
      <c r="K12" s="215">
        <v>0</v>
      </c>
      <c r="L12" s="215">
        <v>242</v>
      </c>
      <c r="M12" s="215">
        <v>250</v>
      </c>
      <c r="N12" s="215">
        <v>0</v>
      </c>
      <c r="O12" s="215">
        <v>0</v>
      </c>
      <c r="P12" s="215">
        <v>31.999999999999996</v>
      </c>
      <c r="Q12" s="215">
        <v>2</v>
      </c>
      <c r="R12" s="215">
        <v>0</v>
      </c>
      <c r="S12" s="215">
        <v>0</v>
      </c>
      <c r="T12" s="206">
        <v>0</v>
      </c>
      <c r="U12" s="225">
        <v>0</v>
      </c>
      <c r="V12" s="226">
        <f t="shared" si="0"/>
        <v>760</v>
      </c>
      <c r="W12" s="227">
        <f t="shared" si="0"/>
        <v>734</v>
      </c>
      <c r="X12" s="228">
        <f t="shared" si="1"/>
        <v>707</v>
      </c>
      <c r="Y12" s="225">
        <f t="shared" si="1"/>
        <v>724</v>
      </c>
    </row>
    <row r="13" spans="1:25" ht="12" customHeight="1" x14ac:dyDescent="0.2">
      <c r="A13" s="214">
        <v>8</v>
      </c>
      <c r="B13" s="190">
        <v>122</v>
      </c>
      <c r="C13" s="190">
        <v>135</v>
      </c>
      <c r="D13" s="190">
        <v>8</v>
      </c>
      <c r="E13" s="190">
        <v>2</v>
      </c>
      <c r="F13" s="190">
        <v>307</v>
      </c>
      <c r="G13" s="190">
        <v>225</v>
      </c>
      <c r="H13" s="190">
        <v>26</v>
      </c>
      <c r="I13" s="190">
        <v>16</v>
      </c>
      <c r="J13" s="190">
        <v>14</v>
      </c>
      <c r="K13" s="190">
        <v>0</v>
      </c>
      <c r="L13" s="190">
        <v>174</v>
      </c>
      <c r="M13" s="190">
        <v>144</v>
      </c>
      <c r="N13" s="190">
        <v>0</v>
      </c>
      <c r="O13" s="190">
        <v>0</v>
      </c>
      <c r="P13" s="190">
        <v>55</v>
      </c>
      <c r="Q13" s="190">
        <v>3</v>
      </c>
      <c r="R13" s="190">
        <v>0</v>
      </c>
      <c r="S13" s="190">
        <v>0</v>
      </c>
      <c r="T13" s="204">
        <v>0</v>
      </c>
      <c r="U13" s="216">
        <v>0</v>
      </c>
      <c r="V13" s="217">
        <f t="shared" si="0"/>
        <v>706</v>
      </c>
      <c r="W13" s="218">
        <f t="shared" si="0"/>
        <v>525</v>
      </c>
      <c r="X13" s="219">
        <f t="shared" si="1"/>
        <v>603</v>
      </c>
      <c r="Y13" s="216">
        <f t="shared" si="1"/>
        <v>504</v>
      </c>
    </row>
    <row r="14" spans="1:25" ht="12" customHeight="1" x14ac:dyDescent="0.2">
      <c r="A14" s="220">
        <v>9</v>
      </c>
      <c r="B14" s="205">
        <v>143</v>
      </c>
      <c r="C14" s="205">
        <v>346</v>
      </c>
      <c r="D14" s="205">
        <v>5</v>
      </c>
      <c r="E14" s="205">
        <v>3</v>
      </c>
      <c r="F14" s="205">
        <v>318</v>
      </c>
      <c r="G14" s="205">
        <v>507</v>
      </c>
      <c r="H14" s="205">
        <v>62</v>
      </c>
      <c r="I14" s="205">
        <v>38.999999999999993</v>
      </c>
      <c r="J14" s="205">
        <v>19.999999999999996</v>
      </c>
      <c r="K14" s="205">
        <v>3</v>
      </c>
      <c r="L14" s="205">
        <v>201</v>
      </c>
      <c r="M14" s="205">
        <v>302.99999999999994</v>
      </c>
      <c r="N14" s="205">
        <v>0</v>
      </c>
      <c r="O14" s="205">
        <v>7</v>
      </c>
      <c r="P14" s="205">
        <v>13</v>
      </c>
      <c r="Q14" s="205">
        <v>3</v>
      </c>
      <c r="R14" s="205">
        <v>0</v>
      </c>
      <c r="S14" s="205">
        <v>0</v>
      </c>
      <c r="T14" s="184">
        <v>0</v>
      </c>
      <c r="U14" s="196">
        <v>0</v>
      </c>
      <c r="V14" s="221">
        <f t="shared" si="0"/>
        <v>762</v>
      </c>
      <c r="W14" s="222">
        <f t="shared" si="0"/>
        <v>1211</v>
      </c>
      <c r="X14" s="223">
        <f t="shared" si="1"/>
        <v>662</v>
      </c>
      <c r="Y14" s="196">
        <f t="shared" si="1"/>
        <v>1156</v>
      </c>
    </row>
    <row r="15" spans="1:25" ht="12" customHeight="1" x14ac:dyDescent="0.2">
      <c r="A15" s="224">
        <v>10</v>
      </c>
      <c r="B15" s="215">
        <v>157</v>
      </c>
      <c r="C15" s="215">
        <v>432</v>
      </c>
      <c r="D15" s="215">
        <v>0</v>
      </c>
      <c r="E15" s="215">
        <v>0</v>
      </c>
      <c r="F15" s="215">
        <v>322</v>
      </c>
      <c r="G15" s="215">
        <v>674</v>
      </c>
      <c r="H15" s="215">
        <v>8</v>
      </c>
      <c r="I15" s="215">
        <v>0</v>
      </c>
      <c r="J15" s="215">
        <v>13</v>
      </c>
      <c r="K15" s="215">
        <v>0</v>
      </c>
      <c r="L15" s="215">
        <v>330</v>
      </c>
      <c r="M15" s="215">
        <v>543.99999999999955</v>
      </c>
      <c r="N15" s="215">
        <v>0</v>
      </c>
      <c r="O15" s="215">
        <v>0</v>
      </c>
      <c r="P15" s="215">
        <v>6</v>
      </c>
      <c r="Q15" s="215">
        <v>4</v>
      </c>
      <c r="R15" s="215">
        <v>0</v>
      </c>
      <c r="S15" s="215">
        <v>0</v>
      </c>
      <c r="T15" s="206">
        <v>0</v>
      </c>
      <c r="U15" s="225">
        <v>0</v>
      </c>
      <c r="V15" s="226">
        <f t="shared" si="0"/>
        <v>836</v>
      </c>
      <c r="W15" s="227">
        <f t="shared" si="0"/>
        <v>1653.9999999999995</v>
      </c>
      <c r="X15" s="228">
        <f t="shared" si="1"/>
        <v>809</v>
      </c>
      <c r="Y15" s="225">
        <f t="shared" si="1"/>
        <v>1649.9999999999995</v>
      </c>
    </row>
    <row r="16" spans="1:25" ht="12" customHeight="1" x14ac:dyDescent="0.2">
      <c r="A16" s="214">
        <v>11</v>
      </c>
      <c r="B16" s="190">
        <v>72</v>
      </c>
      <c r="C16" s="190">
        <v>148.99999999999997</v>
      </c>
      <c r="D16" s="190">
        <v>0</v>
      </c>
      <c r="E16" s="190">
        <v>0</v>
      </c>
      <c r="F16" s="190">
        <v>298</v>
      </c>
      <c r="G16" s="190">
        <v>276</v>
      </c>
      <c r="H16" s="190">
        <v>0</v>
      </c>
      <c r="I16" s="190">
        <v>4</v>
      </c>
      <c r="J16" s="190">
        <v>11</v>
      </c>
      <c r="K16" s="190">
        <v>5</v>
      </c>
      <c r="L16" s="190">
        <v>153</v>
      </c>
      <c r="M16" s="190">
        <v>170</v>
      </c>
      <c r="N16" s="190">
        <v>0</v>
      </c>
      <c r="O16" s="190">
        <v>2</v>
      </c>
      <c r="P16" s="190">
        <v>32</v>
      </c>
      <c r="Q16" s="190">
        <v>13</v>
      </c>
      <c r="R16" s="190">
        <v>0</v>
      </c>
      <c r="S16" s="190">
        <v>0</v>
      </c>
      <c r="T16" s="204">
        <v>0</v>
      </c>
      <c r="U16" s="216">
        <v>0</v>
      </c>
      <c r="V16" s="217">
        <f t="shared" si="0"/>
        <v>566</v>
      </c>
      <c r="W16" s="218">
        <f t="shared" si="0"/>
        <v>619</v>
      </c>
      <c r="X16" s="219">
        <f t="shared" si="1"/>
        <v>523</v>
      </c>
      <c r="Y16" s="216">
        <f t="shared" si="1"/>
        <v>595</v>
      </c>
    </row>
    <row r="17" spans="1:26" ht="12" customHeight="1" x14ac:dyDescent="0.2">
      <c r="A17" s="220">
        <v>12</v>
      </c>
      <c r="B17" s="205">
        <v>102</v>
      </c>
      <c r="C17" s="205">
        <v>107</v>
      </c>
      <c r="D17" s="205">
        <v>0</v>
      </c>
      <c r="E17" s="205">
        <v>0</v>
      </c>
      <c r="F17" s="205">
        <v>281</v>
      </c>
      <c r="G17" s="205">
        <v>183</v>
      </c>
      <c r="H17" s="205">
        <v>2</v>
      </c>
      <c r="I17" s="205">
        <v>6</v>
      </c>
      <c r="J17" s="205">
        <v>12</v>
      </c>
      <c r="K17" s="205">
        <v>0</v>
      </c>
      <c r="L17" s="205">
        <v>106</v>
      </c>
      <c r="M17" s="205">
        <v>93</v>
      </c>
      <c r="N17" s="205">
        <v>0</v>
      </c>
      <c r="O17" s="205">
        <v>0</v>
      </c>
      <c r="P17" s="205">
        <v>6</v>
      </c>
      <c r="Q17" s="205">
        <v>3</v>
      </c>
      <c r="R17" s="205">
        <v>0</v>
      </c>
      <c r="S17" s="205">
        <v>0</v>
      </c>
      <c r="T17" s="184">
        <v>0</v>
      </c>
      <c r="U17" s="196">
        <v>0</v>
      </c>
      <c r="V17" s="221">
        <f t="shared" si="0"/>
        <v>509</v>
      </c>
      <c r="W17" s="222">
        <f t="shared" si="0"/>
        <v>392</v>
      </c>
      <c r="X17" s="223">
        <f t="shared" si="1"/>
        <v>489</v>
      </c>
      <c r="Y17" s="196">
        <f t="shared" si="1"/>
        <v>383</v>
      </c>
    </row>
    <row r="18" spans="1:26" ht="12" customHeight="1" x14ac:dyDescent="0.2">
      <c r="A18" s="224">
        <v>13</v>
      </c>
      <c r="B18" s="215">
        <v>113</v>
      </c>
      <c r="C18" s="215">
        <v>63</v>
      </c>
      <c r="D18" s="215">
        <v>0</v>
      </c>
      <c r="E18" s="215">
        <v>0</v>
      </c>
      <c r="F18" s="215">
        <v>311</v>
      </c>
      <c r="G18" s="215">
        <v>128</v>
      </c>
      <c r="H18" s="215">
        <v>0</v>
      </c>
      <c r="I18" s="215">
        <v>0</v>
      </c>
      <c r="J18" s="215">
        <v>12.000000000000005</v>
      </c>
      <c r="K18" s="215">
        <v>0</v>
      </c>
      <c r="L18" s="215">
        <v>291</v>
      </c>
      <c r="M18" s="215">
        <v>96</v>
      </c>
      <c r="N18" s="215">
        <v>0</v>
      </c>
      <c r="O18" s="215">
        <v>0</v>
      </c>
      <c r="P18" s="215">
        <v>7.9999999999999991</v>
      </c>
      <c r="Q18" s="215">
        <v>4</v>
      </c>
      <c r="R18" s="215">
        <v>0</v>
      </c>
      <c r="S18" s="215">
        <v>0</v>
      </c>
      <c r="T18" s="206">
        <v>0</v>
      </c>
      <c r="U18" s="225">
        <v>0</v>
      </c>
      <c r="V18" s="226">
        <f t="shared" si="0"/>
        <v>735</v>
      </c>
      <c r="W18" s="227">
        <f t="shared" si="0"/>
        <v>291</v>
      </c>
      <c r="X18" s="228">
        <f t="shared" si="1"/>
        <v>715</v>
      </c>
      <c r="Y18" s="225">
        <f t="shared" si="1"/>
        <v>287</v>
      </c>
    </row>
    <row r="19" spans="1:26" ht="12" customHeight="1" x14ac:dyDescent="0.2">
      <c r="A19" s="214">
        <v>14</v>
      </c>
      <c r="B19" s="190">
        <v>79</v>
      </c>
      <c r="C19" s="190">
        <v>90</v>
      </c>
      <c r="D19" s="190">
        <v>0</v>
      </c>
      <c r="E19" s="190">
        <v>0</v>
      </c>
      <c r="F19" s="190">
        <v>206</v>
      </c>
      <c r="G19" s="190">
        <v>143</v>
      </c>
      <c r="H19" s="190">
        <v>9</v>
      </c>
      <c r="I19" s="190">
        <v>14</v>
      </c>
      <c r="J19" s="190">
        <v>12.000000000000002</v>
      </c>
      <c r="K19" s="190">
        <v>0</v>
      </c>
      <c r="L19" s="190">
        <v>103</v>
      </c>
      <c r="M19" s="190">
        <v>82</v>
      </c>
      <c r="N19" s="190">
        <v>0</v>
      </c>
      <c r="O19" s="190">
        <v>0</v>
      </c>
      <c r="P19" s="190">
        <v>12.999999999999998</v>
      </c>
      <c r="Q19" s="190">
        <v>6</v>
      </c>
      <c r="R19" s="190">
        <v>0</v>
      </c>
      <c r="S19" s="190">
        <v>0</v>
      </c>
      <c r="T19" s="204">
        <v>0</v>
      </c>
      <c r="U19" s="216">
        <v>0</v>
      </c>
      <c r="V19" s="217">
        <f t="shared" si="0"/>
        <v>422</v>
      </c>
      <c r="W19" s="218">
        <f t="shared" si="0"/>
        <v>335</v>
      </c>
      <c r="X19" s="219">
        <f t="shared" si="1"/>
        <v>388</v>
      </c>
      <c r="Y19" s="216">
        <f t="shared" si="1"/>
        <v>315</v>
      </c>
    </row>
    <row r="20" spans="1:26" ht="12" customHeight="1" x14ac:dyDescent="0.2">
      <c r="A20" s="220">
        <v>15</v>
      </c>
      <c r="B20" s="205">
        <v>73</v>
      </c>
      <c r="C20" s="205">
        <v>121</v>
      </c>
      <c r="D20" s="205">
        <v>4</v>
      </c>
      <c r="E20" s="205">
        <v>0</v>
      </c>
      <c r="F20" s="205">
        <v>266</v>
      </c>
      <c r="G20" s="205">
        <v>221</v>
      </c>
      <c r="H20" s="205">
        <v>12</v>
      </c>
      <c r="I20" s="205">
        <v>31</v>
      </c>
      <c r="J20" s="205">
        <v>10</v>
      </c>
      <c r="K20" s="205">
        <v>0</v>
      </c>
      <c r="L20" s="205">
        <v>152</v>
      </c>
      <c r="M20" s="205">
        <v>136</v>
      </c>
      <c r="N20" s="205">
        <v>0</v>
      </c>
      <c r="O20" s="205">
        <v>6</v>
      </c>
      <c r="P20" s="205">
        <v>4.0000000000000009</v>
      </c>
      <c r="Q20" s="205">
        <v>7</v>
      </c>
      <c r="R20" s="205">
        <v>0</v>
      </c>
      <c r="S20" s="205">
        <v>0</v>
      </c>
      <c r="T20" s="184">
        <v>0</v>
      </c>
      <c r="U20" s="196">
        <v>0</v>
      </c>
      <c r="V20" s="221">
        <f t="shared" si="0"/>
        <v>521</v>
      </c>
      <c r="W20" s="222">
        <f t="shared" si="0"/>
        <v>522</v>
      </c>
      <c r="X20" s="223">
        <f t="shared" si="1"/>
        <v>491</v>
      </c>
      <c r="Y20" s="196">
        <f t="shared" si="1"/>
        <v>478</v>
      </c>
    </row>
    <row r="21" spans="1:26" ht="12" customHeight="1" x14ac:dyDescent="0.2">
      <c r="A21" s="224">
        <v>16</v>
      </c>
      <c r="B21" s="215">
        <v>91.999999999999986</v>
      </c>
      <c r="C21" s="215">
        <v>104</v>
      </c>
      <c r="D21" s="215">
        <v>9</v>
      </c>
      <c r="E21" s="215">
        <v>0</v>
      </c>
      <c r="F21" s="215">
        <v>234</v>
      </c>
      <c r="G21" s="215">
        <v>139</v>
      </c>
      <c r="H21" s="215">
        <v>27</v>
      </c>
      <c r="I21" s="215">
        <v>10</v>
      </c>
      <c r="J21" s="215">
        <v>9</v>
      </c>
      <c r="K21" s="215">
        <v>0</v>
      </c>
      <c r="L21" s="215">
        <v>36</v>
      </c>
      <c r="M21" s="215">
        <v>112</v>
      </c>
      <c r="N21" s="215">
        <v>0</v>
      </c>
      <c r="O21" s="215">
        <v>0</v>
      </c>
      <c r="P21" s="215">
        <v>0</v>
      </c>
      <c r="Q21" s="215">
        <v>0</v>
      </c>
      <c r="R21" s="215">
        <v>0</v>
      </c>
      <c r="S21" s="215">
        <v>0</v>
      </c>
      <c r="T21" s="206">
        <v>0</v>
      </c>
      <c r="U21" s="225">
        <v>0</v>
      </c>
      <c r="V21" s="226">
        <f t="shared" si="0"/>
        <v>407</v>
      </c>
      <c r="W21" s="227">
        <f t="shared" si="0"/>
        <v>365</v>
      </c>
      <c r="X21" s="228">
        <f t="shared" si="1"/>
        <v>362</v>
      </c>
      <c r="Y21" s="225">
        <f t="shared" si="1"/>
        <v>355</v>
      </c>
    </row>
    <row r="22" spans="1:26" ht="12" customHeight="1" x14ac:dyDescent="0.2">
      <c r="A22" s="214">
        <v>17</v>
      </c>
      <c r="B22" s="190">
        <v>98.999999999999972</v>
      </c>
      <c r="C22" s="190">
        <v>162.99999999999997</v>
      </c>
      <c r="D22" s="190">
        <v>2</v>
      </c>
      <c r="E22" s="190">
        <v>0</v>
      </c>
      <c r="F22" s="190">
        <v>304</v>
      </c>
      <c r="G22" s="190">
        <v>280</v>
      </c>
      <c r="H22" s="190">
        <v>27</v>
      </c>
      <c r="I22" s="190">
        <v>0</v>
      </c>
      <c r="J22" s="190">
        <v>32</v>
      </c>
      <c r="K22" s="190">
        <v>2</v>
      </c>
      <c r="L22" s="190">
        <v>185</v>
      </c>
      <c r="M22" s="190">
        <v>186</v>
      </c>
      <c r="N22" s="190">
        <v>0</v>
      </c>
      <c r="O22" s="190">
        <v>0</v>
      </c>
      <c r="P22" s="190">
        <v>33</v>
      </c>
      <c r="Q22" s="190">
        <v>0</v>
      </c>
      <c r="R22" s="190">
        <v>0</v>
      </c>
      <c r="S22" s="190">
        <v>0</v>
      </c>
      <c r="T22" s="204">
        <v>0</v>
      </c>
      <c r="U22" s="216">
        <v>0</v>
      </c>
      <c r="V22" s="217">
        <f t="shared" si="0"/>
        <v>682</v>
      </c>
      <c r="W22" s="218">
        <f t="shared" si="0"/>
        <v>631</v>
      </c>
      <c r="X22" s="219">
        <f t="shared" si="1"/>
        <v>588</v>
      </c>
      <c r="Y22" s="216">
        <f t="shared" si="1"/>
        <v>629</v>
      </c>
    </row>
    <row r="23" spans="1:26" ht="12" customHeight="1" x14ac:dyDescent="0.2">
      <c r="A23" s="220">
        <v>18</v>
      </c>
      <c r="B23" s="205">
        <v>101.99999999999997</v>
      </c>
      <c r="C23" s="205">
        <v>131</v>
      </c>
      <c r="D23" s="205">
        <v>9</v>
      </c>
      <c r="E23" s="205">
        <v>0</v>
      </c>
      <c r="F23" s="205">
        <v>298</v>
      </c>
      <c r="G23" s="205">
        <v>262</v>
      </c>
      <c r="H23" s="205">
        <v>47</v>
      </c>
      <c r="I23" s="205">
        <v>0</v>
      </c>
      <c r="J23" s="205">
        <v>13</v>
      </c>
      <c r="K23" s="205">
        <v>0</v>
      </c>
      <c r="L23" s="205">
        <v>257</v>
      </c>
      <c r="M23" s="205">
        <v>175</v>
      </c>
      <c r="N23" s="205">
        <v>0</v>
      </c>
      <c r="O23" s="205">
        <v>0</v>
      </c>
      <c r="P23" s="205">
        <v>0</v>
      </c>
      <c r="Q23" s="205">
        <v>6</v>
      </c>
      <c r="R23" s="205">
        <v>0</v>
      </c>
      <c r="S23" s="205">
        <v>0</v>
      </c>
      <c r="T23" s="184">
        <v>0</v>
      </c>
      <c r="U23" s="196">
        <v>0</v>
      </c>
      <c r="V23" s="221">
        <f t="shared" si="0"/>
        <v>726</v>
      </c>
      <c r="W23" s="222">
        <f t="shared" si="0"/>
        <v>574</v>
      </c>
      <c r="X23" s="223">
        <f t="shared" si="1"/>
        <v>657</v>
      </c>
      <c r="Y23" s="196">
        <f t="shared" si="1"/>
        <v>568</v>
      </c>
    </row>
    <row r="24" spans="1:26" ht="12" customHeight="1" x14ac:dyDescent="0.2">
      <c r="A24" s="224">
        <v>19</v>
      </c>
      <c r="B24" s="215">
        <v>200</v>
      </c>
      <c r="C24" s="215">
        <v>69</v>
      </c>
      <c r="D24" s="215">
        <v>5</v>
      </c>
      <c r="E24" s="215">
        <v>0</v>
      </c>
      <c r="F24" s="215">
        <v>394</v>
      </c>
      <c r="G24" s="215">
        <v>149</v>
      </c>
      <c r="H24" s="215">
        <v>13</v>
      </c>
      <c r="I24" s="215">
        <v>0</v>
      </c>
      <c r="J24" s="215">
        <v>30.000000000000004</v>
      </c>
      <c r="K24" s="215">
        <v>4</v>
      </c>
      <c r="L24" s="215">
        <v>141</v>
      </c>
      <c r="M24" s="215">
        <v>110</v>
      </c>
      <c r="N24" s="215">
        <v>0</v>
      </c>
      <c r="O24" s="215">
        <v>0</v>
      </c>
      <c r="P24" s="215">
        <v>5</v>
      </c>
      <c r="Q24" s="215">
        <v>16</v>
      </c>
      <c r="R24" s="215">
        <v>0</v>
      </c>
      <c r="S24" s="215">
        <v>0</v>
      </c>
      <c r="T24" s="206">
        <v>0</v>
      </c>
      <c r="U24" s="225">
        <v>0</v>
      </c>
      <c r="V24" s="226">
        <f t="shared" si="0"/>
        <v>788</v>
      </c>
      <c r="W24" s="227">
        <f t="shared" si="0"/>
        <v>348</v>
      </c>
      <c r="X24" s="228">
        <f t="shared" si="1"/>
        <v>735</v>
      </c>
      <c r="Y24" s="225">
        <f t="shared" si="1"/>
        <v>328</v>
      </c>
    </row>
    <row r="25" spans="1:26" ht="12" customHeight="1" x14ac:dyDescent="0.2">
      <c r="A25" s="214">
        <v>20</v>
      </c>
      <c r="B25" s="190">
        <v>156</v>
      </c>
      <c r="C25" s="190">
        <v>129</v>
      </c>
      <c r="D25" s="190">
        <v>0</v>
      </c>
      <c r="E25" s="190">
        <v>0</v>
      </c>
      <c r="F25" s="190">
        <v>369</v>
      </c>
      <c r="G25" s="190">
        <v>246</v>
      </c>
      <c r="H25" s="190">
        <v>16</v>
      </c>
      <c r="I25" s="190">
        <v>0</v>
      </c>
      <c r="J25" s="190">
        <v>19</v>
      </c>
      <c r="K25" s="190">
        <v>0</v>
      </c>
      <c r="L25" s="190">
        <v>64</v>
      </c>
      <c r="M25" s="190">
        <v>165.99999999999997</v>
      </c>
      <c r="N25" s="190">
        <v>0</v>
      </c>
      <c r="O25" s="190">
        <v>0</v>
      </c>
      <c r="P25" s="190">
        <v>9</v>
      </c>
      <c r="Q25" s="190">
        <v>3</v>
      </c>
      <c r="R25" s="190">
        <v>0</v>
      </c>
      <c r="S25" s="190">
        <v>0</v>
      </c>
      <c r="T25" s="204">
        <v>0</v>
      </c>
      <c r="U25" s="216">
        <v>0</v>
      </c>
      <c r="V25" s="217">
        <f t="shared" si="0"/>
        <v>633</v>
      </c>
      <c r="W25" s="218">
        <f t="shared" si="0"/>
        <v>544</v>
      </c>
      <c r="X25" s="219">
        <f t="shared" si="1"/>
        <v>589</v>
      </c>
      <c r="Y25" s="216">
        <f t="shared" si="1"/>
        <v>541</v>
      </c>
    </row>
    <row r="26" spans="1:26" ht="12" customHeight="1" x14ac:dyDescent="0.2">
      <c r="A26" s="220">
        <v>21</v>
      </c>
      <c r="B26" s="205">
        <v>165</v>
      </c>
      <c r="C26" s="205">
        <v>73</v>
      </c>
      <c r="D26" s="205">
        <v>0</v>
      </c>
      <c r="E26" s="205">
        <v>0</v>
      </c>
      <c r="F26" s="205">
        <v>391</v>
      </c>
      <c r="G26" s="205">
        <v>116</v>
      </c>
      <c r="H26" s="205">
        <v>15</v>
      </c>
      <c r="I26" s="205">
        <v>0</v>
      </c>
      <c r="J26" s="205">
        <v>26.999999999999986</v>
      </c>
      <c r="K26" s="205">
        <v>0</v>
      </c>
      <c r="L26" s="205">
        <v>188</v>
      </c>
      <c r="M26" s="205">
        <v>68</v>
      </c>
      <c r="N26" s="205">
        <v>0</v>
      </c>
      <c r="O26" s="205">
        <v>0</v>
      </c>
      <c r="P26" s="205">
        <v>38</v>
      </c>
      <c r="Q26" s="205">
        <v>0</v>
      </c>
      <c r="R26" s="205">
        <v>0</v>
      </c>
      <c r="S26" s="205">
        <v>0</v>
      </c>
      <c r="T26" s="184">
        <v>0</v>
      </c>
      <c r="U26" s="196">
        <v>0</v>
      </c>
      <c r="V26" s="221">
        <f t="shared" si="0"/>
        <v>824</v>
      </c>
      <c r="W26" s="222">
        <f t="shared" si="0"/>
        <v>257</v>
      </c>
      <c r="X26" s="223">
        <f t="shared" si="1"/>
        <v>744</v>
      </c>
      <c r="Y26" s="196">
        <f t="shared" si="1"/>
        <v>257</v>
      </c>
    </row>
    <row r="27" spans="1:26" ht="12" customHeight="1" thickBot="1" x14ac:dyDescent="0.25">
      <c r="A27" s="229" t="s">
        <v>17</v>
      </c>
      <c r="B27" s="191">
        <f t="shared" ref="B27:Q27" si="2">SUM(B6:B26)</f>
        <v>2817</v>
      </c>
      <c r="C27" s="191">
        <f t="shared" si="2"/>
        <v>3151</v>
      </c>
      <c r="D27" s="191">
        <f t="shared" si="2"/>
        <v>51</v>
      </c>
      <c r="E27" s="191">
        <f t="shared" si="2"/>
        <v>19</v>
      </c>
      <c r="F27" s="191">
        <f t="shared" si="2"/>
        <v>6755</v>
      </c>
      <c r="G27" s="191">
        <f t="shared" si="2"/>
        <v>5336</v>
      </c>
      <c r="H27" s="191">
        <f t="shared" si="2"/>
        <v>355</v>
      </c>
      <c r="I27" s="191">
        <f t="shared" si="2"/>
        <v>233</v>
      </c>
      <c r="J27" s="191">
        <f>SUM(J6:J26)</f>
        <v>423</v>
      </c>
      <c r="K27" s="191">
        <f t="shared" si="2"/>
        <v>16</v>
      </c>
      <c r="L27" s="191">
        <f t="shared" si="2"/>
        <v>4246</v>
      </c>
      <c r="M27" s="191">
        <f t="shared" si="2"/>
        <v>3660.9999999999995</v>
      </c>
      <c r="N27" s="191">
        <f t="shared" si="2"/>
        <v>0</v>
      </c>
      <c r="O27" s="191">
        <f t="shared" si="2"/>
        <v>42</v>
      </c>
      <c r="P27" s="191">
        <f t="shared" si="2"/>
        <v>554</v>
      </c>
      <c r="Q27" s="191">
        <f t="shared" si="2"/>
        <v>119</v>
      </c>
      <c r="R27" s="191">
        <f>SUM(R6:R26)</f>
        <v>0</v>
      </c>
      <c r="S27" s="191">
        <f>SUM(S6:S26)</f>
        <v>0</v>
      </c>
      <c r="T27" s="191">
        <f>SUM(T6:T26)</f>
        <v>0</v>
      </c>
      <c r="U27" s="193">
        <f>SUM(U6:U26)</f>
        <v>0</v>
      </c>
      <c r="V27" s="195">
        <f t="shared" si="0"/>
        <v>15201</v>
      </c>
      <c r="W27" s="230">
        <f t="shared" si="0"/>
        <v>12577</v>
      </c>
      <c r="X27" s="195">
        <f t="shared" si="1"/>
        <v>13818</v>
      </c>
      <c r="Y27" s="193">
        <f t="shared" si="1"/>
        <v>12148</v>
      </c>
    </row>
    <row r="28" spans="1:26" ht="12" customHeight="1" x14ac:dyDescent="0.2">
      <c r="A28" s="231" t="s">
        <v>18</v>
      </c>
      <c r="B28" s="184">
        <v>25</v>
      </c>
      <c r="C28" s="190">
        <v>0</v>
      </c>
      <c r="D28" s="190">
        <v>7</v>
      </c>
      <c r="E28" s="190">
        <v>0</v>
      </c>
      <c r="F28" s="184">
        <v>35</v>
      </c>
      <c r="G28" s="190">
        <v>0</v>
      </c>
      <c r="H28" s="190">
        <v>8</v>
      </c>
      <c r="I28" s="190">
        <v>0</v>
      </c>
      <c r="J28" s="190">
        <v>0</v>
      </c>
      <c r="K28" s="190">
        <v>0</v>
      </c>
      <c r="L28" s="184">
        <v>223</v>
      </c>
      <c r="M28" s="190">
        <v>0</v>
      </c>
      <c r="N28" s="190">
        <v>0</v>
      </c>
      <c r="O28" s="190">
        <v>0</v>
      </c>
      <c r="P28" s="184">
        <v>19</v>
      </c>
      <c r="Q28" s="190">
        <v>0</v>
      </c>
      <c r="R28" s="190">
        <v>0</v>
      </c>
      <c r="S28" s="238">
        <v>0</v>
      </c>
      <c r="T28" s="240">
        <v>0</v>
      </c>
      <c r="U28" s="196">
        <v>0</v>
      </c>
      <c r="V28" s="189">
        <f t="shared" si="0"/>
        <v>317</v>
      </c>
      <c r="W28" s="187">
        <f t="shared" si="0"/>
        <v>0</v>
      </c>
      <c r="X28" s="189">
        <f t="shared" si="1"/>
        <v>283</v>
      </c>
      <c r="Y28" s="188">
        <f t="shared" si="1"/>
        <v>0</v>
      </c>
    </row>
    <row r="29" spans="1:26" ht="12" customHeight="1" thickBot="1" x14ac:dyDescent="0.25">
      <c r="A29" s="229" t="s">
        <v>19</v>
      </c>
      <c r="B29" s="191">
        <f t="shared" ref="B29:Q29" si="3">SUM(B27:B28)</f>
        <v>2842</v>
      </c>
      <c r="C29" s="191">
        <f t="shared" si="3"/>
        <v>3151</v>
      </c>
      <c r="D29" s="191">
        <f t="shared" si="3"/>
        <v>58</v>
      </c>
      <c r="E29" s="191">
        <f t="shared" si="3"/>
        <v>19</v>
      </c>
      <c r="F29" s="191">
        <f t="shared" si="3"/>
        <v>6790</v>
      </c>
      <c r="G29" s="191">
        <f t="shared" si="3"/>
        <v>5336</v>
      </c>
      <c r="H29" s="191">
        <f t="shared" si="3"/>
        <v>363</v>
      </c>
      <c r="I29" s="191">
        <f t="shared" si="3"/>
        <v>233</v>
      </c>
      <c r="J29" s="191">
        <f t="shared" si="3"/>
        <v>423</v>
      </c>
      <c r="K29" s="191">
        <f t="shared" si="3"/>
        <v>16</v>
      </c>
      <c r="L29" s="191">
        <f t="shared" si="3"/>
        <v>4469</v>
      </c>
      <c r="M29" s="191">
        <f t="shared" si="3"/>
        <v>3660.9999999999995</v>
      </c>
      <c r="N29" s="191">
        <f t="shared" si="3"/>
        <v>0</v>
      </c>
      <c r="O29" s="191">
        <f t="shared" si="3"/>
        <v>42</v>
      </c>
      <c r="P29" s="191">
        <f t="shared" si="3"/>
        <v>573</v>
      </c>
      <c r="Q29" s="191">
        <f t="shared" si="3"/>
        <v>119</v>
      </c>
      <c r="R29" s="191">
        <f>SUM(R27:R28)</f>
        <v>0</v>
      </c>
      <c r="S29" s="191">
        <f>SUM(S27:S28)</f>
        <v>0</v>
      </c>
      <c r="T29" s="191">
        <f>SUM(T27:T28)</f>
        <v>0</v>
      </c>
      <c r="U29" s="193">
        <f>SUM(U27:U28)</f>
        <v>0</v>
      </c>
      <c r="V29" s="195">
        <f t="shared" si="0"/>
        <v>15518</v>
      </c>
      <c r="W29" s="192">
        <f t="shared" si="0"/>
        <v>12577</v>
      </c>
      <c r="X29" s="195">
        <f t="shared" si="1"/>
        <v>14101</v>
      </c>
      <c r="Y29" s="193">
        <f t="shared" si="1"/>
        <v>12148</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77" t="s">
        <v>349</v>
      </c>
      <c r="D31" s="234"/>
      <c r="Z31"/>
    </row>
    <row r="32" spans="1:26" ht="12" customHeight="1" x14ac:dyDescent="0.25">
      <c r="Z32"/>
    </row>
    <row r="33" spans="1:26" ht="18.75" customHeight="1" thickBot="1" x14ac:dyDescent="0.35">
      <c r="A33" s="50" t="s">
        <v>347</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245</v>
      </c>
      <c r="C36" s="190">
        <v>168.99999999999997</v>
      </c>
      <c r="D36" s="215">
        <v>3</v>
      </c>
      <c r="E36" s="215">
        <v>0</v>
      </c>
      <c r="F36" s="190">
        <v>421</v>
      </c>
      <c r="G36" s="190">
        <v>291</v>
      </c>
      <c r="H36" s="190">
        <v>14</v>
      </c>
      <c r="I36" s="190">
        <v>8</v>
      </c>
      <c r="J36" s="190">
        <v>41.999999999999972</v>
      </c>
      <c r="K36" s="215">
        <v>0</v>
      </c>
      <c r="L36" s="190">
        <v>415</v>
      </c>
      <c r="M36" s="190">
        <v>260</v>
      </c>
      <c r="N36" s="215">
        <v>0</v>
      </c>
      <c r="O36" s="190">
        <v>18</v>
      </c>
      <c r="P36" s="190">
        <v>72.000000000000014</v>
      </c>
      <c r="Q36" s="190">
        <v>11</v>
      </c>
      <c r="R36" s="215">
        <v>0</v>
      </c>
      <c r="S36" s="236">
        <v>0</v>
      </c>
      <c r="T36" s="237">
        <v>0</v>
      </c>
      <c r="U36" s="216">
        <v>0</v>
      </c>
      <c r="V36" s="217">
        <f t="shared" ref="V36:W53" si="4">SUM(B36,D36,F36,H36,J36,L36,N36,P36)</f>
        <v>1212</v>
      </c>
      <c r="W36" s="218">
        <f t="shared" si="4"/>
        <v>757</v>
      </c>
      <c r="X36" s="217">
        <f t="shared" ref="X36:Y53" si="5">SUM(B36,F36,L36)</f>
        <v>1081</v>
      </c>
      <c r="Y36" s="238">
        <f t="shared" si="5"/>
        <v>720</v>
      </c>
      <c r="Z36"/>
    </row>
    <row r="37" spans="1:26" ht="12" customHeight="1" x14ac:dyDescent="0.25">
      <c r="A37" s="214">
        <v>2</v>
      </c>
      <c r="B37" s="190">
        <v>77</v>
      </c>
      <c r="C37" s="190">
        <v>191</v>
      </c>
      <c r="D37" s="190">
        <v>0</v>
      </c>
      <c r="E37" s="190">
        <v>0</v>
      </c>
      <c r="F37" s="190">
        <v>141</v>
      </c>
      <c r="G37" s="190">
        <v>273</v>
      </c>
      <c r="H37" s="190">
        <v>9</v>
      </c>
      <c r="I37" s="190">
        <v>12</v>
      </c>
      <c r="J37" s="190">
        <v>15</v>
      </c>
      <c r="K37" s="190">
        <v>0</v>
      </c>
      <c r="L37" s="190">
        <v>145</v>
      </c>
      <c r="M37" s="190">
        <v>161</v>
      </c>
      <c r="N37" s="190">
        <v>0</v>
      </c>
      <c r="O37" s="190">
        <v>0</v>
      </c>
      <c r="P37" s="190">
        <v>43.999999999999993</v>
      </c>
      <c r="Q37" s="190">
        <v>9</v>
      </c>
      <c r="R37" s="190">
        <v>0</v>
      </c>
      <c r="S37" s="238">
        <v>0</v>
      </c>
      <c r="T37" s="237">
        <v>0</v>
      </c>
      <c r="U37" s="216">
        <v>0</v>
      </c>
      <c r="V37" s="217">
        <f t="shared" si="4"/>
        <v>431</v>
      </c>
      <c r="W37" s="218">
        <f t="shared" si="4"/>
        <v>646</v>
      </c>
      <c r="X37" s="217">
        <f t="shared" si="5"/>
        <v>363</v>
      </c>
      <c r="Y37" s="238">
        <f t="shared" si="5"/>
        <v>625</v>
      </c>
      <c r="Z37"/>
    </row>
    <row r="38" spans="1:26" ht="12" customHeight="1" x14ac:dyDescent="0.25">
      <c r="A38" s="220">
        <v>3</v>
      </c>
      <c r="B38" s="205">
        <v>153</v>
      </c>
      <c r="C38" s="205">
        <v>173.99999999999994</v>
      </c>
      <c r="D38" s="205">
        <v>4</v>
      </c>
      <c r="E38" s="205">
        <v>11</v>
      </c>
      <c r="F38" s="205">
        <v>439</v>
      </c>
      <c r="G38" s="205">
        <v>347</v>
      </c>
      <c r="H38" s="205">
        <v>9</v>
      </c>
      <c r="I38" s="205">
        <v>21</v>
      </c>
      <c r="J38" s="205">
        <v>41</v>
      </c>
      <c r="K38" s="205">
        <v>0</v>
      </c>
      <c r="L38" s="205">
        <v>390</v>
      </c>
      <c r="M38" s="205">
        <v>239</v>
      </c>
      <c r="N38" s="205">
        <v>0</v>
      </c>
      <c r="O38" s="205">
        <v>6</v>
      </c>
      <c r="P38" s="205">
        <v>88.000000000000028</v>
      </c>
      <c r="Q38" s="205">
        <v>3</v>
      </c>
      <c r="R38" s="205">
        <v>0</v>
      </c>
      <c r="S38" s="239">
        <v>0</v>
      </c>
      <c r="T38" s="240">
        <v>0</v>
      </c>
      <c r="U38" s="196">
        <v>0</v>
      </c>
      <c r="V38" s="221">
        <f t="shared" si="4"/>
        <v>1124</v>
      </c>
      <c r="W38" s="222">
        <f t="shared" si="4"/>
        <v>801</v>
      </c>
      <c r="X38" s="221">
        <f t="shared" si="5"/>
        <v>982</v>
      </c>
      <c r="Y38" s="239">
        <f t="shared" si="5"/>
        <v>760</v>
      </c>
      <c r="Z38"/>
    </row>
    <row r="39" spans="1:26" ht="12" customHeight="1" x14ac:dyDescent="0.25">
      <c r="A39" s="224">
        <v>4</v>
      </c>
      <c r="B39" s="215">
        <v>408.00000000000017</v>
      </c>
      <c r="C39" s="215">
        <v>158</v>
      </c>
      <c r="D39" s="215">
        <v>4</v>
      </c>
      <c r="E39" s="215">
        <v>1</v>
      </c>
      <c r="F39" s="215">
        <v>824</v>
      </c>
      <c r="G39" s="215">
        <v>293</v>
      </c>
      <c r="H39" s="215">
        <v>59</v>
      </c>
      <c r="I39" s="215">
        <v>7</v>
      </c>
      <c r="J39" s="215">
        <v>57.999999999999972</v>
      </c>
      <c r="K39" s="190">
        <v>2</v>
      </c>
      <c r="L39" s="215">
        <v>468</v>
      </c>
      <c r="M39" s="215">
        <v>172</v>
      </c>
      <c r="N39" s="215">
        <v>0</v>
      </c>
      <c r="O39" s="215">
        <v>0</v>
      </c>
      <c r="P39" s="215">
        <v>60.999999999999993</v>
      </c>
      <c r="Q39" s="215">
        <v>18.999999999999996</v>
      </c>
      <c r="R39" s="215">
        <v>0</v>
      </c>
      <c r="S39" s="236">
        <v>0</v>
      </c>
      <c r="T39" s="241">
        <v>0</v>
      </c>
      <c r="U39" s="225">
        <v>0</v>
      </c>
      <c r="V39" s="226">
        <f t="shared" si="4"/>
        <v>1882.0000000000002</v>
      </c>
      <c r="W39" s="227">
        <f t="shared" si="4"/>
        <v>652</v>
      </c>
      <c r="X39" s="226">
        <f t="shared" si="5"/>
        <v>1700.0000000000002</v>
      </c>
      <c r="Y39" s="236">
        <f t="shared" si="5"/>
        <v>623</v>
      </c>
      <c r="Z39"/>
    </row>
    <row r="40" spans="1:26" ht="12" customHeight="1" x14ac:dyDescent="0.25">
      <c r="A40" s="214">
        <v>5</v>
      </c>
      <c r="B40" s="190">
        <v>137</v>
      </c>
      <c r="C40" s="190">
        <v>146</v>
      </c>
      <c r="D40" s="190">
        <v>0</v>
      </c>
      <c r="E40" s="190">
        <v>0</v>
      </c>
      <c r="F40" s="190">
        <v>302</v>
      </c>
      <c r="G40" s="190">
        <v>267</v>
      </c>
      <c r="H40" s="190">
        <v>0</v>
      </c>
      <c r="I40" s="190">
        <v>41</v>
      </c>
      <c r="J40" s="190">
        <v>27.999999999999989</v>
      </c>
      <c r="K40" s="190">
        <v>0</v>
      </c>
      <c r="L40" s="190">
        <v>254</v>
      </c>
      <c r="M40" s="190">
        <v>261.00000000000006</v>
      </c>
      <c r="N40" s="190">
        <v>0</v>
      </c>
      <c r="O40" s="190">
        <v>3</v>
      </c>
      <c r="P40" s="190">
        <v>48.999999999999986</v>
      </c>
      <c r="Q40" s="190">
        <v>10</v>
      </c>
      <c r="R40" s="190">
        <v>0</v>
      </c>
      <c r="S40" s="238">
        <v>0</v>
      </c>
      <c r="T40" s="237">
        <v>0</v>
      </c>
      <c r="U40" s="216">
        <v>0</v>
      </c>
      <c r="V40" s="217">
        <f t="shared" si="4"/>
        <v>770</v>
      </c>
      <c r="W40" s="218">
        <f t="shared" si="4"/>
        <v>728</v>
      </c>
      <c r="X40" s="217">
        <f t="shared" si="5"/>
        <v>693</v>
      </c>
      <c r="Y40" s="238">
        <f t="shared" si="5"/>
        <v>674</v>
      </c>
      <c r="Z40"/>
    </row>
    <row r="41" spans="1:26" ht="12" customHeight="1" x14ac:dyDescent="0.25">
      <c r="A41" s="220">
        <v>6</v>
      </c>
      <c r="B41" s="205">
        <v>129</v>
      </c>
      <c r="C41" s="205">
        <v>190.99999999999997</v>
      </c>
      <c r="D41" s="205">
        <v>7</v>
      </c>
      <c r="E41" s="205">
        <v>2</v>
      </c>
      <c r="F41" s="205">
        <v>296</v>
      </c>
      <c r="G41" s="205">
        <v>339</v>
      </c>
      <c r="H41" s="205">
        <v>13</v>
      </c>
      <c r="I41" s="205">
        <v>24</v>
      </c>
      <c r="J41" s="205">
        <v>12</v>
      </c>
      <c r="K41" s="205">
        <v>0</v>
      </c>
      <c r="L41" s="205">
        <v>313</v>
      </c>
      <c r="M41" s="205">
        <v>233</v>
      </c>
      <c r="N41" s="205">
        <v>0</v>
      </c>
      <c r="O41" s="205">
        <v>0</v>
      </c>
      <c r="P41" s="205">
        <v>29</v>
      </c>
      <c r="Q41" s="205">
        <v>2</v>
      </c>
      <c r="R41" s="205">
        <v>0</v>
      </c>
      <c r="S41" s="239">
        <v>0</v>
      </c>
      <c r="T41" s="240">
        <v>0</v>
      </c>
      <c r="U41" s="196">
        <v>0</v>
      </c>
      <c r="V41" s="221">
        <f t="shared" si="4"/>
        <v>799</v>
      </c>
      <c r="W41" s="222">
        <f t="shared" si="4"/>
        <v>791</v>
      </c>
      <c r="X41" s="221">
        <f t="shared" si="5"/>
        <v>738</v>
      </c>
      <c r="Y41" s="239">
        <f t="shared" si="5"/>
        <v>763</v>
      </c>
      <c r="Z41"/>
    </row>
    <row r="42" spans="1:26" ht="12" customHeight="1" x14ac:dyDescent="0.25">
      <c r="A42" s="224">
        <v>7</v>
      </c>
      <c r="B42" s="215">
        <v>175</v>
      </c>
      <c r="C42" s="215">
        <v>211.99999999999994</v>
      </c>
      <c r="D42" s="215">
        <v>1</v>
      </c>
      <c r="E42" s="215">
        <v>0</v>
      </c>
      <c r="F42" s="215">
        <v>486</v>
      </c>
      <c r="G42" s="215">
        <v>363</v>
      </c>
      <c r="H42" s="215">
        <v>13</v>
      </c>
      <c r="I42" s="215">
        <v>4</v>
      </c>
      <c r="J42" s="215">
        <v>28.999999999999986</v>
      </c>
      <c r="K42" s="215">
        <v>5</v>
      </c>
      <c r="L42" s="215">
        <v>266</v>
      </c>
      <c r="M42" s="215">
        <v>187.99999999999994</v>
      </c>
      <c r="N42" s="215">
        <v>0</v>
      </c>
      <c r="O42" s="215">
        <v>2</v>
      </c>
      <c r="P42" s="215">
        <v>45</v>
      </c>
      <c r="Q42" s="215">
        <v>16</v>
      </c>
      <c r="R42" s="215">
        <v>0</v>
      </c>
      <c r="S42" s="236">
        <v>0</v>
      </c>
      <c r="T42" s="241">
        <v>0</v>
      </c>
      <c r="U42" s="225">
        <v>0</v>
      </c>
      <c r="V42" s="226">
        <f t="shared" si="4"/>
        <v>1015</v>
      </c>
      <c r="W42" s="227">
        <f t="shared" si="4"/>
        <v>790</v>
      </c>
      <c r="X42" s="226">
        <f t="shared" si="5"/>
        <v>927</v>
      </c>
      <c r="Y42" s="236">
        <f t="shared" si="5"/>
        <v>763</v>
      </c>
      <c r="Z42"/>
    </row>
    <row r="43" spans="1:26" ht="12" customHeight="1" x14ac:dyDescent="0.25">
      <c r="A43" s="214">
        <v>8</v>
      </c>
      <c r="B43" s="190">
        <v>431</v>
      </c>
      <c r="C43" s="190">
        <v>154</v>
      </c>
      <c r="D43" s="190">
        <v>3</v>
      </c>
      <c r="E43" s="190">
        <v>0</v>
      </c>
      <c r="F43" s="190">
        <v>779</v>
      </c>
      <c r="G43" s="190">
        <v>288</v>
      </c>
      <c r="H43" s="190">
        <v>33</v>
      </c>
      <c r="I43" s="190">
        <v>0</v>
      </c>
      <c r="J43" s="190">
        <v>57.000000000000036</v>
      </c>
      <c r="K43" s="190">
        <v>4</v>
      </c>
      <c r="L43" s="190">
        <v>332</v>
      </c>
      <c r="M43" s="190">
        <v>182</v>
      </c>
      <c r="N43" s="190">
        <v>0</v>
      </c>
      <c r="O43" s="190">
        <v>0</v>
      </c>
      <c r="P43" s="190">
        <v>40.999999999999993</v>
      </c>
      <c r="Q43" s="190">
        <v>12.999999999999998</v>
      </c>
      <c r="R43" s="190">
        <v>0</v>
      </c>
      <c r="S43" s="238">
        <v>0</v>
      </c>
      <c r="T43" s="237">
        <v>0</v>
      </c>
      <c r="U43" s="216">
        <v>0</v>
      </c>
      <c r="V43" s="217">
        <f t="shared" si="4"/>
        <v>1676</v>
      </c>
      <c r="W43" s="218">
        <f t="shared" si="4"/>
        <v>641</v>
      </c>
      <c r="X43" s="217">
        <f t="shared" si="5"/>
        <v>1542</v>
      </c>
      <c r="Y43" s="238">
        <f t="shared" si="5"/>
        <v>624</v>
      </c>
      <c r="Z43"/>
    </row>
    <row r="44" spans="1:26" ht="12" customHeight="1" x14ac:dyDescent="0.25">
      <c r="A44" s="220">
        <v>9</v>
      </c>
      <c r="B44" s="205">
        <v>145.99999999999997</v>
      </c>
      <c r="C44" s="205">
        <v>179</v>
      </c>
      <c r="D44" s="205">
        <v>0</v>
      </c>
      <c r="E44" s="205">
        <v>0</v>
      </c>
      <c r="F44" s="205">
        <v>548</v>
      </c>
      <c r="G44" s="205">
        <v>348.99999999999994</v>
      </c>
      <c r="H44" s="205">
        <v>0</v>
      </c>
      <c r="I44" s="205">
        <v>0</v>
      </c>
      <c r="J44" s="205">
        <v>20.999999999999996</v>
      </c>
      <c r="K44" s="205">
        <v>0</v>
      </c>
      <c r="L44" s="205">
        <v>287</v>
      </c>
      <c r="M44" s="205">
        <v>257.00000000000011</v>
      </c>
      <c r="N44" s="205">
        <v>0</v>
      </c>
      <c r="O44" s="205">
        <v>0</v>
      </c>
      <c r="P44" s="205">
        <v>13.999999999999996</v>
      </c>
      <c r="Q44" s="205">
        <v>7</v>
      </c>
      <c r="R44" s="205">
        <v>0</v>
      </c>
      <c r="S44" s="239">
        <v>0</v>
      </c>
      <c r="T44" s="240">
        <v>0</v>
      </c>
      <c r="U44" s="196">
        <v>0</v>
      </c>
      <c r="V44" s="221">
        <f t="shared" si="4"/>
        <v>1016</v>
      </c>
      <c r="W44" s="222">
        <f t="shared" si="4"/>
        <v>792.00000000000011</v>
      </c>
      <c r="X44" s="221">
        <f t="shared" si="5"/>
        <v>981</v>
      </c>
      <c r="Y44" s="239">
        <f t="shared" si="5"/>
        <v>785.00000000000011</v>
      </c>
      <c r="Z44"/>
    </row>
    <row r="45" spans="1:26" ht="12" customHeight="1" x14ac:dyDescent="0.25">
      <c r="A45" s="224">
        <v>10</v>
      </c>
      <c r="B45" s="215">
        <v>180</v>
      </c>
      <c r="C45" s="215">
        <v>153</v>
      </c>
      <c r="D45" s="215">
        <v>9</v>
      </c>
      <c r="E45" s="215">
        <v>0</v>
      </c>
      <c r="F45" s="215">
        <v>522</v>
      </c>
      <c r="G45" s="215">
        <v>289</v>
      </c>
      <c r="H45" s="215">
        <v>55</v>
      </c>
      <c r="I45" s="215">
        <v>0</v>
      </c>
      <c r="J45" s="215">
        <v>12.999999999999998</v>
      </c>
      <c r="K45" s="215">
        <v>0</v>
      </c>
      <c r="L45" s="215">
        <v>274</v>
      </c>
      <c r="M45" s="215">
        <v>221.99999999999994</v>
      </c>
      <c r="N45" s="215">
        <v>0</v>
      </c>
      <c r="O45" s="215">
        <v>0</v>
      </c>
      <c r="P45" s="215">
        <v>33.999999999999993</v>
      </c>
      <c r="Q45" s="215">
        <v>9</v>
      </c>
      <c r="R45" s="215">
        <v>0</v>
      </c>
      <c r="S45" s="236">
        <v>0</v>
      </c>
      <c r="T45" s="241">
        <v>0</v>
      </c>
      <c r="U45" s="225">
        <v>0</v>
      </c>
      <c r="V45" s="226">
        <f t="shared" si="4"/>
        <v>1087</v>
      </c>
      <c r="W45" s="227">
        <f t="shared" si="4"/>
        <v>673</v>
      </c>
      <c r="X45" s="226">
        <f t="shared" si="5"/>
        <v>976</v>
      </c>
      <c r="Y45" s="236">
        <f t="shared" si="5"/>
        <v>664</v>
      </c>
      <c r="Z45"/>
    </row>
    <row r="46" spans="1:26" ht="12" customHeight="1" x14ac:dyDescent="0.25">
      <c r="A46" s="214">
        <v>11</v>
      </c>
      <c r="B46" s="190">
        <v>145.00000000000006</v>
      </c>
      <c r="C46" s="190">
        <v>234.00000000000006</v>
      </c>
      <c r="D46" s="190">
        <v>11</v>
      </c>
      <c r="E46" s="190">
        <v>0</v>
      </c>
      <c r="F46" s="190">
        <v>513</v>
      </c>
      <c r="G46" s="190">
        <v>413</v>
      </c>
      <c r="H46" s="190">
        <v>39</v>
      </c>
      <c r="I46" s="190">
        <v>6</v>
      </c>
      <c r="J46" s="190">
        <v>45</v>
      </c>
      <c r="K46" s="190">
        <v>2</v>
      </c>
      <c r="L46" s="190">
        <v>203</v>
      </c>
      <c r="M46" s="190">
        <v>258</v>
      </c>
      <c r="N46" s="190">
        <v>0</v>
      </c>
      <c r="O46" s="190">
        <v>0</v>
      </c>
      <c r="P46" s="190">
        <v>13.999999999999996</v>
      </c>
      <c r="Q46" s="190">
        <v>3</v>
      </c>
      <c r="R46" s="190">
        <v>0</v>
      </c>
      <c r="S46" s="238">
        <v>0</v>
      </c>
      <c r="T46" s="237">
        <v>0</v>
      </c>
      <c r="U46" s="216">
        <v>0</v>
      </c>
      <c r="V46" s="217">
        <f t="shared" si="4"/>
        <v>970</v>
      </c>
      <c r="W46" s="218">
        <f t="shared" si="4"/>
        <v>916</v>
      </c>
      <c r="X46" s="217">
        <f t="shared" si="5"/>
        <v>861</v>
      </c>
      <c r="Y46" s="238">
        <f t="shared" si="5"/>
        <v>905</v>
      </c>
      <c r="Z46"/>
    </row>
    <row r="47" spans="1:26" ht="12" customHeight="1" x14ac:dyDescent="0.25">
      <c r="A47" s="220">
        <v>12</v>
      </c>
      <c r="B47" s="205">
        <v>186.00000000000003</v>
      </c>
      <c r="C47" s="205">
        <v>254</v>
      </c>
      <c r="D47" s="205">
        <v>4</v>
      </c>
      <c r="E47" s="205">
        <v>0</v>
      </c>
      <c r="F47" s="205">
        <v>454</v>
      </c>
      <c r="G47" s="205">
        <v>391</v>
      </c>
      <c r="H47" s="205">
        <v>21</v>
      </c>
      <c r="I47" s="205">
        <v>41</v>
      </c>
      <c r="J47" s="205">
        <v>15.999999999999996</v>
      </c>
      <c r="K47" s="205">
        <v>0</v>
      </c>
      <c r="L47" s="205">
        <v>221</v>
      </c>
      <c r="M47" s="205">
        <v>266</v>
      </c>
      <c r="N47" s="205">
        <v>0</v>
      </c>
      <c r="O47" s="205">
        <v>6</v>
      </c>
      <c r="P47" s="205">
        <v>4.0000000000000009</v>
      </c>
      <c r="Q47" s="205">
        <v>7</v>
      </c>
      <c r="R47" s="205">
        <v>0</v>
      </c>
      <c r="S47" s="239">
        <v>0</v>
      </c>
      <c r="T47" s="240">
        <v>0</v>
      </c>
      <c r="U47" s="196">
        <v>0</v>
      </c>
      <c r="V47" s="221">
        <f t="shared" si="4"/>
        <v>906</v>
      </c>
      <c r="W47" s="222">
        <f t="shared" si="4"/>
        <v>965</v>
      </c>
      <c r="X47" s="221">
        <f t="shared" si="5"/>
        <v>861</v>
      </c>
      <c r="Y47" s="239">
        <f t="shared" si="5"/>
        <v>911</v>
      </c>
      <c r="Z47"/>
    </row>
    <row r="48" spans="1:26" ht="12" customHeight="1" x14ac:dyDescent="0.25">
      <c r="A48" s="224">
        <v>13</v>
      </c>
      <c r="B48" s="215">
        <v>132</v>
      </c>
      <c r="C48" s="215">
        <v>433</v>
      </c>
      <c r="D48" s="215">
        <v>0</v>
      </c>
      <c r="E48" s="190">
        <v>1</v>
      </c>
      <c r="F48" s="215">
        <v>309</v>
      </c>
      <c r="G48" s="215">
        <v>694</v>
      </c>
      <c r="H48" s="215">
        <v>16</v>
      </c>
      <c r="I48" s="215">
        <v>14</v>
      </c>
      <c r="J48" s="215">
        <v>17</v>
      </c>
      <c r="K48" s="215">
        <v>1</v>
      </c>
      <c r="L48" s="215">
        <v>297</v>
      </c>
      <c r="M48" s="215">
        <v>541.99999999999966</v>
      </c>
      <c r="N48" s="215">
        <v>0</v>
      </c>
      <c r="O48" s="190">
        <v>0</v>
      </c>
      <c r="P48" s="215">
        <v>14.999999999999998</v>
      </c>
      <c r="Q48" s="215">
        <v>4</v>
      </c>
      <c r="R48" s="215">
        <v>0</v>
      </c>
      <c r="S48" s="236">
        <v>0</v>
      </c>
      <c r="T48" s="241">
        <v>0</v>
      </c>
      <c r="U48" s="225">
        <v>0</v>
      </c>
      <c r="V48" s="226">
        <f t="shared" si="4"/>
        <v>786</v>
      </c>
      <c r="W48" s="227">
        <f t="shared" si="4"/>
        <v>1688.9999999999995</v>
      </c>
      <c r="X48" s="226">
        <f t="shared" si="5"/>
        <v>738</v>
      </c>
      <c r="Y48" s="236">
        <f t="shared" si="5"/>
        <v>1668.9999999999995</v>
      </c>
      <c r="Z48"/>
    </row>
    <row r="49" spans="1:26" ht="12" customHeight="1" x14ac:dyDescent="0.25">
      <c r="A49" s="214">
        <v>14</v>
      </c>
      <c r="B49" s="190">
        <v>160</v>
      </c>
      <c r="C49" s="190">
        <v>335.99999999999989</v>
      </c>
      <c r="D49" s="190">
        <v>5</v>
      </c>
      <c r="E49" s="190">
        <v>4</v>
      </c>
      <c r="F49" s="190">
        <v>338</v>
      </c>
      <c r="G49" s="190">
        <v>474</v>
      </c>
      <c r="H49" s="190">
        <v>65</v>
      </c>
      <c r="I49" s="190">
        <v>23</v>
      </c>
      <c r="J49" s="190">
        <v>12</v>
      </c>
      <c r="K49" s="190">
        <v>2</v>
      </c>
      <c r="L49" s="190">
        <v>203</v>
      </c>
      <c r="M49" s="190">
        <v>266</v>
      </c>
      <c r="N49" s="190">
        <v>0</v>
      </c>
      <c r="O49" s="190">
        <v>0</v>
      </c>
      <c r="P49" s="190">
        <v>25</v>
      </c>
      <c r="Q49" s="190">
        <v>0</v>
      </c>
      <c r="R49" s="190">
        <v>0</v>
      </c>
      <c r="S49" s="238">
        <v>0</v>
      </c>
      <c r="T49" s="237">
        <v>0</v>
      </c>
      <c r="U49" s="216">
        <v>0</v>
      </c>
      <c r="V49" s="217">
        <f t="shared" si="4"/>
        <v>808</v>
      </c>
      <c r="W49" s="218">
        <f t="shared" si="4"/>
        <v>1105</v>
      </c>
      <c r="X49" s="217">
        <f t="shared" si="5"/>
        <v>701</v>
      </c>
      <c r="Y49" s="238">
        <f t="shared" si="5"/>
        <v>1076</v>
      </c>
      <c r="Z49"/>
    </row>
    <row r="50" spans="1:26" ht="12" customHeight="1" x14ac:dyDescent="0.25">
      <c r="A50" s="220">
        <v>15</v>
      </c>
      <c r="B50" s="205">
        <v>112.99999999999997</v>
      </c>
      <c r="C50" s="205">
        <v>167</v>
      </c>
      <c r="D50" s="205">
        <v>0</v>
      </c>
      <c r="E50" s="205">
        <v>0</v>
      </c>
      <c r="F50" s="205">
        <v>383</v>
      </c>
      <c r="G50" s="205">
        <v>265</v>
      </c>
      <c r="H50" s="205">
        <v>9</v>
      </c>
      <c r="I50" s="205">
        <v>31.999999999999989</v>
      </c>
      <c r="J50" s="205">
        <v>16.999999999999993</v>
      </c>
      <c r="K50" s="205">
        <v>0</v>
      </c>
      <c r="L50" s="205">
        <v>178</v>
      </c>
      <c r="M50" s="205">
        <v>153.99999999999994</v>
      </c>
      <c r="N50" s="205">
        <v>0</v>
      </c>
      <c r="O50" s="205">
        <v>7</v>
      </c>
      <c r="P50" s="205">
        <v>18.999999999999996</v>
      </c>
      <c r="Q50" s="205">
        <v>6</v>
      </c>
      <c r="R50" s="205">
        <v>0</v>
      </c>
      <c r="S50" s="239">
        <v>0</v>
      </c>
      <c r="T50" s="240">
        <v>0</v>
      </c>
      <c r="U50" s="196">
        <v>0</v>
      </c>
      <c r="V50" s="221">
        <f t="shared" si="4"/>
        <v>719</v>
      </c>
      <c r="W50" s="222">
        <f t="shared" si="4"/>
        <v>631</v>
      </c>
      <c r="X50" s="221">
        <f t="shared" si="5"/>
        <v>674</v>
      </c>
      <c r="Y50" s="239">
        <f t="shared" si="5"/>
        <v>586</v>
      </c>
      <c r="Z50"/>
    </row>
    <row r="51" spans="1:26" ht="12" customHeight="1" thickBot="1" x14ac:dyDescent="0.3">
      <c r="A51" s="229" t="s">
        <v>17</v>
      </c>
      <c r="B51" s="191">
        <f t="shared" ref="B51:Q51" si="6">SUM(B36:B50)</f>
        <v>2817</v>
      </c>
      <c r="C51" s="191">
        <f t="shared" si="6"/>
        <v>3151</v>
      </c>
      <c r="D51" s="191">
        <f t="shared" si="6"/>
        <v>51</v>
      </c>
      <c r="E51" s="191">
        <f t="shared" si="6"/>
        <v>19</v>
      </c>
      <c r="F51" s="191">
        <f t="shared" si="6"/>
        <v>6755</v>
      </c>
      <c r="G51" s="191">
        <f t="shared" si="6"/>
        <v>5336</v>
      </c>
      <c r="H51" s="191">
        <f t="shared" si="6"/>
        <v>355</v>
      </c>
      <c r="I51" s="191">
        <f t="shared" si="6"/>
        <v>233</v>
      </c>
      <c r="J51" s="191">
        <f t="shared" si="6"/>
        <v>423</v>
      </c>
      <c r="K51" s="191">
        <f t="shared" si="6"/>
        <v>16</v>
      </c>
      <c r="L51" s="191">
        <f t="shared" si="6"/>
        <v>4246</v>
      </c>
      <c r="M51" s="191">
        <f t="shared" si="6"/>
        <v>3660.9999999999995</v>
      </c>
      <c r="N51" s="191">
        <f t="shared" si="6"/>
        <v>0</v>
      </c>
      <c r="O51" s="191">
        <f t="shared" si="6"/>
        <v>42</v>
      </c>
      <c r="P51" s="191">
        <f t="shared" si="6"/>
        <v>554</v>
      </c>
      <c r="Q51" s="191">
        <f t="shared" si="6"/>
        <v>119</v>
      </c>
      <c r="R51" s="191">
        <f>SUM(R36:R50)</f>
        <v>0</v>
      </c>
      <c r="S51" s="193">
        <f>SUM(S36:S50)</f>
        <v>0</v>
      </c>
      <c r="T51" s="242">
        <f>SUM(T36:T50)</f>
        <v>0</v>
      </c>
      <c r="U51" s="193">
        <f>SUM(U36:U50)</f>
        <v>0</v>
      </c>
      <c r="V51" s="195">
        <f t="shared" si="4"/>
        <v>15201</v>
      </c>
      <c r="W51" s="192">
        <f t="shared" si="4"/>
        <v>12577</v>
      </c>
      <c r="X51" s="195">
        <f t="shared" si="5"/>
        <v>13818</v>
      </c>
      <c r="Y51" s="193">
        <f t="shared" si="5"/>
        <v>12148</v>
      </c>
      <c r="Z51"/>
    </row>
    <row r="52" spans="1:26" ht="12" customHeight="1" x14ac:dyDescent="0.2">
      <c r="A52" s="231" t="s">
        <v>18</v>
      </c>
      <c r="B52" s="184">
        <v>25</v>
      </c>
      <c r="C52" s="190">
        <v>0</v>
      </c>
      <c r="D52" s="190">
        <v>7</v>
      </c>
      <c r="E52" s="190">
        <v>0</v>
      </c>
      <c r="F52" s="184">
        <v>35</v>
      </c>
      <c r="G52" s="190">
        <v>0</v>
      </c>
      <c r="H52" s="190">
        <v>8</v>
      </c>
      <c r="I52" s="190">
        <v>0</v>
      </c>
      <c r="J52" s="190">
        <v>0</v>
      </c>
      <c r="K52" s="190">
        <v>0</v>
      </c>
      <c r="L52" s="184">
        <v>223</v>
      </c>
      <c r="M52" s="190">
        <v>0</v>
      </c>
      <c r="N52" s="190">
        <v>0</v>
      </c>
      <c r="O52" s="190">
        <v>0</v>
      </c>
      <c r="P52" s="184">
        <v>19</v>
      </c>
      <c r="Q52" s="190">
        <v>0</v>
      </c>
      <c r="R52" s="190">
        <v>0</v>
      </c>
      <c r="S52" s="238">
        <v>0</v>
      </c>
      <c r="T52" s="240">
        <v>0</v>
      </c>
      <c r="U52" s="196">
        <v>0</v>
      </c>
      <c r="V52" s="189">
        <f t="shared" si="4"/>
        <v>317</v>
      </c>
      <c r="W52" s="187">
        <f t="shared" si="4"/>
        <v>0</v>
      </c>
      <c r="X52" s="189">
        <f t="shared" si="5"/>
        <v>283</v>
      </c>
      <c r="Y52" s="188">
        <f t="shared" si="5"/>
        <v>0</v>
      </c>
    </row>
    <row r="53" spans="1:26" ht="12" customHeight="1" thickBot="1" x14ac:dyDescent="0.25">
      <c r="A53" s="229" t="s">
        <v>19</v>
      </c>
      <c r="B53" s="191">
        <f t="shared" ref="B53:Q53" si="7">SUM(B51:B52)</f>
        <v>2842</v>
      </c>
      <c r="C53" s="191">
        <f t="shared" si="7"/>
        <v>3151</v>
      </c>
      <c r="D53" s="191">
        <f t="shared" si="7"/>
        <v>58</v>
      </c>
      <c r="E53" s="191">
        <f t="shared" si="7"/>
        <v>19</v>
      </c>
      <c r="F53" s="191">
        <f t="shared" si="7"/>
        <v>6790</v>
      </c>
      <c r="G53" s="191">
        <f t="shared" si="7"/>
        <v>5336</v>
      </c>
      <c r="H53" s="191">
        <f t="shared" si="7"/>
        <v>363</v>
      </c>
      <c r="I53" s="191">
        <f t="shared" si="7"/>
        <v>233</v>
      </c>
      <c r="J53" s="191">
        <f t="shared" si="7"/>
        <v>423</v>
      </c>
      <c r="K53" s="191">
        <f t="shared" si="7"/>
        <v>16</v>
      </c>
      <c r="L53" s="191">
        <f t="shared" si="7"/>
        <v>4469</v>
      </c>
      <c r="M53" s="191">
        <f t="shared" si="7"/>
        <v>3660.9999999999995</v>
      </c>
      <c r="N53" s="191">
        <f t="shared" si="7"/>
        <v>0</v>
      </c>
      <c r="O53" s="191">
        <f t="shared" si="7"/>
        <v>42</v>
      </c>
      <c r="P53" s="191">
        <f t="shared" si="7"/>
        <v>573</v>
      </c>
      <c r="Q53" s="191">
        <f t="shared" si="7"/>
        <v>119</v>
      </c>
      <c r="R53" s="191">
        <f>SUM(R51:R52)</f>
        <v>0</v>
      </c>
      <c r="S53" s="193">
        <f>SUM(S51:S52)</f>
        <v>0</v>
      </c>
      <c r="T53" s="242">
        <v>0</v>
      </c>
      <c r="U53" s="193">
        <f>SUM(U51:U52)</f>
        <v>0</v>
      </c>
      <c r="V53" s="195">
        <f t="shared" si="4"/>
        <v>15518</v>
      </c>
      <c r="W53" s="192">
        <f t="shared" si="4"/>
        <v>12577</v>
      </c>
      <c r="X53" s="195">
        <f t="shared" si="5"/>
        <v>14101</v>
      </c>
      <c r="Y53" s="193">
        <f t="shared" si="5"/>
        <v>12148</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77" t="s">
        <v>350</v>
      </c>
      <c r="D55" s="234"/>
    </row>
    <row r="56" spans="1:26" ht="12" customHeight="1" x14ac:dyDescent="0.2">
      <c r="V56" s="12" t="str">
        <f>IF(V51-V27=0," ",V51-V27)</f>
        <v xml:space="preserve"> </v>
      </c>
      <c r="W56" s="12" t="str">
        <f>IF(W51-W27=0," ",W51-W27)</f>
        <v xml:space="preserve"> </v>
      </c>
      <c r="X56" s="12" t="str">
        <f>IF(X51-X27=0," ",X51-X27)</f>
        <v xml:space="preserve"> </v>
      </c>
      <c r="Y56" s="12" t="str">
        <f>IF(Y51-Y27=0," ",Y51-Y27)</f>
        <v xml:space="preserve"> </v>
      </c>
    </row>
    <row r="57" spans="1:26" ht="17.25" customHeight="1" thickBot="1" x14ac:dyDescent="0.35">
      <c r="A57" s="50" t="s">
        <v>348</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190">
        <f>SUM(B14:B15,B19:B22)</f>
        <v>643</v>
      </c>
      <c r="C60" s="190">
        <f t="shared" ref="C60:Y60" si="8">SUM(C14:C15,C19:C22)</f>
        <v>1256</v>
      </c>
      <c r="D60" s="190">
        <f t="shared" si="8"/>
        <v>20</v>
      </c>
      <c r="E60" s="190">
        <f t="shared" si="8"/>
        <v>3</v>
      </c>
      <c r="F60" s="190">
        <f t="shared" si="8"/>
        <v>1650</v>
      </c>
      <c r="G60" s="190">
        <f t="shared" si="8"/>
        <v>1964</v>
      </c>
      <c r="H60" s="190">
        <f t="shared" si="8"/>
        <v>145</v>
      </c>
      <c r="I60" s="190">
        <f t="shared" si="8"/>
        <v>94</v>
      </c>
      <c r="J60" s="190">
        <f t="shared" si="8"/>
        <v>96</v>
      </c>
      <c r="K60" s="190">
        <f t="shared" si="8"/>
        <v>5</v>
      </c>
      <c r="L60" s="190">
        <f t="shared" si="8"/>
        <v>1007</v>
      </c>
      <c r="M60" s="190">
        <f t="shared" si="8"/>
        <v>1362.9999999999995</v>
      </c>
      <c r="N60" s="190">
        <f t="shared" si="8"/>
        <v>0</v>
      </c>
      <c r="O60" s="190">
        <f t="shared" si="8"/>
        <v>13</v>
      </c>
      <c r="P60" s="190">
        <f t="shared" si="8"/>
        <v>69</v>
      </c>
      <c r="Q60" s="190">
        <f t="shared" si="8"/>
        <v>20</v>
      </c>
      <c r="R60" s="204">
        <v>0</v>
      </c>
      <c r="S60" s="204">
        <v>0</v>
      </c>
      <c r="T60" s="204">
        <f>SUM(T14:T15,T19:T22)</f>
        <v>0</v>
      </c>
      <c r="U60" s="216">
        <f>SUM(U14:U15,U19:U22)</f>
        <v>0</v>
      </c>
      <c r="V60" s="217">
        <f t="shared" ref="V60:W65" si="9">SUM(B60,D60,F60,H60,J60,L60,N60,P60)</f>
        <v>3630</v>
      </c>
      <c r="W60" s="238">
        <f t="shared" si="9"/>
        <v>4718</v>
      </c>
      <c r="X60" s="217">
        <f t="shared" si="8"/>
        <v>3300</v>
      </c>
      <c r="Y60" s="238">
        <f t="shared" si="8"/>
        <v>4583</v>
      </c>
    </row>
    <row r="61" spans="1:26" ht="12" customHeight="1" x14ac:dyDescent="0.2">
      <c r="A61" s="214" t="s">
        <v>26</v>
      </c>
      <c r="B61" s="190">
        <f>SUM(B6:B8,B11:B13,B16:B17,B23)</f>
        <v>1094</v>
      </c>
      <c r="C61" s="190">
        <f t="shared" ref="C61:Y61" si="10">SUM(C6:C8,C11:C13,C16:C17,C23)</f>
        <v>1407</v>
      </c>
      <c r="D61" s="190">
        <f t="shared" si="10"/>
        <v>24</v>
      </c>
      <c r="E61" s="190">
        <f t="shared" si="10"/>
        <v>15</v>
      </c>
      <c r="F61" s="190">
        <f t="shared" si="10"/>
        <v>2954</v>
      </c>
      <c r="G61" s="190">
        <f t="shared" si="10"/>
        <v>2482</v>
      </c>
      <c r="H61" s="190">
        <f t="shared" si="10"/>
        <v>128</v>
      </c>
      <c r="I61" s="190">
        <f t="shared" si="10"/>
        <v>124</v>
      </c>
      <c r="J61" s="190">
        <f t="shared" si="10"/>
        <v>181</v>
      </c>
      <c r="K61" s="190">
        <f t="shared" si="10"/>
        <v>5</v>
      </c>
      <c r="L61" s="190">
        <f t="shared" si="10"/>
        <v>2059</v>
      </c>
      <c r="M61" s="190">
        <f t="shared" si="10"/>
        <v>1700</v>
      </c>
      <c r="N61" s="190">
        <f t="shared" si="10"/>
        <v>0</v>
      </c>
      <c r="O61" s="190">
        <f t="shared" si="10"/>
        <v>11</v>
      </c>
      <c r="P61" s="190">
        <f t="shared" si="10"/>
        <v>367</v>
      </c>
      <c r="Q61" s="190">
        <f t="shared" si="10"/>
        <v>57</v>
      </c>
      <c r="R61" s="204">
        <v>0</v>
      </c>
      <c r="S61" s="204">
        <v>0</v>
      </c>
      <c r="T61" s="204">
        <f>SUM(T6:T8,T11:T13,T16:T17,T23)</f>
        <v>0</v>
      </c>
      <c r="U61" s="216">
        <f>SUM(U6:U8,U11:U13,U16:U17,U23)</f>
        <v>0</v>
      </c>
      <c r="V61" s="217">
        <f t="shared" si="9"/>
        <v>6807</v>
      </c>
      <c r="W61" s="238">
        <f t="shared" si="9"/>
        <v>5801</v>
      </c>
      <c r="X61" s="217">
        <f t="shared" si="10"/>
        <v>6107</v>
      </c>
      <c r="Y61" s="238">
        <f t="shared" si="10"/>
        <v>5589</v>
      </c>
    </row>
    <row r="62" spans="1:26" ht="12" customHeight="1" x14ac:dyDescent="0.2">
      <c r="A62" s="220" t="s">
        <v>27</v>
      </c>
      <c r="B62" s="205">
        <f>SUM(B9:B10,B18,B24:B26)</f>
        <v>1080</v>
      </c>
      <c r="C62" s="205">
        <f t="shared" ref="C62:Y62" si="11">SUM(C9:C10,C18,C24:C26)</f>
        <v>488</v>
      </c>
      <c r="D62" s="205">
        <f t="shared" si="11"/>
        <v>7</v>
      </c>
      <c r="E62" s="205">
        <f t="shared" si="11"/>
        <v>1</v>
      </c>
      <c r="F62" s="205">
        <f t="shared" si="11"/>
        <v>2151</v>
      </c>
      <c r="G62" s="205">
        <f t="shared" si="11"/>
        <v>890</v>
      </c>
      <c r="H62" s="205">
        <f t="shared" si="11"/>
        <v>82</v>
      </c>
      <c r="I62" s="205">
        <f t="shared" si="11"/>
        <v>15</v>
      </c>
      <c r="J62" s="205">
        <f t="shared" si="11"/>
        <v>145.99999999999997</v>
      </c>
      <c r="K62" s="205">
        <f t="shared" si="11"/>
        <v>6</v>
      </c>
      <c r="L62" s="205">
        <f t="shared" si="11"/>
        <v>1180</v>
      </c>
      <c r="M62" s="205">
        <f t="shared" si="11"/>
        <v>598</v>
      </c>
      <c r="N62" s="205">
        <f t="shared" si="11"/>
        <v>0</v>
      </c>
      <c r="O62" s="205">
        <f t="shared" si="11"/>
        <v>18</v>
      </c>
      <c r="P62" s="205">
        <f t="shared" si="11"/>
        <v>117.99999999999999</v>
      </c>
      <c r="Q62" s="205">
        <f t="shared" si="11"/>
        <v>42</v>
      </c>
      <c r="R62" s="184">
        <v>0</v>
      </c>
      <c r="S62" s="184">
        <v>0</v>
      </c>
      <c r="T62" s="184">
        <f>SUM(T9:T10,T18,T24:T26)</f>
        <v>0</v>
      </c>
      <c r="U62" s="196">
        <f>SUM(U9:U10,U18,U24:U26)</f>
        <v>0</v>
      </c>
      <c r="V62" s="221">
        <f t="shared" si="9"/>
        <v>4764</v>
      </c>
      <c r="W62" s="239">
        <f t="shared" si="9"/>
        <v>2058</v>
      </c>
      <c r="X62" s="221">
        <f t="shared" si="11"/>
        <v>4411</v>
      </c>
      <c r="Y62" s="239">
        <f t="shared" si="11"/>
        <v>1976</v>
      </c>
    </row>
    <row r="63" spans="1:26" ht="12" customHeight="1" thickBot="1" x14ac:dyDescent="0.25">
      <c r="A63" s="229" t="s">
        <v>17</v>
      </c>
      <c r="B63" s="191">
        <f t="shared" ref="B63:U63" si="12">SUM(B60:B62)</f>
        <v>2817</v>
      </c>
      <c r="C63" s="191">
        <f t="shared" si="12"/>
        <v>3151</v>
      </c>
      <c r="D63" s="191">
        <f t="shared" si="12"/>
        <v>51</v>
      </c>
      <c r="E63" s="191">
        <f t="shared" si="12"/>
        <v>19</v>
      </c>
      <c r="F63" s="191">
        <f t="shared" si="12"/>
        <v>6755</v>
      </c>
      <c r="G63" s="191">
        <f t="shared" si="12"/>
        <v>5336</v>
      </c>
      <c r="H63" s="191">
        <f t="shared" si="12"/>
        <v>355</v>
      </c>
      <c r="I63" s="191">
        <f t="shared" si="12"/>
        <v>233</v>
      </c>
      <c r="J63" s="191">
        <f t="shared" si="12"/>
        <v>423</v>
      </c>
      <c r="K63" s="191">
        <f t="shared" si="12"/>
        <v>16</v>
      </c>
      <c r="L63" s="191">
        <f t="shared" si="12"/>
        <v>4246</v>
      </c>
      <c r="M63" s="191">
        <f t="shared" si="12"/>
        <v>3660.9999999999995</v>
      </c>
      <c r="N63" s="191">
        <f t="shared" si="12"/>
        <v>0</v>
      </c>
      <c r="O63" s="191">
        <f t="shared" si="12"/>
        <v>42</v>
      </c>
      <c r="P63" s="191">
        <f t="shared" si="12"/>
        <v>554</v>
      </c>
      <c r="Q63" s="191">
        <f t="shared" si="12"/>
        <v>119</v>
      </c>
      <c r="R63" s="191">
        <f t="shared" si="12"/>
        <v>0</v>
      </c>
      <c r="S63" s="191">
        <f t="shared" si="12"/>
        <v>0</v>
      </c>
      <c r="T63" s="191">
        <f t="shared" si="12"/>
        <v>0</v>
      </c>
      <c r="U63" s="193">
        <f t="shared" si="12"/>
        <v>0</v>
      </c>
      <c r="V63" s="195">
        <f t="shared" si="9"/>
        <v>15201</v>
      </c>
      <c r="W63" s="193">
        <f t="shared" si="9"/>
        <v>12577</v>
      </c>
      <c r="X63" s="195">
        <f>SUM(X60:X62)</f>
        <v>13818</v>
      </c>
      <c r="Y63" s="243">
        <f>SUM(Y60:Y62)</f>
        <v>12148</v>
      </c>
    </row>
    <row r="64" spans="1:26" ht="12" customHeight="1" x14ac:dyDescent="0.2">
      <c r="A64" s="231" t="s">
        <v>18</v>
      </c>
      <c r="B64" s="194">
        <f>B28</f>
        <v>25</v>
      </c>
      <c r="C64" s="190">
        <f t="shared" ref="C64:S64" si="13">C28</f>
        <v>0</v>
      </c>
      <c r="D64" s="190">
        <f t="shared" si="13"/>
        <v>7</v>
      </c>
      <c r="E64" s="190">
        <f t="shared" si="13"/>
        <v>0</v>
      </c>
      <c r="F64" s="194">
        <f t="shared" si="13"/>
        <v>35</v>
      </c>
      <c r="G64" s="190">
        <f t="shared" si="13"/>
        <v>0</v>
      </c>
      <c r="H64" s="190">
        <f t="shared" si="13"/>
        <v>8</v>
      </c>
      <c r="I64" s="190">
        <f t="shared" si="13"/>
        <v>0</v>
      </c>
      <c r="J64" s="190">
        <f t="shared" si="13"/>
        <v>0</v>
      </c>
      <c r="K64" s="190">
        <f t="shared" si="13"/>
        <v>0</v>
      </c>
      <c r="L64" s="194">
        <f t="shared" si="13"/>
        <v>223</v>
      </c>
      <c r="M64" s="190">
        <f t="shared" si="13"/>
        <v>0</v>
      </c>
      <c r="N64" s="190">
        <f t="shared" si="13"/>
        <v>0</v>
      </c>
      <c r="O64" s="190">
        <f t="shared" si="13"/>
        <v>0</v>
      </c>
      <c r="P64" s="194">
        <f t="shared" si="13"/>
        <v>19</v>
      </c>
      <c r="Q64" s="190">
        <f t="shared" si="13"/>
        <v>0</v>
      </c>
      <c r="R64" s="190">
        <f t="shared" si="13"/>
        <v>0</v>
      </c>
      <c r="S64" s="190">
        <f t="shared" si="13"/>
        <v>0</v>
      </c>
      <c r="T64" s="184">
        <f>T28</f>
        <v>0</v>
      </c>
      <c r="U64" s="196">
        <f>U28</f>
        <v>0</v>
      </c>
      <c r="V64" s="189">
        <f t="shared" si="9"/>
        <v>317</v>
      </c>
      <c r="W64" s="188">
        <f t="shared" si="9"/>
        <v>0</v>
      </c>
      <c r="X64" s="189">
        <f>SUM(B64,F64,L64)</f>
        <v>283</v>
      </c>
      <c r="Y64" s="188">
        <f>SUM(C64,G64,M64,S64)</f>
        <v>0</v>
      </c>
    </row>
    <row r="65" spans="1:25" ht="12" customHeight="1" thickBot="1" x14ac:dyDescent="0.25">
      <c r="A65" s="229" t="s">
        <v>19</v>
      </c>
      <c r="B65" s="191">
        <f t="shared" ref="B65:U65" si="14">SUM(B63:B64)</f>
        <v>2842</v>
      </c>
      <c r="C65" s="191">
        <f t="shared" si="14"/>
        <v>3151</v>
      </c>
      <c r="D65" s="191">
        <f t="shared" si="14"/>
        <v>58</v>
      </c>
      <c r="E65" s="191">
        <f t="shared" si="14"/>
        <v>19</v>
      </c>
      <c r="F65" s="191">
        <f t="shared" si="14"/>
        <v>6790</v>
      </c>
      <c r="G65" s="191">
        <f t="shared" si="14"/>
        <v>5336</v>
      </c>
      <c r="H65" s="191">
        <f t="shared" si="14"/>
        <v>363</v>
      </c>
      <c r="I65" s="191">
        <f t="shared" si="14"/>
        <v>233</v>
      </c>
      <c r="J65" s="191">
        <f t="shared" si="14"/>
        <v>423</v>
      </c>
      <c r="K65" s="191">
        <f t="shared" si="14"/>
        <v>16</v>
      </c>
      <c r="L65" s="191">
        <f t="shared" si="14"/>
        <v>4469</v>
      </c>
      <c r="M65" s="191">
        <f t="shared" si="14"/>
        <v>3660.9999999999995</v>
      </c>
      <c r="N65" s="191">
        <f t="shared" si="14"/>
        <v>0</v>
      </c>
      <c r="O65" s="191">
        <f t="shared" si="14"/>
        <v>42</v>
      </c>
      <c r="P65" s="191">
        <f t="shared" si="14"/>
        <v>573</v>
      </c>
      <c r="Q65" s="191">
        <f t="shared" si="14"/>
        <v>119</v>
      </c>
      <c r="R65" s="191">
        <f t="shared" si="14"/>
        <v>0</v>
      </c>
      <c r="S65" s="191">
        <f t="shared" si="14"/>
        <v>0</v>
      </c>
      <c r="T65" s="191">
        <f t="shared" si="14"/>
        <v>0</v>
      </c>
      <c r="U65" s="193">
        <f t="shared" si="14"/>
        <v>0</v>
      </c>
      <c r="V65" s="195">
        <f t="shared" si="9"/>
        <v>15518</v>
      </c>
      <c r="W65" s="193">
        <f t="shared" si="9"/>
        <v>12577</v>
      </c>
      <c r="X65" s="195">
        <f>SUM(B65,F65,L65)</f>
        <v>14101</v>
      </c>
      <c r="Y65" s="193">
        <f>SUM(C65,G65,M65)</f>
        <v>12148</v>
      </c>
    </row>
    <row r="66" spans="1:25" ht="12" customHeight="1" x14ac:dyDescent="0.2">
      <c r="A66" s="244" t="s">
        <v>28</v>
      </c>
    </row>
    <row r="67" spans="1:25" ht="12" customHeight="1" x14ac:dyDescent="0.2">
      <c r="A67" s="77" t="s">
        <v>349</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58:K58"/>
    <mergeCell ref="L58:M58"/>
    <mergeCell ref="N58:O58"/>
    <mergeCell ref="P58:Q58"/>
    <mergeCell ref="L34:M34"/>
    <mergeCell ref="N34:O34"/>
    <mergeCell ref="P34:Q34"/>
    <mergeCell ref="X4:Y4"/>
    <mergeCell ref="A34:A35"/>
    <mergeCell ref="B34:C34"/>
    <mergeCell ref="D34:E34"/>
    <mergeCell ref="F34:G34"/>
    <mergeCell ref="H34:I34"/>
    <mergeCell ref="J34:K34"/>
    <mergeCell ref="B1:W1"/>
    <mergeCell ref="A4:A5"/>
    <mergeCell ref="B4:C4"/>
    <mergeCell ref="D4:E4"/>
    <mergeCell ref="F4:G4"/>
    <mergeCell ref="H4:I4"/>
    <mergeCell ref="J4:K4"/>
    <mergeCell ref="L4:M4"/>
    <mergeCell ref="N4:O4"/>
    <mergeCell ref="P4:Q4"/>
    <mergeCell ref="R4:S4"/>
    <mergeCell ref="T4:U4"/>
    <mergeCell ref="V4:W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A46"/>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395" t="s">
        <v>44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21" customHeight="1" thickBot="1" x14ac:dyDescent="0.35">
      <c r="A3" s="53" t="s">
        <v>69</v>
      </c>
    </row>
    <row r="4" spans="1:27" ht="12" customHeight="1" x14ac:dyDescent="0.2">
      <c r="A4" s="398" t="s">
        <v>11</v>
      </c>
      <c r="B4" s="402" t="s">
        <v>20</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2579</v>
      </c>
      <c r="C7" s="34">
        <v>3515</v>
      </c>
      <c r="D7" s="34">
        <v>16</v>
      </c>
      <c r="E7" s="34">
        <v>48</v>
      </c>
      <c r="F7" s="34">
        <v>9772</v>
      </c>
      <c r="G7" s="34">
        <v>12068</v>
      </c>
      <c r="H7" s="34">
        <v>126</v>
      </c>
      <c r="I7" s="34">
        <v>132</v>
      </c>
      <c r="J7" s="34">
        <v>1326</v>
      </c>
      <c r="K7" s="34">
        <v>0</v>
      </c>
      <c r="L7" s="34">
        <v>8012</v>
      </c>
      <c r="M7" s="34">
        <v>9937</v>
      </c>
      <c r="N7" s="34">
        <v>0</v>
      </c>
      <c r="O7" s="34">
        <v>43</v>
      </c>
      <c r="P7" s="34">
        <v>5615</v>
      </c>
      <c r="Q7" s="34">
        <v>2134</v>
      </c>
      <c r="R7" s="34">
        <v>458</v>
      </c>
      <c r="S7" s="34">
        <v>0</v>
      </c>
      <c r="T7" s="34">
        <v>6205</v>
      </c>
      <c r="U7" s="34">
        <v>17373</v>
      </c>
      <c r="V7" s="115">
        <v>0</v>
      </c>
      <c r="W7" s="103">
        <v>0</v>
      </c>
      <c r="X7" s="102">
        <f t="shared" ref="X7:X30" si="0">SUM(B7,D7,F7,H7,J7,L7,N7,P7,R7,T7,V7)</f>
        <v>34109</v>
      </c>
      <c r="Y7" s="34">
        <f t="shared" ref="Y7:Y30" si="1">SUM(C7,E7,G7,I7,K7,M7,O7,Q7,S7,U7,W7)</f>
        <v>45250</v>
      </c>
      <c r="Z7" s="34">
        <f t="shared" ref="Z7:Z30" si="2">SUM(B7,F7,L7,T7)</f>
        <v>26568</v>
      </c>
      <c r="AA7" s="103">
        <f t="shared" ref="AA7:AA30" si="3">SUM(C7,G7,M7,U7)</f>
        <v>42893</v>
      </c>
    </row>
    <row r="8" spans="1:27" ht="12" customHeight="1" x14ac:dyDescent="0.2">
      <c r="A8" s="92">
        <v>2</v>
      </c>
      <c r="B8" s="34">
        <v>2093</v>
      </c>
      <c r="C8" s="34">
        <v>2877</v>
      </c>
      <c r="D8" s="34">
        <v>126</v>
      </c>
      <c r="E8" s="34">
        <v>15</v>
      </c>
      <c r="F8" s="34">
        <v>8003</v>
      </c>
      <c r="G8" s="34">
        <v>8569</v>
      </c>
      <c r="H8" s="34">
        <v>384</v>
      </c>
      <c r="I8" s="34">
        <v>143</v>
      </c>
      <c r="J8" s="34">
        <v>389</v>
      </c>
      <c r="K8" s="34">
        <v>8</v>
      </c>
      <c r="L8" s="34">
        <v>7740</v>
      </c>
      <c r="M8" s="34">
        <v>6082</v>
      </c>
      <c r="N8" s="34">
        <v>0</v>
      </c>
      <c r="O8" s="34">
        <v>0</v>
      </c>
      <c r="P8" s="34">
        <v>656</v>
      </c>
      <c r="Q8" s="34">
        <v>431</v>
      </c>
      <c r="R8" s="34">
        <v>0</v>
      </c>
      <c r="S8" s="34">
        <v>0</v>
      </c>
      <c r="T8" s="34">
        <v>8607</v>
      </c>
      <c r="U8" s="34">
        <v>2829</v>
      </c>
      <c r="V8" s="115">
        <v>0</v>
      </c>
      <c r="W8" s="103">
        <v>0</v>
      </c>
      <c r="X8" s="102">
        <f t="shared" si="0"/>
        <v>27998</v>
      </c>
      <c r="Y8" s="34">
        <f t="shared" si="1"/>
        <v>20954</v>
      </c>
      <c r="Z8" s="34">
        <f t="shared" si="2"/>
        <v>26443</v>
      </c>
      <c r="AA8" s="103">
        <f t="shared" si="3"/>
        <v>20357</v>
      </c>
    </row>
    <row r="9" spans="1:27" ht="12" customHeight="1" x14ac:dyDescent="0.2">
      <c r="A9" s="93">
        <v>3</v>
      </c>
      <c r="B9" s="35">
        <v>1517</v>
      </c>
      <c r="C9" s="35">
        <v>1653</v>
      </c>
      <c r="D9" s="35">
        <v>8</v>
      </c>
      <c r="E9" s="35">
        <v>0</v>
      </c>
      <c r="F9" s="35">
        <v>5365</v>
      </c>
      <c r="G9" s="35">
        <v>5227</v>
      </c>
      <c r="H9" s="35">
        <v>180</v>
      </c>
      <c r="I9" s="35">
        <v>0</v>
      </c>
      <c r="J9" s="35">
        <v>434</v>
      </c>
      <c r="K9" s="35">
        <v>0</v>
      </c>
      <c r="L9" s="35">
        <v>4118</v>
      </c>
      <c r="M9" s="35">
        <v>4053</v>
      </c>
      <c r="N9" s="35">
        <v>0</v>
      </c>
      <c r="O9" s="35">
        <v>0</v>
      </c>
      <c r="P9" s="35">
        <v>3542</v>
      </c>
      <c r="Q9" s="35">
        <v>1970</v>
      </c>
      <c r="R9" s="35">
        <v>0</v>
      </c>
      <c r="S9" s="35">
        <v>125</v>
      </c>
      <c r="T9" s="35">
        <v>1179</v>
      </c>
      <c r="U9" s="35">
        <v>2321</v>
      </c>
      <c r="V9" s="116">
        <v>0</v>
      </c>
      <c r="W9" s="105">
        <v>0</v>
      </c>
      <c r="X9" s="104">
        <f t="shared" si="0"/>
        <v>16343</v>
      </c>
      <c r="Y9" s="35">
        <f t="shared" si="1"/>
        <v>15349</v>
      </c>
      <c r="Z9" s="35">
        <f t="shared" si="2"/>
        <v>12179</v>
      </c>
      <c r="AA9" s="105">
        <f t="shared" si="3"/>
        <v>13254</v>
      </c>
    </row>
    <row r="10" spans="1:27" ht="12" customHeight="1" x14ac:dyDescent="0.2">
      <c r="A10" s="94">
        <v>4</v>
      </c>
      <c r="B10" s="36">
        <v>1734</v>
      </c>
      <c r="C10" s="36">
        <v>942</v>
      </c>
      <c r="D10" s="36">
        <v>0</v>
      </c>
      <c r="E10" s="36">
        <v>0</v>
      </c>
      <c r="F10" s="36">
        <v>6213</v>
      </c>
      <c r="G10" s="36">
        <v>2580</v>
      </c>
      <c r="H10" s="36">
        <v>76</v>
      </c>
      <c r="I10" s="36">
        <v>0</v>
      </c>
      <c r="J10" s="36">
        <v>240</v>
      </c>
      <c r="K10" s="36">
        <v>0</v>
      </c>
      <c r="L10" s="36">
        <v>6283</v>
      </c>
      <c r="M10" s="36">
        <v>1796</v>
      </c>
      <c r="N10" s="36">
        <v>0</v>
      </c>
      <c r="O10" s="36">
        <v>0</v>
      </c>
      <c r="P10" s="36">
        <v>1404</v>
      </c>
      <c r="Q10" s="36">
        <v>0</v>
      </c>
      <c r="R10" s="36">
        <v>666</v>
      </c>
      <c r="S10" s="36">
        <v>0</v>
      </c>
      <c r="T10" s="36">
        <v>613</v>
      </c>
      <c r="U10" s="36">
        <v>1673</v>
      </c>
      <c r="V10" s="117">
        <v>0</v>
      </c>
      <c r="W10" s="107">
        <v>0</v>
      </c>
      <c r="X10" s="106">
        <f t="shared" si="0"/>
        <v>17229</v>
      </c>
      <c r="Y10" s="36">
        <f t="shared" si="1"/>
        <v>6991</v>
      </c>
      <c r="Z10" s="36">
        <f t="shared" si="2"/>
        <v>14843</v>
      </c>
      <c r="AA10" s="107">
        <f t="shared" si="3"/>
        <v>6991</v>
      </c>
    </row>
    <row r="11" spans="1:27" ht="12" customHeight="1" x14ac:dyDescent="0.2">
      <c r="A11" s="92">
        <v>5</v>
      </c>
      <c r="B11" s="34">
        <v>2709</v>
      </c>
      <c r="C11" s="34">
        <v>973</v>
      </c>
      <c r="D11" s="34">
        <v>211</v>
      </c>
      <c r="E11" s="34">
        <v>1</v>
      </c>
      <c r="F11" s="34">
        <v>8054</v>
      </c>
      <c r="G11" s="34">
        <v>3236</v>
      </c>
      <c r="H11" s="34">
        <v>493</v>
      </c>
      <c r="I11" s="34">
        <v>39</v>
      </c>
      <c r="J11" s="34">
        <v>299</v>
      </c>
      <c r="K11" s="34">
        <v>0</v>
      </c>
      <c r="L11" s="34">
        <v>4993</v>
      </c>
      <c r="M11" s="34">
        <v>2140</v>
      </c>
      <c r="N11" s="34">
        <v>0</v>
      </c>
      <c r="O11" s="34">
        <v>0</v>
      </c>
      <c r="P11" s="34">
        <v>212</v>
      </c>
      <c r="Q11" s="34">
        <v>0</v>
      </c>
      <c r="R11" s="34">
        <v>0</v>
      </c>
      <c r="S11" s="34">
        <v>0</v>
      </c>
      <c r="T11" s="34">
        <v>321</v>
      </c>
      <c r="U11" s="34">
        <v>168</v>
      </c>
      <c r="V11" s="115">
        <v>0</v>
      </c>
      <c r="W11" s="103">
        <v>0</v>
      </c>
      <c r="X11" s="102">
        <f t="shared" si="0"/>
        <v>17292</v>
      </c>
      <c r="Y11" s="34">
        <f t="shared" si="1"/>
        <v>6557</v>
      </c>
      <c r="Z11" s="34">
        <f t="shared" si="2"/>
        <v>16077</v>
      </c>
      <c r="AA11" s="103">
        <f t="shared" si="3"/>
        <v>6517</v>
      </c>
    </row>
    <row r="12" spans="1:27" ht="12" customHeight="1" x14ac:dyDescent="0.2">
      <c r="A12" s="93">
        <v>6</v>
      </c>
      <c r="B12" s="35">
        <v>2976</v>
      </c>
      <c r="C12" s="35">
        <v>1014</v>
      </c>
      <c r="D12" s="35">
        <v>0</v>
      </c>
      <c r="E12" s="35">
        <v>14</v>
      </c>
      <c r="F12" s="35">
        <v>9740</v>
      </c>
      <c r="G12" s="35">
        <v>3573</v>
      </c>
      <c r="H12" s="35">
        <v>103</v>
      </c>
      <c r="I12" s="35">
        <v>9</v>
      </c>
      <c r="J12" s="35">
        <v>299</v>
      </c>
      <c r="K12" s="35">
        <v>0</v>
      </c>
      <c r="L12" s="35">
        <v>7560</v>
      </c>
      <c r="M12" s="35">
        <v>4457</v>
      </c>
      <c r="N12" s="35">
        <v>0</v>
      </c>
      <c r="O12" s="35">
        <v>0</v>
      </c>
      <c r="P12" s="35">
        <v>1584</v>
      </c>
      <c r="Q12" s="35">
        <v>330</v>
      </c>
      <c r="R12" s="35">
        <v>0</v>
      </c>
      <c r="S12" s="35">
        <v>0</v>
      </c>
      <c r="T12" s="35">
        <v>2034</v>
      </c>
      <c r="U12" s="35">
        <v>1773</v>
      </c>
      <c r="V12" s="116">
        <v>0</v>
      </c>
      <c r="W12" s="105">
        <v>0</v>
      </c>
      <c r="X12" s="104">
        <f t="shared" si="0"/>
        <v>24296</v>
      </c>
      <c r="Y12" s="35">
        <f t="shared" si="1"/>
        <v>11170</v>
      </c>
      <c r="Z12" s="35">
        <f t="shared" si="2"/>
        <v>22310</v>
      </c>
      <c r="AA12" s="105">
        <f t="shared" si="3"/>
        <v>10817</v>
      </c>
    </row>
    <row r="13" spans="1:27" ht="12" customHeight="1" x14ac:dyDescent="0.2">
      <c r="A13" s="94">
        <v>7</v>
      </c>
      <c r="B13" s="36">
        <v>2473</v>
      </c>
      <c r="C13" s="36">
        <v>2232</v>
      </c>
      <c r="D13" s="36">
        <v>0</v>
      </c>
      <c r="E13" s="36">
        <v>11</v>
      </c>
      <c r="F13" s="36">
        <v>7740</v>
      </c>
      <c r="G13" s="36">
        <v>6482</v>
      </c>
      <c r="H13" s="36">
        <v>0</v>
      </c>
      <c r="I13" s="36">
        <v>39</v>
      </c>
      <c r="J13" s="36">
        <v>260</v>
      </c>
      <c r="K13" s="36">
        <v>0</v>
      </c>
      <c r="L13" s="36">
        <v>6419</v>
      </c>
      <c r="M13" s="36">
        <v>7097</v>
      </c>
      <c r="N13" s="36">
        <v>0</v>
      </c>
      <c r="O13" s="36">
        <v>0</v>
      </c>
      <c r="P13" s="36">
        <v>1797</v>
      </c>
      <c r="Q13" s="36">
        <v>999</v>
      </c>
      <c r="R13" s="36">
        <v>0</v>
      </c>
      <c r="S13" s="36">
        <v>0</v>
      </c>
      <c r="T13" s="36">
        <v>1671</v>
      </c>
      <c r="U13" s="36">
        <v>3701</v>
      </c>
      <c r="V13" s="117">
        <v>0</v>
      </c>
      <c r="W13" s="107">
        <v>0</v>
      </c>
      <c r="X13" s="106">
        <f t="shared" si="0"/>
        <v>20360</v>
      </c>
      <c r="Y13" s="36">
        <f t="shared" si="1"/>
        <v>20561</v>
      </c>
      <c r="Z13" s="36">
        <f t="shared" si="2"/>
        <v>18303</v>
      </c>
      <c r="AA13" s="107">
        <f t="shared" si="3"/>
        <v>19512</v>
      </c>
    </row>
    <row r="14" spans="1:27" ht="12" customHeight="1" x14ac:dyDescent="0.2">
      <c r="A14" s="92">
        <v>8</v>
      </c>
      <c r="B14" s="34">
        <v>2698</v>
      </c>
      <c r="C14" s="34">
        <v>1737</v>
      </c>
      <c r="D14" s="34">
        <v>64</v>
      </c>
      <c r="E14" s="34">
        <v>56</v>
      </c>
      <c r="F14" s="34">
        <v>7796</v>
      </c>
      <c r="G14" s="34">
        <v>5990</v>
      </c>
      <c r="H14" s="34">
        <v>294</v>
      </c>
      <c r="I14" s="34">
        <v>43</v>
      </c>
      <c r="J14" s="34">
        <v>159</v>
      </c>
      <c r="K14" s="34">
        <v>0</v>
      </c>
      <c r="L14" s="34">
        <v>4735</v>
      </c>
      <c r="M14" s="34">
        <v>4936</v>
      </c>
      <c r="N14" s="34">
        <v>0</v>
      </c>
      <c r="O14" s="34">
        <v>0</v>
      </c>
      <c r="P14" s="34">
        <v>1376</v>
      </c>
      <c r="Q14" s="34">
        <v>132</v>
      </c>
      <c r="R14" s="34">
        <v>0</v>
      </c>
      <c r="S14" s="34">
        <v>0</v>
      </c>
      <c r="T14" s="34">
        <v>2077</v>
      </c>
      <c r="U14" s="34">
        <v>906</v>
      </c>
      <c r="V14" s="115">
        <v>0</v>
      </c>
      <c r="W14" s="103">
        <v>0</v>
      </c>
      <c r="X14" s="102">
        <f t="shared" si="0"/>
        <v>19199</v>
      </c>
      <c r="Y14" s="34">
        <f t="shared" si="1"/>
        <v>13800</v>
      </c>
      <c r="Z14" s="34">
        <f t="shared" si="2"/>
        <v>17306</v>
      </c>
      <c r="AA14" s="103">
        <f t="shared" si="3"/>
        <v>13569</v>
      </c>
    </row>
    <row r="15" spans="1:27" ht="12" customHeight="1" x14ac:dyDescent="0.2">
      <c r="A15" s="93">
        <v>9</v>
      </c>
      <c r="B15" s="35">
        <v>2578</v>
      </c>
      <c r="C15" s="35">
        <v>3967</v>
      </c>
      <c r="D15" s="35">
        <v>14</v>
      </c>
      <c r="E15" s="35">
        <v>87</v>
      </c>
      <c r="F15" s="35">
        <v>8039</v>
      </c>
      <c r="G15" s="35">
        <v>10566</v>
      </c>
      <c r="H15" s="35">
        <v>317</v>
      </c>
      <c r="I15" s="35">
        <v>295</v>
      </c>
      <c r="J15" s="35">
        <v>283</v>
      </c>
      <c r="K15" s="35">
        <v>74</v>
      </c>
      <c r="L15" s="35">
        <v>4986</v>
      </c>
      <c r="M15" s="35">
        <v>7622</v>
      </c>
      <c r="N15" s="35">
        <v>32</v>
      </c>
      <c r="O15" s="35">
        <v>0</v>
      </c>
      <c r="P15" s="35">
        <v>106</v>
      </c>
      <c r="Q15" s="35">
        <v>1285</v>
      </c>
      <c r="R15" s="35">
        <v>0</v>
      </c>
      <c r="S15" s="35">
        <v>0</v>
      </c>
      <c r="T15" s="35">
        <v>797</v>
      </c>
      <c r="U15" s="35">
        <v>1239</v>
      </c>
      <c r="V15" s="116">
        <v>0</v>
      </c>
      <c r="W15" s="105">
        <v>31</v>
      </c>
      <c r="X15" s="104">
        <f t="shared" si="0"/>
        <v>17152</v>
      </c>
      <c r="Y15" s="35">
        <f t="shared" si="1"/>
        <v>25166</v>
      </c>
      <c r="Z15" s="35">
        <f t="shared" si="2"/>
        <v>16400</v>
      </c>
      <c r="AA15" s="105">
        <f t="shared" si="3"/>
        <v>23394</v>
      </c>
    </row>
    <row r="16" spans="1:27" ht="12" customHeight="1" x14ac:dyDescent="0.2">
      <c r="A16" s="94">
        <v>10</v>
      </c>
      <c r="B16" s="36">
        <v>2535</v>
      </c>
      <c r="C16" s="36">
        <v>4491</v>
      </c>
      <c r="D16" s="36">
        <v>13</v>
      </c>
      <c r="E16" s="36">
        <v>0</v>
      </c>
      <c r="F16" s="36">
        <v>8045</v>
      </c>
      <c r="G16" s="36">
        <v>12672</v>
      </c>
      <c r="H16" s="36">
        <v>127</v>
      </c>
      <c r="I16" s="36">
        <v>64</v>
      </c>
      <c r="J16" s="36">
        <v>249</v>
      </c>
      <c r="K16" s="36">
        <v>27</v>
      </c>
      <c r="L16" s="36">
        <v>8497</v>
      </c>
      <c r="M16" s="36">
        <v>12786</v>
      </c>
      <c r="N16" s="36">
        <v>0</v>
      </c>
      <c r="O16" s="36">
        <v>0</v>
      </c>
      <c r="P16" s="36">
        <v>449</v>
      </c>
      <c r="Q16" s="36">
        <v>199</v>
      </c>
      <c r="R16" s="36">
        <v>0</v>
      </c>
      <c r="S16" s="36">
        <v>0</v>
      </c>
      <c r="T16" s="36">
        <v>2783</v>
      </c>
      <c r="U16" s="36">
        <v>3396</v>
      </c>
      <c r="V16" s="117">
        <v>0</v>
      </c>
      <c r="W16" s="107">
        <v>540</v>
      </c>
      <c r="X16" s="106">
        <f t="shared" si="0"/>
        <v>22698</v>
      </c>
      <c r="Y16" s="36">
        <f t="shared" si="1"/>
        <v>34175</v>
      </c>
      <c r="Z16" s="36">
        <f t="shared" si="2"/>
        <v>21860</v>
      </c>
      <c r="AA16" s="107">
        <f t="shared" si="3"/>
        <v>33345</v>
      </c>
    </row>
    <row r="17" spans="1:27" ht="12" customHeight="1" x14ac:dyDescent="0.2">
      <c r="A17" s="92">
        <v>11</v>
      </c>
      <c r="B17" s="34">
        <v>1677</v>
      </c>
      <c r="C17" s="34">
        <v>2104</v>
      </c>
      <c r="D17" s="34">
        <v>0</v>
      </c>
      <c r="E17" s="34">
        <v>0</v>
      </c>
      <c r="F17" s="34">
        <v>6850</v>
      </c>
      <c r="G17" s="34">
        <v>6375</v>
      </c>
      <c r="H17" s="34">
        <v>0</v>
      </c>
      <c r="I17" s="34">
        <v>0</v>
      </c>
      <c r="J17" s="34">
        <v>137</v>
      </c>
      <c r="K17" s="34">
        <v>55</v>
      </c>
      <c r="L17" s="34">
        <v>4727</v>
      </c>
      <c r="M17" s="34">
        <v>4503</v>
      </c>
      <c r="N17" s="34">
        <v>0</v>
      </c>
      <c r="O17" s="34">
        <v>0</v>
      </c>
      <c r="P17" s="34">
        <v>908</v>
      </c>
      <c r="Q17" s="34">
        <v>391</v>
      </c>
      <c r="R17" s="34">
        <v>0</v>
      </c>
      <c r="S17" s="34">
        <v>0</v>
      </c>
      <c r="T17" s="34">
        <v>0</v>
      </c>
      <c r="U17" s="34">
        <v>358</v>
      </c>
      <c r="V17" s="115">
        <v>0</v>
      </c>
      <c r="W17" s="103">
        <v>0</v>
      </c>
      <c r="X17" s="102">
        <f t="shared" si="0"/>
        <v>14299</v>
      </c>
      <c r="Y17" s="34">
        <f t="shared" si="1"/>
        <v>13786</v>
      </c>
      <c r="Z17" s="34">
        <f t="shared" si="2"/>
        <v>13254</v>
      </c>
      <c r="AA17" s="103">
        <f t="shared" si="3"/>
        <v>13340</v>
      </c>
    </row>
    <row r="18" spans="1:27" ht="12" customHeight="1" x14ac:dyDescent="0.2">
      <c r="A18" s="93">
        <v>12</v>
      </c>
      <c r="B18" s="35">
        <v>2080</v>
      </c>
      <c r="C18" s="35">
        <v>1248</v>
      </c>
      <c r="D18" s="35">
        <v>99</v>
      </c>
      <c r="E18" s="35">
        <v>0</v>
      </c>
      <c r="F18" s="35">
        <v>6224</v>
      </c>
      <c r="G18" s="35">
        <v>3686</v>
      </c>
      <c r="H18" s="35">
        <v>611</v>
      </c>
      <c r="I18" s="35">
        <v>76</v>
      </c>
      <c r="J18" s="35">
        <v>809</v>
      </c>
      <c r="K18" s="35">
        <v>0</v>
      </c>
      <c r="L18" s="35">
        <v>2918</v>
      </c>
      <c r="M18" s="35">
        <v>2967</v>
      </c>
      <c r="N18" s="35">
        <v>0</v>
      </c>
      <c r="O18" s="35">
        <v>0</v>
      </c>
      <c r="P18" s="35">
        <v>0</v>
      </c>
      <c r="Q18" s="35">
        <v>853</v>
      </c>
      <c r="R18" s="35">
        <v>0</v>
      </c>
      <c r="S18" s="35">
        <v>0</v>
      </c>
      <c r="T18" s="35">
        <v>0</v>
      </c>
      <c r="U18" s="35">
        <v>245</v>
      </c>
      <c r="V18" s="116">
        <v>0</v>
      </c>
      <c r="W18" s="105">
        <v>0</v>
      </c>
      <c r="X18" s="104">
        <f t="shared" si="0"/>
        <v>12741</v>
      </c>
      <c r="Y18" s="35">
        <f t="shared" si="1"/>
        <v>9075</v>
      </c>
      <c r="Z18" s="35">
        <f t="shared" si="2"/>
        <v>11222</v>
      </c>
      <c r="AA18" s="105">
        <f t="shared" si="3"/>
        <v>8146</v>
      </c>
    </row>
    <row r="19" spans="1:27" ht="12" customHeight="1" x14ac:dyDescent="0.2">
      <c r="A19" s="94">
        <v>13</v>
      </c>
      <c r="B19" s="36">
        <v>1643</v>
      </c>
      <c r="C19" s="36">
        <v>869</v>
      </c>
      <c r="D19" s="36">
        <v>0</v>
      </c>
      <c r="E19" s="36">
        <v>0</v>
      </c>
      <c r="F19" s="36">
        <v>7075</v>
      </c>
      <c r="G19" s="36">
        <v>2973</v>
      </c>
      <c r="H19" s="36">
        <v>0</v>
      </c>
      <c r="I19" s="36">
        <v>0</v>
      </c>
      <c r="J19" s="36">
        <v>199</v>
      </c>
      <c r="K19" s="36">
        <v>0</v>
      </c>
      <c r="L19" s="36">
        <v>6158</v>
      </c>
      <c r="M19" s="36">
        <v>2381</v>
      </c>
      <c r="N19" s="36">
        <v>0</v>
      </c>
      <c r="O19" s="36">
        <v>0</v>
      </c>
      <c r="P19" s="36">
        <v>191</v>
      </c>
      <c r="Q19" s="36">
        <v>0</v>
      </c>
      <c r="R19" s="36">
        <v>474</v>
      </c>
      <c r="S19" s="36">
        <v>0</v>
      </c>
      <c r="T19" s="36">
        <v>0</v>
      </c>
      <c r="U19" s="36">
        <v>130</v>
      </c>
      <c r="V19" s="117">
        <v>0</v>
      </c>
      <c r="W19" s="107">
        <v>0</v>
      </c>
      <c r="X19" s="106">
        <f t="shared" si="0"/>
        <v>15740</v>
      </c>
      <c r="Y19" s="36">
        <f t="shared" si="1"/>
        <v>6353</v>
      </c>
      <c r="Z19" s="36">
        <f t="shared" si="2"/>
        <v>14876</v>
      </c>
      <c r="AA19" s="107">
        <f t="shared" si="3"/>
        <v>6353</v>
      </c>
    </row>
    <row r="20" spans="1:27" ht="12" customHeight="1" x14ac:dyDescent="0.2">
      <c r="A20" s="92">
        <v>14</v>
      </c>
      <c r="B20" s="34">
        <v>1450</v>
      </c>
      <c r="C20" s="34">
        <v>1120</v>
      </c>
      <c r="D20" s="34">
        <v>0</v>
      </c>
      <c r="E20" s="34">
        <v>0</v>
      </c>
      <c r="F20" s="34">
        <v>4648</v>
      </c>
      <c r="G20" s="34">
        <v>3621</v>
      </c>
      <c r="H20" s="34">
        <v>85</v>
      </c>
      <c r="I20" s="34">
        <v>0</v>
      </c>
      <c r="J20" s="34">
        <v>109</v>
      </c>
      <c r="K20" s="34">
        <v>0</v>
      </c>
      <c r="L20" s="34">
        <v>2112</v>
      </c>
      <c r="M20" s="34">
        <v>2170</v>
      </c>
      <c r="N20" s="34">
        <v>0</v>
      </c>
      <c r="O20" s="34">
        <v>0</v>
      </c>
      <c r="P20" s="34">
        <v>0</v>
      </c>
      <c r="Q20" s="34">
        <v>76</v>
      </c>
      <c r="R20" s="34">
        <v>370</v>
      </c>
      <c r="S20" s="34">
        <v>0</v>
      </c>
      <c r="T20" s="34">
        <v>0</v>
      </c>
      <c r="U20" s="34">
        <v>98</v>
      </c>
      <c r="V20" s="115">
        <v>0</v>
      </c>
      <c r="W20" s="103">
        <v>0</v>
      </c>
      <c r="X20" s="102">
        <f t="shared" si="0"/>
        <v>8774</v>
      </c>
      <c r="Y20" s="34">
        <f t="shared" si="1"/>
        <v>7085</v>
      </c>
      <c r="Z20" s="34">
        <f t="shared" si="2"/>
        <v>8210</v>
      </c>
      <c r="AA20" s="103">
        <f t="shared" si="3"/>
        <v>7009</v>
      </c>
    </row>
    <row r="21" spans="1:27" ht="12" customHeight="1" x14ac:dyDescent="0.2">
      <c r="A21" s="93">
        <v>15</v>
      </c>
      <c r="B21" s="35">
        <v>1496</v>
      </c>
      <c r="C21" s="35">
        <v>1467</v>
      </c>
      <c r="D21" s="35">
        <v>12</v>
      </c>
      <c r="E21" s="35">
        <v>16</v>
      </c>
      <c r="F21" s="35">
        <v>5296</v>
      </c>
      <c r="G21" s="35">
        <v>4715</v>
      </c>
      <c r="H21" s="35">
        <v>53</v>
      </c>
      <c r="I21" s="35">
        <v>58</v>
      </c>
      <c r="J21" s="35">
        <v>160</v>
      </c>
      <c r="K21" s="35">
        <v>0</v>
      </c>
      <c r="L21" s="35">
        <v>3414</v>
      </c>
      <c r="M21" s="35">
        <v>4022</v>
      </c>
      <c r="N21" s="35">
        <v>0</v>
      </c>
      <c r="O21" s="35">
        <v>0</v>
      </c>
      <c r="P21" s="35">
        <v>176</v>
      </c>
      <c r="Q21" s="35">
        <v>1219</v>
      </c>
      <c r="R21" s="35">
        <v>0</v>
      </c>
      <c r="S21" s="35">
        <v>0</v>
      </c>
      <c r="T21" s="35">
        <v>0</v>
      </c>
      <c r="U21" s="35">
        <v>962</v>
      </c>
      <c r="V21" s="116">
        <v>0</v>
      </c>
      <c r="W21" s="105">
        <v>0</v>
      </c>
      <c r="X21" s="104">
        <f t="shared" si="0"/>
        <v>10607</v>
      </c>
      <c r="Y21" s="35">
        <f t="shared" si="1"/>
        <v>12459</v>
      </c>
      <c r="Z21" s="35">
        <f t="shared" si="2"/>
        <v>10206</v>
      </c>
      <c r="AA21" s="105">
        <f t="shared" si="3"/>
        <v>11166</v>
      </c>
    </row>
    <row r="22" spans="1:27" ht="12" customHeight="1" x14ac:dyDescent="0.2">
      <c r="A22" s="94">
        <v>16</v>
      </c>
      <c r="B22" s="36">
        <v>1612</v>
      </c>
      <c r="C22" s="36">
        <v>936</v>
      </c>
      <c r="D22" s="36">
        <v>16</v>
      </c>
      <c r="E22" s="36">
        <v>0</v>
      </c>
      <c r="F22" s="36">
        <v>6028</v>
      </c>
      <c r="G22" s="36">
        <v>2987</v>
      </c>
      <c r="H22" s="36">
        <v>208</v>
      </c>
      <c r="I22" s="36">
        <v>0</v>
      </c>
      <c r="J22" s="36">
        <v>55</v>
      </c>
      <c r="K22" s="36">
        <v>0</v>
      </c>
      <c r="L22" s="36">
        <v>432</v>
      </c>
      <c r="M22" s="36">
        <v>3021</v>
      </c>
      <c r="N22" s="36">
        <v>0</v>
      </c>
      <c r="O22" s="36">
        <v>0</v>
      </c>
      <c r="P22" s="36">
        <v>0</v>
      </c>
      <c r="Q22" s="36">
        <v>0</v>
      </c>
      <c r="R22" s="36">
        <v>0</v>
      </c>
      <c r="S22" s="36">
        <v>0</v>
      </c>
      <c r="T22" s="36">
        <v>0</v>
      </c>
      <c r="U22" s="36">
        <v>70</v>
      </c>
      <c r="V22" s="117">
        <v>0</v>
      </c>
      <c r="W22" s="107">
        <v>0</v>
      </c>
      <c r="X22" s="106">
        <f t="shared" si="0"/>
        <v>8351</v>
      </c>
      <c r="Y22" s="36">
        <f t="shared" si="1"/>
        <v>7014</v>
      </c>
      <c r="Z22" s="36">
        <f t="shared" si="2"/>
        <v>8072</v>
      </c>
      <c r="AA22" s="107">
        <f t="shared" si="3"/>
        <v>7014</v>
      </c>
    </row>
    <row r="23" spans="1:27" ht="12" customHeight="1" x14ac:dyDescent="0.2">
      <c r="A23" s="92">
        <v>17</v>
      </c>
      <c r="B23" s="34">
        <v>1978</v>
      </c>
      <c r="C23" s="34">
        <v>1798</v>
      </c>
      <c r="D23" s="34">
        <v>11</v>
      </c>
      <c r="E23" s="34">
        <v>0</v>
      </c>
      <c r="F23" s="34">
        <v>7155</v>
      </c>
      <c r="G23" s="34">
        <v>5643</v>
      </c>
      <c r="H23" s="34">
        <v>219</v>
      </c>
      <c r="I23" s="34">
        <v>0</v>
      </c>
      <c r="J23" s="34">
        <v>120</v>
      </c>
      <c r="K23" s="34">
        <v>35</v>
      </c>
      <c r="L23" s="34">
        <v>4839</v>
      </c>
      <c r="M23" s="34">
        <v>4700</v>
      </c>
      <c r="N23" s="34">
        <v>0</v>
      </c>
      <c r="O23" s="34">
        <v>0</v>
      </c>
      <c r="P23" s="34">
        <v>601</v>
      </c>
      <c r="Q23" s="34">
        <v>84</v>
      </c>
      <c r="R23" s="34">
        <v>0</v>
      </c>
      <c r="S23" s="34">
        <v>0</v>
      </c>
      <c r="T23" s="34">
        <v>441</v>
      </c>
      <c r="U23" s="34">
        <v>183</v>
      </c>
      <c r="V23" s="115">
        <v>0</v>
      </c>
      <c r="W23" s="103">
        <v>0</v>
      </c>
      <c r="X23" s="102">
        <f t="shared" si="0"/>
        <v>15364</v>
      </c>
      <c r="Y23" s="34">
        <f t="shared" si="1"/>
        <v>12443</v>
      </c>
      <c r="Z23" s="34">
        <f t="shared" si="2"/>
        <v>14413</v>
      </c>
      <c r="AA23" s="103">
        <f t="shared" si="3"/>
        <v>12324</v>
      </c>
    </row>
    <row r="24" spans="1:27" ht="12" customHeight="1" x14ac:dyDescent="0.2">
      <c r="A24" s="93">
        <v>18</v>
      </c>
      <c r="B24" s="35">
        <v>2042</v>
      </c>
      <c r="C24" s="35">
        <v>1463</v>
      </c>
      <c r="D24" s="35">
        <v>151</v>
      </c>
      <c r="E24" s="35">
        <v>0</v>
      </c>
      <c r="F24" s="35">
        <v>6523</v>
      </c>
      <c r="G24" s="35">
        <v>5281</v>
      </c>
      <c r="H24" s="35">
        <v>381</v>
      </c>
      <c r="I24" s="35">
        <v>0</v>
      </c>
      <c r="J24" s="35">
        <v>242</v>
      </c>
      <c r="K24" s="35">
        <v>0</v>
      </c>
      <c r="L24" s="35">
        <v>5726</v>
      </c>
      <c r="M24" s="35">
        <v>4739</v>
      </c>
      <c r="N24" s="35">
        <v>0</v>
      </c>
      <c r="O24" s="35">
        <v>0</v>
      </c>
      <c r="P24" s="35">
        <v>0</v>
      </c>
      <c r="Q24" s="35">
        <v>86</v>
      </c>
      <c r="R24" s="35">
        <v>388</v>
      </c>
      <c r="S24" s="35">
        <v>0</v>
      </c>
      <c r="T24" s="35">
        <v>0</v>
      </c>
      <c r="U24" s="35">
        <v>392</v>
      </c>
      <c r="V24" s="116">
        <v>0</v>
      </c>
      <c r="W24" s="105">
        <v>0</v>
      </c>
      <c r="X24" s="104">
        <f t="shared" si="0"/>
        <v>15453</v>
      </c>
      <c r="Y24" s="35">
        <f t="shared" si="1"/>
        <v>11961</v>
      </c>
      <c r="Z24" s="35">
        <f t="shared" si="2"/>
        <v>14291</v>
      </c>
      <c r="AA24" s="105">
        <f t="shared" si="3"/>
        <v>11875</v>
      </c>
    </row>
    <row r="25" spans="1:27" ht="12" customHeight="1" x14ac:dyDescent="0.2">
      <c r="A25" s="94">
        <v>19</v>
      </c>
      <c r="B25" s="36">
        <v>2087</v>
      </c>
      <c r="C25" s="36">
        <v>1175</v>
      </c>
      <c r="D25" s="36">
        <v>6</v>
      </c>
      <c r="E25" s="36">
        <v>0</v>
      </c>
      <c r="F25" s="36">
        <v>7202</v>
      </c>
      <c r="G25" s="36">
        <v>3672</v>
      </c>
      <c r="H25" s="36">
        <v>146</v>
      </c>
      <c r="I25" s="36">
        <v>0</v>
      </c>
      <c r="J25" s="36">
        <v>226</v>
      </c>
      <c r="K25" s="36">
        <v>164</v>
      </c>
      <c r="L25" s="36">
        <v>1456</v>
      </c>
      <c r="M25" s="36">
        <v>2134</v>
      </c>
      <c r="N25" s="36">
        <v>0</v>
      </c>
      <c r="O25" s="36">
        <v>0</v>
      </c>
      <c r="P25" s="36">
        <v>0</v>
      </c>
      <c r="Q25" s="36">
        <v>0</v>
      </c>
      <c r="R25" s="36">
        <v>0</v>
      </c>
      <c r="S25" s="36">
        <v>0</v>
      </c>
      <c r="T25" s="36">
        <v>0</v>
      </c>
      <c r="U25" s="36">
        <v>0</v>
      </c>
      <c r="V25" s="117">
        <v>0</v>
      </c>
      <c r="W25" s="107">
        <v>0</v>
      </c>
      <c r="X25" s="106">
        <f t="shared" si="0"/>
        <v>11123</v>
      </c>
      <c r="Y25" s="36">
        <f t="shared" si="1"/>
        <v>7145</v>
      </c>
      <c r="Z25" s="36">
        <f t="shared" si="2"/>
        <v>10745</v>
      </c>
      <c r="AA25" s="107">
        <f t="shared" si="3"/>
        <v>6981</v>
      </c>
    </row>
    <row r="26" spans="1:27" ht="12" customHeight="1" x14ac:dyDescent="0.2">
      <c r="A26" s="92">
        <v>20</v>
      </c>
      <c r="B26" s="34">
        <v>1488</v>
      </c>
      <c r="C26" s="34">
        <v>1658</v>
      </c>
      <c r="D26" s="34">
        <v>0</v>
      </c>
      <c r="E26" s="34">
        <v>0</v>
      </c>
      <c r="F26" s="34">
        <v>7359</v>
      </c>
      <c r="G26" s="34">
        <v>5731</v>
      </c>
      <c r="H26" s="34">
        <v>110</v>
      </c>
      <c r="I26" s="34">
        <v>0</v>
      </c>
      <c r="J26" s="34">
        <v>175</v>
      </c>
      <c r="K26" s="34">
        <v>0</v>
      </c>
      <c r="L26" s="34">
        <v>500</v>
      </c>
      <c r="M26" s="34">
        <v>5339</v>
      </c>
      <c r="N26" s="34">
        <v>0</v>
      </c>
      <c r="O26" s="34">
        <v>0</v>
      </c>
      <c r="P26" s="34">
        <v>217</v>
      </c>
      <c r="Q26" s="34">
        <v>1076</v>
      </c>
      <c r="R26" s="34">
        <v>255</v>
      </c>
      <c r="S26" s="34">
        <v>0</v>
      </c>
      <c r="T26" s="34">
        <v>0</v>
      </c>
      <c r="U26" s="34">
        <v>519</v>
      </c>
      <c r="V26" s="115">
        <v>0</v>
      </c>
      <c r="W26" s="103">
        <v>0</v>
      </c>
      <c r="X26" s="102">
        <f t="shared" si="0"/>
        <v>10104</v>
      </c>
      <c r="Y26" s="34">
        <f t="shared" si="1"/>
        <v>14323</v>
      </c>
      <c r="Z26" s="34">
        <f t="shared" si="2"/>
        <v>9347</v>
      </c>
      <c r="AA26" s="103">
        <f t="shared" si="3"/>
        <v>13247</v>
      </c>
    </row>
    <row r="27" spans="1:27" ht="12" customHeight="1" x14ac:dyDescent="0.2">
      <c r="A27" s="93">
        <v>21</v>
      </c>
      <c r="B27" s="35">
        <v>2242</v>
      </c>
      <c r="C27" s="35">
        <v>719</v>
      </c>
      <c r="D27" s="35">
        <v>0</v>
      </c>
      <c r="E27" s="35">
        <v>0</v>
      </c>
      <c r="F27" s="35">
        <v>8055</v>
      </c>
      <c r="G27" s="35">
        <v>2018</v>
      </c>
      <c r="H27" s="35">
        <v>122</v>
      </c>
      <c r="I27" s="35">
        <v>0</v>
      </c>
      <c r="J27" s="35">
        <v>201</v>
      </c>
      <c r="K27" s="35">
        <v>0</v>
      </c>
      <c r="L27" s="35">
        <v>3554</v>
      </c>
      <c r="M27" s="35">
        <v>1005</v>
      </c>
      <c r="N27" s="35">
        <v>0</v>
      </c>
      <c r="O27" s="35">
        <v>0</v>
      </c>
      <c r="P27" s="35">
        <v>555</v>
      </c>
      <c r="Q27" s="35">
        <v>411</v>
      </c>
      <c r="R27" s="35">
        <v>399</v>
      </c>
      <c r="S27" s="35">
        <v>0</v>
      </c>
      <c r="T27" s="35">
        <v>0</v>
      </c>
      <c r="U27" s="35">
        <v>152</v>
      </c>
      <c r="V27" s="116">
        <v>0</v>
      </c>
      <c r="W27" s="105">
        <v>0</v>
      </c>
      <c r="X27" s="104">
        <f t="shared" si="0"/>
        <v>15128</v>
      </c>
      <c r="Y27" s="35">
        <f t="shared" si="1"/>
        <v>4305</v>
      </c>
      <c r="Z27" s="35">
        <f t="shared" si="2"/>
        <v>13851</v>
      </c>
      <c r="AA27" s="105">
        <f t="shared" si="3"/>
        <v>3894</v>
      </c>
    </row>
    <row r="28" spans="1:27" ht="12" customHeight="1" thickBot="1" x14ac:dyDescent="0.25">
      <c r="A28" s="95" t="s">
        <v>17</v>
      </c>
      <c r="B28" s="28">
        <f t="shared" ref="B28:W28" si="4">SUM(B7:B27)</f>
        <v>43687</v>
      </c>
      <c r="C28" s="28">
        <f t="shared" si="4"/>
        <v>37958</v>
      </c>
      <c r="D28" s="28">
        <f t="shared" si="4"/>
        <v>747</v>
      </c>
      <c r="E28" s="28">
        <f t="shared" si="4"/>
        <v>248</v>
      </c>
      <c r="F28" s="28">
        <f t="shared" si="4"/>
        <v>151182</v>
      </c>
      <c r="G28" s="28">
        <f t="shared" si="4"/>
        <v>117665</v>
      </c>
      <c r="H28" s="28">
        <f t="shared" si="4"/>
        <v>4035</v>
      </c>
      <c r="I28" s="28">
        <f t="shared" si="4"/>
        <v>898</v>
      </c>
      <c r="J28" s="28">
        <f t="shared" si="4"/>
        <v>6371</v>
      </c>
      <c r="K28" s="28">
        <f t="shared" si="4"/>
        <v>363</v>
      </c>
      <c r="L28" s="28">
        <f t="shared" si="4"/>
        <v>99179</v>
      </c>
      <c r="M28" s="28">
        <f t="shared" si="4"/>
        <v>97887</v>
      </c>
      <c r="N28" s="28">
        <f t="shared" si="4"/>
        <v>32</v>
      </c>
      <c r="O28" s="28">
        <f t="shared" si="4"/>
        <v>43</v>
      </c>
      <c r="P28" s="28">
        <f t="shared" si="4"/>
        <v>19389</v>
      </c>
      <c r="Q28" s="28">
        <f t="shared" si="4"/>
        <v>11676</v>
      </c>
      <c r="R28" s="28">
        <f t="shared" si="4"/>
        <v>3010</v>
      </c>
      <c r="S28" s="28">
        <f t="shared" si="4"/>
        <v>125</v>
      </c>
      <c r="T28" s="28">
        <f t="shared" si="4"/>
        <v>26728</v>
      </c>
      <c r="U28" s="28">
        <f t="shared" si="4"/>
        <v>38488</v>
      </c>
      <c r="V28" s="28">
        <f t="shared" si="4"/>
        <v>0</v>
      </c>
      <c r="W28" s="29">
        <f t="shared" si="4"/>
        <v>571</v>
      </c>
      <c r="X28" s="96">
        <f t="shared" si="0"/>
        <v>354360</v>
      </c>
      <c r="Y28" s="28">
        <f t="shared" si="1"/>
        <v>305922</v>
      </c>
      <c r="Z28" s="28">
        <f t="shared" si="2"/>
        <v>320776</v>
      </c>
      <c r="AA28" s="29">
        <f t="shared" si="3"/>
        <v>291998</v>
      </c>
    </row>
    <row r="29" spans="1:27" ht="12" customHeight="1" x14ac:dyDescent="0.2">
      <c r="A29" s="97" t="s">
        <v>18</v>
      </c>
      <c r="B29" s="63">
        <v>318</v>
      </c>
      <c r="C29" s="63">
        <v>0</v>
      </c>
      <c r="D29" s="63">
        <v>71</v>
      </c>
      <c r="E29" s="63">
        <v>0</v>
      </c>
      <c r="F29" s="63">
        <v>442</v>
      </c>
      <c r="G29" s="63">
        <v>0</v>
      </c>
      <c r="H29" s="63">
        <v>37</v>
      </c>
      <c r="I29" s="63">
        <v>0</v>
      </c>
      <c r="J29" s="63">
        <v>345</v>
      </c>
      <c r="K29" s="63">
        <v>0</v>
      </c>
      <c r="L29" s="63">
        <v>5737</v>
      </c>
      <c r="M29" s="63">
        <v>939</v>
      </c>
      <c r="N29" s="63">
        <v>0</v>
      </c>
      <c r="O29" s="63">
        <v>0</v>
      </c>
      <c r="P29" s="63">
        <v>0</v>
      </c>
      <c r="Q29" s="63">
        <v>0</v>
      </c>
      <c r="R29" s="63">
        <v>855</v>
      </c>
      <c r="S29" s="63">
        <v>0</v>
      </c>
      <c r="T29" s="63">
        <v>3206</v>
      </c>
      <c r="U29" s="63">
        <v>319</v>
      </c>
      <c r="V29" s="63">
        <v>351</v>
      </c>
      <c r="W29" s="64">
        <v>0</v>
      </c>
      <c r="X29" s="98">
        <f t="shared" si="0"/>
        <v>11362</v>
      </c>
      <c r="Y29" s="37">
        <f t="shared" si="1"/>
        <v>1258</v>
      </c>
      <c r="Z29" s="37">
        <f t="shared" si="2"/>
        <v>9703</v>
      </c>
      <c r="AA29" s="99">
        <f t="shared" si="3"/>
        <v>1258</v>
      </c>
    </row>
    <row r="30" spans="1:27" ht="12" customHeight="1" thickBot="1" x14ac:dyDescent="0.25">
      <c r="A30" s="95" t="s">
        <v>19</v>
      </c>
      <c r="B30" s="28">
        <f t="shared" ref="B30:W30" si="5">SUM(B28:B29)</f>
        <v>44005</v>
      </c>
      <c r="C30" s="28">
        <f t="shared" si="5"/>
        <v>37958</v>
      </c>
      <c r="D30" s="28">
        <f t="shared" si="5"/>
        <v>818</v>
      </c>
      <c r="E30" s="28">
        <f t="shared" si="5"/>
        <v>248</v>
      </c>
      <c r="F30" s="28">
        <f t="shared" si="5"/>
        <v>151624</v>
      </c>
      <c r="G30" s="28">
        <f t="shared" si="5"/>
        <v>117665</v>
      </c>
      <c r="H30" s="28">
        <f t="shared" si="5"/>
        <v>4072</v>
      </c>
      <c r="I30" s="28">
        <f t="shared" si="5"/>
        <v>898</v>
      </c>
      <c r="J30" s="28">
        <f t="shared" si="5"/>
        <v>6716</v>
      </c>
      <c r="K30" s="28">
        <f t="shared" si="5"/>
        <v>363</v>
      </c>
      <c r="L30" s="28">
        <f t="shared" si="5"/>
        <v>104916</v>
      </c>
      <c r="M30" s="28">
        <f t="shared" si="5"/>
        <v>98826</v>
      </c>
      <c r="N30" s="28">
        <f t="shared" si="5"/>
        <v>32</v>
      </c>
      <c r="O30" s="28">
        <f t="shared" si="5"/>
        <v>43</v>
      </c>
      <c r="P30" s="28">
        <f t="shared" si="5"/>
        <v>19389</v>
      </c>
      <c r="Q30" s="28">
        <f t="shared" si="5"/>
        <v>11676</v>
      </c>
      <c r="R30" s="28">
        <f t="shared" si="5"/>
        <v>3865</v>
      </c>
      <c r="S30" s="28">
        <f t="shared" si="5"/>
        <v>125</v>
      </c>
      <c r="T30" s="28">
        <f t="shared" si="5"/>
        <v>29934</v>
      </c>
      <c r="U30" s="28">
        <f t="shared" si="5"/>
        <v>38807</v>
      </c>
      <c r="V30" s="28">
        <f t="shared" si="5"/>
        <v>351</v>
      </c>
      <c r="W30" s="29">
        <f t="shared" si="5"/>
        <v>571</v>
      </c>
      <c r="X30" s="96">
        <f t="shared" si="0"/>
        <v>365722</v>
      </c>
      <c r="Y30" s="28">
        <f t="shared" si="1"/>
        <v>307180</v>
      </c>
      <c r="Z30" s="28">
        <f t="shared" si="2"/>
        <v>330479</v>
      </c>
      <c r="AA30" s="29">
        <f t="shared" si="3"/>
        <v>293256</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276</v>
      </c>
      <c r="D32" s="100"/>
    </row>
    <row r="35" spans="1:27" ht="20.25" customHeight="1" thickBot="1" x14ac:dyDescent="0.35">
      <c r="A35" s="53" t="s">
        <v>68</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15">
        <f>SUM(B15:B16,B20:B23)</f>
        <v>11649</v>
      </c>
      <c r="C39" s="15">
        <f t="shared" ref="C39:AA39" si="6">SUM(C15:C16,C20:C23)</f>
        <v>13779</v>
      </c>
      <c r="D39" s="15">
        <f t="shared" si="6"/>
        <v>66</v>
      </c>
      <c r="E39" s="15">
        <f t="shared" si="6"/>
        <v>103</v>
      </c>
      <c r="F39" s="15">
        <f t="shared" si="6"/>
        <v>39211</v>
      </c>
      <c r="G39" s="15">
        <f t="shared" si="6"/>
        <v>40204</v>
      </c>
      <c r="H39" s="15">
        <f t="shared" si="6"/>
        <v>1009</v>
      </c>
      <c r="I39" s="15">
        <f t="shared" si="6"/>
        <v>417</v>
      </c>
      <c r="J39" s="15">
        <f t="shared" si="6"/>
        <v>976</v>
      </c>
      <c r="K39" s="15">
        <f t="shared" si="6"/>
        <v>136</v>
      </c>
      <c r="L39" s="15">
        <f t="shared" si="6"/>
        <v>24280</v>
      </c>
      <c r="M39" s="15">
        <f t="shared" si="6"/>
        <v>34321</v>
      </c>
      <c r="N39" s="15">
        <f t="shared" si="6"/>
        <v>32</v>
      </c>
      <c r="O39" s="15">
        <f t="shared" si="6"/>
        <v>0</v>
      </c>
      <c r="P39" s="15">
        <f t="shared" si="6"/>
        <v>1332</v>
      </c>
      <c r="Q39" s="15">
        <f t="shared" si="6"/>
        <v>2863</v>
      </c>
      <c r="R39" s="15">
        <f t="shared" si="6"/>
        <v>370</v>
      </c>
      <c r="S39" s="15">
        <f t="shared" si="6"/>
        <v>0</v>
      </c>
      <c r="T39" s="18">
        <f t="shared" si="6"/>
        <v>4021</v>
      </c>
      <c r="U39" s="18">
        <f t="shared" si="6"/>
        <v>5948</v>
      </c>
      <c r="V39" s="18">
        <f t="shared" si="6"/>
        <v>0</v>
      </c>
      <c r="W39" s="136">
        <f t="shared" si="6"/>
        <v>571</v>
      </c>
      <c r="X39" s="137">
        <f t="shared" si="6"/>
        <v>82946</v>
      </c>
      <c r="Y39" s="15">
        <f t="shared" si="6"/>
        <v>98342</v>
      </c>
      <c r="Z39" s="15">
        <f t="shared" si="6"/>
        <v>79161</v>
      </c>
      <c r="AA39" s="138">
        <f t="shared" si="6"/>
        <v>94252</v>
      </c>
    </row>
    <row r="40" spans="1:27" ht="12" customHeight="1" x14ac:dyDescent="0.2">
      <c r="A40" s="92" t="s">
        <v>26</v>
      </c>
      <c r="B40" s="15">
        <f>SUM(B7:B9,B12:B14,B17:B18,B24)</f>
        <v>20135</v>
      </c>
      <c r="C40" s="15">
        <f t="shared" ref="C40:AA40" si="7">SUM(C7:C9,C12:C14,C17:C18,C24)</f>
        <v>17843</v>
      </c>
      <c r="D40" s="15">
        <f t="shared" si="7"/>
        <v>464</v>
      </c>
      <c r="E40" s="15">
        <f t="shared" si="7"/>
        <v>144</v>
      </c>
      <c r="F40" s="15">
        <f t="shared" si="7"/>
        <v>68013</v>
      </c>
      <c r="G40" s="15">
        <f t="shared" si="7"/>
        <v>57251</v>
      </c>
      <c r="H40" s="15">
        <f t="shared" si="7"/>
        <v>2079</v>
      </c>
      <c r="I40" s="15">
        <f t="shared" si="7"/>
        <v>442</v>
      </c>
      <c r="J40" s="15">
        <f t="shared" si="7"/>
        <v>4055</v>
      </c>
      <c r="K40" s="15">
        <f t="shared" si="7"/>
        <v>63</v>
      </c>
      <c r="L40" s="15">
        <f t="shared" si="7"/>
        <v>51955</v>
      </c>
      <c r="M40" s="15">
        <f t="shared" si="7"/>
        <v>48771</v>
      </c>
      <c r="N40" s="15">
        <f t="shared" si="7"/>
        <v>0</v>
      </c>
      <c r="O40" s="15">
        <f t="shared" si="7"/>
        <v>43</v>
      </c>
      <c r="P40" s="15">
        <f t="shared" si="7"/>
        <v>15478</v>
      </c>
      <c r="Q40" s="15">
        <f t="shared" si="7"/>
        <v>7326</v>
      </c>
      <c r="R40" s="15">
        <f t="shared" si="7"/>
        <v>846</v>
      </c>
      <c r="S40" s="15">
        <f t="shared" si="7"/>
        <v>125</v>
      </c>
      <c r="T40" s="18">
        <f t="shared" si="7"/>
        <v>21773</v>
      </c>
      <c r="U40" s="18">
        <f t="shared" si="7"/>
        <v>29898</v>
      </c>
      <c r="V40" s="18">
        <f t="shared" si="7"/>
        <v>0</v>
      </c>
      <c r="W40" s="136">
        <f t="shared" si="7"/>
        <v>0</v>
      </c>
      <c r="X40" s="137">
        <f t="shared" si="7"/>
        <v>184798</v>
      </c>
      <c r="Y40" s="15">
        <f t="shared" si="7"/>
        <v>161906</v>
      </c>
      <c r="Z40" s="15">
        <f t="shared" si="7"/>
        <v>161876</v>
      </c>
      <c r="AA40" s="138">
        <f t="shared" si="7"/>
        <v>153763</v>
      </c>
    </row>
    <row r="41" spans="1:27" ht="12" customHeight="1" x14ac:dyDescent="0.2">
      <c r="A41" s="93" t="s">
        <v>27</v>
      </c>
      <c r="B41" s="16">
        <f>SUM(B10:B11,B19,B25:B27)</f>
        <v>11903</v>
      </c>
      <c r="C41" s="16">
        <f t="shared" ref="C41:AA41" si="8">SUM(C10:C11,C19,C25:C27)</f>
        <v>6336</v>
      </c>
      <c r="D41" s="16">
        <f t="shared" si="8"/>
        <v>217</v>
      </c>
      <c r="E41" s="16">
        <f t="shared" si="8"/>
        <v>1</v>
      </c>
      <c r="F41" s="16">
        <f t="shared" si="8"/>
        <v>43958</v>
      </c>
      <c r="G41" s="16">
        <f t="shared" si="8"/>
        <v>20210</v>
      </c>
      <c r="H41" s="16">
        <f t="shared" si="8"/>
        <v>947</v>
      </c>
      <c r="I41" s="16">
        <f t="shared" si="8"/>
        <v>39</v>
      </c>
      <c r="J41" s="16">
        <f t="shared" si="8"/>
        <v>1340</v>
      </c>
      <c r="K41" s="16">
        <f t="shared" si="8"/>
        <v>164</v>
      </c>
      <c r="L41" s="16">
        <f t="shared" si="8"/>
        <v>22944</v>
      </c>
      <c r="M41" s="16">
        <f t="shared" si="8"/>
        <v>14795</v>
      </c>
      <c r="N41" s="16">
        <f t="shared" si="8"/>
        <v>0</v>
      </c>
      <c r="O41" s="16">
        <f t="shared" si="8"/>
        <v>0</v>
      </c>
      <c r="P41" s="16">
        <f t="shared" si="8"/>
        <v>2579</v>
      </c>
      <c r="Q41" s="16">
        <f t="shared" si="8"/>
        <v>1487</v>
      </c>
      <c r="R41" s="16">
        <f t="shared" si="8"/>
        <v>1794</v>
      </c>
      <c r="S41" s="16">
        <f t="shared" si="8"/>
        <v>0</v>
      </c>
      <c r="T41" s="139">
        <f t="shared" si="8"/>
        <v>934</v>
      </c>
      <c r="U41" s="139">
        <f t="shared" si="8"/>
        <v>2642</v>
      </c>
      <c r="V41" s="139">
        <f t="shared" si="8"/>
        <v>0</v>
      </c>
      <c r="W41" s="140">
        <f t="shared" si="8"/>
        <v>0</v>
      </c>
      <c r="X41" s="141">
        <f t="shared" si="8"/>
        <v>86616</v>
      </c>
      <c r="Y41" s="16">
        <f t="shared" si="8"/>
        <v>45674</v>
      </c>
      <c r="Z41" s="16">
        <f t="shared" si="8"/>
        <v>79739</v>
      </c>
      <c r="AA41" s="142">
        <f t="shared" si="8"/>
        <v>43983</v>
      </c>
    </row>
    <row r="42" spans="1:27" ht="12" customHeight="1" thickBot="1" x14ac:dyDescent="0.25">
      <c r="A42" s="95" t="s">
        <v>17</v>
      </c>
      <c r="B42" s="13">
        <f>SUM(B39:B41)</f>
        <v>43687</v>
      </c>
      <c r="C42" s="13">
        <f t="shared" ref="C42:AA42" si="9">SUM(C39:C41)</f>
        <v>37958</v>
      </c>
      <c r="D42" s="13">
        <f t="shared" si="9"/>
        <v>747</v>
      </c>
      <c r="E42" s="13">
        <f t="shared" si="9"/>
        <v>248</v>
      </c>
      <c r="F42" s="13">
        <f t="shared" si="9"/>
        <v>151182</v>
      </c>
      <c r="G42" s="13">
        <f t="shared" si="9"/>
        <v>117665</v>
      </c>
      <c r="H42" s="13">
        <f t="shared" si="9"/>
        <v>4035</v>
      </c>
      <c r="I42" s="13">
        <f t="shared" si="9"/>
        <v>898</v>
      </c>
      <c r="J42" s="13">
        <f t="shared" si="9"/>
        <v>6371</v>
      </c>
      <c r="K42" s="13">
        <f t="shared" si="9"/>
        <v>363</v>
      </c>
      <c r="L42" s="13">
        <f t="shared" si="9"/>
        <v>99179</v>
      </c>
      <c r="M42" s="13">
        <f t="shared" si="9"/>
        <v>97887</v>
      </c>
      <c r="N42" s="13">
        <f t="shared" si="9"/>
        <v>32</v>
      </c>
      <c r="O42" s="13">
        <f t="shared" si="9"/>
        <v>43</v>
      </c>
      <c r="P42" s="13">
        <f t="shared" si="9"/>
        <v>19389</v>
      </c>
      <c r="Q42" s="13">
        <f t="shared" si="9"/>
        <v>11676</v>
      </c>
      <c r="R42" s="13">
        <f t="shared" si="9"/>
        <v>3010</v>
      </c>
      <c r="S42" s="13">
        <f t="shared" si="9"/>
        <v>125</v>
      </c>
      <c r="T42" s="13">
        <f t="shared" si="9"/>
        <v>26728</v>
      </c>
      <c r="U42" s="13">
        <f t="shared" si="9"/>
        <v>38488</v>
      </c>
      <c r="V42" s="13">
        <f t="shared" si="9"/>
        <v>0</v>
      </c>
      <c r="W42" s="14">
        <f t="shared" si="9"/>
        <v>571</v>
      </c>
      <c r="X42" s="143">
        <f t="shared" si="9"/>
        <v>354360</v>
      </c>
      <c r="Y42" s="13">
        <f t="shared" si="9"/>
        <v>305922</v>
      </c>
      <c r="Z42" s="13">
        <f t="shared" si="9"/>
        <v>320776</v>
      </c>
      <c r="AA42" s="14">
        <f t="shared" si="9"/>
        <v>291998</v>
      </c>
    </row>
    <row r="43" spans="1:27" ht="12" customHeight="1" x14ac:dyDescent="0.2">
      <c r="A43" s="97" t="s">
        <v>18</v>
      </c>
      <c r="B43" s="17">
        <f>B29</f>
        <v>318</v>
      </c>
      <c r="C43" s="17">
        <f t="shared" ref="C43:AA43" si="10">C29</f>
        <v>0</v>
      </c>
      <c r="D43" s="17">
        <f t="shared" si="10"/>
        <v>71</v>
      </c>
      <c r="E43" s="17">
        <f t="shared" si="10"/>
        <v>0</v>
      </c>
      <c r="F43" s="17">
        <f t="shared" si="10"/>
        <v>442</v>
      </c>
      <c r="G43" s="17">
        <f t="shared" si="10"/>
        <v>0</v>
      </c>
      <c r="H43" s="17">
        <f t="shared" si="10"/>
        <v>37</v>
      </c>
      <c r="I43" s="17">
        <f t="shared" si="10"/>
        <v>0</v>
      </c>
      <c r="J43" s="17">
        <f t="shared" si="10"/>
        <v>345</v>
      </c>
      <c r="K43" s="17">
        <f t="shared" si="10"/>
        <v>0</v>
      </c>
      <c r="L43" s="17">
        <f t="shared" si="10"/>
        <v>5737</v>
      </c>
      <c r="M43" s="17">
        <f t="shared" si="10"/>
        <v>939</v>
      </c>
      <c r="N43" s="17">
        <f t="shared" si="10"/>
        <v>0</v>
      </c>
      <c r="O43" s="17">
        <f t="shared" si="10"/>
        <v>0</v>
      </c>
      <c r="P43" s="17">
        <f t="shared" si="10"/>
        <v>0</v>
      </c>
      <c r="Q43" s="17">
        <f t="shared" si="10"/>
        <v>0</v>
      </c>
      <c r="R43" s="17">
        <f t="shared" si="10"/>
        <v>855</v>
      </c>
      <c r="S43" s="17">
        <f t="shared" si="10"/>
        <v>0</v>
      </c>
      <c r="T43" s="139">
        <f t="shared" si="10"/>
        <v>3206</v>
      </c>
      <c r="U43" s="139">
        <f t="shared" si="10"/>
        <v>319</v>
      </c>
      <c r="V43" s="139">
        <f t="shared" si="10"/>
        <v>351</v>
      </c>
      <c r="W43" s="140">
        <f t="shared" si="10"/>
        <v>0</v>
      </c>
      <c r="X43" s="144">
        <f t="shared" si="10"/>
        <v>11362</v>
      </c>
      <c r="Y43" s="17">
        <f t="shared" si="10"/>
        <v>1258</v>
      </c>
      <c r="Z43" s="17">
        <f t="shared" si="10"/>
        <v>9703</v>
      </c>
      <c r="AA43" s="145">
        <f t="shared" si="10"/>
        <v>1258</v>
      </c>
    </row>
    <row r="44" spans="1:27" ht="12" customHeight="1" thickBot="1" x14ac:dyDescent="0.25">
      <c r="A44" s="95" t="s">
        <v>19</v>
      </c>
      <c r="B44" s="13">
        <f t="shared" ref="B44:W44" si="11">SUM(B42:B43)</f>
        <v>44005</v>
      </c>
      <c r="C44" s="13">
        <f t="shared" si="11"/>
        <v>37958</v>
      </c>
      <c r="D44" s="13">
        <f t="shared" si="11"/>
        <v>818</v>
      </c>
      <c r="E44" s="13">
        <f t="shared" si="11"/>
        <v>248</v>
      </c>
      <c r="F44" s="13">
        <f t="shared" si="11"/>
        <v>151624</v>
      </c>
      <c r="G44" s="13">
        <f t="shared" si="11"/>
        <v>117665</v>
      </c>
      <c r="H44" s="13">
        <f t="shared" si="11"/>
        <v>4072</v>
      </c>
      <c r="I44" s="13">
        <f t="shared" si="11"/>
        <v>898</v>
      </c>
      <c r="J44" s="13">
        <f t="shared" si="11"/>
        <v>6716</v>
      </c>
      <c r="K44" s="13">
        <f t="shared" si="11"/>
        <v>363</v>
      </c>
      <c r="L44" s="13">
        <f t="shared" si="11"/>
        <v>104916</v>
      </c>
      <c r="M44" s="13">
        <f t="shared" si="11"/>
        <v>98826</v>
      </c>
      <c r="N44" s="13">
        <f t="shared" si="11"/>
        <v>32</v>
      </c>
      <c r="O44" s="13">
        <f t="shared" si="11"/>
        <v>43</v>
      </c>
      <c r="P44" s="13">
        <f t="shared" si="11"/>
        <v>19389</v>
      </c>
      <c r="Q44" s="13">
        <f t="shared" si="11"/>
        <v>11676</v>
      </c>
      <c r="R44" s="13">
        <f t="shared" si="11"/>
        <v>3865</v>
      </c>
      <c r="S44" s="13">
        <f t="shared" si="11"/>
        <v>125</v>
      </c>
      <c r="T44" s="13">
        <f t="shared" si="11"/>
        <v>29934</v>
      </c>
      <c r="U44" s="13">
        <f t="shared" si="11"/>
        <v>38807</v>
      </c>
      <c r="V44" s="13">
        <f t="shared" si="11"/>
        <v>351</v>
      </c>
      <c r="W44" s="14">
        <f t="shared" si="11"/>
        <v>571</v>
      </c>
      <c r="X44" s="143">
        <f>SUM(B44,D44,F44,H44,J44,L44,N44,P44,R44,T44,V44)</f>
        <v>365722</v>
      </c>
      <c r="Y44" s="13">
        <f>SUM(C44,E44,G44,I44,K44,M44,O44,Q44,S44,U44,W44)</f>
        <v>307180</v>
      </c>
      <c r="Z44" s="13">
        <f>SUM(B44,F44,L44,T44)</f>
        <v>330479</v>
      </c>
      <c r="AA44" s="14">
        <f>SUM(C44,G44,M44,U44)</f>
        <v>293256</v>
      </c>
    </row>
    <row r="45" spans="1:27" ht="12" customHeight="1" x14ac:dyDescent="0.2">
      <c r="A45" s="79" t="s">
        <v>28</v>
      </c>
    </row>
    <row r="46" spans="1:27" ht="12" customHeight="1" x14ac:dyDescent="0.2">
      <c r="A46" s="77" t="s">
        <v>276</v>
      </c>
    </row>
  </sheetData>
  <mergeCells count="33">
    <mergeCell ref="Z5:AA5"/>
    <mergeCell ref="V5:W5"/>
    <mergeCell ref="H5:I5"/>
    <mergeCell ref="R5:S5"/>
    <mergeCell ref="L5:M5"/>
    <mergeCell ref="B4:W4"/>
    <mergeCell ref="B5:C5"/>
    <mergeCell ref="D5:E5"/>
    <mergeCell ref="F5:G5"/>
    <mergeCell ref="N5:O5"/>
    <mergeCell ref="P5:Q5"/>
    <mergeCell ref="B1:Y1"/>
    <mergeCell ref="A36:A38"/>
    <mergeCell ref="B36:W36"/>
    <mergeCell ref="X36:AA36"/>
    <mergeCell ref="B37:C37"/>
    <mergeCell ref="D37:E37"/>
    <mergeCell ref="F37:G37"/>
    <mergeCell ref="H37:I37"/>
    <mergeCell ref="J37:K37"/>
    <mergeCell ref="L37:M37"/>
    <mergeCell ref="N37:O37"/>
    <mergeCell ref="P37:Q37"/>
    <mergeCell ref="Z37:AA37"/>
    <mergeCell ref="X4:AA4"/>
    <mergeCell ref="A4:A6"/>
    <mergeCell ref="J5:K5"/>
    <mergeCell ref="R37:S37"/>
    <mergeCell ref="T37:U37"/>
    <mergeCell ref="V37:W37"/>
    <mergeCell ref="X37:Y37"/>
    <mergeCell ref="T5:U5"/>
    <mergeCell ref="X5:Y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Y73"/>
  <sheetViews>
    <sheetView showGridLines="0" topLeftCell="A40" zoomScaleNormal="100" workbookViewId="0">
      <selection activeCell="P51" sqref="P51"/>
    </sheetView>
  </sheetViews>
  <sheetFormatPr baseColWidth="10" defaultColWidth="11.44140625" defaultRowHeight="12" customHeight="1" x14ac:dyDescent="0.2"/>
  <cols>
    <col min="1" max="1" width="14.6640625" style="54" customWidth="1"/>
    <col min="2" max="3" width="7.6640625" style="54" customWidth="1"/>
    <col min="4" max="4" width="8.109375" style="54" bestFit="1" customWidth="1"/>
    <col min="5" max="5" width="7.6640625" style="54" customWidth="1"/>
    <col min="6" max="7" width="9.109375" style="54" customWidth="1"/>
    <col min="8" max="19" width="7.6640625" style="54" customWidth="1"/>
    <col min="20" max="20" width="6.44140625" style="54" hidden="1" customWidth="1"/>
    <col min="21" max="21" width="4.88671875" style="54" hidden="1" customWidth="1"/>
    <col min="22" max="22" width="8.109375" style="54" bestFit="1" customWidth="1"/>
    <col min="23" max="25" width="7.6640625" style="54" customWidth="1"/>
    <col min="26" max="26" width="5" style="54" customWidth="1"/>
    <col min="27" max="16384" width="11.44140625" style="54"/>
  </cols>
  <sheetData>
    <row r="1" spans="1:25" s="52" customFormat="1" ht="59.25" customHeight="1" thickBot="1" x14ac:dyDescent="0.3">
      <c r="A1" s="51"/>
      <c r="B1" s="432" t="s">
        <v>351</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352</v>
      </c>
      <c r="B3" s="2"/>
      <c r="C3" s="2"/>
      <c r="D3" s="2"/>
      <c r="E3" s="2"/>
      <c r="F3" s="2"/>
      <c r="G3" s="2"/>
      <c r="H3" s="2"/>
      <c r="I3" s="2"/>
      <c r="J3" s="2"/>
      <c r="K3" s="2"/>
      <c r="L3" s="2"/>
      <c r="M3" s="2"/>
    </row>
    <row r="4" spans="1:25" ht="34.5" customHeight="1" x14ac:dyDescent="0.2">
      <c r="A4" s="442" t="s">
        <v>11</v>
      </c>
      <c r="B4" s="402" t="s">
        <v>0</v>
      </c>
      <c r="C4" s="402"/>
      <c r="D4" s="402" t="s">
        <v>1</v>
      </c>
      <c r="E4" s="402"/>
      <c r="F4" s="402" t="s">
        <v>2</v>
      </c>
      <c r="G4" s="402"/>
      <c r="H4" s="402" t="s">
        <v>3</v>
      </c>
      <c r="I4" s="402"/>
      <c r="J4" s="402" t="s">
        <v>4</v>
      </c>
      <c r="K4" s="402"/>
      <c r="L4" s="402" t="s">
        <v>61</v>
      </c>
      <c r="M4" s="402"/>
      <c r="N4" s="402" t="s">
        <v>62</v>
      </c>
      <c r="O4" s="402"/>
      <c r="P4" s="402" t="s">
        <v>63</v>
      </c>
      <c r="Q4" s="402"/>
      <c r="R4" s="402" t="s">
        <v>12</v>
      </c>
      <c r="S4" s="402"/>
      <c r="T4" s="403" t="s">
        <v>13</v>
      </c>
      <c r="U4" s="445"/>
      <c r="V4" s="417" t="s">
        <v>19</v>
      </c>
      <c r="W4" s="403"/>
      <c r="X4" s="417" t="s">
        <v>21</v>
      </c>
      <c r="Y4" s="404"/>
    </row>
    <row r="5" spans="1:25" ht="12" customHeight="1" thickBot="1" x14ac:dyDescent="0.25">
      <c r="A5" s="437"/>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67" t="s">
        <v>10</v>
      </c>
      <c r="V5" s="4" t="s">
        <v>9</v>
      </c>
      <c r="W5" s="167" t="s">
        <v>10</v>
      </c>
      <c r="X5" s="4" t="s">
        <v>9</v>
      </c>
      <c r="Y5" s="3" t="s">
        <v>10</v>
      </c>
    </row>
    <row r="6" spans="1:25" ht="12" customHeight="1" x14ac:dyDescent="0.2">
      <c r="A6" s="92">
        <v>1</v>
      </c>
      <c r="B6" s="292">
        <v>3627.0000000000023</v>
      </c>
      <c r="C6" s="292">
        <v>5415.0000000000064</v>
      </c>
      <c r="D6" s="293"/>
      <c r="E6" s="292">
        <v>50</v>
      </c>
      <c r="F6" s="292">
        <v>10021.999999999987</v>
      </c>
      <c r="G6" s="292">
        <v>11344.999999999995</v>
      </c>
      <c r="H6" s="292">
        <v>66</v>
      </c>
      <c r="I6" s="292">
        <v>174.99999999999997</v>
      </c>
      <c r="J6" s="292">
        <v>304</v>
      </c>
      <c r="K6" s="294"/>
      <c r="L6" s="292">
        <v>7530.0000000000036</v>
      </c>
      <c r="M6" s="292">
        <v>8232.9999999999982</v>
      </c>
      <c r="N6" s="294"/>
      <c r="O6" s="292">
        <v>73</v>
      </c>
      <c r="P6" s="292">
        <v>1941.9999999999995</v>
      </c>
      <c r="Q6" s="190">
        <v>1394</v>
      </c>
      <c r="R6" s="292">
        <v>15130.000000000007</v>
      </c>
      <c r="S6" s="190">
        <v>33475.000000000007</v>
      </c>
      <c r="T6" s="204"/>
      <c r="U6" s="207"/>
      <c r="V6" s="217">
        <f>+B6+D6+F6+H6+J6+L6+N6+P6+R6</f>
        <v>38621</v>
      </c>
      <c r="W6" s="296">
        <f t="shared" ref="V6:W26" si="0">+C6+E6+G6+I6+K6+M6+O6+Q6+S6</f>
        <v>60160.000000000007</v>
      </c>
      <c r="X6" s="295">
        <f>+B6+F6+L6+R6</f>
        <v>36309</v>
      </c>
      <c r="Y6" s="296">
        <f t="shared" ref="X6:Y26" si="1">+C6+G6+M6+S6</f>
        <v>58468.000000000007</v>
      </c>
    </row>
    <row r="7" spans="1:25" ht="12" customHeight="1" x14ac:dyDescent="0.2">
      <c r="A7" s="92">
        <v>2</v>
      </c>
      <c r="B7" s="190">
        <v>2273.0000000000005</v>
      </c>
      <c r="C7" s="190">
        <v>3555.0000000000005</v>
      </c>
      <c r="D7" s="297"/>
      <c r="E7" s="190">
        <v>14</v>
      </c>
      <c r="F7" s="190">
        <v>6789.0000000000009</v>
      </c>
      <c r="G7" s="190">
        <v>8401.0000000000018</v>
      </c>
      <c r="H7" s="190">
        <v>47</v>
      </c>
      <c r="I7" s="190">
        <v>400.99999999999989</v>
      </c>
      <c r="J7" s="190">
        <v>242.99999999999994</v>
      </c>
      <c r="K7" s="294"/>
      <c r="L7" s="190">
        <v>5890.0000000000009</v>
      </c>
      <c r="M7" s="190">
        <v>4898.0000000000018</v>
      </c>
      <c r="N7" s="294"/>
      <c r="O7" s="190">
        <v>26</v>
      </c>
      <c r="P7" s="190">
        <v>768.00000000000011</v>
      </c>
      <c r="Q7" s="190">
        <v>28</v>
      </c>
      <c r="R7" s="190">
        <v>2987</v>
      </c>
      <c r="S7" s="190">
        <v>4142.0000000000009</v>
      </c>
      <c r="T7" s="204"/>
      <c r="U7" s="207"/>
      <c r="V7" s="217">
        <f>+B7+D7+F7+H7+J7+L7+N7+P7+R7</f>
        <v>18997.000000000004</v>
      </c>
      <c r="W7" s="238">
        <f t="shared" si="0"/>
        <v>21465.000000000004</v>
      </c>
      <c r="X7" s="217">
        <f t="shared" si="1"/>
        <v>17939.000000000004</v>
      </c>
      <c r="Y7" s="238">
        <f t="shared" si="1"/>
        <v>20996.000000000004</v>
      </c>
    </row>
    <row r="8" spans="1:25" ht="12" customHeight="1" x14ac:dyDescent="0.2">
      <c r="A8" s="93">
        <v>3</v>
      </c>
      <c r="B8" s="205">
        <v>1570</v>
      </c>
      <c r="C8" s="205">
        <v>1575.0000000000005</v>
      </c>
      <c r="D8" s="205">
        <v>10</v>
      </c>
      <c r="E8" s="298"/>
      <c r="F8" s="205">
        <v>5044.9999999999982</v>
      </c>
      <c r="G8" s="205">
        <v>5079.0000000000018</v>
      </c>
      <c r="H8" s="205">
        <v>136</v>
      </c>
      <c r="I8" s="298"/>
      <c r="J8" s="205">
        <v>244.00000000000003</v>
      </c>
      <c r="K8" s="298"/>
      <c r="L8" s="205">
        <v>3129.0000000000009</v>
      </c>
      <c r="M8" s="205">
        <v>4213</v>
      </c>
      <c r="N8" s="298"/>
      <c r="O8" s="298"/>
      <c r="P8" s="205">
        <v>1869.9999999999998</v>
      </c>
      <c r="Q8" s="205">
        <v>130</v>
      </c>
      <c r="R8" s="205">
        <v>2931.9999999999986</v>
      </c>
      <c r="S8" s="205">
        <v>4820.0000000000009</v>
      </c>
      <c r="T8" s="184"/>
      <c r="U8" s="208"/>
      <c r="V8" s="221">
        <f t="shared" si="0"/>
        <v>14935.999999999998</v>
      </c>
      <c r="W8" s="239">
        <f t="shared" si="0"/>
        <v>15817.000000000004</v>
      </c>
      <c r="X8" s="221">
        <f t="shared" si="1"/>
        <v>12675.999999999998</v>
      </c>
      <c r="Y8" s="239">
        <f t="shared" si="1"/>
        <v>15687.000000000004</v>
      </c>
    </row>
    <row r="9" spans="1:25" ht="12" customHeight="1" x14ac:dyDescent="0.2">
      <c r="A9" s="94">
        <v>4</v>
      </c>
      <c r="B9" s="190">
        <v>2999.0000000000005</v>
      </c>
      <c r="C9" s="190">
        <v>1237</v>
      </c>
      <c r="D9" s="294"/>
      <c r="E9" s="294"/>
      <c r="F9" s="190">
        <v>6241.9999999999964</v>
      </c>
      <c r="G9" s="190">
        <v>2913.9999999999991</v>
      </c>
      <c r="H9" s="190">
        <v>59</v>
      </c>
      <c r="I9" s="294"/>
      <c r="J9" s="190">
        <v>208.99999999999997</v>
      </c>
      <c r="K9" s="294"/>
      <c r="L9" s="190">
        <v>6107.9999999999945</v>
      </c>
      <c r="M9" s="190">
        <v>1959.0000000000005</v>
      </c>
      <c r="N9" s="294"/>
      <c r="O9" s="294"/>
      <c r="P9" s="190">
        <v>1228</v>
      </c>
      <c r="Q9" s="215">
        <v>507</v>
      </c>
      <c r="R9" s="190">
        <v>2398</v>
      </c>
      <c r="S9" s="215">
        <v>2096</v>
      </c>
      <c r="T9" s="206"/>
      <c r="U9" s="210"/>
      <c r="V9" s="226">
        <f t="shared" si="0"/>
        <v>19242.999999999993</v>
      </c>
      <c r="W9" s="236">
        <f t="shared" si="0"/>
        <v>8713</v>
      </c>
      <c r="X9" s="226">
        <f t="shared" si="1"/>
        <v>17746.999999999993</v>
      </c>
      <c r="Y9" s="236">
        <f t="shared" si="1"/>
        <v>8206</v>
      </c>
    </row>
    <row r="10" spans="1:25" ht="12" customHeight="1" x14ac:dyDescent="0.2">
      <c r="A10" s="92">
        <v>5</v>
      </c>
      <c r="B10" s="190">
        <v>4599.9999999999964</v>
      </c>
      <c r="C10" s="190">
        <v>1404</v>
      </c>
      <c r="D10" s="190">
        <v>18</v>
      </c>
      <c r="E10" s="190">
        <v>1</v>
      </c>
      <c r="F10" s="190">
        <v>9950.9999999999927</v>
      </c>
      <c r="G10" s="190">
        <v>4307.9999999999982</v>
      </c>
      <c r="H10" s="190">
        <v>128.99999999999997</v>
      </c>
      <c r="I10" s="190">
        <v>105</v>
      </c>
      <c r="J10" s="190">
        <v>404.00000000000011</v>
      </c>
      <c r="K10" s="190">
        <v>22</v>
      </c>
      <c r="L10" s="190">
        <v>5298.0000000000018</v>
      </c>
      <c r="M10" s="190">
        <v>2672.9999999999991</v>
      </c>
      <c r="N10" s="294"/>
      <c r="O10" s="190">
        <v>171.00000000000003</v>
      </c>
      <c r="P10" s="190">
        <v>1131</v>
      </c>
      <c r="Q10" s="190">
        <v>231</v>
      </c>
      <c r="R10" s="190">
        <v>800</v>
      </c>
      <c r="S10" s="190">
        <v>423</v>
      </c>
      <c r="T10" s="204"/>
      <c r="U10" s="207"/>
      <c r="V10" s="217">
        <f t="shared" si="0"/>
        <v>22330.999999999993</v>
      </c>
      <c r="W10" s="238">
        <f t="shared" si="0"/>
        <v>9337.9999999999964</v>
      </c>
      <c r="X10" s="217">
        <f t="shared" si="1"/>
        <v>20648.999999999993</v>
      </c>
      <c r="Y10" s="238">
        <f t="shared" si="1"/>
        <v>8807.9999999999964</v>
      </c>
    </row>
    <row r="11" spans="1:25" ht="12" customHeight="1" x14ac:dyDescent="0.2">
      <c r="A11" s="93">
        <v>6</v>
      </c>
      <c r="B11" s="205">
        <v>2983.0000000000014</v>
      </c>
      <c r="C11" s="205">
        <v>1504.9999999999986</v>
      </c>
      <c r="D11" s="205">
        <v>46</v>
      </c>
      <c r="E11" s="298"/>
      <c r="F11" s="205">
        <v>9249.9999999999982</v>
      </c>
      <c r="G11" s="205">
        <v>4461.0000000000027</v>
      </c>
      <c r="H11" s="205">
        <v>125</v>
      </c>
      <c r="I11" s="205">
        <v>175</v>
      </c>
      <c r="J11" s="205">
        <v>167.00000000000003</v>
      </c>
      <c r="K11" s="298"/>
      <c r="L11" s="205">
        <v>7170.0000000000027</v>
      </c>
      <c r="M11" s="205">
        <v>5514.9999999999973</v>
      </c>
      <c r="N11" s="298"/>
      <c r="O11" s="298"/>
      <c r="P11" s="205">
        <v>977.99999999999977</v>
      </c>
      <c r="Q11" s="205">
        <v>171</v>
      </c>
      <c r="R11" s="205">
        <v>2830.0000000000005</v>
      </c>
      <c r="S11" s="205">
        <v>2980</v>
      </c>
      <c r="T11" s="184"/>
      <c r="U11" s="208"/>
      <c r="V11" s="221">
        <f t="shared" si="0"/>
        <v>23549.000000000004</v>
      </c>
      <c r="W11" s="239">
        <f t="shared" si="0"/>
        <v>14807</v>
      </c>
      <c r="X11" s="221">
        <f t="shared" si="1"/>
        <v>22233.000000000004</v>
      </c>
      <c r="Y11" s="239">
        <f t="shared" si="1"/>
        <v>14461</v>
      </c>
    </row>
    <row r="12" spans="1:25" ht="12" customHeight="1" x14ac:dyDescent="0.2">
      <c r="A12" s="94">
        <v>7</v>
      </c>
      <c r="B12" s="190">
        <v>2333</v>
      </c>
      <c r="C12" s="190">
        <v>2973</v>
      </c>
      <c r="D12" s="294"/>
      <c r="E12" s="294"/>
      <c r="F12" s="190">
        <v>6387.0000000000009</v>
      </c>
      <c r="G12" s="190">
        <v>7022.0000000000018</v>
      </c>
      <c r="H12" s="294"/>
      <c r="I12" s="190">
        <v>63</v>
      </c>
      <c r="J12" s="190">
        <v>149</v>
      </c>
      <c r="K12" s="299"/>
      <c r="L12" s="190">
        <v>4904.0000000000045</v>
      </c>
      <c r="M12" s="190">
        <v>6676.9999999999991</v>
      </c>
      <c r="N12" s="294"/>
      <c r="O12" s="294"/>
      <c r="P12" s="215">
        <v>1203.9999999999998</v>
      </c>
      <c r="Q12" s="215">
        <v>91</v>
      </c>
      <c r="R12" s="215">
        <v>2318</v>
      </c>
      <c r="S12" s="215">
        <v>5541.9999999999964</v>
      </c>
      <c r="T12" s="206"/>
      <c r="U12" s="210"/>
      <c r="V12" s="226">
        <f t="shared" si="0"/>
        <v>17295.000000000004</v>
      </c>
      <c r="W12" s="236">
        <f t="shared" si="0"/>
        <v>22367.999999999996</v>
      </c>
      <c r="X12" s="226">
        <f t="shared" si="1"/>
        <v>15942.000000000004</v>
      </c>
      <c r="Y12" s="236">
        <f t="shared" si="1"/>
        <v>22213.999999999996</v>
      </c>
    </row>
    <row r="13" spans="1:25" ht="12" customHeight="1" x14ac:dyDescent="0.2">
      <c r="A13" s="92">
        <v>8</v>
      </c>
      <c r="B13" s="190">
        <v>2383.0000000000009</v>
      </c>
      <c r="C13" s="190">
        <v>2420.0000000000005</v>
      </c>
      <c r="D13" s="190">
        <v>36</v>
      </c>
      <c r="E13" s="190">
        <v>14</v>
      </c>
      <c r="F13" s="190">
        <v>6899.0000000000036</v>
      </c>
      <c r="G13" s="190">
        <v>6259.9999999999973</v>
      </c>
      <c r="H13" s="190">
        <v>227</v>
      </c>
      <c r="I13" s="190">
        <v>118</v>
      </c>
      <c r="J13" s="190">
        <v>132</v>
      </c>
      <c r="K13" s="294"/>
      <c r="L13" s="190">
        <v>3980.0000000000005</v>
      </c>
      <c r="M13" s="190">
        <v>4261.9999999999973</v>
      </c>
      <c r="N13" s="294"/>
      <c r="O13" s="294"/>
      <c r="P13" s="190">
        <v>1087</v>
      </c>
      <c r="Q13" s="190"/>
      <c r="R13" s="190">
        <v>3822.0000000000005</v>
      </c>
      <c r="S13" s="190">
        <v>2372.0000000000005</v>
      </c>
      <c r="T13" s="204"/>
      <c r="U13" s="207"/>
      <c r="V13" s="217">
        <f t="shared" si="0"/>
        <v>18566.000000000004</v>
      </c>
      <c r="W13" s="238">
        <f t="shared" si="0"/>
        <v>15445.999999999996</v>
      </c>
      <c r="X13" s="217">
        <f t="shared" si="1"/>
        <v>17084.000000000004</v>
      </c>
      <c r="Y13" s="238">
        <f t="shared" si="1"/>
        <v>15313.999999999996</v>
      </c>
    </row>
    <row r="14" spans="1:25" ht="12" customHeight="1" x14ac:dyDescent="0.2">
      <c r="A14" s="93">
        <v>9</v>
      </c>
      <c r="B14" s="205">
        <v>2545.0000000000009</v>
      </c>
      <c r="C14" s="205">
        <v>5452.0000000000018</v>
      </c>
      <c r="D14" s="205">
        <v>23</v>
      </c>
      <c r="E14" s="205">
        <v>7</v>
      </c>
      <c r="F14" s="205">
        <v>5972.9999999999991</v>
      </c>
      <c r="G14" s="205">
        <v>11258.999999999991</v>
      </c>
      <c r="H14" s="205">
        <v>330.00000000000006</v>
      </c>
      <c r="I14" s="205">
        <v>188.99999999999997</v>
      </c>
      <c r="J14" s="205">
        <v>128</v>
      </c>
      <c r="K14" s="205">
        <v>43</v>
      </c>
      <c r="L14" s="205">
        <v>3816.9999999999986</v>
      </c>
      <c r="M14" s="205">
        <v>7402.9999999999991</v>
      </c>
      <c r="N14" s="298"/>
      <c r="O14" s="205">
        <v>47</v>
      </c>
      <c r="P14" s="205">
        <v>291</v>
      </c>
      <c r="Q14" s="205">
        <v>100</v>
      </c>
      <c r="R14" s="205">
        <v>1926</v>
      </c>
      <c r="S14" s="205">
        <v>2670.0000000000009</v>
      </c>
      <c r="T14" s="184"/>
      <c r="U14" s="208"/>
      <c r="V14" s="221">
        <f t="shared" si="0"/>
        <v>15032.999999999998</v>
      </c>
      <c r="W14" s="239">
        <f t="shared" si="0"/>
        <v>27169.999999999993</v>
      </c>
      <c r="X14" s="221">
        <f t="shared" si="1"/>
        <v>14260.999999999998</v>
      </c>
      <c r="Y14" s="239">
        <f t="shared" si="1"/>
        <v>26783.999999999993</v>
      </c>
    </row>
    <row r="15" spans="1:25" ht="12" customHeight="1" x14ac:dyDescent="0.2">
      <c r="A15" s="94">
        <v>10</v>
      </c>
      <c r="B15" s="215">
        <v>2647.9999999999982</v>
      </c>
      <c r="C15" s="215">
        <v>7158.0000000000027</v>
      </c>
      <c r="D15" s="299"/>
      <c r="E15" s="299"/>
      <c r="F15" s="215">
        <v>6506.9999999999945</v>
      </c>
      <c r="G15" s="215">
        <v>16031.000000000004</v>
      </c>
      <c r="H15" s="215">
        <v>49</v>
      </c>
      <c r="I15" s="299"/>
      <c r="J15" s="215">
        <v>72</v>
      </c>
      <c r="K15" s="299"/>
      <c r="L15" s="215">
        <v>7070.0000000000018</v>
      </c>
      <c r="M15" s="215">
        <v>13965.000000000011</v>
      </c>
      <c r="N15" s="294"/>
      <c r="O15" s="294"/>
      <c r="P15" s="215">
        <v>525</v>
      </c>
      <c r="Q15" s="215">
        <v>16</v>
      </c>
      <c r="R15" s="215">
        <v>3940</v>
      </c>
      <c r="S15" s="215">
        <v>5527.9999999999991</v>
      </c>
      <c r="T15" s="206"/>
      <c r="U15" s="210"/>
      <c r="V15" s="226">
        <f t="shared" si="0"/>
        <v>20810.999999999993</v>
      </c>
      <c r="W15" s="236">
        <f t="shared" si="0"/>
        <v>42698.000000000015</v>
      </c>
      <c r="X15" s="226">
        <f t="shared" si="1"/>
        <v>20164.999999999993</v>
      </c>
      <c r="Y15" s="236">
        <f t="shared" si="1"/>
        <v>42682.000000000015</v>
      </c>
    </row>
    <row r="16" spans="1:25" ht="12" customHeight="1" x14ac:dyDescent="0.2">
      <c r="A16" s="92">
        <v>11</v>
      </c>
      <c r="B16" s="190">
        <v>1378</v>
      </c>
      <c r="C16" s="190">
        <v>2557.0000000000009</v>
      </c>
      <c r="D16" s="294"/>
      <c r="E16" s="294"/>
      <c r="F16" s="190">
        <v>6650.0000000000036</v>
      </c>
      <c r="G16" s="190">
        <v>6846.9999999999973</v>
      </c>
      <c r="H16" s="294"/>
      <c r="I16" s="190">
        <v>32.000000000000007</v>
      </c>
      <c r="J16" s="190">
        <v>111.99999999999999</v>
      </c>
      <c r="K16" s="190">
        <v>55</v>
      </c>
      <c r="L16" s="190">
        <v>3635.0000000000005</v>
      </c>
      <c r="M16" s="190">
        <v>4525.0000000000009</v>
      </c>
      <c r="N16" s="294"/>
      <c r="O16" s="190">
        <v>14</v>
      </c>
      <c r="P16" s="190">
        <v>637</v>
      </c>
      <c r="Q16" s="190">
        <v>191</v>
      </c>
      <c r="R16" s="294"/>
      <c r="S16" s="190">
        <v>1574.0000000000002</v>
      </c>
      <c r="T16" s="204"/>
      <c r="U16" s="207"/>
      <c r="V16" s="217">
        <f t="shared" si="0"/>
        <v>12412.000000000004</v>
      </c>
      <c r="W16" s="238">
        <f t="shared" si="0"/>
        <v>15795</v>
      </c>
      <c r="X16" s="217">
        <f t="shared" si="1"/>
        <v>11663.000000000004</v>
      </c>
      <c r="Y16" s="238">
        <f t="shared" si="1"/>
        <v>15503</v>
      </c>
    </row>
    <row r="17" spans="1:25" ht="12" customHeight="1" x14ac:dyDescent="0.2">
      <c r="A17" s="93">
        <v>12</v>
      </c>
      <c r="B17" s="205">
        <v>1861</v>
      </c>
      <c r="C17" s="205">
        <v>1877</v>
      </c>
      <c r="D17" s="298"/>
      <c r="E17" s="298"/>
      <c r="F17" s="205">
        <v>5042.0000000000027</v>
      </c>
      <c r="G17" s="205">
        <v>4308.0000000000018</v>
      </c>
      <c r="H17" s="205">
        <v>64</v>
      </c>
      <c r="I17" s="205">
        <v>30</v>
      </c>
      <c r="J17" s="205">
        <v>121</v>
      </c>
      <c r="K17" s="298"/>
      <c r="L17" s="205">
        <v>2384.9999999999995</v>
      </c>
      <c r="M17" s="205">
        <v>2796.0000000000009</v>
      </c>
      <c r="N17" s="298"/>
      <c r="O17" s="298"/>
      <c r="P17" s="205">
        <v>394</v>
      </c>
      <c r="Q17" s="205">
        <v>45</v>
      </c>
      <c r="R17" s="294"/>
      <c r="S17" s="205">
        <v>1826</v>
      </c>
      <c r="T17" s="184"/>
      <c r="U17" s="208"/>
      <c r="V17" s="221">
        <f t="shared" si="0"/>
        <v>9867.0000000000018</v>
      </c>
      <c r="W17" s="239">
        <f t="shared" si="0"/>
        <v>10882.000000000004</v>
      </c>
      <c r="X17" s="221">
        <f t="shared" si="1"/>
        <v>9288.0000000000018</v>
      </c>
      <c r="Y17" s="239">
        <f t="shared" si="1"/>
        <v>10807.000000000004</v>
      </c>
    </row>
    <row r="18" spans="1:25" ht="12" customHeight="1" x14ac:dyDescent="0.2">
      <c r="A18" s="94">
        <v>13</v>
      </c>
      <c r="B18" s="215">
        <v>2081.9999999999995</v>
      </c>
      <c r="C18" s="215">
        <v>1319.9999999999995</v>
      </c>
      <c r="D18" s="294"/>
      <c r="E18" s="294"/>
      <c r="F18" s="215">
        <v>7066.9999999999964</v>
      </c>
      <c r="G18" s="215">
        <v>3466.9999999999986</v>
      </c>
      <c r="H18" s="294"/>
      <c r="I18" s="190"/>
      <c r="J18" s="215">
        <v>104.99999999999999</v>
      </c>
      <c r="K18" s="299"/>
      <c r="L18" s="215">
        <v>8363.9999999999945</v>
      </c>
      <c r="M18" s="215">
        <v>2891.9999999999995</v>
      </c>
      <c r="N18" s="294"/>
      <c r="O18" s="294"/>
      <c r="P18" s="215">
        <v>417</v>
      </c>
      <c r="Q18" s="215">
        <v>71</v>
      </c>
      <c r="R18" s="215">
        <v>1505.0000000000002</v>
      </c>
      <c r="S18" s="294"/>
      <c r="T18" s="206"/>
      <c r="U18" s="210"/>
      <c r="V18" s="226">
        <f t="shared" si="0"/>
        <v>19539.999999999993</v>
      </c>
      <c r="W18" s="236">
        <f t="shared" si="0"/>
        <v>7749.9999999999982</v>
      </c>
      <c r="X18" s="226">
        <f t="shared" si="1"/>
        <v>19017.999999999993</v>
      </c>
      <c r="Y18" s="236">
        <f t="shared" si="1"/>
        <v>7678.9999999999982</v>
      </c>
    </row>
    <row r="19" spans="1:25" ht="12" customHeight="1" x14ac:dyDescent="0.2">
      <c r="A19" s="92">
        <v>14</v>
      </c>
      <c r="B19" s="190">
        <v>1237.0000000000002</v>
      </c>
      <c r="C19" s="190">
        <v>1430</v>
      </c>
      <c r="D19" s="294"/>
      <c r="E19" s="294"/>
      <c r="F19" s="190">
        <v>3461.0000000000014</v>
      </c>
      <c r="G19" s="190">
        <v>3448.9999999999986</v>
      </c>
      <c r="H19" s="190">
        <v>48.000000000000007</v>
      </c>
      <c r="I19" s="294">
        <v>139.99999999999997</v>
      </c>
      <c r="J19" s="190">
        <v>108.00000000000003</v>
      </c>
      <c r="K19" s="294"/>
      <c r="L19" s="190">
        <v>2375</v>
      </c>
      <c r="M19" s="190">
        <v>2177.9999999999995</v>
      </c>
      <c r="N19" s="294"/>
      <c r="O19" s="294"/>
      <c r="P19" s="190">
        <v>764.99999999999989</v>
      </c>
      <c r="Q19" s="190">
        <v>99</v>
      </c>
      <c r="R19" s="294"/>
      <c r="S19" s="294"/>
      <c r="T19" s="204"/>
      <c r="U19" s="207"/>
      <c r="V19" s="217">
        <f t="shared" si="0"/>
        <v>7994.0000000000018</v>
      </c>
      <c r="W19" s="238">
        <f t="shared" si="0"/>
        <v>7295.9999999999982</v>
      </c>
      <c r="X19" s="217">
        <f t="shared" si="1"/>
        <v>7073.0000000000018</v>
      </c>
      <c r="Y19" s="238">
        <f t="shared" si="1"/>
        <v>7056.9999999999982</v>
      </c>
    </row>
    <row r="20" spans="1:25" ht="12" customHeight="1" x14ac:dyDescent="0.2">
      <c r="A20" s="93">
        <v>15</v>
      </c>
      <c r="B20" s="205">
        <v>1421.0000000000002</v>
      </c>
      <c r="C20" s="205">
        <v>2269.9999999999982</v>
      </c>
      <c r="D20" s="205">
        <v>19</v>
      </c>
      <c r="E20" s="298"/>
      <c r="F20" s="205">
        <v>4810.9999999999991</v>
      </c>
      <c r="G20" s="205">
        <v>5390</v>
      </c>
      <c r="H20" s="205">
        <v>68</v>
      </c>
      <c r="I20" s="205">
        <v>254</v>
      </c>
      <c r="J20" s="205">
        <v>48.000000000000007</v>
      </c>
      <c r="K20" s="298"/>
      <c r="L20" s="205">
        <v>2945.0000000000018</v>
      </c>
      <c r="M20" s="205">
        <v>3683.9999999999991</v>
      </c>
      <c r="N20" s="298"/>
      <c r="O20" s="205">
        <v>47</v>
      </c>
      <c r="P20" s="205">
        <v>173</v>
      </c>
      <c r="Q20" s="205">
        <v>132</v>
      </c>
      <c r="R20" s="205">
        <v>969</v>
      </c>
      <c r="S20" s="205">
        <v>945</v>
      </c>
      <c r="T20" s="184"/>
      <c r="U20" s="208"/>
      <c r="V20" s="221">
        <f t="shared" si="0"/>
        <v>10454</v>
      </c>
      <c r="W20" s="239">
        <f t="shared" si="0"/>
        <v>12721.999999999996</v>
      </c>
      <c r="X20" s="221">
        <f t="shared" si="1"/>
        <v>10146</v>
      </c>
      <c r="Y20" s="239">
        <f t="shared" si="1"/>
        <v>12288.999999999996</v>
      </c>
    </row>
    <row r="21" spans="1:25" ht="12" customHeight="1" x14ac:dyDescent="0.2">
      <c r="A21" s="94">
        <v>16</v>
      </c>
      <c r="B21" s="215">
        <v>1581</v>
      </c>
      <c r="C21" s="215">
        <v>1788.0000000000016</v>
      </c>
      <c r="D21" s="215">
        <v>14</v>
      </c>
      <c r="E21" s="299"/>
      <c r="F21" s="215">
        <v>4927.0000000000027</v>
      </c>
      <c r="G21" s="215">
        <v>3549.0000000000005</v>
      </c>
      <c r="H21" s="215">
        <v>123.99999999999999</v>
      </c>
      <c r="I21" s="215">
        <v>48</v>
      </c>
      <c r="J21" s="215">
        <v>80</v>
      </c>
      <c r="K21" s="299"/>
      <c r="L21" s="215">
        <v>871.99999999999989</v>
      </c>
      <c r="M21" s="215">
        <v>3228</v>
      </c>
      <c r="N21" s="294"/>
      <c r="O21" s="294"/>
      <c r="P21" s="215">
        <v>309</v>
      </c>
      <c r="Q21" s="294"/>
      <c r="R21" s="294"/>
      <c r="S21" s="190">
        <v>94</v>
      </c>
      <c r="T21" s="206"/>
      <c r="U21" s="210"/>
      <c r="V21" s="226">
        <f t="shared" si="0"/>
        <v>7907.0000000000027</v>
      </c>
      <c r="W21" s="236">
        <f t="shared" si="0"/>
        <v>8707.0000000000018</v>
      </c>
      <c r="X21" s="226">
        <f t="shared" si="1"/>
        <v>7380.0000000000027</v>
      </c>
      <c r="Y21" s="236">
        <f t="shared" si="1"/>
        <v>8659.0000000000018</v>
      </c>
    </row>
    <row r="22" spans="1:25" ht="12" customHeight="1" x14ac:dyDescent="0.2">
      <c r="A22" s="92">
        <v>17</v>
      </c>
      <c r="B22" s="190">
        <v>1779.0000000000002</v>
      </c>
      <c r="C22" s="190">
        <v>2756.0000000000018</v>
      </c>
      <c r="D22" s="190">
        <v>19</v>
      </c>
      <c r="E22" s="294"/>
      <c r="F22" s="190">
        <v>5981.0000000000009</v>
      </c>
      <c r="G22" s="190">
        <v>6560.9999999999964</v>
      </c>
      <c r="H22" s="190">
        <v>185</v>
      </c>
      <c r="I22" s="294"/>
      <c r="J22" s="190">
        <v>293</v>
      </c>
      <c r="K22" s="190">
        <v>20</v>
      </c>
      <c r="L22" s="190">
        <v>4248</v>
      </c>
      <c r="M22" s="190">
        <v>4982.9999999999991</v>
      </c>
      <c r="N22" s="294"/>
      <c r="O22" s="294"/>
      <c r="P22" s="190">
        <v>1042</v>
      </c>
      <c r="Q22" s="294"/>
      <c r="R22" s="190">
        <v>752</v>
      </c>
      <c r="S22" s="190">
        <v>397</v>
      </c>
      <c r="T22" s="204"/>
      <c r="U22" s="207"/>
      <c r="V22" s="217">
        <f t="shared" si="0"/>
        <v>14299</v>
      </c>
      <c r="W22" s="238">
        <f t="shared" si="0"/>
        <v>14716.999999999996</v>
      </c>
      <c r="X22" s="217">
        <f t="shared" si="1"/>
        <v>12760</v>
      </c>
      <c r="Y22" s="238">
        <f t="shared" si="1"/>
        <v>14696.999999999996</v>
      </c>
    </row>
    <row r="23" spans="1:25" ht="12" customHeight="1" x14ac:dyDescent="0.2">
      <c r="A23" s="93">
        <v>18</v>
      </c>
      <c r="B23" s="205">
        <v>1709.9999999999991</v>
      </c>
      <c r="C23" s="205">
        <v>2549.0000000000009</v>
      </c>
      <c r="D23" s="205">
        <v>141</v>
      </c>
      <c r="E23" s="298"/>
      <c r="F23" s="205">
        <v>4914.0000000000027</v>
      </c>
      <c r="G23" s="205">
        <v>6817</v>
      </c>
      <c r="H23" s="205">
        <v>309.99999999999994</v>
      </c>
      <c r="I23" s="298"/>
      <c r="J23" s="205">
        <v>95</v>
      </c>
      <c r="K23" s="205"/>
      <c r="L23" s="205">
        <v>5836.0000000000018</v>
      </c>
      <c r="M23" s="205">
        <v>5037.0000000000009</v>
      </c>
      <c r="N23" s="298"/>
      <c r="O23" s="298"/>
      <c r="P23" s="205">
        <v>360</v>
      </c>
      <c r="Q23" s="205">
        <v>62</v>
      </c>
      <c r="R23" s="205">
        <v>521</v>
      </c>
      <c r="S23" s="205">
        <v>517</v>
      </c>
      <c r="T23" s="184"/>
      <c r="U23" s="208"/>
      <c r="V23" s="221">
        <f t="shared" si="0"/>
        <v>13887.000000000004</v>
      </c>
      <c r="W23" s="239">
        <f t="shared" si="0"/>
        <v>14982</v>
      </c>
      <c r="X23" s="221">
        <f t="shared" si="1"/>
        <v>12981.000000000004</v>
      </c>
      <c r="Y23" s="239">
        <f t="shared" si="1"/>
        <v>14920</v>
      </c>
    </row>
    <row r="24" spans="1:25" ht="12" customHeight="1" x14ac:dyDescent="0.2">
      <c r="A24" s="94">
        <v>19</v>
      </c>
      <c r="B24" s="215">
        <v>3463</v>
      </c>
      <c r="C24" s="215">
        <v>1365.9999999999998</v>
      </c>
      <c r="D24" s="190">
        <v>63</v>
      </c>
      <c r="E24" s="294"/>
      <c r="F24" s="215">
        <v>9621.9999999999982</v>
      </c>
      <c r="G24" s="215">
        <v>4520.9999999999991</v>
      </c>
      <c r="H24" s="215">
        <v>223</v>
      </c>
      <c r="I24" s="294"/>
      <c r="J24" s="190">
        <v>368.99999999999977</v>
      </c>
      <c r="K24" s="190">
        <v>39</v>
      </c>
      <c r="L24" s="215">
        <v>3650</v>
      </c>
      <c r="M24" s="215">
        <v>3740.0000000000009</v>
      </c>
      <c r="N24" s="294"/>
      <c r="O24" s="294"/>
      <c r="P24" s="215">
        <v>831</v>
      </c>
      <c r="Q24" s="215">
        <v>273.99999999999994</v>
      </c>
      <c r="R24" s="215">
        <v>85</v>
      </c>
      <c r="S24" s="215">
        <v>446</v>
      </c>
      <c r="T24" s="206"/>
      <c r="U24" s="210"/>
      <c r="V24" s="226">
        <f t="shared" si="0"/>
        <v>18306</v>
      </c>
      <c r="W24" s="236">
        <f t="shared" si="0"/>
        <v>10386</v>
      </c>
      <c r="X24" s="226">
        <f t="shared" si="1"/>
        <v>16820</v>
      </c>
      <c r="Y24" s="236">
        <f t="shared" si="1"/>
        <v>10073</v>
      </c>
    </row>
    <row r="25" spans="1:25" ht="12" customHeight="1" x14ac:dyDescent="0.2">
      <c r="A25" s="92">
        <v>20</v>
      </c>
      <c r="B25" s="190">
        <v>2640.9999999999995</v>
      </c>
      <c r="C25" s="190">
        <v>2801</v>
      </c>
      <c r="D25" s="294"/>
      <c r="E25" s="294"/>
      <c r="F25" s="190">
        <v>7973.0000000000027</v>
      </c>
      <c r="G25" s="190">
        <v>7354.9999999999991</v>
      </c>
      <c r="H25" s="190">
        <v>99</v>
      </c>
      <c r="I25" s="294"/>
      <c r="J25" s="190">
        <v>281.99999999999994</v>
      </c>
      <c r="K25" s="294"/>
      <c r="L25" s="190">
        <v>1761.0000000000009</v>
      </c>
      <c r="M25" s="190">
        <v>5270</v>
      </c>
      <c r="N25" s="294"/>
      <c r="O25" s="294"/>
      <c r="P25" s="190">
        <v>642</v>
      </c>
      <c r="Q25" s="190">
        <v>40</v>
      </c>
      <c r="R25" s="190">
        <v>268</v>
      </c>
      <c r="S25" s="190">
        <v>1247.9999999999998</v>
      </c>
      <c r="T25" s="204"/>
      <c r="U25" s="207"/>
      <c r="V25" s="217">
        <f t="shared" si="0"/>
        <v>13666.000000000004</v>
      </c>
      <c r="W25" s="238">
        <f t="shared" si="0"/>
        <v>16714</v>
      </c>
      <c r="X25" s="217">
        <f t="shared" si="1"/>
        <v>12643.000000000004</v>
      </c>
      <c r="Y25" s="238">
        <f t="shared" si="1"/>
        <v>16674</v>
      </c>
    </row>
    <row r="26" spans="1:25" ht="12" customHeight="1" x14ac:dyDescent="0.2">
      <c r="A26" s="93">
        <v>21</v>
      </c>
      <c r="B26" s="205">
        <v>3597</v>
      </c>
      <c r="C26" s="205">
        <v>1401.0000000000005</v>
      </c>
      <c r="D26" s="298"/>
      <c r="E26" s="294"/>
      <c r="F26" s="205">
        <v>10971.999999999995</v>
      </c>
      <c r="G26" s="205">
        <v>3360.0000000000018</v>
      </c>
      <c r="H26" s="205">
        <v>121.99999999999999</v>
      </c>
      <c r="I26" s="294"/>
      <c r="J26" s="205">
        <v>287</v>
      </c>
      <c r="K26" s="294"/>
      <c r="L26" s="205">
        <v>5421.0000000000018</v>
      </c>
      <c r="M26" s="205">
        <v>2234.9999999999991</v>
      </c>
      <c r="N26" s="298"/>
      <c r="O26" s="298"/>
      <c r="P26" s="205">
        <v>1156.9999999999998</v>
      </c>
      <c r="Q26" s="205"/>
      <c r="R26" s="205">
        <v>919</v>
      </c>
      <c r="S26" s="205">
        <v>148</v>
      </c>
      <c r="T26" s="184"/>
      <c r="U26" s="208"/>
      <c r="V26" s="221">
        <f t="shared" si="0"/>
        <v>22474.999999999996</v>
      </c>
      <c r="W26" s="239">
        <f t="shared" si="0"/>
        <v>7144.0000000000009</v>
      </c>
      <c r="X26" s="221">
        <f t="shared" si="1"/>
        <v>20908.999999999996</v>
      </c>
      <c r="Y26" s="239">
        <f t="shared" si="1"/>
        <v>7144.0000000000009</v>
      </c>
    </row>
    <row r="27" spans="1:25" ht="12" customHeight="1" thickBot="1" x14ac:dyDescent="0.25">
      <c r="A27" s="95" t="s">
        <v>17</v>
      </c>
      <c r="B27" s="191">
        <f>SUM(B6:B26)</f>
        <v>50711</v>
      </c>
      <c r="C27" s="191">
        <f t="shared" ref="C27:Y27" si="2">SUM(C6:C26)</f>
        <v>54809.000000000015</v>
      </c>
      <c r="D27" s="191">
        <f t="shared" si="2"/>
        <v>389</v>
      </c>
      <c r="E27" s="191">
        <f t="shared" si="2"/>
        <v>86</v>
      </c>
      <c r="F27" s="191">
        <f t="shared" si="2"/>
        <v>144484.99999999997</v>
      </c>
      <c r="G27" s="191">
        <f t="shared" si="2"/>
        <v>132704</v>
      </c>
      <c r="H27" s="191">
        <f t="shared" si="2"/>
        <v>2411</v>
      </c>
      <c r="I27" s="191">
        <f t="shared" si="2"/>
        <v>1730</v>
      </c>
      <c r="J27" s="191">
        <f t="shared" si="2"/>
        <v>3952</v>
      </c>
      <c r="K27" s="191">
        <f t="shared" si="2"/>
        <v>179</v>
      </c>
      <c r="L27" s="191">
        <f t="shared" si="2"/>
        <v>96388</v>
      </c>
      <c r="M27" s="191">
        <f t="shared" si="2"/>
        <v>100366</v>
      </c>
      <c r="N27" s="191">
        <f t="shared" si="2"/>
        <v>0</v>
      </c>
      <c r="O27" s="191">
        <f t="shared" si="2"/>
        <v>378</v>
      </c>
      <c r="P27" s="191">
        <f t="shared" si="2"/>
        <v>17751</v>
      </c>
      <c r="Q27" s="191">
        <f t="shared" si="2"/>
        <v>3582</v>
      </c>
      <c r="R27" s="191">
        <f t="shared" si="2"/>
        <v>44102.000000000007</v>
      </c>
      <c r="S27" s="191">
        <f t="shared" si="2"/>
        <v>71243</v>
      </c>
      <c r="T27" s="191">
        <f t="shared" si="2"/>
        <v>0</v>
      </c>
      <c r="U27" s="192">
        <f t="shared" si="2"/>
        <v>0</v>
      </c>
      <c r="V27" s="195">
        <f>SUM(V6:V26)</f>
        <v>360189</v>
      </c>
      <c r="W27" s="193">
        <f t="shared" si="2"/>
        <v>365077</v>
      </c>
      <c r="X27" s="195">
        <f t="shared" si="2"/>
        <v>335686</v>
      </c>
      <c r="Y27" s="193">
        <f t="shared" si="2"/>
        <v>359122</v>
      </c>
    </row>
    <row r="28" spans="1:25" ht="12" customHeight="1" x14ac:dyDescent="0.2">
      <c r="A28" s="97" t="s">
        <v>18</v>
      </c>
      <c r="B28" s="194">
        <f>B29-B27</f>
        <v>385.00000000011642</v>
      </c>
      <c r="C28" s="190">
        <f t="shared" ref="C28:S28" si="3">C29-C27</f>
        <v>5.8207660913467407E-11</v>
      </c>
      <c r="D28" s="194">
        <f t="shared" si="3"/>
        <v>36.999999999999943</v>
      </c>
      <c r="E28" s="190">
        <f t="shared" si="3"/>
        <v>0</v>
      </c>
      <c r="F28" s="194">
        <f t="shared" si="3"/>
        <v>1043.999999999709</v>
      </c>
      <c r="G28" s="190">
        <f t="shared" si="3"/>
        <v>0</v>
      </c>
      <c r="H28" s="194">
        <f t="shared" si="3"/>
        <v>27.000000000001364</v>
      </c>
      <c r="I28" s="190">
        <f t="shared" si="3"/>
        <v>0</v>
      </c>
      <c r="J28" s="190">
        <f t="shared" si="3"/>
        <v>0</v>
      </c>
      <c r="K28" s="190">
        <f t="shared" si="3"/>
        <v>0</v>
      </c>
      <c r="L28" s="194">
        <f t="shared" si="3"/>
        <v>6845.0000000000582</v>
      </c>
      <c r="M28" s="190">
        <f t="shared" si="3"/>
        <v>0</v>
      </c>
      <c r="N28" s="190">
        <f t="shared" si="3"/>
        <v>0</v>
      </c>
      <c r="O28" s="190">
        <f t="shared" si="3"/>
        <v>0</v>
      </c>
      <c r="P28" s="194">
        <f t="shared" si="3"/>
        <v>15762</v>
      </c>
      <c r="Q28" s="190">
        <f t="shared" si="3"/>
        <v>0</v>
      </c>
      <c r="R28" s="184">
        <f t="shared" si="3"/>
        <v>9543.9999999999491</v>
      </c>
      <c r="S28" s="190">
        <f t="shared" si="3"/>
        <v>0</v>
      </c>
      <c r="T28" s="184"/>
      <c r="U28" s="208"/>
      <c r="V28" s="189">
        <f t="shared" ref="V28" si="4">+B28+D28+F28+H28+J28+L28+N28+P28+R28</f>
        <v>33643.999999999833</v>
      </c>
      <c r="W28" s="188">
        <f t="shared" ref="W28" si="5">+C28+E28+G28+I28+K28+M28+O28+Q28+S28</f>
        <v>5.8207660913467407E-11</v>
      </c>
      <c r="X28" s="189">
        <f t="shared" ref="X28" si="6">+B28+F28+L28+R28</f>
        <v>17817.999999999833</v>
      </c>
      <c r="Y28" s="188">
        <f t="shared" ref="Y28" si="7">+C28+G28+M28+S28</f>
        <v>5.8207660913467407E-11</v>
      </c>
    </row>
    <row r="29" spans="1:25" ht="12" customHeight="1" thickBot="1" x14ac:dyDescent="0.25">
      <c r="A29" s="95" t="s">
        <v>19</v>
      </c>
      <c r="B29" s="191">
        <v>51096.000000000116</v>
      </c>
      <c r="C29" s="191">
        <v>54809.000000000073</v>
      </c>
      <c r="D29" s="191">
        <v>425.99999999999994</v>
      </c>
      <c r="E29" s="191">
        <v>86</v>
      </c>
      <c r="F29" s="191">
        <v>145528.99999999968</v>
      </c>
      <c r="G29" s="191">
        <v>132703.99999999988</v>
      </c>
      <c r="H29" s="191">
        <v>2438.0000000000014</v>
      </c>
      <c r="I29" s="191">
        <v>1729.9999999999995</v>
      </c>
      <c r="J29" s="191">
        <v>3952.0000000000014</v>
      </c>
      <c r="K29" s="191">
        <v>179</v>
      </c>
      <c r="L29" s="191">
        <v>103233.00000000006</v>
      </c>
      <c r="M29" s="191">
        <v>100366.00000000007</v>
      </c>
      <c r="N29" s="191"/>
      <c r="O29" s="191">
        <v>377.99999999999994</v>
      </c>
      <c r="P29" s="191">
        <v>33513</v>
      </c>
      <c r="Q29" s="191">
        <v>3582.0000000000009</v>
      </c>
      <c r="R29" s="191">
        <v>53645.999999999956</v>
      </c>
      <c r="S29" s="191">
        <v>71243.000000000029</v>
      </c>
      <c r="T29" s="191">
        <f>SUM(T27:T28)</f>
        <v>0</v>
      </c>
      <c r="U29" s="192">
        <f>SUM(U27:U28)</f>
        <v>0</v>
      </c>
      <c r="V29" s="195">
        <f>SUM(B29,D29,F29,H29,J29,L29,N29,P29,R29)</f>
        <v>393832.99999999983</v>
      </c>
      <c r="W29" s="193">
        <f>SUM(C29,E29,G29,I29,K29,M29,O29,Q29,S29)</f>
        <v>365077</v>
      </c>
      <c r="X29" s="195">
        <f>SUM(B29,F29,L29,R29)</f>
        <v>353503.99999999983</v>
      </c>
      <c r="Y29" s="193">
        <f>SUM(C29,G29,M29,S29)</f>
        <v>359122</v>
      </c>
    </row>
    <row r="30" spans="1:25" ht="12" customHeight="1" x14ac:dyDescent="0.2">
      <c r="A30" s="246" t="s">
        <v>363</v>
      </c>
      <c r="B30" s="232"/>
      <c r="C30" s="232"/>
      <c r="D30" s="232"/>
      <c r="E30" s="232"/>
      <c r="F30" s="232"/>
      <c r="G30" s="232"/>
      <c r="H30" s="232"/>
      <c r="I30" s="232"/>
      <c r="J30" s="232"/>
      <c r="K30" s="232"/>
      <c r="L30" s="232"/>
      <c r="M30" s="232"/>
      <c r="N30" s="232"/>
      <c r="O30" s="232"/>
      <c r="P30" s="232"/>
      <c r="Q30" s="232"/>
      <c r="R30" s="232"/>
      <c r="S30" s="232"/>
      <c r="T30" s="232"/>
      <c r="U30" s="232"/>
      <c r="V30" s="300"/>
      <c r="W30" s="300"/>
      <c r="X30" s="300"/>
      <c r="Y30" s="232"/>
    </row>
    <row r="31" spans="1:25" ht="12" customHeight="1" x14ac:dyDescent="0.2">
      <c r="A31" s="77" t="s">
        <v>353</v>
      </c>
      <c r="B31" s="2"/>
      <c r="C31" s="2"/>
      <c r="D31" s="234"/>
      <c r="E31" s="2"/>
      <c r="F31" s="2"/>
      <c r="G31" s="2"/>
      <c r="H31" s="2"/>
      <c r="I31" s="2"/>
      <c r="J31" s="2"/>
      <c r="K31" s="2"/>
      <c r="L31" s="2"/>
      <c r="M31" s="2"/>
      <c r="N31" s="2"/>
      <c r="O31" s="2"/>
      <c r="P31" s="2"/>
      <c r="Q31" s="2"/>
      <c r="R31" s="2"/>
      <c r="S31" s="2"/>
      <c r="T31" s="2"/>
      <c r="U31" s="2"/>
      <c r="V31" s="2"/>
      <c r="W31" s="2"/>
      <c r="X31" s="2"/>
      <c r="Y31" s="2"/>
    </row>
    <row r="32" spans="1:25" ht="12" customHeight="1" x14ac:dyDescent="0.2">
      <c r="B32" s="301"/>
      <c r="C32" s="302"/>
      <c r="D32" s="301"/>
      <c r="E32" s="302"/>
      <c r="F32" s="301"/>
      <c r="G32" s="302"/>
      <c r="H32" s="301"/>
      <c r="I32" s="302"/>
      <c r="J32" s="302"/>
      <c r="K32" s="302"/>
      <c r="L32" s="301"/>
      <c r="M32" s="302"/>
      <c r="N32" s="302"/>
      <c r="O32" s="302"/>
      <c r="P32" s="301"/>
      <c r="Q32" s="302"/>
      <c r="R32" s="301"/>
      <c r="S32" s="301"/>
      <c r="T32" s="301"/>
      <c r="U32" s="301"/>
      <c r="V32" s="2"/>
      <c r="W32" s="2"/>
      <c r="X32" s="2"/>
      <c r="Y32" s="2"/>
    </row>
    <row r="33" spans="1:25" ht="25.5" customHeight="1" thickBot="1" x14ac:dyDescent="0.35">
      <c r="A33" s="53" t="s">
        <v>354</v>
      </c>
      <c r="B33" s="2"/>
      <c r="C33" s="2"/>
      <c r="D33" s="2"/>
      <c r="E33" s="2"/>
      <c r="F33" s="2"/>
      <c r="G33" s="2"/>
      <c r="H33" s="2"/>
      <c r="I33" s="2"/>
      <c r="J33" s="2"/>
      <c r="K33" s="2"/>
      <c r="L33" s="2"/>
      <c r="M33" s="2"/>
      <c r="N33" s="2"/>
      <c r="O33" s="2"/>
      <c r="P33" s="2"/>
      <c r="Q33" s="2"/>
      <c r="R33" s="2"/>
      <c r="S33" s="2"/>
      <c r="T33" s="2"/>
      <c r="U33" s="2"/>
      <c r="V33" s="2"/>
      <c r="W33" s="2"/>
      <c r="X33" s="2"/>
      <c r="Y33" s="2"/>
    </row>
    <row r="34" spans="1:25" ht="37.5" customHeight="1" x14ac:dyDescent="0.2">
      <c r="A34" s="442"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66"/>
      <c r="V34" s="446" t="s">
        <v>19</v>
      </c>
      <c r="W34" s="455"/>
      <c r="X34" s="446" t="s">
        <v>21</v>
      </c>
      <c r="Y34" s="447"/>
    </row>
    <row r="35" spans="1:25" ht="12" customHeight="1" thickBot="1" x14ac:dyDescent="0.25">
      <c r="A35" s="437"/>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167" t="s">
        <v>10</v>
      </c>
      <c r="V35" s="4" t="s">
        <v>9</v>
      </c>
      <c r="W35" s="167" t="s">
        <v>10</v>
      </c>
      <c r="X35" s="4" t="s">
        <v>9</v>
      </c>
      <c r="Y35" s="3" t="s">
        <v>10</v>
      </c>
    </row>
    <row r="36" spans="1:25" ht="12" customHeight="1" x14ac:dyDescent="0.2">
      <c r="A36" s="92">
        <v>1</v>
      </c>
      <c r="B36" s="190">
        <v>4470</v>
      </c>
      <c r="C36" s="190">
        <v>2949</v>
      </c>
      <c r="D36" s="190">
        <v>10</v>
      </c>
      <c r="E36" s="190"/>
      <c r="F36" s="190">
        <v>9826.9999999999964</v>
      </c>
      <c r="G36" s="190">
        <v>7485.9999999999964</v>
      </c>
      <c r="H36" s="190">
        <v>136</v>
      </c>
      <c r="I36" s="190">
        <v>72.999999999999986</v>
      </c>
      <c r="J36" s="190">
        <v>481.99999999999983</v>
      </c>
      <c r="K36" s="190"/>
      <c r="L36" s="190">
        <v>9191.0000000000018</v>
      </c>
      <c r="M36" s="190">
        <v>7193.9999999999973</v>
      </c>
      <c r="N36" s="190"/>
      <c r="O36" s="190">
        <v>171.00000000000003</v>
      </c>
      <c r="P36" s="190">
        <v>1997.0000000000005</v>
      </c>
      <c r="Q36" s="190">
        <v>426</v>
      </c>
      <c r="R36" s="190">
        <v>6958.9999999999991</v>
      </c>
      <c r="S36" s="190">
        <v>13899.999999999996</v>
      </c>
      <c r="T36" s="204"/>
      <c r="U36" s="207"/>
      <c r="V36" s="217">
        <f t="shared" ref="V36:V50" si="8">+B36+D36+F36+H36+J36+L36+N36+P36+R36</f>
        <v>33072</v>
      </c>
      <c r="W36" s="218">
        <f t="shared" ref="W36:W50" si="9">+C36+E36+G36+I36+K36+M36+O36+Q36+S36</f>
        <v>32198.999999999989</v>
      </c>
      <c r="X36" s="217">
        <f t="shared" ref="X36:X50" si="10">+B36+F36+L36+R36</f>
        <v>30447</v>
      </c>
      <c r="Y36" s="238">
        <f t="shared" ref="Y36:Y50" si="11">+C36+G36+M36+S36</f>
        <v>31528.999999999989</v>
      </c>
    </row>
    <row r="37" spans="1:25" ht="12" customHeight="1" x14ac:dyDescent="0.2">
      <c r="A37" s="92">
        <v>2</v>
      </c>
      <c r="B37" s="190">
        <v>1105.9999999999998</v>
      </c>
      <c r="C37" s="190">
        <v>3085.0000000000018</v>
      </c>
      <c r="D37" s="190"/>
      <c r="E37" s="190"/>
      <c r="F37" s="190">
        <v>3369.0000000000014</v>
      </c>
      <c r="G37" s="190">
        <v>6075.0000000000027</v>
      </c>
      <c r="H37" s="190">
        <v>66</v>
      </c>
      <c r="I37" s="190">
        <v>94</v>
      </c>
      <c r="J37" s="190">
        <v>89.000000000000014</v>
      </c>
      <c r="K37" s="190"/>
      <c r="L37" s="190">
        <v>3026.0000000000014</v>
      </c>
      <c r="M37" s="190">
        <v>3754</v>
      </c>
      <c r="N37" s="190"/>
      <c r="O37" s="190"/>
      <c r="P37" s="190">
        <v>699</v>
      </c>
      <c r="Q37" s="190">
        <v>150</v>
      </c>
      <c r="R37" s="190">
        <v>2174</v>
      </c>
      <c r="S37" s="190">
        <v>9335.0000000000018</v>
      </c>
      <c r="T37" s="204"/>
      <c r="U37" s="207"/>
      <c r="V37" s="217">
        <f t="shared" si="8"/>
        <v>10529.000000000002</v>
      </c>
      <c r="W37" s="218">
        <f t="shared" si="9"/>
        <v>22493.000000000007</v>
      </c>
      <c r="X37" s="217">
        <f t="shared" si="10"/>
        <v>9675.0000000000018</v>
      </c>
      <c r="Y37" s="238">
        <f t="shared" si="11"/>
        <v>22249.000000000007</v>
      </c>
    </row>
    <row r="38" spans="1:25" ht="12" customHeight="1" x14ac:dyDescent="0.2">
      <c r="A38" s="93">
        <v>3</v>
      </c>
      <c r="B38" s="205">
        <v>2801.0000000000005</v>
      </c>
      <c r="C38" s="205">
        <v>3104.0000000000009</v>
      </c>
      <c r="D38" s="205">
        <v>46</v>
      </c>
      <c r="E38" s="205">
        <v>50</v>
      </c>
      <c r="F38" s="205">
        <v>9316.9999999999945</v>
      </c>
      <c r="G38" s="205">
        <v>8138.0000000000036</v>
      </c>
      <c r="H38" s="205">
        <v>70</v>
      </c>
      <c r="I38" s="205">
        <v>180.99999999999997</v>
      </c>
      <c r="J38" s="205">
        <v>337.00000000000006</v>
      </c>
      <c r="K38" s="205"/>
      <c r="L38" s="205">
        <v>8480.0000000000073</v>
      </c>
      <c r="M38" s="205">
        <v>6187</v>
      </c>
      <c r="N38" s="205"/>
      <c r="O38" s="205">
        <v>73</v>
      </c>
      <c r="P38" s="205">
        <v>2034.9999999999991</v>
      </c>
      <c r="Q38" s="205">
        <v>1358</v>
      </c>
      <c r="R38" s="205">
        <v>11476</v>
      </c>
      <c r="S38" s="205">
        <v>18938.000000000007</v>
      </c>
      <c r="T38" s="184"/>
      <c r="U38" s="208"/>
      <c r="V38" s="221">
        <f t="shared" si="8"/>
        <v>34562</v>
      </c>
      <c r="W38" s="222">
        <f t="shared" si="9"/>
        <v>38029.000000000015</v>
      </c>
      <c r="X38" s="221">
        <f t="shared" si="10"/>
        <v>32074</v>
      </c>
      <c r="Y38" s="239">
        <f t="shared" si="11"/>
        <v>36367.000000000015</v>
      </c>
    </row>
    <row r="39" spans="1:25" ht="12" customHeight="1" x14ac:dyDescent="0.2">
      <c r="A39" s="94">
        <v>4</v>
      </c>
      <c r="B39" s="215">
        <v>7132.9999999999991</v>
      </c>
      <c r="C39" s="215">
        <v>2710</v>
      </c>
      <c r="D39" s="215">
        <v>63</v>
      </c>
      <c r="E39" s="215">
        <v>1</v>
      </c>
      <c r="F39" s="215">
        <v>19411.000000000007</v>
      </c>
      <c r="G39" s="215">
        <v>8266.9999999999964</v>
      </c>
      <c r="H39" s="215">
        <v>354.00000000000011</v>
      </c>
      <c r="I39" s="215">
        <v>32.000000000000007</v>
      </c>
      <c r="J39" s="215">
        <v>582.00000000000011</v>
      </c>
      <c r="K39" s="190">
        <v>22</v>
      </c>
      <c r="L39" s="215">
        <v>10609.999999999995</v>
      </c>
      <c r="M39" s="215">
        <v>5055</v>
      </c>
      <c r="N39" s="190"/>
      <c r="O39" s="190"/>
      <c r="P39" s="215">
        <v>2663.9999999999995</v>
      </c>
      <c r="Q39" s="215">
        <v>442.00000000000011</v>
      </c>
      <c r="R39" s="215">
        <v>2032</v>
      </c>
      <c r="S39" s="215">
        <v>499</v>
      </c>
      <c r="T39" s="206"/>
      <c r="U39" s="210"/>
      <c r="V39" s="217">
        <f t="shared" si="8"/>
        <v>42849</v>
      </c>
      <c r="W39" s="218">
        <f t="shared" si="9"/>
        <v>17027.999999999996</v>
      </c>
      <c r="X39" s="217">
        <f t="shared" si="10"/>
        <v>39186</v>
      </c>
      <c r="Y39" s="238">
        <f t="shared" si="11"/>
        <v>16530.999999999996</v>
      </c>
    </row>
    <row r="40" spans="1:25" ht="12" customHeight="1" x14ac:dyDescent="0.2">
      <c r="A40" s="92">
        <v>5</v>
      </c>
      <c r="B40" s="190">
        <v>2446.9999999999995</v>
      </c>
      <c r="C40" s="190">
        <v>2446.9999999999991</v>
      </c>
      <c r="D40" s="190"/>
      <c r="E40" s="190"/>
      <c r="F40" s="190">
        <v>6124.9999999999973</v>
      </c>
      <c r="G40" s="190">
        <v>7170.9999999999964</v>
      </c>
      <c r="H40" s="190"/>
      <c r="I40" s="190">
        <v>348.00000000000006</v>
      </c>
      <c r="J40" s="190">
        <v>199.00000000000003</v>
      </c>
      <c r="K40" s="190"/>
      <c r="L40" s="190">
        <v>4898.0000000000009</v>
      </c>
      <c r="M40" s="190">
        <v>7756.9999999999982</v>
      </c>
      <c r="N40" s="190"/>
      <c r="O40" s="190">
        <v>26</v>
      </c>
      <c r="P40" s="190">
        <v>1336.0000000000002</v>
      </c>
      <c r="Q40" s="190">
        <v>85</v>
      </c>
      <c r="R40" s="190">
        <v>1444</v>
      </c>
      <c r="S40" s="190">
        <v>6171.0000000000009</v>
      </c>
      <c r="T40" s="204"/>
      <c r="U40" s="207"/>
      <c r="V40" s="217">
        <f t="shared" si="8"/>
        <v>16448.999999999996</v>
      </c>
      <c r="W40" s="218">
        <f t="shared" si="9"/>
        <v>24004.999999999993</v>
      </c>
      <c r="X40" s="217">
        <f t="shared" si="10"/>
        <v>14913.999999999996</v>
      </c>
      <c r="Y40" s="238">
        <f t="shared" si="11"/>
        <v>23545.999999999993</v>
      </c>
    </row>
    <row r="41" spans="1:25" ht="12" customHeight="1" x14ac:dyDescent="0.2">
      <c r="A41" s="93">
        <v>6</v>
      </c>
      <c r="B41" s="205">
        <v>2508</v>
      </c>
      <c r="C41" s="205">
        <v>3559.0000000000009</v>
      </c>
      <c r="D41" s="205">
        <v>27.999999999999996</v>
      </c>
      <c r="E41" s="205">
        <v>14</v>
      </c>
      <c r="F41" s="205">
        <v>6308.0000000000018</v>
      </c>
      <c r="G41" s="205">
        <v>8625.0000000000018</v>
      </c>
      <c r="H41" s="205">
        <v>52</v>
      </c>
      <c r="I41" s="205">
        <v>181</v>
      </c>
      <c r="J41" s="205">
        <v>120</v>
      </c>
      <c r="K41" s="205"/>
      <c r="L41" s="205">
        <v>7015.0000000000027</v>
      </c>
      <c r="M41" s="205">
        <v>6499.0000000000009</v>
      </c>
      <c r="N41" s="205"/>
      <c r="O41" s="205"/>
      <c r="P41" s="205">
        <v>711</v>
      </c>
      <c r="Q41" s="205">
        <v>91</v>
      </c>
      <c r="R41" s="205">
        <v>4599.0000000000009</v>
      </c>
      <c r="S41" s="205">
        <v>2589.9999999999995</v>
      </c>
      <c r="T41" s="184"/>
      <c r="U41" s="208"/>
      <c r="V41" s="221">
        <f t="shared" si="8"/>
        <v>21341.000000000004</v>
      </c>
      <c r="W41" s="222">
        <f t="shared" si="9"/>
        <v>21559.000000000004</v>
      </c>
      <c r="X41" s="221">
        <f t="shared" si="10"/>
        <v>20430.000000000004</v>
      </c>
      <c r="Y41" s="239">
        <f t="shared" si="11"/>
        <v>21273.000000000004</v>
      </c>
    </row>
    <row r="42" spans="1:25" ht="12" customHeight="1" x14ac:dyDescent="0.2">
      <c r="A42" s="94">
        <v>7</v>
      </c>
      <c r="B42" s="215">
        <v>3284.9999999999995</v>
      </c>
      <c r="C42" s="215">
        <v>3597.9999999999986</v>
      </c>
      <c r="D42" s="215">
        <v>8</v>
      </c>
      <c r="E42" s="190"/>
      <c r="F42" s="215">
        <v>10790.000000000007</v>
      </c>
      <c r="G42" s="215">
        <v>8800.9999999999945</v>
      </c>
      <c r="H42" s="215">
        <v>175</v>
      </c>
      <c r="I42" s="215">
        <v>32.000000000000007</v>
      </c>
      <c r="J42" s="215">
        <v>281.00000000000006</v>
      </c>
      <c r="K42" s="215">
        <v>55</v>
      </c>
      <c r="L42" s="215">
        <v>5910.9999999999991</v>
      </c>
      <c r="M42" s="215">
        <v>5099.9999999999982</v>
      </c>
      <c r="N42" s="190"/>
      <c r="O42" s="190">
        <v>14</v>
      </c>
      <c r="P42" s="215">
        <v>1092.9999999999998</v>
      </c>
      <c r="Q42" s="215">
        <v>214</v>
      </c>
      <c r="R42" s="215">
        <v>1307</v>
      </c>
      <c r="S42" s="215">
        <v>3023</v>
      </c>
      <c r="T42" s="206"/>
      <c r="U42" s="210"/>
      <c r="V42" s="217">
        <f t="shared" si="8"/>
        <v>22850.000000000007</v>
      </c>
      <c r="W42" s="218">
        <f t="shared" si="9"/>
        <v>20836.999999999993</v>
      </c>
      <c r="X42" s="217">
        <f t="shared" si="10"/>
        <v>21293.000000000007</v>
      </c>
      <c r="Y42" s="238">
        <f t="shared" si="11"/>
        <v>20521.999999999993</v>
      </c>
    </row>
    <row r="43" spans="1:25" ht="12" customHeight="1" x14ac:dyDescent="0.2">
      <c r="A43" s="92">
        <v>8</v>
      </c>
      <c r="B43" s="190">
        <v>8077.9999999999927</v>
      </c>
      <c r="C43" s="190">
        <v>3159.0000000000005</v>
      </c>
      <c r="D43" s="190">
        <v>18</v>
      </c>
      <c r="E43" s="190"/>
      <c r="F43" s="190">
        <v>20333</v>
      </c>
      <c r="G43" s="190">
        <v>8870.9999999999982</v>
      </c>
      <c r="H43" s="190">
        <v>333</v>
      </c>
      <c r="I43" s="190"/>
      <c r="J43" s="190">
        <v>690.99999999999989</v>
      </c>
      <c r="K43" s="190">
        <v>39</v>
      </c>
      <c r="L43" s="190">
        <v>9575.9999999999982</v>
      </c>
      <c r="M43" s="190">
        <v>6137.9999999999991</v>
      </c>
      <c r="N43" s="190"/>
      <c r="O43" s="190"/>
      <c r="P43" s="190">
        <v>2022</v>
      </c>
      <c r="Q43" s="190">
        <v>251</v>
      </c>
      <c r="R43" s="190">
        <v>2032.0000000000005</v>
      </c>
      <c r="S43" s="190">
        <v>1291.9999999999998</v>
      </c>
      <c r="T43" s="204"/>
      <c r="U43" s="207"/>
      <c r="V43" s="217">
        <f t="shared" si="8"/>
        <v>43082.999999999993</v>
      </c>
      <c r="W43" s="218">
        <f t="shared" si="9"/>
        <v>19749.999999999996</v>
      </c>
      <c r="X43" s="217">
        <f t="shared" si="10"/>
        <v>40018.999999999993</v>
      </c>
      <c r="Y43" s="238">
        <f t="shared" si="11"/>
        <v>19459.999999999996</v>
      </c>
    </row>
    <row r="44" spans="1:25" ht="12" customHeight="1" x14ac:dyDescent="0.2">
      <c r="A44" s="93">
        <v>9</v>
      </c>
      <c r="B44" s="205">
        <v>2685.0000000000005</v>
      </c>
      <c r="C44" s="205">
        <v>3770.9999999999977</v>
      </c>
      <c r="D44" s="205"/>
      <c r="E44" s="205"/>
      <c r="F44" s="205">
        <v>11752.999999999984</v>
      </c>
      <c r="G44" s="205">
        <v>9665</v>
      </c>
      <c r="H44" s="205"/>
      <c r="I44" s="205"/>
      <c r="J44" s="205">
        <v>223.00000000000003</v>
      </c>
      <c r="K44" s="205"/>
      <c r="L44" s="205">
        <v>7455.0000000000009</v>
      </c>
      <c r="M44" s="205">
        <v>8055</v>
      </c>
      <c r="N44" s="205"/>
      <c r="O44" s="205"/>
      <c r="P44" s="205">
        <v>860</v>
      </c>
      <c r="Q44" s="205">
        <v>111</v>
      </c>
      <c r="R44" s="205">
        <v>498.99999999999989</v>
      </c>
      <c r="S44" s="205">
        <v>988.99999999999977</v>
      </c>
      <c r="T44" s="184"/>
      <c r="U44" s="208"/>
      <c r="V44" s="221">
        <f t="shared" si="8"/>
        <v>23474.999999999985</v>
      </c>
      <c r="W44" s="222">
        <f t="shared" si="9"/>
        <v>22591</v>
      </c>
      <c r="X44" s="221">
        <f t="shared" si="10"/>
        <v>22391.999999999985</v>
      </c>
      <c r="Y44" s="239">
        <f t="shared" si="11"/>
        <v>22480</v>
      </c>
    </row>
    <row r="45" spans="1:25" ht="12" customHeight="1" x14ac:dyDescent="0.2">
      <c r="A45" s="94">
        <v>10</v>
      </c>
      <c r="B45" s="215">
        <v>3212</v>
      </c>
      <c r="C45" s="215">
        <v>2767.0000000000023</v>
      </c>
      <c r="D45" s="215">
        <v>141</v>
      </c>
      <c r="E45" s="190"/>
      <c r="F45" s="215">
        <v>9656.9999999999964</v>
      </c>
      <c r="G45" s="215">
        <v>7315.0000000000036</v>
      </c>
      <c r="H45" s="215">
        <v>356</v>
      </c>
      <c r="I45" s="190"/>
      <c r="J45" s="215">
        <v>150</v>
      </c>
      <c r="K45" s="190"/>
      <c r="L45" s="215">
        <v>6928.0000000000018</v>
      </c>
      <c r="M45" s="215">
        <v>5920.0000000000009</v>
      </c>
      <c r="N45" s="190"/>
      <c r="O45" s="190"/>
      <c r="P45" s="215">
        <v>1104</v>
      </c>
      <c r="Q45" s="215">
        <v>107</v>
      </c>
      <c r="R45" s="215">
        <v>682</v>
      </c>
      <c r="S45" s="215">
        <v>1794.9999999999998</v>
      </c>
      <c r="T45" s="206"/>
      <c r="U45" s="210"/>
      <c r="V45" s="217">
        <f t="shared" si="8"/>
        <v>22230</v>
      </c>
      <c r="W45" s="218">
        <f t="shared" si="9"/>
        <v>17904.000000000007</v>
      </c>
      <c r="X45" s="217">
        <f t="shared" si="10"/>
        <v>20479</v>
      </c>
      <c r="Y45" s="238">
        <f t="shared" si="11"/>
        <v>17797.000000000007</v>
      </c>
    </row>
    <row r="46" spans="1:25" ht="12" customHeight="1" x14ac:dyDescent="0.2">
      <c r="A46" s="92">
        <v>11</v>
      </c>
      <c r="B46" s="190">
        <v>2456.9999999999991</v>
      </c>
      <c r="C46" s="190">
        <v>4065.9999999999973</v>
      </c>
      <c r="D46" s="190">
        <v>33</v>
      </c>
      <c r="E46" s="190"/>
      <c r="F46" s="190">
        <v>9284.9999999999982</v>
      </c>
      <c r="G46" s="190">
        <v>9875.0000000000018</v>
      </c>
      <c r="H46" s="190">
        <v>276.99999999999994</v>
      </c>
      <c r="I46" s="190">
        <v>30</v>
      </c>
      <c r="J46" s="190">
        <v>386.99999999999994</v>
      </c>
      <c r="K46" s="190">
        <v>20</v>
      </c>
      <c r="L46" s="190">
        <v>4563.9999999999973</v>
      </c>
      <c r="M46" s="190">
        <v>7018.9999999999991</v>
      </c>
      <c r="N46" s="190"/>
      <c r="O46" s="190"/>
      <c r="P46" s="190">
        <v>1133</v>
      </c>
      <c r="Q46" s="190">
        <v>51</v>
      </c>
      <c r="R46" s="190">
        <v>752</v>
      </c>
      <c r="S46" s="190">
        <v>135</v>
      </c>
      <c r="T46" s="204"/>
      <c r="U46" s="207"/>
      <c r="V46" s="217">
        <f t="shared" si="8"/>
        <v>18887.999999999993</v>
      </c>
      <c r="W46" s="218">
        <f t="shared" si="9"/>
        <v>21196</v>
      </c>
      <c r="X46" s="217">
        <f t="shared" si="10"/>
        <v>17057.999999999993</v>
      </c>
      <c r="Y46" s="238">
        <f t="shared" si="11"/>
        <v>21095</v>
      </c>
    </row>
    <row r="47" spans="1:25" ht="12" customHeight="1" x14ac:dyDescent="0.2">
      <c r="A47" s="93">
        <v>12</v>
      </c>
      <c r="B47" s="205">
        <v>3445.9999999999986</v>
      </c>
      <c r="C47" s="205">
        <v>4577.0000000000009</v>
      </c>
      <c r="D47" s="205">
        <v>19</v>
      </c>
      <c r="E47" s="205"/>
      <c r="F47" s="205">
        <v>8618.9999999999945</v>
      </c>
      <c r="G47" s="205">
        <v>9857.0000000000073</v>
      </c>
      <c r="H47" s="205">
        <v>118</v>
      </c>
      <c r="I47" s="205">
        <v>302</v>
      </c>
      <c r="J47" s="205">
        <v>100</v>
      </c>
      <c r="K47" s="205"/>
      <c r="L47" s="205">
        <v>4414.9999999999982</v>
      </c>
      <c r="M47" s="205">
        <v>7303.9999999999982</v>
      </c>
      <c r="N47" s="205"/>
      <c r="O47" s="205">
        <v>47</v>
      </c>
      <c r="P47" s="205">
        <v>412</v>
      </c>
      <c r="Q47" s="205">
        <v>132</v>
      </c>
      <c r="R47" s="205">
        <v>969</v>
      </c>
      <c r="S47" s="205">
        <v>1049</v>
      </c>
      <c r="T47" s="184"/>
      <c r="U47" s="208"/>
      <c r="V47" s="221">
        <f t="shared" si="8"/>
        <v>18097.999999999993</v>
      </c>
      <c r="W47" s="222">
        <f t="shared" si="9"/>
        <v>23268.000000000007</v>
      </c>
      <c r="X47" s="221">
        <f t="shared" si="10"/>
        <v>17448.999999999993</v>
      </c>
      <c r="Y47" s="239">
        <f t="shared" si="11"/>
        <v>22787.000000000007</v>
      </c>
    </row>
    <row r="48" spans="1:25" ht="12" customHeight="1" x14ac:dyDescent="0.2">
      <c r="A48" s="94">
        <v>13</v>
      </c>
      <c r="B48" s="215">
        <v>2324.0000000000005</v>
      </c>
      <c r="C48" s="215">
        <v>7062.9999999999955</v>
      </c>
      <c r="D48" s="190"/>
      <c r="E48" s="190"/>
      <c r="F48" s="215">
        <v>6211</v>
      </c>
      <c r="G48" s="215">
        <v>15986.000000000005</v>
      </c>
      <c r="H48" s="215">
        <v>84</v>
      </c>
      <c r="I48" s="215">
        <v>54</v>
      </c>
      <c r="J48" s="215">
        <v>95.000000000000028</v>
      </c>
      <c r="K48" s="215">
        <v>23</v>
      </c>
      <c r="L48" s="215">
        <v>6471.9999999999991</v>
      </c>
      <c r="M48" s="215">
        <v>14053.000000000007</v>
      </c>
      <c r="N48" s="190"/>
      <c r="O48" s="190"/>
      <c r="P48" s="215">
        <v>592</v>
      </c>
      <c r="Q48" s="215">
        <v>16</v>
      </c>
      <c r="R48" s="215">
        <v>3940</v>
      </c>
      <c r="S48" s="215">
        <v>5588</v>
      </c>
      <c r="T48" s="206"/>
      <c r="U48" s="210"/>
      <c r="V48" s="217">
        <f t="shared" si="8"/>
        <v>19718</v>
      </c>
      <c r="W48" s="218">
        <f t="shared" si="9"/>
        <v>42783.000000000007</v>
      </c>
      <c r="X48" s="217">
        <f t="shared" si="10"/>
        <v>18947</v>
      </c>
      <c r="Y48" s="238">
        <f t="shared" si="11"/>
        <v>42690.000000000007</v>
      </c>
    </row>
    <row r="49" spans="1:25" ht="12" customHeight="1" x14ac:dyDescent="0.2">
      <c r="A49" s="92">
        <v>14</v>
      </c>
      <c r="B49" s="190">
        <v>2812.9999999999991</v>
      </c>
      <c r="C49" s="190">
        <v>5215.0000000000009</v>
      </c>
      <c r="D49" s="190">
        <v>23</v>
      </c>
      <c r="E49" s="190">
        <v>21</v>
      </c>
      <c r="F49" s="190">
        <v>6598.9999999999982</v>
      </c>
      <c r="G49" s="190">
        <v>10648.999999999991</v>
      </c>
      <c r="H49" s="190">
        <v>341.99999999999994</v>
      </c>
      <c r="I49" s="190">
        <v>150</v>
      </c>
      <c r="J49" s="190">
        <v>77</v>
      </c>
      <c r="K49" s="190">
        <v>20</v>
      </c>
      <c r="L49" s="190">
        <v>4169</v>
      </c>
      <c r="M49" s="190">
        <v>6466.0000000000018</v>
      </c>
      <c r="N49" s="190"/>
      <c r="O49" s="190"/>
      <c r="P49" s="190">
        <v>348</v>
      </c>
      <c r="Q49" s="190">
        <v>66</v>
      </c>
      <c r="R49" s="190">
        <v>4781</v>
      </c>
      <c r="S49" s="190">
        <v>3301.0000000000005</v>
      </c>
      <c r="T49" s="204"/>
      <c r="U49" s="207"/>
      <c r="V49" s="217">
        <f t="shared" si="8"/>
        <v>19151.999999999996</v>
      </c>
      <c r="W49" s="218">
        <f t="shared" si="9"/>
        <v>25887.999999999993</v>
      </c>
      <c r="X49" s="217">
        <f t="shared" si="10"/>
        <v>18361.999999999996</v>
      </c>
      <c r="Y49" s="238">
        <f t="shared" si="11"/>
        <v>25630.999999999993</v>
      </c>
    </row>
    <row r="50" spans="1:25" ht="12" customHeight="1" x14ac:dyDescent="0.2">
      <c r="A50" s="93">
        <v>15</v>
      </c>
      <c r="B50" s="205">
        <v>1946.0000000000002</v>
      </c>
      <c r="C50" s="205">
        <v>2738.9999999999995</v>
      </c>
      <c r="D50" s="205"/>
      <c r="E50" s="205"/>
      <c r="F50" s="205">
        <v>6880.9999999999982</v>
      </c>
      <c r="G50" s="205">
        <v>5922.9999999999991</v>
      </c>
      <c r="H50" s="205">
        <v>48.000000000000007</v>
      </c>
      <c r="I50" s="205">
        <v>253.00000000000006</v>
      </c>
      <c r="J50" s="205">
        <v>139</v>
      </c>
      <c r="K50" s="205"/>
      <c r="L50" s="205">
        <v>3678.0000000000023</v>
      </c>
      <c r="M50" s="205">
        <v>3865.0000000000009</v>
      </c>
      <c r="N50" s="205"/>
      <c r="O50" s="205">
        <v>47</v>
      </c>
      <c r="P50" s="205">
        <v>745</v>
      </c>
      <c r="Q50" s="205">
        <v>82</v>
      </c>
      <c r="R50" s="205">
        <v>456</v>
      </c>
      <c r="S50" s="205">
        <v>2638.0000000000005</v>
      </c>
      <c r="T50" s="184"/>
      <c r="U50" s="208"/>
      <c r="V50" s="217">
        <f t="shared" si="8"/>
        <v>13893</v>
      </c>
      <c r="W50" s="218">
        <f t="shared" si="9"/>
        <v>15547</v>
      </c>
      <c r="X50" s="217">
        <f t="shared" si="10"/>
        <v>12961</v>
      </c>
      <c r="Y50" s="238">
        <f t="shared" si="11"/>
        <v>15165</v>
      </c>
    </row>
    <row r="51" spans="1:25" ht="12" customHeight="1" thickBot="1" x14ac:dyDescent="0.25">
      <c r="A51" s="95" t="s">
        <v>17</v>
      </c>
      <c r="B51" s="191">
        <f>SUM(B36:B50)</f>
        <v>50710.999999999993</v>
      </c>
      <c r="C51" s="191">
        <f t="shared" ref="C51:S51" si="12">SUM(C36:C50)</f>
        <v>54808.999999999993</v>
      </c>
      <c r="D51" s="191">
        <f t="shared" si="12"/>
        <v>389</v>
      </c>
      <c r="E51" s="191">
        <f t="shared" si="12"/>
        <v>86</v>
      </c>
      <c r="F51" s="191">
        <f t="shared" si="12"/>
        <v>144484.99999999997</v>
      </c>
      <c r="G51" s="191">
        <f t="shared" si="12"/>
        <v>132703.99999999997</v>
      </c>
      <c r="H51" s="191">
        <f t="shared" si="12"/>
        <v>2411</v>
      </c>
      <c r="I51" s="191">
        <f t="shared" si="12"/>
        <v>1730</v>
      </c>
      <c r="J51" s="191">
        <f t="shared" si="12"/>
        <v>3952</v>
      </c>
      <c r="K51" s="191">
        <f t="shared" si="12"/>
        <v>179</v>
      </c>
      <c r="L51" s="191">
        <f>SUM(L36:L50)</f>
        <v>96388.000000000015</v>
      </c>
      <c r="M51" s="191">
        <f>SUM(M36:M50)</f>
        <v>100366</v>
      </c>
      <c r="N51" s="191">
        <f>SUM(N36:N50)</f>
        <v>0</v>
      </c>
      <c r="O51" s="191">
        <f t="shared" si="12"/>
        <v>378</v>
      </c>
      <c r="P51" s="191">
        <f t="shared" si="12"/>
        <v>17751</v>
      </c>
      <c r="Q51" s="191">
        <f t="shared" si="12"/>
        <v>3582</v>
      </c>
      <c r="R51" s="191">
        <f t="shared" si="12"/>
        <v>44102</v>
      </c>
      <c r="S51" s="191">
        <f t="shared" si="12"/>
        <v>71243.000000000015</v>
      </c>
      <c r="T51" s="191"/>
      <c r="U51" s="192"/>
      <c r="V51" s="195">
        <f>SUM(V31:V50)</f>
        <v>360189</v>
      </c>
      <c r="W51" s="193">
        <f>SUM(W31:W50)</f>
        <v>365077</v>
      </c>
      <c r="X51" s="195">
        <f>SUM(X31:X50)</f>
        <v>335686</v>
      </c>
      <c r="Y51" s="193">
        <f>SUM(Y31:Y50)</f>
        <v>359122</v>
      </c>
    </row>
    <row r="52" spans="1:25" ht="12" customHeight="1" x14ac:dyDescent="0.2">
      <c r="A52" s="97" t="s">
        <v>18</v>
      </c>
      <c r="B52" s="194">
        <f t="shared" ref="B52:S52" si="13">B53-B51</f>
        <v>385.00000000012369</v>
      </c>
      <c r="C52" s="190">
        <f t="shared" si="13"/>
        <v>8.0035533756017685E-11</v>
      </c>
      <c r="D52" s="190">
        <f t="shared" si="13"/>
        <v>36.999999999999943</v>
      </c>
      <c r="E52" s="190">
        <f t="shared" si="13"/>
        <v>0</v>
      </c>
      <c r="F52" s="190">
        <f t="shared" si="13"/>
        <v>1043.999999999709</v>
      </c>
      <c r="G52" s="190">
        <f t="shared" si="13"/>
        <v>0</v>
      </c>
      <c r="H52" s="190">
        <f t="shared" si="13"/>
        <v>27.000000000001364</v>
      </c>
      <c r="I52" s="190">
        <f t="shared" si="13"/>
        <v>0</v>
      </c>
      <c r="J52" s="190">
        <f t="shared" si="13"/>
        <v>0</v>
      </c>
      <c r="K52" s="190">
        <f t="shared" si="13"/>
        <v>0</v>
      </c>
      <c r="L52" s="190">
        <f t="shared" si="13"/>
        <v>6845.0000000000437</v>
      </c>
      <c r="M52" s="190">
        <f t="shared" si="13"/>
        <v>0</v>
      </c>
      <c r="N52" s="190">
        <f t="shared" si="13"/>
        <v>0</v>
      </c>
      <c r="O52" s="190">
        <f t="shared" si="13"/>
        <v>0</v>
      </c>
      <c r="P52" s="190">
        <f>P53-P51</f>
        <v>15762</v>
      </c>
      <c r="Q52" s="190">
        <f t="shared" si="13"/>
        <v>0</v>
      </c>
      <c r="R52" s="190">
        <f t="shared" si="13"/>
        <v>9543.9999999999563</v>
      </c>
      <c r="S52" s="190">
        <f t="shared" si="13"/>
        <v>0</v>
      </c>
      <c r="T52" s="184"/>
      <c r="U52" s="208"/>
      <c r="V52" s="189">
        <f t="shared" ref="V52" si="14">+B52+D52+F52+H52+J52+L52+N52+P52+R52</f>
        <v>33643.999999999833</v>
      </c>
      <c r="W52" s="188">
        <f t="shared" ref="W52" si="15">+C52+E52+G52+I52+K52+M52+O52+Q52+S52</f>
        <v>8.0035533756017685E-11</v>
      </c>
      <c r="X52" s="189">
        <f t="shared" ref="X52" si="16">+B52+F52+L52+R52</f>
        <v>17817.999999999833</v>
      </c>
      <c r="Y52" s="188">
        <f t="shared" ref="Y52" si="17">+C52+G52+M52+S52</f>
        <v>8.0035533756017685E-11</v>
      </c>
    </row>
    <row r="53" spans="1:25" ht="12" customHeight="1" thickBot="1" x14ac:dyDescent="0.25">
      <c r="A53" s="95" t="s">
        <v>19</v>
      </c>
      <c r="B53" s="191">
        <v>51096.000000000116</v>
      </c>
      <c r="C53" s="191">
        <v>54809.000000000073</v>
      </c>
      <c r="D53" s="191">
        <v>425.99999999999994</v>
      </c>
      <c r="E53" s="191">
        <v>86</v>
      </c>
      <c r="F53" s="191">
        <v>145528.99999999968</v>
      </c>
      <c r="G53" s="191">
        <v>132703.99999999988</v>
      </c>
      <c r="H53" s="191">
        <v>2438.0000000000014</v>
      </c>
      <c r="I53" s="191">
        <v>1729.9999999999995</v>
      </c>
      <c r="J53" s="191">
        <v>3952.0000000000014</v>
      </c>
      <c r="K53" s="191">
        <v>179</v>
      </c>
      <c r="L53" s="191">
        <v>103233.00000000006</v>
      </c>
      <c r="M53" s="191">
        <v>100366.00000000007</v>
      </c>
      <c r="N53" s="191"/>
      <c r="O53" s="191">
        <v>377.99999999999994</v>
      </c>
      <c r="P53" s="191">
        <v>33513</v>
      </c>
      <c r="Q53" s="191">
        <v>3582.0000000000009</v>
      </c>
      <c r="R53" s="191">
        <v>53645.999999999956</v>
      </c>
      <c r="S53" s="191">
        <v>71243.000000000029</v>
      </c>
      <c r="T53" s="191"/>
      <c r="U53" s="192"/>
      <c r="V53" s="195">
        <f>SUM(B53,D53,F53,H53,J53,L53,N53,P53,R53)</f>
        <v>393832.99999999983</v>
      </c>
      <c r="W53" s="193">
        <f>SUM(C53,E53,G53,I53,K53,M53,O53,Q53,S53)</f>
        <v>365077</v>
      </c>
      <c r="X53" s="195">
        <f>SUM(B53,F53,L53,R53)</f>
        <v>353503.99999999983</v>
      </c>
      <c r="Y53" s="193">
        <f>SUM(C53,G53,M53,S53)</f>
        <v>359122</v>
      </c>
    </row>
    <row r="54" spans="1:25" ht="12" customHeight="1" x14ac:dyDescent="0.2">
      <c r="A54" s="246" t="s">
        <v>363</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77" t="s">
        <v>353</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A56" s="244"/>
      <c r="B56" s="2"/>
      <c r="C56" s="2"/>
      <c r="D56" s="2"/>
      <c r="E56" s="2"/>
      <c r="F56" s="2"/>
      <c r="G56" s="2"/>
      <c r="H56" s="2"/>
      <c r="I56" s="2"/>
      <c r="J56" s="2"/>
      <c r="K56" s="2"/>
      <c r="L56" s="2"/>
      <c r="M56" s="2"/>
      <c r="N56" s="2"/>
      <c r="O56" s="2"/>
      <c r="P56" s="2"/>
      <c r="Q56" s="2"/>
      <c r="R56" s="2"/>
      <c r="S56" s="2"/>
      <c r="T56" s="2"/>
      <c r="U56" s="2"/>
      <c r="V56" s="2"/>
      <c r="W56" s="2"/>
      <c r="X56" s="2"/>
      <c r="Y56" s="2"/>
    </row>
    <row r="57" spans="1:25" ht="19.5" customHeight="1" thickBot="1" x14ac:dyDescent="0.35">
      <c r="A57" s="53" t="s">
        <v>355</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34.5" customHeight="1" x14ac:dyDescent="0.2">
      <c r="A58" s="442"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66"/>
      <c r="V58" s="446" t="s">
        <v>19</v>
      </c>
      <c r="W58" s="447"/>
      <c r="X58" s="446" t="s">
        <v>21</v>
      </c>
      <c r="Y58" s="447"/>
    </row>
    <row r="59" spans="1:25" ht="12" customHeight="1" thickBot="1" x14ac:dyDescent="0.25">
      <c r="A59" s="437"/>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67" t="s">
        <v>10</v>
      </c>
      <c r="V59" s="4" t="s">
        <v>9</v>
      </c>
      <c r="W59" s="3" t="s">
        <v>10</v>
      </c>
      <c r="X59" s="4" t="s">
        <v>9</v>
      </c>
      <c r="Y59" s="3" t="s">
        <v>10</v>
      </c>
    </row>
    <row r="60" spans="1:25" ht="12" customHeight="1" x14ac:dyDescent="0.2">
      <c r="A60" s="92" t="s">
        <v>25</v>
      </c>
      <c r="B60" s="190">
        <f>+B14+B15+B19+B20+B21+B22</f>
        <v>11211</v>
      </c>
      <c r="C60" s="190">
        <f t="shared" ref="C60:U60" si="18">+C14+C15+C19+C20+C21+C22</f>
        <v>20854.000000000007</v>
      </c>
      <c r="D60" s="190">
        <f t="shared" si="18"/>
        <v>75</v>
      </c>
      <c r="E60" s="190">
        <f t="shared" si="18"/>
        <v>7</v>
      </c>
      <c r="F60" s="190">
        <f t="shared" si="18"/>
        <v>31659.999999999996</v>
      </c>
      <c r="G60" s="190">
        <f t="shared" si="18"/>
        <v>46238.999999999985</v>
      </c>
      <c r="H60" s="190">
        <f t="shared" si="18"/>
        <v>804</v>
      </c>
      <c r="I60" s="190">
        <f t="shared" si="18"/>
        <v>631</v>
      </c>
      <c r="J60" s="190">
        <f t="shared" si="18"/>
        <v>729</v>
      </c>
      <c r="K60" s="190">
        <f t="shared" si="18"/>
        <v>63</v>
      </c>
      <c r="L60" s="190">
        <f t="shared" si="18"/>
        <v>21327</v>
      </c>
      <c r="M60" s="190">
        <f t="shared" si="18"/>
        <v>35441.000000000007</v>
      </c>
      <c r="N60" s="190">
        <f t="shared" si="18"/>
        <v>0</v>
      </c>
      <c r="O60" s="190">
        <f t="shared" si="18"/>
        <v>94</v>
      </c>
      <c r="P60" s="190">
        <f t="shared" si="18"/>
        <v>3105</v>
      </c>
      <c r="Q60" s="190">
        <f t="shared" si="18"/>
        <v>347</v>
      </c>
      <c r="R60" s="190">
        <f t="shared" si="18"/>
        <v>7587</v>
      </c>
      <c r="S60" s="190">
        <f t="shared" si="18"/>
        <v>9634</v>
      </c>
      <c r="T60" s="190">
        <f t="shared" si="18"/>
        <v>0</v>
      </c>
      <c r="U60" s="190">
        <f t="shared" si="18"/>
        <v>0</v>
      </c>
      <c r="V60" s="217">
        <f t="shared" ref="V60:Y60" si="19">+V14+V15+V19+V20+V21+V22</f>
        <v>76498</v>
      </c>
      <c r="W60" s="238">
        <f t="shared" si="19"/>
        <v>113310</v>
      </c>
      <c r="X60" s="217">
        <f t="shared" si="19"/>
        <v>71785</v>
      </c>
      <c r="Y60" s="238">
        <f t="shared" si="19"/>
        <v>112168</v>
      </c>
    </row>
    <row r="61" spans="1:25" ht="12" customHeight="1" x14ac:dyDescent="0.2">
      <c r="A61" s="92" t="s">
        <v>26</v>
      </c>
      <c r="B61" s="190">
        <f>+B6+B7+B8+B11+B12+B13+B16+B17+B23</f>
        <v>20118.000000000004</v>
      </c>
      <c r="C61" s="190">
        <f t="shared" ref="C61:S61" si="20">+C6+C7+C8+C11+C12+C13+C16+C17+C23</f>
        <v>24426.000000000007</v>
      </c>
      <c r="D61" s="190">
        <f t="shared" si="20"/>
        <v>233</v>
      </c>
      <c r="E61" s="190">
        <f t="shared" si="20"/>
        <v>78</v>
      </c>
      <c r="F61" s="190">
        <f t="shared" si="20"/>
        <v>60997.999999999985</v>
      </c>
      <c r="G61" s="190">
        <f t="shared" si="20"/>
        <v>60540.000000000007</v>
      </c>
      <c r="H61" s="190">
        <f t="shared" si="20"/>
        <v>975</v>
      </c>
      <c r="I61" s="190">
        <f t="shared" si="20"/>
        <v>993.99999999999989</v>
      </c>
      <c r="J61" s="190">
        <f t="shared" si="20"/>
        <v>1567</v>
      </c>
      <c r="K61" s="190">
        <f t="shared" si="20"/>
        <v>55</v>
      </c>
      <c r="L61" s="190">
        <f t="shared" si="20"/>
        <v>44459.000000000015</v>
      </c>
      <c r="M61" s="190">
        <f t="shared" si="20"/>
        <v>46155.999999999993</v>
      </c>
      <c r="N61" s="190">
        <f t="shared" si="20"/>
        <v>0</v>
      </c>
      <c r="O61" s="190">
        <f t="shared" si="20"/>
        <v>113</v>
      </c>
      <c r="P61" s="190">
        <f t="shared" si="20"/>
        <v>9240</v>
      </c>
      <c r="Q61" s="190">
        <f t="shared" si="20"/>
        <v>2112</v>
      </c>
      <c r="R61" s="190">
        <f t="shared" si="20"/>
        <v>30540.000000000007</v>
      </c>
      <c r="S61" s="190">
        <f t="shared" si="20"/>
        <v>57248</v>
      </c>
      <c r="T61" s="190">
        <f t="shared" ref="T61:Y61" si="21">+T6+T7+T8+T11+T12+T13+T16+T17+T23</f>
        <v>0</v>
      </c>
      <c r="U61" s="218">
        <f t="shared" si="21"/>
        <v>0</v>
      </c>
      <c r="V61" s="217">
        <f t="shared" si="21"/>
        <v>168130</v>
      </c>
      <c r="W61" s="238">
        <f t="shared" si="21"/>
        <v>191722</v>
      </c>
      <c r="X61" s="217">
        <f t="shared" si="21"/>
        <v>156115</v>
      </c>
      <c r="Y61" s="238">
        <f t="shared" si="21"/>
        <v>188370</v>
      </c>
    </row>
    <row r="62" spans="1:25" ht="12" customHeight="1" x14ac:dyDescent="0.2">
      <c r="A62" s="93" t="s">
        <v>27</v>
      </c>
      <c r="B62" s="205">
        <f>+B9+B10+B18+B24+B25+B26</f>
        <v>19381.999999999996</v>
      </c>
      <c r="C62" s="205">
        <f t="shared" ref="C62:S62" si="22">+C9+C10+C18+C24+C25+C26</f>
        <v>9529</v>
      </c>
      <c r="D62" s="205">
        <f t="shared" si="22"/>
        <v>81</v>
      </c>
      <c r="E62" s="205">
        <f t="shared" si="22"/>
        <v>1</v>
      </c>
      <c r="F62" s="205">
        <f t="shared" si="22"/>
        <v>51826.999999999978</v>
      </c>
      <c r="G62" s="205">
        <f t="shared" si="22"/>
        <v>25925</v>
      </c>
      <c r="H62" s="205">
        <f t="shared" si="22"/>
        <v>632</v>
      </c>
      <c r="I62" s="205">
        <f t="shared" si="22"/>
        <v>105</v>
      </c>
      <c r="J62" s="205">
        <f t="shared" si="22"/>
        <v>1656</v>
      </c>
      <c r="K62" s="205">
        <f t="shared" si="22"/>
        <v>61</v>
      </c>
      <c r="L62" s="205">
        <f t="shared" si="22"/>
        <v>30601.999999999993</v>
      </c>
      <c r="M62" s="205">
        <f t="shared" si="22"/>
        <v>18769</v>
      </c>
      <c r="N62" s="205">
        <f t="shared" si="22"/>
        <v>0</v>
      </c>
      <c r="O62" s="205">
        <f t="shared" si="22"/>
        <v>171.00000000000003</v>
      </c>
      <c r="P62" s="205">
        <f t="shared" si="22"/>
        <v>5406</v>
      </c>
      <c r="Q62" s="205">
        <f t="shared" si="22"/>
        <v>1123</v>
      </c>
      <c r="R62" s="205">
        <f t="shared" si="22"/>
        <v>5975</v>
      </c>
      <c r="S62" s="205">
        <f t="shared" si="22"/>
        <v>4361</v>
      </c>
      <c r="T62" s="205">
        <f t="shared" ref="T62:Y62" si="23">+T9+T10+T18+T24+T25+T26</f>
        <v>0</v>
      </c>
      <c r="U62" s="222">
        <f t="shared" si="23"/>
        <v>0</v>
      </c>
      <c r="V62" s="221">
        <f t="shared" si="23"/>
        <v>115560.99999999997</v>
      </c>
      <c r="W62" s="239">
        <f t="shared" si="23"/>
        <v>60044.999999999993</v>
      </c>
      <c r="X62" s="221">
        <f t="shared" si="23"/>
        <v>107785.99999999997</v>
      </c>
      <c r="Y62" s="239">
        <f t="shared" si="23"/>
        <v>58583.999999999993</v>
      </c>
    </row>
    <row r="63" spans="1:25" ht="12" customHeight="1" thickBot="1" x14ac:dyDescent="0.25">
      <c r="A63" s="95" t="s">
        <v>17</v>
      </c>
      <c r="B63" s="191">
        <f t="shared" ref="B63:Y63" si="24">SUM(B60:B62)</f>
        <v>50711</v>
      </c>
      <c r="C63" s="191">
        <f t="shared" si="24"/>
        <v>54809.000000000015</v>
      </c>
      <c r="D63" s="191">
        <f t="shared" si="24"/>
        <v>389</v>
      </c>
      <c r="E63" s="191">
        <f t="shared" si="24"/>
        <v>86</v>
      </c>
      <c r="F63" s="191">
        <f t="shared" si="24"/>
        <v>144484.99999999997</v>
      </c>
      <c r="G63" s="191">
        <f t="shared" si="24"/>
        <v>132704</v>
      </c>
      <c r="H63" s="191">
        <f t="shared" si="24"/>
        <v>2411</v>
      </c>
      <c r="I63" s="191">
        <f t="shared" si="24"/>
        <v>1730</v>
      </c>
      <c r="J63" s="191">
        <f t="shared" si="24"/>
        <v>3952</v>
      </c>
      <c r="K63" s="191">
        <f t="shared" si="24"/>
        <v>179</v>
      </c>
      <c r="L63" s="191">
        <f t="shared" si="24"/>
        <v>96388</v>
      </c>
      <c r="M63" s="191">
        <f t="shared" si="24"/>
        <v>100366</v>
      </c>
      <c r="N63" s="191">
        <f t="shared" si="24"/>
        <v>0</v>
      </c>
      <c r="O63" s="191">
        <f t="shared" si="24"/>
        <v>378</v>
      </c>
      <c r="P63" s="191">
        <f t="shared" si="24"/>
        <v>17751</v>
      </c>
      <c r="Q63" s="191">
        <f t="shared" si="24"/>
        <v>3582</v>
      </c>
      <c r="R63" s="191">
        <f t="shared" si="24"/>
        <v>44102.000000000007</v>
      </c>
      <c r="S63" s="191">
        <f t="shared" si="24"/>
        <v>71243</v>
      </c>
      <c r="T63" s="191">
        <f t="shared" si="24"/>
        <v>0</v>
      </c>
      <c r="U63" s="192">
        <f t="shared" si="24"/>
        <v>0</v>
      </c>
      <c r="V63" s="195">
        <f t="shared" si="24"/>
        <v>360189</v>
      </c>
      <c r="W63" s="193">
        <f t="shared" si="24"/>
        <v>365077</v>
      </c>
      <c r="X63" s="195">
        <f t="shared" si="24"/>
        <v>335686</v>
      </c>
      <c r="Y63" s="193">
        <f t="shared" si="24"/>
        <v>359122</v>
      </c>
    </row>
    <row r="64" spans="1:25" ht="12" customHeight="1" x14ac:dyDescent="0.2">
      <c r="A64" s="97" t="s">
        <v>18</v>
      </c>
      <c r="B64" s="194">
        <f>+B52</f>
        <v>385.00000000012369</v>
      </c>
      <c r="C64" s="194">
        <f t="shared" ref="C64:S64" si="25">+C52</f>
        <v>8.0035533756017685E-11</v>
      </c>
      <c r="D64" s="194">
        <f t="shared" si="25"/>
        <v>36.999999999999943</v>
      </c>
      <c r="E64" s="194">
        <f t="shared" si="25"/>
        <v>0</v>
      </c>
      <c r="F64" s="194">
        <f t="shared" si="25"/>
        <v>1043.999999999709</v>
      </c>
      <c r="G64" s="194">
        <f t="shared" si="25"/>
        <v>0</v>
      </c>
      <c r="H64" s="194">
        <f t="shared" si="25"/>
        <v>27.000000000001364</v>
      </c>
      <c r="I64" s="194">
        <f t="shared" si="25"/>
        <v>0</v>
      </c>
      <c r="J64" s="194">
        <f t="shared" si="25"/>
        <v>0</v>
      </c>
      <c r="K64" s="194">
        <f t="shared" si="25"/>
        <v>0</v>
      </c>
      <c r="L64" s="194">
        <f t="shared" si="25"/>
        <v>6845.0000000000437</v>
      </c>
      <c r="M64" s="194">
        <f t="shared" si="25"/>
        <v>0</v>
      </c>
      <c r="N64" s="194">
        <f t="shared" si="25"/>
        <v>0</v>
      </c>
      <c r="O64" s="194">
        <f t="shared" si="25"/>
        <v>0</v>
      </c>
      <c r="P64" s="194">
        <f t="shared" si="25"/>
        <v>15762</v>
      </c>
      <c r="Q64" s="194">
        <f t="shared" si="25"/>
        <v>0</v>
      </c>
      <c r="R64" s="194">
        <f t="shared" si="25"/>
        <v>9543.9999999999563</v>
      </c>
      <c r="S64" s="194">
        <f t="shared" si="25"/>
        <v>0</v>
      </c>
      <c r="T64" s="184">
        <v>0</v>
      </c>
      <c r="U64" s="208">
        <v>0</v>
      </c>
      <c r="V64" s="189">
        <f>SUM(B64,D64,F64,H64,J64,L64,N64,P64,R64)</f>
        <v>33643.999999999833</v>
      </c>
      <c r="W64" s="188">
        <f>SUM(C64,E64,G64,I64,K64,M64,O64,Q64,S64)</f>
        <v>8.0035533756017685E-11</v>
      </c>
      <c r="X64" s="189">
        <f>SUM(B64,F64,L64,R64)</f>
        <v>17817.999999999833</v>
      </c>
      <c r="Y64" s="188">
        <f>SUM(C64,G64,M64,S64)</f>
        <v>8.0035533756017685E-11</v>
      </c>
    </row>
    <row r="65" spans="1:25" ht="12" customHeight="1" thickBot="1" x14ac:dyDescent="0.25">
      <c r="A65" s="95" t="s">
        <v>19</v>
      </c>
      <c r="B65" s="191">
        <f t="shared" ref="B65:U65" si="26">SUM(B63:B64)</f>
        <v>51096.000000000124</v>
      </c>
      <c r="C65" s="191">
        <f t="shared" si="26"/>
        <v>54809.000000000095</v>
      </c>
      <c r="D65" s="191">
        <f t="shared" si="26"/>
        <v>425.99999999999994</v>
      </c>
      <c r="E65" s="191">
        <f t="shared" si="26"/>
        <v>86</v>
      </c>
      <c r="F65" s="191">
        <f t="shared" si="26"/>
        <v>145528.99999999968</v>
      </c>
      <c r="G65" s="191">
        <f t="shared" si="26"/>
        <v>132704</v>
      </c>
      <c r="H65" s="191">
        <f t="shared" si="26"/>
        <v>2438.0000000000014</v>
      </c>
      <c r="I65" s="191">
        <f t="shared" si="26"/>
        <v>1730</v>
      </c>
      <c r="J65" s="191">
        <f t="shared" si="26"/>
        <v>3952</v>
      </c>
      <c r="K65" s="191">
        <f t="shared" si="26"/>
        <v>179</v>
      </c>
      <c r="L65" s="191">
        <f t="shared" si="26"/>
        <v>103233.00000000004</v>
      </c>
      <c r="M65" s="191">
        <f t="shared" si="26"/>
        <v>100366</v>
      </c>
      <c r="N65" s="191">
        <f>SUM(N63:N64)</f>
        <v>0</v>
      </c>
      <c r="O65" s="191">
        <f t="shared" si="26"/>
        <v>378</v>
      </c>
      <c r="P65" s="191">
        <f t="shared" si="26"/>
        <v>33513</v>
      </c>
      <c r="Q65" s="191">
        <f t="shared" si="26"/>
        <v>3582</v>
      </c>
      <c r="R65" s="191">
        <f t="shared" si="26"/>
        <v>53645.999999999964</v>
      </c>
      <c r="S65" s="191">
        <f t="shared" si="26"/>
        <v>71243</v>
      </c>
      <c r="T65" s="191">
        <f t="shared" si="26"/>
        <v>0</v>
      </c>
      <c r="U65" s="192">
        <f t="shared" si="26"/>
        <v>0</v>
      </c>
      <c r="V65" s="195">
        <f>SUM(B65,D65,F65,H65,J65,L65,N65,P65,R65)</f>
        <v>393832.99999999977</v>
      </c>
      <c r="W65" s="193">
        <f>SUM(C65,E65,G65,I65,K65,M65,O65,Q65,S65)</f>
        <v>365077.00000000012</v>
      </c>
      <c r="X65" s="195">
        <f>SUM(B65,F65,L65,R65)</f>
        <v>353503.99999999977</v>
      </c>
      <c r="Y65" s="193">
        <f>SUM(C65,G65,M65,S65)</f>
        <v>359122.00000000012</v>
      </c>
    </row>
    <row r="66" spans="1:25" ht="25.5" customHeight="1" x14ac:dyDescent="0.2">
      <c r="A66" s="465" t="s">
        <v>364</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353</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A66:Y66"/>
    <mergeCell ref="V34:W34"/>
    <mergeCell ref="R58:S58"/>
    <mergeCell ref="T58:U58"/>
    <mergeCell ref="V58:W58"/>
    <mergeCell ref="X58:Y58"/>
    <mergeCell ref="J34:K34"/>
    <mergeCell ref="X34:Y34"/>
    <mergeCell ref="A58:A59"/>
    <mergeCell ref="B58:C58"/>
    <mergeCell ref="D58:E58"/>
    <mergeCell ref="F58:G58"/>
    <mergeCell ref="H58:I58"/>
    <mergeCell ref="J58:K58"/>
    <mergeCell ref="L58:M58"/>
    <mergeCell ref="N58:O58"/>
    <mergeCell ref="P58:Q58"/>
    <mergeCell ref="L34:M34"/>
    <mergeCell ref="N34:O34"/>
    <mergeCell ref="P34:Q34"/>
    <mergeCell ref="R34:S34"/>
    <mergeCell ref="T34:U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Y67"/>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351</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0" t="s">
        <v>356</v>
      </c>
      <c r="B3" s="2"/>
      <c r="C3" s="2"/>
      <c r="D3" s="2"/>
      <c r="E3" s="2"/>
      <c r="F3" s="2"/>
      <c r="G3" s="2"/>
      <c r="H3" s="2"/>
      <c r="I3" s="2"/>
      <c r="J3" s="2"/>
      <c r="K3" s="2"/>
      <c r="L3" s="2"/>
      <c r="M3" s="2"/>
      <c r="N3" s="2"/>
      <c r="O3" s="2"/>
      <c r="P3" s="2"/>
      <c r="Q3" s="2"/>
      <c r="R3" s="2"/>
      <c r="S3" s="2"/>
      <c r="T3" s="2"/>
      <c r="U3" s="2"/>
      <c r="V3" s="2"/>
      <c r="W3" s="2"/>
      <c r="X3" s="2"/>
      <c r="Y3" s="2"/>
    </row>
    <row r="4" spans="1:25" ht="26.25" customHeight="1" x14ac:dyDescent="0.2">
      <c r="A4" s="459"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66"/>
      <c r="V4" s="446" t="s">
        <v>19</v>
      </c>
      <c r="W4" s="455"/>
      <c r="X4" s="446" t="s">
        <v>21</v>
      </c>
      <c r="Y4" s="447"/>
    </row>
    <row r="5" spans="1:25" ht="12" customHeight="1" thickBot="1" x14ac:dyDescent="0.25">
      <c r="A5" s="453"/>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67" t="s">
        <v>10</v>
      </c>
      <c r="V5" s="4" t="s">
        <v>9</v>
      </c>
      <c r="W5" s="167" t="s">
        <v>10</v>
      </c>
      <c r="X5" s="4" t="s">
        <v>9</v>
      </c>
      <c r="Y5" s="3" t="s">
        <v>10</v>
      </c>
    </row>
    <row r="6" spans="1:25" ht="12" customHeight="1" x14ac:dyDescent="0.2">
      <c r="A6" s="214">
        <v>1</v>
      </c>
      <c r="B6" s="190">
        <v>19</v>
      </c>
      <c r="C6" s="190">
        <v>51</v>
      </c>
      <c r="D6" s="190"/>
      <c r="E6" s="190">
        <v>1</v>
      </c>
      <c r="F6" s="190">
        <v>25</v>
      </c>
      <c r="G6" s="190">
        <v>38</v>
      </c>
      <c r="H6" s="190">
        <v>1</v>
      </c>
      <c r="I6" s="190">
        <v>2</v>
      </c>
      <c r="J6" s="190">
        <v>6</v>
      </c>
      <c r="K6" s="190"/>
      <c r="L6" s="190">
        <v>12</v>
      </c>
      <c r="M6" s="190">
        <v>35</v>
      </c>
      <c r="N6" s="190"/>
      <c r="O6" s="190">
        <v>1</v>
      </c>
      <c r="P6" s="279">
        <v>20</v>
      </c>
      <c r="Q6" s="190">
        <v>2</v>
      </c>
      <c r="R6" s="204">
        <v>15</v>
      </c>
      <c r="S6" s="204">
        <v>49</v>
      </c>
      <c r="T6" s="190"/>
      <c r="U6" s="218"/>
      <c r="V6" s="217">
        <f>+B6+D6+F6+H6+J6+L6+N6+P6+R6</f>
        <v>98</v>
      </c>
      <c r="W6" s="218">
        <f t="shared" ref="W6" si="0">+C6+E6+G6+I6+K6+M6+O6+Q6+S6</f>
        <v>179</v>
      </c>
      <c r="X6" s="217">
        <f t="shared" ref="X6:Y6" si="1">+B6+F6+L6+R6</f>
        <v>71</v>
      </c>
      <c r="Y6" s="238">
        <f t="shared" si="1"/>
        <v>173</v>
      </c>
    </row>
    <row r="7" spans="1:25" ht="12" customHeight="1" x14ac:dyDescent="0.2">
      <c r="A7" s="214">
        <v>2</v>
      </c>
      <c r="B7" s="190">
        <v>12</v>
      </c>
      <c r="C7" s="190">
        <v>38</v>
      </c>
      <c r="D7" s="190"/>
      <c r="E7" s="190">
        <v>1</v>
      </c>
      <c r="F7" s="190">
        <v>22</v>
      </c>
      <c r="G7" s="190">
        <v>31</v>
      </c>
      <c r="H7" s="190">
        <v>1</v>
      </c>
      <c r="I7" s="190">
        <v>5</v>
      </c>
      <c r="J7" s="190">
        <v>5</v>
      </c>
      <c r="K7" s="190"/>
      <c r="L7" s="190">
        <v>12</v>
      </c>
      <c r="M7" s="190">
        <v>24</v>
      </c>
      <c r="N7" s="190"/>
      <c r="O7" s="190">
        <v>1</v>
      </c>
      <c r="P7" s="279">
        <v>8</v>
      </c>
      <c r="Q7" s="190">
        <v>1</v>
      </c>
      <c r="R7" s="204">
        <v>5</v>
      </c>
      <c r="S7" s="204">
        <v>14</v>
      </c>
      <c r="T7" s="190"/>
      <c r="U7" s="218"/>
      <c r="V7" s="217">
        <f t="shared" ref="V7:V26" si="2">+B7+D7+F7+H7+J7+L7+N7+P7+R7</f>
        <v>65</v>
      </c>
      <c r="W7" s="218">
        <f t="shared" ref="W7:W26" si="3">+C7+E7+G7+I7+K7+M7+O7+Q7+S7</f>
        <v>115</v>
      </c>
      <c r="X7" s="217">
        <f t="shared" ref="X7:X26" si="4">+B7+F7+L7+R7</f>
        <v>51</v>
      </c>
      <c r="Y7" s="238">
        <f t="shared" ref="Y7:Y26" si="5">+C7+G7+M7+S7</f>
        <v>107</v>
      </c>
    </row>
    <row r="8" spans="1:25" ht="12" customHeight="1" x14ac:dyDescent="0.2">
      <c r="A8" s="220">
        <v>3</v>
      </c>
      <c r="B8" s="205">
        <v>7</v>
      </c>
      <c r="C8" s="205">
        <v>16</v>
      </c>
      <c r="D8" s="205">
        <v>1</v>
      </c>
      <c r="E8" s="205"/>
      <c r="F8" s="205">
        <v>16</v>
      </c>
      <c r="G8" s="205">
        <v>16</v>
      </c>
      <c r="H8" s="205">
        <v>2</v>
      </c>
      <c r="I8" s="205"/>
      <c r="J8" s="205">
        <v>5</v>
      </c>
      <c r="K8" s="205"/>
      <c r="L8" s="205">
        <v>6</v>
      </c>
      <c r="M8" s="205">
        <v>12</v>
      </c>
      <c r="N8" s="205"/>
      <c r="O8" s="205"/>
      <c r="P8" s="280">
        <v>20</v>
      </c>
      <c r="Q8" s="205">
        <v>1</v>
      </c>
      <c r="R8" s="184">
        <v>7</v>
      </c>
      <c r="S8" s="184">
        <v>15</v>
      </c>
      <c r="T8" s="205"/>
      <c r="U8" s="222"/>
      <c r="V8" s="221">
        <f t="shared" si="2"/>
        <v>64</v>
      </c>
      <c r="W8" s="222">
        <f t="shared" si="3"/>
        <v>60</v>
      </c>
      <c r="X8" s="221">
        <f t="shared" si="4"/>
        <v>36</v>
      </c>
      <c r="Y8" s="239">
        <f t="shared" si="5"/>
        <v>59</v>
      </c>
    </row>
    <row r="9" spans="1:25" ht="12" customHeight="1" x14ac:dyDescent="0.2">
      <c r="A9" s="224">
        <v>4</v>
      </c>
      <c r="B9" s="190">
        <v>14</v>
      </c>
      <c r="C9" s="190">
        <v>15</v>
      </c>
      <c r="D9" s="190"/>
      <c r="E9" s="190"/>
      <c r="F9" s="190">
        <v>19</v>
      </c>
      <c r="G9" s="190">
        <v>12</v>
      </c>
      <c r="H9" s="190">
        <v>1</v>
      </c>
      <c r="I9" s="190"/>
      <c r="J9" s="190">
        <v>3</v>
      </c>
      <c r="K9" s="190"/>
      <c r="L9" s="303">
        <v>10</v>
      </c>
      <c r="M9" s="190">
        <v>8</v>
      </c>
      <c r="N9" s="190"/>
      <c r="O9" s="190"/>
      <c r="P9" s="279">
        <v>11</v>
      </c>
      <c r="Q9" s="190">
        <v>4</v>
      </c>
      <c r="R9" s="204">
        <v>4</v>
      </c>
      <c r="S9" s="204">
        <v>4</v>
      </c>
      <c r="T9" s="190"/>
      <c r="U9" s="218"/>
      <c r="V9" s="217">
        <f t="shared" si="2"/>
        <v>62</v>
      </c>
      <c r="W9" s="218">
        <f t="shared" si="3"/>
        <v>43</v>
      </c>
      <c r="X9" s="217">
        <f t="shared" si="4"/>
        <v>47</v>
      </c>
      <c r="Y9" s="238">
        <f t="shared" si="5"/>
        <v>39</v>
      </c>
    </row>
    <row r="10" spans="1:25" ht="12" customHeight="1" x14ac:dyDescent="0.2">
      <c r="A10" s="214">
        <v>5</v>
      </c>
      <c r="B10" s="190">
        <v>22</v>
      </c>
      <c r="C10" s="190">
        <v>14</v>
      </c>
      <c r="D10" s="190">
        <v>1</v>
      </c>
      <c r="E10" s="190">
        <v>1</v>
      </c>
      <c r="F10" s="190">
        <v>28</v>
      </c>
      <c r="G10" s="190">
        <v>15</v>
      </c>
      <c r="H10" s="190">
        <v>2</v>
      </c>
      <c r="I10" s="190">
        <v>2</v>
      </c>
      <c r="J10" s="190">
        <v>5</v>
      </c>
      <c r="K10" s="190">
        <v>1</v>
      </c>
      <c r="L10" s="303">
        <v>8</v>
      </c>
      <c r="M10" s="190">
        <v>11</v>
      </c>
      <c r="N10" s="190"/>
      <c r="O10" s="190">
        <v>1</v>
      </c>
      <c r="P10" s="279">
        <v>9</v>
      </c>
      <c r="Q10" s="190">
        <v>3</v>
      </c>
      <c r="R10" s="204">
        <v>2</v>
      </c>
      <c r="S10" s="204">
        <v>4</v>
      </c>
      <c r="T10" s="190"/>
      <c r="U10" s="218"/>
      <c r="V10" s="217">
        <f t="shared" si="2"/>
        <v>77</v>
      </c>
      <c r="W10" s="218">
        <f t="shared" si="3"/>
        <v>52</v>
      </c>
      <c r="X10" s="217">
        <f t="shared" si="4"/>
        <v>60</v>
      </c>
      <c r="Y10" s="238">
        <f t="shared" si="5"/>
        <v>44</v>
      </c>
    </row>
    <row r="11" spans="1:25" ht="12" customHeight="1" x14ac:dyDescent="0.2">
      <c r="A11" s="220">
        <v>6</v>
      </c>
      <c r="B11" s="205">
        <v>17</v>
      </c>
      <c r="C11" s="205">
        <v>16</v>
      </c>
      <c r="D11" s="205">
        <v>1</v>
      </c>
      <c r="E11" s="205"/>
      <c r="F11" s="205">
        <v>27</v>
      </c>
      <c r="G11" s="205">
        <v>14</v>
      </c>
      <c r="H11" s="205">
        <v>2</v>
      </c>
      <c r="I11" s="205">
        <v>3</v>
      </c>
      <c r="J11" s="205">
        <v>5</v>
      </c>
      <c r="K11" s="205"/>
      <c r="L11" s="304">
        <v>9</v>
      </c>
      <c r="M11" s="205">
        <v>16</v>
      </c>
      <c r="N11" s="205"/>
      <c r="O11" s="205"/>
      <c r="P11" s="280">
        <v>9</v>
      </c>
      <c r="Q11" s="205">
        <v>2</v>
      </c>
      <c r="R11" s="184">
        <v>6</v>
      </c>
      <c r="S11" s="184">
        <v>10</v>
      </c>
      <c r="T11" s="205"/>
      <c r="U11" s="222"/>
      <c r="V11" s="221">
        <f t="shared" si="2"/>
        <v>76</v>
      </c>
      <c r="W11" s="222">
        <f t="shared" si="3"/>
        <v>61</v>
      </c>
      <c r="X11" s="221">
        <f t="shared" si="4"/>
        <v>59</v>
      </c>
      <c r="Y11" s="239">
        <f t="shared" si="5"/>
        <v>56</v>
      </c>
    </row>
    <row r="12" spans="1:25" ht="12" customHeight="1" x14ac:dyDescent="0.2">
      <c r="A12" s="224">
        <v>7</v>
      </c>
      <c r="B12" s="190">
        <v>10</v>
      </c>
      <c r="C12" s="190">
        <v>24</v>
      </c>
      <c r="D12" s="190"/>
      <c r="E12" s="190"/>
      <c r="F12" s="190">
        <v>24</v>
      </c>
      <c r="G12" s="190">
        <v>22</v>
      </c>
      <c r="H12" s="190"/>
      <c r="I12" s="190">
        <v>2</v>
      </c>
      <c r="J12" s="190">
        <v>4</v>
      </c>
      <c r="K12" s="190"/>
      <c r="L12" s="303">
        <v>8</v>
      </c>
      <c r="M12" s="190">
        <v>18</v>
      </c>
      <c r="N12" s="190"/>
      <c r="O12" s="190"/>
      <c r="P12" s="279">
        <v>8</v>
      </c>
      <c r="Q12" s="190">
        <v>2</v>
      </c>
      <c r="R12" s="204">
        <v>2</v>
      </c>
      <c r="S12" s="204">
        <v>11</v>
      </c>
      <c r="T12" s="190"/>
      <c r="U12" s="218"/>
      <c r="V12" s="217">
        <f t="shared" si="2"/>
        <v>56</v>
      </c>
      <c r="W12" s="218">
        <f t="shared" si="3"/>
        <v>79</v>
      </c>
      <c r="X12" s="217">
        <f t="shared" si="4"/>
        <v>44</v>
      </c>
      <c r="Y12" s="238">
        <f t="shared" si="5"/>
        <v>75</v>
      </c>
    </row>
    <row r="13" spans="1:25" ht="12" customHeight="1" x14ac:dyDescent="0.2">
      <c r="A13" s="214">
        <v>8</v>
      </c>
      <c r="B13" s="190">
        <v>10</v>
      </c>
      <c r="C13" s="190">
        <v>20</v>
      </c>
      <c r="D13" s="190">
        <v>3</v>
      </c>
      <c r="E13" s="190">
        <v>1</v>
      </c>
      <c r="F13" s="190">
        <v>20</v>
      </c>
      <c r="G13" s="190">
        <v>17</v>
      </c>
      <c r="H13" s="190">
        <v>4</v>
      </c>
      <c r="I13" s="190">
        <v>1</v>
      </c>
      <c r="J13" s="190">
        <v>4</v>
      </c>
      <c r="K13" s="190"/>
      <c r="L13" s="303">
        <v>5</v>
      </c>
      <c r="M13" s="190">
        <v>11</v>
      </c>
      <c r="N13" s="190"/>
      <c r="O13" s="190"/>
      <c r="P13" s="279">
        <v>9</v>
      </c>
      <c r="Q13" s="190"/>
      <c r="R13" s="204">
        <v>6</v>
      </c>
      <c r="S13" s="204">
        <v>7</v>
      </c>
      <c r="T13" s="190"/>
      <c r="U13" s="218"/>
      <c r="V13" s="217">
        <f t="shared" si="2"/>
        <v>61</v>
      </c>
      <c r="W13" s="218">
        <f t="shared" si="3"/>
        <v>57</v>
      </c>
      <c r="X13" s="217">
        <f t="shared" si="4"/>
        <v>41</v>
      </c>
      <c r="Y13" s="238">
        <f t="shared" si="5"/>
        <v>55</v>
      </c>
    </row>
    <row r="14" spans="1:25" ht="12" customHeight="1" x14ac:dyDescent="0.2">
      <c r="A14" s="220">
        <v>9</v>
      </c>
      <c r="B14" s="205">
        <v>17</v>
      </c>
      <c r="C14" s="205">
        <v>47</v>
      </c>
      <c r="D14" s="205">
        <v>3</v>
      </c>
      <c r="E14" s="205">
        <v>1</v>
      </c>
      <c r="F14" s="205">
        <v>22</v>
      </c>
      <c r="G14" s="205">
        <v>45</v>
      </c>
      <c r="H14" s="205">
        <v>6</v>
      </c>
      <c r="I14" s="205">
        <v>6</v>
      </c>
      <c r="J14" s="205">
        <v>5</v>
      </c>
      <c r="K14" s="205">
        <v>2</v>
      </c>
      <c r="L14" s="304">
        <v>7</v>
      </c>
      <c r="M14" s="205">
        <v>32</v>
      </c>
      <c r="N14" s="205"/>
      <c r="O14" s="205">
        <v>1</v>
      </c>
      <c r="P14" s="280">
        <v>3</v>
      </c>
      <c r="Q14" s="205">
        <v>2</v>
      </c>
      <c r="R14" s="184">
        <v>5</v>
      </c>
      <c r="S14" s="184">
        <v>12</v>
      </c>
      <c r="T14" s="205"/>
      <c r="U14" s="222"/>
      <c r="V14" s="221">
        <f t="shared" si="2"/>
        <v>68</v>
      </c>
      <c r="W14" s="222">
        <f t="shared" si="3"/>
        <v>148</v>
      </c>
      <c r="X14" s="221">
        <f t="shared" si="4"/>
        <v>51</v>
      </c>
      <c r="Y14" s="239">
        <f t="shared" si="5"/>
        <v>136</v>
      </c>
    </row>
    <row r="15" spans="1:25" ht="12" customHeight="1" x14ac:dyDescent="0.2">
      <c r="A15" s="224">
        <v>10</v>
      </c>
      <c r="B15" s="215">
        <v>15</v>
      </c>
      <c r="C15" s="215">
        <v>53</v>
      </c>
      <c r="D15" s="190"/>
      <c r="E15" s="190"/>
      <c r="F15" s="190">
        <v>24</v>
      </c>
      <c r="G15" s="190">
        <v>48</v>
      </c>
      <c r="H15" s="190">
        <v>1</v>
      </c>
      <c r="I15" s="190"/>
      <c r="J15" s="190">
        <v>5</v>
      </c>
      <c r="K15" s="190"/>
      <c r="L15" s="303">
        <v>9</v>
      </c>
      <c r="M15" s="190">
        <v>45</v>
      </c>
      <c r="N15" s="190"/>
      <c r="O15" s="190"/>
      <c r="P15" s="279">
        <v>5</v>
      </c>
      <c r="Q15" s="190">
        <v>1</v>
      </c>
      <c r="R15" s="206">
        <v>3</v>
      </c>
      <c r="S15" s="204">
        <v>17</v>
      </c>
      <c r="T15" s="190"/>
      <c r="U15" s="218"/>
      <c r="V15" s="226">
        <f t="shared" si="2"/>
        <v>62</v>
      </c>
      <c r="W15" s="227">
        <f t="shared" si="3"/>
        <v>164</v>
      </c>
      <c r="X15" s="226">
        <f t="shared" si="4"/>
        <v>51</v>
      </c>
      <c r="Y15" s="236">
        <f t="shared" si="5"/>
        <v>163</v>
      </c>
    </row>
    <row r="16" spans="1:25" ht="12" customHeight="1" x14ac:dyDescent="0.2">
      <c r="A16" s="214">
        <v>11</v>
      </c>
      <c r="B16" s="190">
        <v>8</v>
      </c>
      <c r="C16" s="190">
        <v>24</v>
      </c>
      <c r="D16" s="190"/>
      <c r="E16" s="190"/>
      <c r="F16" s="190">
        <v>23</v>
      </c>
      <c r="G16" s="190">
        <v>23</v>
      </c>
      <c r="H16" s="190"/>
      <c r="I16" s="190">
        <v>1</v>
      </c>
      <c r="J16" s="190">
        <v>4</v>
      </c>
      <c r="K16" s="190">
        <v>2</v>
      </c>
      <c r="L16" s="303">
        <v>6</v>
      </c>
      <c r="M16" s="190">
        <v>20</v>
      </c>
      <c r="N16" s="190"/>
      <c r="O16" s="190">
        <v>1</v>
      </c>
      <c r="P16" s="279">
        <v>5</v>
      </c>
      <c r="Q16" s="190">
        <v>2</v>
      </c>
      <c r="R16" s="190"/>
      <c r="S16" s="237">
        <v>5</v>
      </c>
      <c r="T16" s="190"/>
      <c r="U16" s="218"/>
      <c r="V16" s="217">
        <f t="shared" si="2"/>
        <v>46</v>
      </c>
      <c r="W16" s="218">
        <f t="shared" si="3"/>
        <v>78</v>
      </c>
      <c r="X16" s="217">
        <f t="shared" si="4"/>
        <v>37</v>
      </c>
      <c r="Y16" s="238">
        <f t="shared" si="5"/>
        <v>72</v>
      </c>
    </row>
    <row r="17" spans="1:25" ht="12" customHeight="1" x14ac:dyDescent="0.2">
      <c r="A17" s="220">
        <v>12</v>
      </c>
      <c r="B17" s="205">
        <v>9</v>
      </c>
      <c r="C17" s="205">
        <v>19</v>
      </c>
      <c r="D17" s="205"/>
      <c r="E17" s="205"/>
      <c r="F17" s="205">
        <v>20</v>
      </c>
      <c r="G17" s="205">
        <v>16</v>
      </c>
      <c r="H17" s="205">
        <v>1</v>
      </c>
      <c r="I17" s="205">
        <v>1</v>
      </c>
      <c r="J17" s="205">
        <v>3</v>
      </c>
      <c r="K17" s="205"/>
      <c r="L17" s="304">
        <v>3</v>
      </c>
      <c r="M17" s="205">
        <v>9</v>
      </c>
      <c r="N17" s="205"/>
      <c r="O17" s="205"/>
      <c r="P17" s="280">
        <v>4</v>
      </c>
      <c r="Q17" s="205">
        <v>1</v>
      </c>
      <c r="R17" s="205"/>
      <c r="S17" s="240">
        <v>4</v>
      </c>
      <c r="T17" s="205"/>
      <c r="U17" s="222"/>
      <c r="V17" s="221">
        <f t="shared" si="2"/>
        <v>40</v>
      </c>
      <c r="W17" s="222">
        <f t="shared" si="3"/>
        <v>50</v>
      </c>
      <c r="X17" s="221">
        <f t="shared" si="4"/>
        <v>32</v>
      </c>
      <c r="Y17" s="239">
        <f t="shared" si="5"/>
        <v>48</v>
      </c>
    </row>
    <row r="18" spans="1:25" ht="12" customHeight="1" x14ac:dyDescent="0.2">
      <c r="A18" s="224">
        <v>13</v>
      </c>
      <c r="B18" s="215">
        <v>10</v>
      </c>
      <c r="C18" s="215">
        <v>9</v>
      </c>
      <c r="D18" s="190"/>
      <c r="E18" s="190"/>
      <c r="F18" s="190">
        <v>23</v>
      </c>
      <c r="G18" s="190">
        <v>9</v>
      </c>
      <c r="H18" s="190"/>
      <c r="I18" s="190"/>
      <c r="J18" s="190">
        <v>3</v>
      </c>
      <c r="K18" s="190"/>
      <c r="L18" s="303">
        <v>11</v>
      </c>
      <c r="M18" s="190">
        <v>7</v>
      </c>
      <c r="N18" s="190"/>
      <c r="O18" s="190"/>
      <c r="P18" s="279">
        <v>3</v>
      </c>
      <c r="Q18" s="190">
        <v>1</v>
      </c>
      <c r="R18" s="204">
        <v>2</v>
      </c>
      <c r="S18" s="190"/>
      <c r="T18" s="190"/>
      <c r="U18" s="218"/>
      <c r="V18" s="226">
        <f t="shared" si="2"/>
        <v>52</v>
      </c>
      <c r="W18" s="227">
        <f t="shared" si="3"/>
        <v>26</v>
      </c>
      <c r="X18" s="226">
        <f t="shared" si="4"/>
        <v>46</v>
      </c>
      <c r="Y18" s="236">
        <f t="shared" si="5"/>
        <v>25</v>
      </c>
    </row>
    <row r="19" spans="1:25" ht="12" customHeight="1" x14ac:dyDescent="0.2">
      <c r="A19" s="214">
        <v>14</v>
      </c>
      <c r="B19" s="190">
        <v>9</v>
      </c>
      <c r="C19" s="190">
        <v>15</v>
      </c>
      <c r="D19" s="190"/>
      <c r="E19" s="190"/>
      <c r="F19" s="190">
        <v>22</v>
      </c>
      <c r="G19" s="190">
        <v>13</v>
      </c>
      <c r="H19" s="190">
        <v>1</v>
      </c>
      <c r="I19" s="190">
        <v>5</v>
      </c>
      <c r="J19" s="190">
        <v>4</v>
      </c>
      <c r="K19" s="190"/>
      <c r="L19" s="303">
        <v>5</v>
      </c>
      <c r="M19" s="190">
        <v>8</v>
      </c>
      <c r="N19" s="190"/>
      <c r="O19" s="190"/>
      <c r="P19" s="279">
        <v>7</v>
      </c>
      <c r="Q19" s="190">
        <v>2</v>
      </c>
      <c r="R19" s="190"/>
      <c r="S19" s="190"/>
      <c r="T19" s="190"/>
      <c r="U19" s="218"/>
      <c r="V19" s="217">
        <f t="shared" si="2"/>
        <v>48</v>
      </c>
      <c r="W19" s="218">
        <f t="shared" si="3"/>
        <v>43</v>
      </c>
      <c r="X19" s="217">
        <f t="shared" si="4"/>
        <v>36</v>
      </c>
      <c r="Y19" s="238">
        <f t="shared" si="5"/>
        <v>36</v>
      </c>
    </row>
    <row r="20" spans="1:25" ht="12" customHeight="1" x14ac:dyDescent="0.2">
      <c r="A20" s="220">
        <v>15</v>
      </c>
      <c r="B20" s="205">
        <v>8</v>
      </c>
      <c r="C20" s="205">
        <v>21</v>
      </c>
      <c r="D20" s="205">
        <v>2</v>
      </c>
      <c r="E20" s="205"/>
      <c r="F20" s="205">
        <v>21</v>
      </c>
      <c r="G20" s="205">
        <v>20</v>
      </c>
      <c r="H20" s="205">
        <v>2</v>
      </c>
      <c r="I20" s="205">
        <v>3</v>
      </c>
      <c r="J20" s="205">
        <v>2</v>
      </c>
      <c r="K20" s="205"/>
      <c r="L20" s="304">
        <v>8</v>
      </c>
      <c r="M20" s="205">
        <v>16</v>
      </c>
      <c r="N20" s="205"/>
      <c r="O20" s="205">
        <v>1</v>
      </c>
      <c r="P20" s="280">
        <v>3</v>
      </c>
      <c r="Q20" s="205">
        <v>1</v>
      </c>
      <c r="R20" s="205">
        <v>2</v>
      </c>
      <c r="S20" s="240">
        <v>5</v>
      </c>
      <c r="T20" s="205"/>
      <c r="U20" s="222"/>
      <c r="V20" s="221">
        <f t="shared" si="2"/>
        <v>48</v>
      </c>
      <c r="W20" s="222">
        <f t="shared" si="3"/>
        <v>67</v>
      </c>
      <c r="X20" s="221">
        <f t="shared" si="4"/>
        <v>39</v>
      </c>
      <c r="Y20" s="239">
        <f t="shared" si="5"/>
        <v>62</v>
      </c>
    </row>
    <row r="21" spans="1:25" ht="12" customHeight="1" x14ac:dyDescent="0.2">
      <c r="A21" s="224">
        <v>16</v>
      </c>
      <c r="B21" s="215">
        <v>9</v>
      </c>
      <c r="C21" s="215">
        <v>15</v>
      </c>
      <c r="D21" s="215">
        <v>1</v>
      </c>
      <c r="E21" s="190"/>
      <c r="F21" s="190">
        <v>21</v>
      </c>
      <c r="G21" s="190">
        <v>12</v>
      </c>
      <c r="H21" s="190">
        <v>3</v>
      </c>
      <c r="I21" s="215">
        <v>2</v>
      </c>
      <c r="J21" s="303">
        <v>2</v>
      </c>
      <c r="K21" s="190"/>
      <c r="L21" s="303">
        <v>2</v>
      </c>
      <c r="M21" s="190">
        <v>10</v>
      </c>
      <c r="N21" s="190"/>
      <c r="O21" s="190"/>
      <c r="P21" s="279">
        <v>3</v>
      </c>
      <c r="Q21" s="190"/>
      <c r="R21" s="190"/>
      <c r="S21" s="237">
        <v>1</v>
      </c>
      <c r="T21" s="190"/>
      <c r="U21" s="218"/>
      <c r="V21" s="226">
        <f t="shared" si="2"/>
        <v>41</v>
      </c>
      <c r="W21" s="227">
        <f t="shared" si="3"/>
        <v>40</v>
      </c>
      <c r="X21" s="226">
        <f t="shared" si="4"/>
        <v>32</v>
      </c>
      <c r="Y21" s="236">
        <f t="shared" si="5"/>
        <v>38</v>
      </c>
    </row>
    <row r="22" spans="1:25" ht="12" customHeight="1" x14ac:dyDescent="0.2">
      <c r="A22" s="214">
        <v>17</v>
      </c>
      <c r="B22" s="190">
        <v>10</v>
      </c>
      <c r="C22" s="190">
        <v>22</v>
      </c>
      <c r="D22" s="190">
        <v>1</v>
      </c>
      <c r="E22" s="190"/>
      <c r="F22" s="190">
        <v>23</v>
      </c>
      <c r="G22" s="190">
        <v>21</v>
      </c>
      <c r="H22" s="190">
        <v>3</v>
      </c>
      <c r="I22" s="190"/>
      <c r="J22" s="303">
        <v>3</v>
      </c>
      <c r="K22" s="190">
        <v>1</v>
      </c>
      <c r="L22" s="303">
        <v>7</v>
      </c>
      <c r="M22" s="190">
        <v>16</v>
      </c>
      <c r="N22" s="190"/>
      <c r="O22" s="190"/>
      <c r="P22" s="279">
        <v>4</v>
      </c>
      <c r="Q22" s="190"/>
      <c r="R22" s="204">
        <v>1</v>
      </c>
      <c r="S22" s="204">
        <v>4</v>
      </c>
      <c r="T22" s="190"/>
      <c r="U22" s="218"/>
      <c r="V22" s="217">
        <f t="shared" si="2"/>
        <v>52</v>
      </c>
      <c r="W22" s="218">
        <f t="shared" si="3"/>
        <v>64</v>
      </c>
      <c r="X22" s="217">
        <f t="shared" si="4"/>
        <v>41</v>
      </c>
      <c r="Y22" s="238">
        <f t="shared" si="5"/>
        <v>63</v>
      </c>
    </row>
    <row r="23" spans="1:25" ht="12" customHeight="1" x14ac:dyDescent="0.2">
      <c r="A23" s="220">
        <v>18</v>
      </c>
      <c r="B23" s="205">
        <v>11</v>
      </c>
      <c r="C23" s="205">
        <v>20</v>
      </c>
      <c r="D23" s="205">
        <v>3</v>
      </c>
      <c r="E23" s="205"/>
      <c r="F23" s="205">
        <v>20</v>
      </c>
      <c r="G23" s="205">
        <v>19</v>
      </c>
      <c r="H23" s="205">
        <v>4</v>
      </c>
      <c r="I23" s="205"/>
      <c r="J23" s="304">
        <v>4</v>
      </c>
      <c r="K23" s="205"/>
      <c r="L23" s="304">
        <v>8</v>
      </c>
      <c r="M23" s="205">
        <v>14</v>
      </c>
      <c r="N23" s="205"/>
      <c r="O23" s="205"/>
      <c r="P23" s="280">
        <v>3</v>
      </c>
      <c r="Q23" s="205">
        <v>2</v>
      </c>
      <c r="R23" s="184">
        <v>3</v>
      </c>
      <c r="S23" s="184">
        <v>3</v>
      </c>
      <c r="T23" s="205"/>
      <c r="U23" s="222"/>
      <c r="V23" s="221">
        <f t="shared" si="2"/>
        <v>56</v>
      </c>
      <c r="W23" s="222">
        <f t="shared" si="3"/>
        <v>58</v>
      </c>
      <c r="X23" s="221">
        <f t="shared" si="4"/>
        <v>42</v>
      </c>
      <c r="Y23" s="239">
        <f t="shared" si="5"/>
        <v>56</v>
      </c>
    </row>
    <row r="24" spans="1:25" ht="12" customHeight="1" x14ac:dyDescent="0.2">
      <c r="A24" s="224">
        <v>19</v>
      </c>
      <c r="B24" s="215">
        <v>17</v>
      </c>
      <c r="C24" s="215">
        <v>10</v>
      </c>
      <c r="D24" s="215">
        <v>2</v>
      </c>
      <c r="E24" s="190"/>
      <c r="F24" s="190">
        <v>24</v>
      </c>
      <c r="G24" s="190">
        <v>10</v>
      </c>
      <c r="H24" s="190">
        <v>2</v>
      </c>
      <c r="I24" s="190"/>
      <c r="J24" s="303">
        <v>3</v>
      </c>
      <c r="K24" s="190">
        <v>1</v>
      </c>
      <c r="L24" s="303">
        <v>6</v>
      </c>
      <c r="M24" s="190">
        <v>9</v>
      </c>
      <c r="N24" s="190"/>
      <c r="O24" s="190"/>
      <c r="P24" s="279">
        <v>5</v>
      </c>
      <c r="Q24" s="190">
        <v>3</v>
      </c>
      <c r="R24" s="190"/>
      <c r="S24" s="204">
        <v>2</v>
      </c>
      <c r="T24" s="190"/>
      <c r="U24" s="218"/>
      <c r="V24" s="226">
        <f t="shared" si="2"/>
        <v>59</v>
      </c>
      <c r="W24" s="227">
        <f t="shared" si="3"/>
        <v>35</v>
      </c>
      <c r="X24" s="226">
        <f t="shared" si="4"/>
        <v>47</v>
      </c>
      <c r="Y24" s="236">
        <f t="shared" si="5"/>
        <v>31</v>
      </c>
    </row>
    <row r="25" spans="1:25" ht="12" customHeight="1" x14ac:dyDescent="0.2">
      <c r="A25" s="214">
        <v>20</v>
      </c>
      <c r="B25" s="190">
        <v>16</v>
      </c>
      <c r="C25" s="190">
        <v>16</v>
      </c>
      <c r="D25" s="190"/>
      <c r="E25" s="190"/>
      <c r="F25" s="190">
        <v>24</v>
      </c>
      <c r="G25" s="190">
        <v>16</v>
      </c>
      <c r="H25" s="190">
        <v>1</v>
      </c>
      <c r="I25" s="190"/>
      <c r="J25" s="190">
        <v>4</v>
      </c>
      <c r="K25" s="190"/>
      <c r="L25" s="190">
        <v>3</v>
      </c>
      <c r="M25" s="190">
        <v>10</v>
      </c>
      <c r="N25" s="190"/>
      <c r="O25" s="190"/>
      <c r="P25" s="279">
        <v>5</v>
      </c>
      <c r="Q25" s="190">
        <v>1</v>
      </c>
      <c r="R25" s="204">
        <v>2</v>
      </c>
      <c r="S25" s="204">
        <v>4</v>
      </c>
      <c r="T25" s="190"/>
      <c r="U25" s="218"/>
      <c r="V25" s="217">
        <f t="shared" si="2"/>
        <v>55</v>
      </c>
      <c r="W25" s="218">
        <f t="shared" si="3"/>
        <v>47</v>
      </c>
      <c r="X25" s="217">
        <f t="shared" si="4"/>
        <v>45</v>
      </c>
      <c r="Y25" s="238">
        <f t="shared" si="5"/>
        <v>46</v>
      </c>
    </row>
    <row r="26" spans="1:25" ht="12" customHeight="1" x14ac:dyDescent="0.2">
      <c r="A26" s="220">
        <v>21</v>
      </c>
      <c r="B26" s="205">
        <v>19</v>
      </c>
      <c r="C26" s="205">
        <v>8</v>
      </c>
      <c r="D26" s="205"/>
      <c r="E26" s="205"/>
      <c r="F26" s="205">
        <v>18</v>
      </c>
      <c r="G26" s="205">
        <v>7</v>
      </c>
      <c r="H26" s="205">
        <v>1</v>
      </c>
      <c r="I26" s="205"/>
      <c r="J26" s="205">
        <v>4</v>
      </c>
      <c r="K26" s="205"/>
      <c r="L26" s="205">
        <v>7</v>
      </c>
      <c r="M26" s="205">
        <v>7</v>
      </c>
      <c r="N26" s="205"/>
      <c r="O26" s="205"/>
      <c r="P26" s="280">
        <v>7</v>
      </c>
      <c r="Q26" s="205"/>
      <c r="R26" s="190">
        <v>1</v>
      </c>
      <c r="S26" s="184">
        <v>1</v>
      </c>
      <c r="T26" s="190"/>
      <c r="U26" s="218"/>
      <c r="V26" s="221">
        <f t="shared" si="2"/>
        <v>57</v>
      </c>
      <c r="W26" s="222">
        <f t="shared" si="3"/>
        <v>23</v>
      </c>
      <c r="X26" s="221">
        <f t="shared" si="4"/>
        <v>45</v>
      </c>
      <c r="Y26" s="239">
        <f t="shared" si="5"/>
        <v>23</v>
      </c>
    </row>
    <row r="27" spans="1:25" ht="12" customHeight="1" thickBot="1" x14ac:dyDescent="0.25">
      <c r="A27" s="229" t="s">
        <v>17</v>
      </c>
      <c r="B27" s="191">
        <f t="shared" ref="B27:S27" si="6">SUM(B6:B26)</f>
        <v>269</v>
      </c>
      <c r="C27" s="191">
        <f t="shared" si="6"/>
        <v>473</v>
      </c>
      <c r="D27" s="191">
        <f t="shared" si="6"/>
        <v>18</v>
      </c>
      <c r="E27" s="191">
        <f t="shared" si="6"/>
        <v>5</v>
      </c>
      <c r="F27" s="191">
        <f t="shared" si="6"/>
        <v>466</v>
      </c>
      <c r="G27" s="191">
        <f t="shared" si="6"/>
        <v>424</v>
      </c>
      <c r="H27" s="191">
        <f t="shared" si="6"/>
        <v>38</v>
      </c>
      <c r="I27" s="191">
        <f t="shared" si="6"/>
        <v>33</v>
      </c>
      <c r="J27" s="191">
        <f t="shared" si="6"/>
        <v>83</v>
      </c>
      <c r="K27" s="191">
        <f t="shared" si="6"/>
        <v>7</v>
      </c>
      <c r="L27" s="191">
        <f t="shared" si="6"/>
        <v>152</v>
      </c>
      <c r="M27" s="191">
        <f t="shared" si="6"/>
        <v>338</v>
      </c>
      <c r="N27" s="191">
        <f t="shared" si="6"/>
        <v>0</v>
      </c>
      <c r="O27" s="191">
        <f t="shared" si="6"/>
        <v>6</v>
      </c>
      <c r="P27" s="191">
        <f t="shared" si="6"/>
        <v>151</v>
      </c>
      <c r="Q27" s="191">
        <f t="shared" si="6"/>
        <v>31</v>
      </c>
      <c r="R27" s="191">
        <f t="shared" si="6"/>
        <v>66</v>
      </c>
      <c r="S27" s="191">
        <f t="shared" si="6"/>
        <v>172</v>
      </c>
      <c r="T27" s="191">
        <f>SUM(T6:T26)</f>
        <v>0</v>
      </c>
      <c r="U27" s="192">
        <f>SUM(U6:U26)</f>
        <v>0</v>
      </c>
      <c r="V27" s="195">
        <f t="shared" ref="V27:W29" si="7">SUM(B27,D27,F27,H27,J27,L27,N27,P27,R27)</f>
        <v>1243</v>
      </c>
      <c r="W27" s="192">
        <f t="shared" si="7"/>
        <v>1489</v>
      </c>
      <c r="X27" s="195">
        <f t="shared" ref="X27:Y29" si="8">SUM(B27,F27,L27,R27)</f>
        <v>953</v>
      </c>
      <c r="Y27" s="193">
        <f t="shared" si="8"/>
        <v>1407</v>
      </c>
    </row>
    <row r="28" spans="1:25" ht="12" customHeight="1" x14ac:dyDescent="0.2">
      <c r="A28" s="231" t="s">
        <v>18</v>
      </c>
      <c r="B28" s="194">
        <f>B29-B27</f>
        <v>3</v>
      </c>
      <c r="C28" s="190">
        <f t="shared" ref="C28:S28" si="9">C29-C27</f>
        <v>0</v>
      </c>
      <c r="D28" s="194">
        <f t="shared" si="9"/>
        <v>1</v>
      </c>
      <c r="E28" s="190">
        <f t="shared" si="9"/>
        <v>0</v>
      </c>
      <c r="F28" s="194">
        <f t="shared" si="9"/>
        <v>3</v>
      </c>
      <c r="G28" s="190">
        <f t="shared" si="9"/>
        <v>0</v>
      </c>
      <c r="H28" s="190">
        <f t="shared" si="9"/>
        <v>1</v>
      </c>
      <c r="I28" s="190">
        <f t="shared" si="9"/>
        <v>0</v>
      </c>
      <c r="J28" s="190">
        <f t="shared" si="9"/>
        <v>0</v>
      </c>
      <c r="K28" s="190">
        <f t="shared" si="9"/>
        <v>0</v>
      </c>
      <c r="L28" s="194">
        <f t="shared" si="9"/>
        <v>7</v>
      </c>
      <c r="M28" s="190">
        <f t="shared" si="9"/>
        <v>0</v>
      </c>
      <c r="N28" s="190">
        <f t="shared" si="9"/>
        <v>0</v>
      </c>
      <c r="O28" s="190">
        <f t="shared" si="9"/>
        <v>0</v>
      </c>
      <c r="P28" s="194">
        <f t="shared" si="9"/>
        <v>2</v>
      </c>
      <c r="Q28" s="190">
        <f t="shared" si="9"/>
        <v>0</v>
      </c>
      <c r="R28" s="184">
        <f t="shared" si="9"/>
        <v>12</v>
      </c>
      <c r="S28" s="190">
        <f t="shared" si="9"/>
        <v>0</v>
      </c>
      <c r="T28" s="184"/>
      <c r="U28" s="196"/>
      <c r="V28" s="189">
        <f>+B28+D28+F28+H28+J28+L28+N28+P28+R28</f>
        <v>29</v>
      </c>
      <c r="W28" s="187">
        <f t="shared" ref="W28" si="10">+C28+E28+G28+I28+K28+M28+O28+Q28+S28</f>
        <v>0</v>
      </c>
      <c r="X28" s="189">
        <f t="shared" ref="X28" si="11">+B28+F28+L28+R28</f>
        <v>25</v>
      </c>
      <c r="Y28" s="188">
        <f t="shared" ref="Y28" si="12">+C28+G28+M28+S28</f>
        <v>0</v>
      </c>
    </row>
    <row r="29" spans="1:25" ht="12" customHeight="1" thickBot="1" x14ac:dyDescent="0.25">
      <c r="A29" s="229" t="s">
        <v>19</v>
      </c>
      <c r="B29" s="191">
        <v>272</v>
      </c>
      <c r="C29" s="191">
        <v>473</v>
      </c>
      <c r="D29" s="191">
        <v>19</v>
      </c>
      <c r="E29" s="191">
        <v>5</v>
      </c>
      <c r="F29" s="191">
        <v>469</v>
      </c>
      <c r="G29" s="191">
        <v>424</v>
      </c>
      <c r="H29" s="191">
        <v>39</v>
      </c>
      <c r="I29" s="191">
        <v>33</v>
      </c>
      <c r="J29" s="191">
        <v>83</v>
      </c>
      <c r="K29" s="191">
        <v>7</v>
      </c>
      <c r="L29" s="191">
        <v>159</v>
      </c>
      <c r="M29" s="191">
        <v>338</v>
      </c>
      <c r="N29" s="191"/>
      <c r="O29" s="191">
        <v>6</v>
      </c>
      <c r="P29" s="191">
        <v>153</v>
      </c>
      <c r="Q29" s="191">
        <v>31</v>
      </c>
      <c r="R29" s="191">
        <v>78</v>
      </c>
      <c r="S29" s="191">
        <v>172</v>
      </c>
      <c r="T29" s="191">
        <f>SUM(T27:T28)</f>
        <v>0</v>
      </c>
      <c r="U29" s="192">
        <f>SUM(U27:U28)</f>
        <v>0</v>
      </c>
      <c r="V29" s="195">
        <f t="shared" si="7"/>
        <v>1272</v>
      </c>
      <c r="W29" s="192">
        <f t="shared" si="7"/>
        <v>1489</v>
      </c>
      <c r="X29" s="195">
        <f t="shared" si="8"/>
        <v>978</v>
      </c>
      <c r="Y29" s="193">
        <f t="shared" si="8"/>
        <v>1407</v>
      </c>
    </row>
    <row r="30" spans="1:25" ht="12" customHeight="1" x14ac:dyDescent="0.2">
      <c r="A30" s="2" t="s">
        <v>249</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row>
    <row r="31" spans="1:25" ht="12" customHeight="1" x14ac:dyDescent="0.2">
      <c r="A31" s="233" t="s">
        <v>353</v>
      </c>
      <c r="B31" s="2"/>
      <c r="C31" s="2"/>
      <c r="D31" s="234"/>
      <c r="E31" s="2"/>
      <c r="F31" s="2"/>
      <c r="G31" s="2"/>
      <c r="H31" s="2"/>
      <c r="I31" s="2"/>
      <c r="J31" s="2"/>
      <c r="K31" s="2"/>
      <c r="L31" s="2"/>
      <c r="M31" s="2"/>
      <c r="N31" s="2"/>
      <c r="O31" s="232"/>
      <c r="P31" s="232"/>
      <c r="Q31" s="232"/>
      <c r="R31" s="232"/>
      <c r="S31" s="2"/>
      <c r="T31" s="2"/>
      <c r="U31" s="2"/>
      <c r="V31" s="2"/>
      <c r="W31" s="2"/>
      <c r="X31" s="2"/>
      <c r="Y31" s="2"/>
    </row>
    <row r="32" spans="1:25" ht="12" customHeight="1" x14ac:dyDescent="0.2">
      <c r="A32" s="2"/>
      <c r="B32" s="305"/>
      <c r="C32" s="306"/>
      <c r="D32" s="305"/>
      <c r="E32" s="306"/>
      <c r="F32" s="2"/>
      <c r="G32" s="2"/>
      <c r="H32" s="2"/>
      <c r="I32" s="2"/>
      <c r="J32" s="2"/>
      <c r="K32" s="2"/>
      <c r="L32" s="2"/>
      <c r="M32" s="2"/>
      <c r="N32" s="2"/>
      <c r="O32" s="2"/>
      <c r="P32" s="2"/>
      <c r="Q32" s="2"/>
      <c r="R32" s="2"/>
      <c r="S32" s="2"/>
      <c r="T32" s="2"/>
      <c r="U32" s="2"/>
      <c r="V32" s="2"/>
      <c r="W32" s="2"/>
      <c r="X32" s="2"/>
      <c r="Y32" s="2"/>
    </row>
    <row r="33" spans="1:25" ht="16.5" customHeight="1" thickBot="1" x14ac:dyDescent="0.35">
      <c r="A33" s="50" t="s">
        <v>357</v>
      </c>
      <c r="B33" s="2"/>
      <c r="C33" s="2"/>
      <c r="D33" s="2"/>
      <c r="E33" s="2"/>
      <c r="F33" s="2"/>
      <c r="G33" s="2"/>
      <c r="H33" s="2"/>
      <c r="I33" s="2"/>
      <c r="J33" s="2"/>
      <c r="K33" s="2"/>
      <c r="L33" s="2"/>
      <c r="M33" s="2"/>
      <c r="N33" s="2"/>
      <c r="O33" s="2"/>
      <c r="P33" s="2"/>
      <c r="Q33" s="2"/>
      <c r="R33" s="2"/>
      <c r="S33" s="2"/>
      <c r="T33" s="2"/>
      <c r="U33" s="2"/>
      <c r="V33" s="2"/>
      <c r="W33" s="2"/>
      <c r="X33" s="2"/>
      <c r="Y33" s="2"/>
    </row>
    <row r="34" spans="1:25" ht="24.75" customHeight="1" x14ac:dyDescent="0.2">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57"/>
      <c r="V34" s="446" t="s">
        <v>19</v>
      </c>
      <c r="W34" s="455"/>
      <c r="X34" s="446" t="s">
        <v>21</v>
      </c>
      <c r="Y34" s="447"/>
    </row>
    <row r="35" spans="1:25" ht="12" customHeight="1" thickBot="1" x14ac:dyDescent="0.25">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3" t="s">
        <v>10</v>
      </c>
      <c r="V35" s="4" t="s">
        <v>9</v>
      </c>
      <c r="W35" s="167" t="s">
        <v>10</v>
      </c>
      <c r="X35" s="4" t="s">
        <v>9</v>
      </c>
      <c r="Y35" s="3" t="s">
        <v>10</v>
      </c>
    </row>
    <row r="36" spans="1:25" ht="12" customHeight="1" x14ac:dyDescent="0.2">
      <c r="A36" s="214">
        <v>1</v>
      </c>
      <c r="B36" s="190">
        <v>20</v>
      </c>
      <c r="C36" s="190">
        <v>28</v>
      </c>
      <c r="D36" s="190">
        <v>1</v>
      </c>
      <c r="E36" s="190"/>
      <c r="F36" s="190">
        <v>28</v>
      </c>
      <c r="G36" s="190">
        <v>24</v>
      </c>
      <c r="H36" s="190">
        <v>2</v>
      </c>
      <c r="I36" s="190">
        <v>1</v>
      </c>
      <c r="J36" s="190">
        <v>5</v>
      </c>
      <c r="K36" s="190"/>
      <c r="L36" s="190">
        <v>14</v>
      </c>
      <c r="M36" s="190">
        <v>21</v>
      </c>
      <c r="N36" s="190"/>
      <c r="O36" s="190">
        <v>1</v>
      </c>
      <c r="P36" s="190">
        <v>24</v>
      </c>
      <c r="Q36" s="190">
        <v>2</v>
      </c>
      <c r="R36" s="204">
        <v>15</v>
      </c>
      <c r="S36" s="204">
        <v>39</v>
      </c>
      <c r="T36" s="204"/>
      <c r="U36" s="216"/>
      <c r="V36" s="217">
        <f t="shared" ref="V36:V50" si="13">+B36+D36+F36+H36+J36+L36+N36+P36+R36</f>
        <v>109</v>
      </c>
      <c r="W36" s="218">
        <f t="shared" ref="W36:W50" si="14">+C36+E36+G36+I36+K36+M36+O36+Q36+S36</f>
        <v>116</v>
      </c>
      <c r="X36" s="217">
        <f t="shared" ref="X36:X50" si="15">+B36+F36+L36+R36</f>
        <v>77</v>
      </c>
      <c r="Y36" s="238">
        <f t="shared" ref="Y36:Y50" si="16">+C36+G36+M36+S36</f>
        <v>112</v>
      </c>
    </row>
    <row r="37" spans="1:25" ht="12" customHeight="1" x14ac:dyDescent="0.2">
      <c r="A37" s="214">
        <v>2</v>
      </c>
      <c r="B37" s="190">
        <v>8</v>
      </c>
      <c r="C37" s="190">
        <v>34</v>
      </c>
      <c r="D37" s="190"/>
      <c r="E37" s="190"/>
      <c r="F37" s="190">
        <v>10</v>
      </c>
      <c r="G37" s="190">
        <v>25</v>
      </c>
      <c r="H37" s="190">
        <v>1</v>
      </c>
      <c r="I37" s="190">
        <v>1</v>
      </c>
      <c r="J37" s="190">
        <v>4</v>
      </c>
      <c r="K37" s="190"/>
      <c r="L37" s="190">
        <v>5</v>
      </c>
      <c r="M37" s="190">
        <v>19</v>
      </c>
      <c r="N37" s="190"/>
      <c r="O37" s="190"/>
      <c r="P37" s="190">
        <v>6</v>
      </c>
      <c r="Q37" s="190">
        <v>2</v>
      </c>
      <c r="R37" s="204">
        <v>3</v>
      </c>
      <c r="S37" s="204">
        <v>17</v>
      </c>
      <c r="T37" s="204"/>
      <c r="U37" s="216"/>
      <c r="V37" s="217">
        <f t="shared" si="13"/>
        <v>37</v>
      </c>
      <c r="W37" s="218">
        <f t="shared" si="14"/>
        <v>98</v>
      </c>
      <c r="X37" s="217">
        <f t="shared" si="15"/>
        <v>26</v>
      </c>
      <c r="Y37" s="238">
        <f t="shared" si="16"/>
        <v>95</v>
      </c>
    </row>
    <row r="38" spans="1:25" ht="12" customHeight="1" x14ac:dyDescent="0.2">
      <c r="A38" s="220">
        <v>3</v>
      </c>
      <c r="B38" s="205">
        <v>14</v>
      </c>
      <c r="C38" s="205">
        <v>25</v>
      </c>
      <c r="D38" s="205">
        <v>1</v>
      </c>
      <c r="E38" s="205">
        <v>1</v>
      </c>
      <c r="F38" s="205">
        <v>28</v>
      </c>
      <c r="G38" s="205">
        <v>23</v>
      </c>
      <c r="H38" s="205">
        <v>1</v>
      </c>
      <c r="I38" s="205">
        <v>3</v>
      </c>
      <c r="J38" s="205">
        <v>8</v>
      </c>
      <c r="K38" s="205"/>
      <c r="L38" s="205">
        <v>13</v>
      </c>
      <c r="M38" s="205">
        <v>23</v>
      </c>
      <c r="N38" s="205"/>
      <c r="O38" s="205">
        <v>1</v>
      </c>
      <c r="P38" s="205">
        <v>21</v>
      </c>
      <c r="Q38" s="205">
        <v>2</v>
      </c>
      <c r="R38" s="184">
        <v>11</v>
      </c>
      <c r="S38" s="184">
        <v>21</v>
      </c>
      <c r="T38" s="184"/>
      <c r="U38" s="196"/>
      <c r="V38" s="221">
        <f t="shared" si="13"/>
        <v>97</v>
      </c>
      <c r="W38" s="222">
        <f t="shared" si="14"/>
        <v>99</v>
      </c>
      <c r="X38" s="221">
        <f t="shared" si="15"/>
        <v>66</v>
      </c>
      <c r="Y38" s="239">
        <f t="shared" si="16"/>
        <v>92</v>
      </c>
    </row>
    <row r="39" spans="1:25" ht="12" customHeight="1" x14ac:dyDescent="0.2">
      <c r="A39" s="224">
        <v>4</v>
      </c>
      <c r="B39" s="215">
        <v>35</v>
      </c>
      <c r="C39" s="215">
        <v>29</v>
      </c>
      <c r="D39" s="215">
        <v>2</v>
      </c>
      <c r="E39" s="215">
        <v>1</v>
      </c>
      <c r="F39" s="215">
        <v>56</v>
      </c>
      <c r="G39" s="215">
        <v>28</v>
      </c>
      <c r="H39" s="215">
        <v>5</v>
      </c>
      <c r="I39" s="215">
        <v>1</v>
      </c>
      <c r="J39" s="215">
        <v>9</v>
      </c>
      <c r="K39" s="190">
        <v>1</v>
      </c>
      <c r="L39" s="215">
        <v>17</v>
      </c>
      <c r="M39" s="215">
        <v>21</v>
      </c>
      <c r="N39" s="190"/>
      <c r="O39" s="190"/>
      <c r="P39" s="215">
        <v>21</v>
      </c>
      <c r="Q39" s="215">
        <v>6</v>
      </c>
      <c r="R39" s="206">
        <v>4</v>
      </c>
      <c r="S39" s="206">
        <v>3</v>
      </c>
      <c r="T39" s="206"/>
      <c r="U39" s="225"/>
      <c r="V39" s="226">
        <f t="shared" si="13"/>
        <v>149</v>
      </c>
      <c r="W39" s="227">
        <f t="shared" si="14"/>
        <v>90</v>
      </c>
      <c r="X39" s="226">
        <f t="shared" si="15"/>
        <v>112</v>
      </c>
      <c r="Y39" s="236">
        <f t="shared" si="16"/>
        <v>81</v>
      </c>
    </row>
    <row r="40" spans="1:25" ht="12" customHeight="1" x14ac:dyDescent="0.2">
      <c r="A40" s="214">
        <v>5</v>
      </c>
      <c r="B40" s="190">
        <v>13</v>
      </c>
      <c r="C40" s="190">
        <v>25</v>
      </c>
      <c r="D40" s="190"/>
      <c r="E40" s="190"/>
      <c r="F40" s="190">
        <v>19</v>
      </c>
      <c r="G40" s="190">
        <v>22</v>
      </c>
      <c r="H40" s="190"/>
      <c r="I40" s="190">
        <v>5</v>
      </c>
      <c r="J40" s="190">
        <v>5</v>
      </c>
      <c r="K40" s="190"/>
      <c r="L40" s="190">
        <v>9</v>
      </c>
      <c r="M40" s="190">
        <v>17</v>
      </c>
      <c r="N40" s="190"/>
      <c r="O40" s="190">
        <v>1</v>
      </c>
      <c r="P40" s="190">
        <v>11</v>
      </c>
      <c r="Q40" s="190">
        <v>1</v>
      </c>
      <c r="R40" s="204">
        <v>3</v>
      </c>
      <c r="S40" s="204">
        <v>19</v>
      </c>
      <c r="T40" s="204"/>
      <c r="U40" s="216"/>
      <c r="V40" s="217">
        <f t="shared" si="13"/>
        <v>60</v>
      </c>
      <c r="W40" s="218">
        <f t="shared" si="14"/>
        <v>90</v>
      </c>
      <c r="X40" s="217">
        <f t="shared" si="15"/>
        <v>44</v>
      </c>
      <c r="Y40" s="238">
        <f t="shared" si="16"/>
        <v>83</v>
      </c>
    </row>
    <row r="41" spans="1:25" ht="12" customHeight="1" x14ac:dyDescent="0.2">
      <c r="A41" s="220">
        <v>6</v>
      </c>
      <c r="B41" s="205">
        <v>10</v>
      </c>
      <c r="C41" s="205">
        <v>29</v>
      </c>
      <c r="D41" s="205">
        <v>2</v>
      </c>
      <c r="E41" s="205">
        <v>1</v>
      </c>
      <c r="F41" s="205">
        <v>20</v>
      </c>
      <c r="G41" s="205">
        <v>25</v>
      </c>
      <c r="H41" s="205">
        <v>2</v>
      </c>
      <c r="I41" s="205">
        <v>3</v>
      </c>
      <c r="J41" s="205">
        <v>3</v>
      </c>
      <c r="K41" s="205"/>
      <c r="L41" s="205">
        <v>9</v>
      </c>
      <c r="M41" s="205">
        <v>21</v>
      </c>
      <c r="N41" s="205"/>
      <c r="O41" s="205"/>
      <c r="P41" s="205">
        <v>6</v>
      </c>
      <c r="Q41" s="205">
        <v>2</v>
      </c>
      <c r="R41" s="184">
        <v>5</v>
      </c>
      <c r="S41" s="184">
        <v>8</v>
      </c>
      <c r="T41" s="184"/>
      <c r="U41" s="196"/>
      <c r="V41" s="221">
        <f t="shared" si="13"/>
        <v>57</v>
      </c>
      <c r="W41" s="222">
        <f t="shared" si="14"/>
        <v>89</v>
      </c>
      <c r="X41" s="221">
        <f t="shared" si="15"/>
        <v>44</v>
      </c>
      <c r="Y41" s="239">
        <f t="shared" si="16"/>
        <v>83</v>
      </c>
    </row>
    <row r="42" spans="1:25" ht="12" customHeight="1" x14ac:dyDescent="0.2">
      <c r="A42" s="224">
        <v>7</v>
      </c>
      <c r="B42" s="215">
        <v>15</v>
      </c>
      <c r="C42" s="215">
        <v>36</v>
      </c>
      <c r="D42" s="190">
        <v>1</v>
      </c>
      <c r="E42" s="190"/>
      <c r="F42" s="215">
        <v>34</v>
      </c>
      <c r="G42" s="215">
        <v>33</v>
      </c>
      <c r="H42" s="215">
        <v>2</v>
      </c>
      <c r="I42" s="215">
        <v>1</v>
      </c>
      <c r="J42" s="215">
        <v>6</v>
      </c>
      <c r="K42" s="215">
        <v>2</v>
      </c>
      <c r="L42" s="215">
        <v>9</v>
      </c>
      <c r="M42" s="215">
        <v>22</v>
      </c>
      <c r="N42" s="190"/>
      <c r="O42" s="190">
        <v>1</v>
      </c>
      <c r="P42" s="215">
        <v>9</v>
      </c>
      <c r="Q42" s="215">
        <v>3</v>
      </c>
      <c r="R42" s="206">
        <v>2</v>
      </c>
      <c r="S42" s="206">
        <v>7</v>
      </c>
      <c r="T42" s="206"/>
      <c r="U42" s="225"/>
      <c r="V42" s="226">
        <f t="shared" si="13"/>
        <v>78</v>
      </c>
      <c r="W42" s="227">
        <f t="shared" si="14"/>
        <v>105</v>
      </c>
      <c r="X42" s="226">
        <f t="shared" si="15"/>
        <v>60</v>
      </c>
      <c r="Y42" s="236">
        <f t="shared" si="16"/>
        <v>98</v>
      </c>
    </row>
    <row r="43" spans="1:25" ht="12" customHeight="1" x14ac:dyDescent="0.2">
      <c r="A43" s="214">
        <v>8</v>
      </c>
      <c r="B43" s="190">
        <v>43</v>
      </c>
      <c r="C43" s="190">
        <v>20</v>
      </c>
      <c r="D43" s="190">
        <v>1</v>
      </c>
      <c r="E43" s="190"/>
      <c r="F43" s="190">
        <v>37</v>
      </c>
      <c r="G43" s="190">
        <v>19</v>
      </c>
      <c r="H43" s="190">
        <v>3</v>
      </c>
      <c r="I43" s="190"/>
      <c r="J43" s="190">
        <v>8</v>
      </c>
      <c r="K43" s="190">
        <v>1</v>
      </c>
      <c r="L43" s="190">
        <v>14</v>
      </c>
      <c r="M43" s="190">
        <v>16</v>
      </c>
      <c r="N43" s="190"/>
      <c r="O43" s="190"/>
      <c r="P43" s="190">
        <v>12</v>
      </c>
      <c r="Q43" s="190">
        <v>2</v>
      </c>
      <c r="R43" s="204">
        <v>2</v>
      </c>
      <c r="S43" s="204">
        <v>4</v>
      </c>
      <c r="T43" s="204"/>
      <c r="U43" s="216"/>
      <c r="V43" s="217">
        <f t="shared" si="13"/>
        <v>120</v>
      </c>
      <c r="W43" s="218">
        <f t="shared" si="14"/>
        <v>62</v>
      </c>
      <c r="X43" s="217">
        <f t="shared" si="15"/>
        <v>96</v>
      </c>
      <c r="Y43" s="238">
        <f t="shared" si="16"/>
        <v>59</v>
      </c>
    </row>
    <row r="44" spans="1:25" ht="12" customHeight="1" x14ac:dyDescent="0.2">
      <c r="A44" s="220">
        <v>9</v>
      </c>
      <c r="B44" s="205">
        <v>14</v>
      </c>
      <c r="C44" s="205">
        <v>22</v>
      </c>
      <c r="D44" s="205"/>
      <c r="E44" s="205"/>
      <c r="F44" s="205">
        <v>41</v>
      </c>
      <c r="G44" s="205">
        <v>22</v>
      </c>
      <c r="H44" s="205"/>
      <c r="I44" s="205"/>
      <c r="J44" s="205">
        <v>6</v>
      </c>
      <c r="K44" s="205"/>
      <c r="L44" s="205">
        <v>10</v>
      </c>
      <c r="M44" s="205">
        <v>16</v>
      </c>
      <c r="N44" s="205"/>
      <c r="O44" s="205"/>
      <c r="P44" s="205">
        <v>6</v>
      </c>
      <c r="Q44" s="205">
        <v>2</v>
      </c>
      <c r="R44" s="184">
        <v>2</v>
      </c>
      <c r="S44" s="184">
        <v>5</v>
      </c>
      <c r="T44" s="184"/>
      <c r="U44" s="196"/>
      <c r="V44" s="221">
        <f t="shared" si="13"/>
        <v>79</v>
      </c>
      <c r="W44" s="222">
        <f t="shared" si="14"/>
        <v>67</v>
      </c>
      <c r="X44" s="221">
        <f t="shared" si="15"/>
        <v>67</v>
      </c>
      <c r="Y44" s="239">
        <f t="shared" si="16"/>
        <v>65</v>
      </c>
    </row>
    <row r="45" spans="1:25" ht="12" customHeight="1" x14ac:dyDescent="0.2">
      <c r="A45" s="224">
        <v>10</v>
      </c>
      <c r="B45" s="215">
        <v>20</v>
      </c>
      <c r="C45" s="215">
        <v>26</v>
      </c>
      <c r="D45" s="215">
        <v>3</v>
      </c>
      <c r="E45" s="190"/>
      <c r="F45" s="215">
        <v>38</v>
      </c>
      <c r="G45" s="215">
        <v>23</v>
      </c>
      <c r="H45" s="215">
        <v>5</v>
      </c>
      <c r="I45" s="190"/>
      <c r="J45" s="215">
        <v>5</v>
      </c>
      <c r="K45" s="190"/>
      <c r="L45" s="215">
        <v>10</v>
      </c>
      <c r="M45" s="215">
        <v>19</v>
      </c>
      <c r="N45" s="190"/>
      <c r="O45" s="190"/>
      <c r="P45" s="215">
        <v>9</v>
      </c>
      <c r="Q45" s="215">
        <v>3</v>
      </c>
      <c r="R45" s="206">
        <v>4</v>
      </c>
      <c r="S45" s="206">
        <v>5</v>
      </c>
      <c r="T45" s="206"/>
      <c r="U45" s="225"/>
      <c r="V45" s="226">
        <f t="shared" si="13"/>
        <v>94</v>
      </c>
      <c r="W45" s="227">
        <f t="shared" si="14"/>
        <v>76</v>
      </c>
      <c r="X45" s="226">
        <f t="shared" si="15"/>
        <v>72</v>
      </c>
      <c r="Y45" s="236">
        <f t="shared" si="16"/>
        <v>73</v>
      </c>
    </row>
    <row r="46" spans="1:25" ht="12" customHeight="1" x14ac:dyDescent="0.2">
      <c r="A46" s="214">
        <v>11</v>
      </c>
      <c r="B46" s="190">
        <v>14</v>
      </c>
      <c r="C46" s="190">
        <v>33</v>
      </c>
      <c r="D46" s="190">
        <v>2</v>
      </c>
      <c r="E46" s="190"/>
      <c r="F46" s="190">
        <v>40</v>
      </c>
      <c r="G46" s="190">
        <v>32</v>
      </c>
      <c r="H46" s="190">
        <v>4</v>
      </c>
      <c r="I46" s="190">
        <v>1</v>
      </c>
      <c r="J46" s="190">
        <v>7</v>
      </c>
      <c r="K46" s="190">
        <v>1</v>
      </c>
      <c r="L46" s="190">
        <v>8</v>
      </c>
      <c r="M46" s="190">
        <v>24</v>
      </c>
      <c r="N46" s="190"/>
      <c r="O46" s="190"/>
      <c r="P46" s="190">
        <v>5</v>
      </c>
      <c r="Q46" s="190">
        <v>1</v>
      </c>
      <c r="R46" s="204">
        <v>1</v>
      </c>
      <c r="S46" s="204">
        <v>3</v>
      </c>
      <c r="T46" s="204"/>
      <c r="U46" s="216"/>
      <c r="V46" s="217">
        <f t="shared" si="13"/>
        <v>81</v>
      </c>
      <c r="W46" s="218">
        <f t="shared" si="14"/>
        <v>95</v>
      </c>
      <c r="X46" s="217">
        <f t="shared" si="15"/>
        <v>63</v>
      </c>
      <c r="Y46" s="238">
        <f t="shared" si="16"/>
        <v>92</v>
      </c>
    </row>
    <row r="47" spans="1:25" ht="12" customHeight="1" x14ac:dyDescent="0.2">
      <c r="A47" s="220">
        <v>12</v>
      </c>
      <c r="B47" s="205">
        <v>18</v>
      </c>
      <c r="C47" s="205">
        <v>39</v>
      </c>
      <c r="D47" s="205">
        <v>2</v>
      </c>
      <c r="E47" s="205"/>
      <c r="F47" s="205">
        <v>37</v>
      </c>
      <c r="G47" s="205">
        <v>34</v>
      </c>
      <c r="H47" s="205">
        <v>4</v>
      </c>
      <c r="I47" s="205">
        <v>5</v>
      </c>
      <c r="J47" s="205">
        <v>4</v>
      </c>
      <c r="K47" s="205"/>
      <c r="L47" s="205">
        <v>11</v>
      </c>
      <c r="M47" s="205">
        <v>28</v>
      </c>
      <c r="N47" s="205"/>
      <c r="O47" s="205">
        <v>1</v>
      </c>
      <c r="P47" s="205">
        <v>4</v>
      </c>
      <c r="Q47" s="205">
        <v>1</v>
      </c>
      <c r="R47" s="205">
        <v>2</v>
      </c>
      <c r="S47" s="184">
        <v>6</v>
      </c>
      <c r="T47" s="184"/>
      <c r="U47" s="196"/>
      <c r="V47" s="221">
        <f t="shared" si="13"/>
        <v>82</v>
      </c>
      <c r="W47" s="222">
        <f t="shared" si="14"/>
        <v>114</v>
      </c>
      <c r="X47" s="221">
        <f t="shared" si="15"/>
        <v>68</v>
      </c>
      <c r="Y47" s="239">
        <f t="shared" si="16"/>
        <v>107</v>
      </c>
    </row>
    <row r="48" spans="1:25" ht="12" customHeight="1" x14ac:dyDescent="0.2">
      <c r="A48" s="224">
        <v>13</v>
      </c>
      <c r="B48" s="215">
        <v>14</v>
      </c>
      <c r="C48" s="215">
        <v>56</v>
      </c>
      <c r="D48" s="190"/>
      <c r="E48" s="190"/>
      <c r="F48" s="215">
        <v>24</v>
      </c>
      <c r="G48" s="215">
        <v>52</v>
      </c>
      <c r="H48" s="215">
        <v>2</v>
      </c>
      <c r="I48" s="215">
        <v>3</v>
      </c>
      <c r="J48" s="215">
        <v>5</v>
      </c>
      <c r="K48" s="215">
        <v>1</v>
      </c>
      <c r="L48" s="215">
        <v>8</v>
      </c>
      <c r="M48" s="215">
        <v>44</v>
      </c>
      <c r="N48" s="190"/>
      <c r="O48" s="190"/>
      <c r="P48" s="215">
        <v>6</v>
      </c>
      <c r="Q48" s="215">
        <v>1</v>
      </c>
      <c r="R48" s="206">
        <v>3</v>
      </c>
      <c r="S48" s="206">
        <v>17</v>
      </c>
      <c r="T48" s="206"/>
      <c r="U48" s="225"/>
      <c r="V48" s="226">
        <f t="shared" si="13"/>
        <v>62</v>
      </c>
      <c r="W48" s="227">
        <f t="shared" si="14"/>
        <v>174</v>
      </c>
      <c r="X48" s="226">
        <f t="shared" si="15"/>
        <v>49</v>
      </c>
      <c r="Y48" s="236">
        <f t="shared" si="16"/>
        <v>169</v>
      </c>
    </row>
    <row r="49" spans="1:25" ht="12" customHeight="1" x14ac:dyDescent="0.2">
      <c r="A49" s="214">
        <v>14</v>
      </c>
      <c r="B49" s="190">
        <v>18</v>
      </c>
      <c r="C49" s="190">
        <v>44</v>
      </c>
      <c r="D49" s="190">
        <v>3</v>
      </c>
      <c r="E49" s="190">
        <v>2</v>
      </c>
      <c r="F49" s="190">
        <v>21</v>
      </c>
      <c r="G49" s="190">
        <v>38</v>
      </c>
      <c r="H49" s="190">
        <v>6</v>
      </c>
      <c r="I49" s="190">
        <v>2</v>
      </c>
      <c r="J49" s="190">
        <v>3</v>
      </c>
      <c r="K49" s="190">
        <v>1</v>
      </c>
      <c r="L49" s="190">
        <v>8</v>
      </c>
      <c r="M49" s="190">
        <v>31</v>
      </c>
      <c r="N49" s="190"/>
      <c r="O49" s="190"/>
      <c r="P49" s="190">
        <v>3</v>
      </c>
      <c r="Q49" s="190">
        <v>1</v>
      </c>
      <c r="R49" s="204">
        <v>7</v>
      </c>
      <c r="S49" s="204">
        <v>12</v>
      </c>
      <c r="T49" s="204"/>
      <c r="U49" s="216"/>
      <c r="V49" s="217">
        <f t="shared" si="13"/>
        <v>69</v>
      </c>
      <c r="W49" s="218">
        <f t="shared" si="14"/>
        <v>131</v>
      </c>
      <c r="X49" s="217">
        <f t="shared" si="15"/>
        <v>54</v>
      </c>
      <c r="Y49" s="238">
        <f t="shared" si="16"/>
        <v>125</v>
      </c>
    </row>
    <row r="50" spans="1:25" ht="12" customHeight="1" x14ac:dyDescent="0.2">
      <c r="A50" s="220">
        <v>15</v>
      </c>
      <c r="B50" s="205">
        <v>13</v>
      </c>
      <c r="C50" s="205">
        <v>27</v>
      </c>
      <c r="D50" s="205"/>
      <c r="E50" s="205"/>
      <c r="F50" s="205">
        <v>33</v>
      </c>
      <c r="G50" s="205">
        <v>24</v>
      </c>
      <c r="H50" s="205">
        <v>1</v>
      </c>
      <c r="I50" s="205">
        <v>7</v>
      </c>
      <c r="J50" s="205">
        <v>5</v>
      </c>
      <c r="K50" s="205"/>
      <c r="L50" s="205">
        <v>7</v>
      </c>
      <c r="M50" s="205">
        <v>16</v>
      </c>
      <c r="N50" s="205"/>
      <c r="O50" s="205">
        <v>1</v>
      </c>
      <c r="P50" s="205">
        <v>8</v>
      </c>
      <c r="Q50" s="205">
        <v>2</v>
      </c>
      <c r="R50" s="184">
        <v>2</v>
      </c>
      <c r="S50" s="184">
        <v>6</v>
      </c>
      <c r="T50" s="184"/>
      <c r="U50" s="196"/>
      <c r="V50" s="221">
        <f t="shared" si="13"/>
        <v>69</v>
      </c>
      <c r="W50" s="222">
        <f t="shared" si="14"/>
        <v>83</v>
      </c>
      <c r="X50" s="221">
        <f t="shared" si="15"/>
        <v>55</v>
      </c>
      <c r="Y50" s="239">
        <f t="shared" si="16"/>
        <v>73</v>
      </c>
    </row>
    <row r="51" spans="1:25" ht="12" customHeight="1" thickBot="1" x14ac:dyDescent="0.25">
      <c r="A51" s="229" t="s">
        <v>17</v>
      </c>
      <c r="B51" s="191">
        <f t="shared" ref="B51:U51" si="17">SUM(B36:B50)</f>
        <v>269</v>
      </c>
      <c r="C51" s="191">
        <f t="shared" si="17"/>
        <v>473</v>
      </c>
      <c r="D51" s="191">
        <f t="shared" si="17"/>
        <v>18</v>
      </c>
      <c r="E51" s="191">
        <f t="shared" si="17"/>
        <v>5</v>
      </c>
      <c r="F51" s="191">
        <f t="shared" si="17"/>
        <v>466</v>
      </c>
      <c r="G51" s="191">
        <f t="shared" si="17"/>
        <v>424</v>
      </c>
      <c r="H51" s="191">
        <f t="shared" si="17"/>
        <v>38</v>
      </c>
      <c r="I51" s="191">
        <f t="shared" si="17"/>
        <v>33</v>
      </c>
      <c r="J51" s="191">
        <f t="shared" si="17"/>
        <v>83</v>
      </c>
      <c r="K51" s="191">
        <f t="shared" si="17"/>
        <v>7</v>
      </c>
      <c r="L51" s="191">
        <f t="shared" si="17"/>
        <v>152</v>
      </c>
      <c r="M51" s="191">
        <f t="shared" si="17"/>
        <v>338</v>
      </c>
      <c r="N51" s="191">
        <f t="shared" si="17"/>
        <v>0</v>
      </c>
      <c r="O51" s="191">
        <f t="shared" si="17"/>
        <v>6</v>
      </c>
      <c r="P51" s="191">
        <f t="shared" si="17"/>
        <v>151</v>
      </c>
      <c r="Q51" s="191">
        <f t="shared" si="17"/>
        <v>31</v>
      </c>
      <c r="R51" s="191">
        <f t="shared" si="17"/>
        <v>66</v>
      </c>
      <c r="S51" s="191">
        <f t="shared" si="17"/>
        <v>172</v>
      </c>
      <c r="T51" s="191">
        <f t="shared" si="17"/>
        <v>0</v>
      </c>
      <c r="U51" s="193">
        <f t="shared" si="17"/>
        <v>0</v>
      </c>
      <c r="V51" s="195">
        <f t="shared" ref="V51:W53" si="18">SUM(B51,D51,F51,H51,J51,L51,N51,P51,R51)</f>
        <v>1243</v>
      </c>
      <c r="W51" s="192">
        <f t="shared" si="18"/>
        <v>1489</v>
      </c>
      <c r="X51" s="195">
        <f t="shared" ref="X51:Y53" si="19">SUM(B51,F51,L51,R51)</f>
        <v>953</v>
      </c>
      <c r="Y51" s="193">
        <f t="shared" si="19"/>
        <v>1407</v>
      </c>
    </row>
    <row r="52" spans="1:25" ht="12" customHeight="1" x14ac:dyDescent="0.2">
      <c r="A52" s="231" t="s">
        <v>18</v>
      </c>
      <c r="B52" s="194">
        <f>B53-B51</f>
        <v>3</v>
      </c>
      <c r="C52" s="194">
        <f t="shared" ref="C52:S52" si="20">C53-C51</f>
        <v>0</v>
      </c>
      <c r="D52" s="194">
        <f t="shared" si="20"/>
        <v>1</v>
      </c>
      <c r="E52" s="194">
        <f t="shared" si="20"/>
        <v>0</v>
      </c>
      <c r="F52" s="194">
        <f t="shared" si="20"/>
        <v>3</v>
      </c>
      <c r="G52" s="194">
        <f t="shared" si="20"/>
        <v>0</v>
      </c>
      <c r="H52" s="194">
        <f t="shared" si="20"/>
        <v>1</v>
      </c>
      <c r="I52" s="194">
        <f t="shared" si="20"/>
        <v>0</v>
      </c>
      <c r="J52" s="194">
        <f t="shared" si="20"/>
        <v>0</v>
      </c>
      <c r="K52" s="194">
        <f t="shared" si="20"/>
        <v>0</v>
      </c>
      <c r="L52" s="194">
        <f t="shared" si="20"/>
        <v>7</v>
      </c>
      <c r="M52" s="194">
        <f t="shared" si="20"/>
        <v>0</v>
      </c>
      <c r="N52" s="194">
        <f t="shared" si="20"/>
        <v>0</v>
      </c>
      <c r="O52" s="194">
        <f t="shared" si="20"/>
        <v>0</v>
      </c>
      <c r="P52" s="194">
        <f t="shared" si="20"/>
        <v>2</v>
      </c>
      <c r="Q52" s="194">
        <f t="shared" si="20"/>
        <v>0</v>
      </c>
      <c r="R52" s="194">
        <f t="shared" si="20"/>
        <v>12</v>
      </c>
      <c r="S52" s="194">
        <f t="shared" si="20"/>
        <v>0</v>
      </c>
      <c r="T52" s="184"/>
      <c r="U52" s="196"/>
      <c r="V52" s="189">
        <f>+B52+D52+F52+H52+J52+L52+N52+P52+R52</f>
        <v>29</v>
      </c>
      <c r="W52" s="187">
        <f t="shared" ref="W52" si="21">+C52+E52+G52+I52+K52+M52+O52+Q52+S52</f>
        <v>0</v>
      </c>
      <c r="X52" s="189">
        <f t="shared" ref="X52" si="22">+B52+F52+L52+R52</f>
        <v>25</v>
      </c>
      <c r="Y52" s="188">
        <f t="shared" ref="Y52" si="23">+C52+G52+M52+S52</f>
        <v>0</v>
      </c>
    </row>
    <row r="53" spans="1:25" ht="12" customHeight="1" thickBot="1" x14ac:dyDescent="0.25">
      <c r="A53" s="229" t="s">
        <v>19</v>
      </c>
      <c r="B53" s="191">
        <v>272</v>
      </c>
      <c r="C53" s="191">
        <v>473</v>
      </c>
      <c r="D53" s="191">
        <v>19</v>
      </c>
      <c r="E53" s="191">
        <v>5</v>
      </c>
      <c r="F53" s="191">
        <v>469</v>
      </c>
      <c r="G53" s="191">
        <v>424</v>
      </c>
      <c r="H53" s="191">
        <v>39</v>
      </c>
      <c r="I53" s="191">
        <v>33</v>
      </c>
      <c r="J53" s="191">
        <v>83</v>
      </c>
      <c r="K53" s="191">
        <v>7</v>
      </c>
      <c r="L53" s="191">
        <v>159</v>
      </c>
      <c r="M53" s="191">
        <v>338</v>
      </c>
      <c r="N53" s="191"/>
      <c r="O53" s="191">
        <v>6</v>
      </c>
      <c r="P53" s="191">
        <v>153</v>
      </c>
      <c r="Q53" s="191">
        <v>31</v>
      </c>
      <c r="R53" s="191">
        <v>78</v>
      </c>
      <c r="S53" s="191">
        <v>172</v>
      </c>
      <c r="T53" s="191">
        <v>0</v>
      </c>
      <c r="U53" s="193">
        <f>SUM(U51:U52)</f>
        <v>0</v>
      </c>
      <c r="V53" s="195">
        <f t="shared" si="18"/>
        <v>1272</v>
      </c>
      <c r="W53" s="192">
        <f t="shared" si="18"/>
        <v>1489</v>
      </c>
      <c r="X53" s="195">
        <f t="shared" si="19"/>
        <v>978</v>
      </c>
      <c r="Y53" s="193">
        <f t="shared" si="19"/>
        <v>1407</v>
      </c>
    </row>
    <row r="54" spans="1:25" ht="12" customHeight="1" x14ac:dyDescent="0.2">
      <c r="A54" s="2" t="s">
        <v>249</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233" t="s">
        <v>353</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row>
    <row r="57" spans="1:25" ht="17.25" customHeight="1" thickBot="1" x14ac:dyDescent="0.35">
      <c r="A57" s="50" t="s">
        <v>358</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24"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47"/>
      <c r="X58" s="446" t="s">
        <v>21</v>
      </c>
      <c r="Y58" s="447"/>
    </row>
    <row r="59" spans="1:25"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3" t="s">
        <v>10</v>
      </c>
      <c r="X59" s="4" t="s">
        <v>9</v>
      </c>
      <c r="Y59" s="3" t="s">
        <v>10</v>
      </c>
    </row>
    <row r="60" spans="1:25" ht="12" customHeight="1" x14ac:dyDescent="0.2">
      <c r="A60" s="214" t="s">
        <v>25</v>
      </c>
      <c r="B60" s="190">
        <f t="shared" ref="B60:Y60" si="24">+B14+B15+B19+B20+B21+B22</f>
        <v>68</v>
      </c>
      <c r="C60" s="190">
        <f t="shared" si="24"/>
        <v>173</v>
      </c>
      <c r="D60" s="190">
        <f t="shared" si="24"/>
        <v>7</v>
      </c>
      <c r="E60" s="190">
        <f t="shared" si="24"/>
        <v>1</v>
      </c>
      <c r="F60" s="190">
        <f t="shared" si="24"/>
        <v>133</v>
      </c>
      <c r="G60" s="190">
        <f t="shared" si="24"/>
        <v>159</v>
      </c>
      <c r="H60" s="190">
        <f t="shared" si="24"/>
        <v>16</v>
      </c>
      <c r="I60" s="190">
        <f t="shared" si="24"/>
        <v>16</v>
      </c>
      <c r="J60" s="190">
        <f t="shared" si="24"/>
        <v>21</v>
      </c>
      <c r="K60" s="190">
        <f t="shared" si="24"/>
        <v>3</v>
      </c>
      <c r="L60" s="190">
        <f t="shared" si="24"/>
        <v>38</v>
      </c>
      <c r="M60" s="190">
        <f t="shared" si="24"/>
        <v>127</v>
      </c>
      <c r="N60" s="190">
        <f>+N14+N15+N19+N20+N21+N22</f>
        <v>0</v>
      </c>
      <c r="O60" s="190">
        <f t="shared" si="24"/>
        <v>2</v>
      </c>
      <c r="P60" s="190">
        <f t="shared" si="24"/>
        <v>25</v>
      </c>
      <c r="Q60" s="190">
        <f t="shared" si="24"/>
        <v>6</v>
      </c>
      <c r="R60" s="190">
        <f t="shared" si="24"/>
        <v>11</v>
      </c>
      <c r="S60" s="190">
        <f t="shared" si="24"/>
        <v>39</v>
      </c>
      <c r="T60" s="190">
        <f t="shared" si="24"/>
        <v>0</v>
      </c>
      <c r="U60" s="218">
        <f t="shared" si="24"/>
        <v>0</v>
      </c>
      <c r="V60" s="217">
        <f t="shared" si="24"/>
        <v>319</v>
      </c>
      <c r="W60" s="238">
        <f t="shared" si="24"/>
        <v>526</v>
      </c>
      <c r="X60" s="217">
        <f t="shared" si="24"/>
        <v>250</v>
      </c>
      <c r="Y60" s="238">
        <f t="shared" si="24"/>
        <v>498</v>
      </c>
    </row>
    <row r="61" spans="1:25" ht="12" customHeight="1" x14ac:dyDescent="0.2">
      <c r="A61" s="214" t="s">
        <v>26</v>
      </c>
      <c r="B61" s="190">
        <f t="shared" ref="B61:Y61" si="25">+B6+B7+B8+B11+B12+B13+B16+B17+B23</f>
        <v>103</v>
      </c>
      <c r="C61" s="190">
        <f t="shared" si="25"/>
        <v>228</v>
      </c>
      <c r="D61" s="190">
        <f t="shared" si="25"/>
        <v>8</v>
      </c>
      <c r="E61" s="190">
        <f t="shared" si="25"/>
        <v>3</v>
      </c>
      <c r="F61" s="190">
        <f t="shared" si="25"/>
        <v>197</v>
      </c>
      <c r="G61" s="190">
        <f t="shared" si="25"/>
        <v>196</v>
      </c>
      <c r="H61" s="190">
        <f t="shared" si="25"/>
        <v>15</v>
      </c>
      <c r="I61" s="190">
        <f t="shared" si="25"/>
        <v>15</v>
      </c>
      <c r="J61" s="190">
        <f t="shared" si="25"/>
        <v>40</v>
      </c>
      <c r="K61" s="190">
        <f t="shared" si="25"/>
        <v>2</v>
      </c>
      <c r="L61" s="190">
        <f t="shared" si="25"/>
        <v>69</v>
      </c>
      <c r="M61" s="190">
        <f t="shared" si="25"/>
        <v>159</v>
      </c>
      <c r="N61" s="190">
        <f t="shared" si="25"/>
        <v>0</v>
      </c>
      <c r="O61" s="190">
        <f t="shared" si="25"/>
        <v>3</v>
      </c>
      <c r="P61" s="190">
        <f t="shared" si="25"/>
        <v>86</v>
      </c>
      <c r="Q61" s="190">
        <f t="shared" si="25"/>
        <v>13</v>
      </c>
      <c r="R61" s="190">
        <f t="shared" si="25"/>
        <v>44</v>
      </c>
      <c r="S61" s="190">
        <f t="shared" si="25"/>
        <v>118</v>
      </c>
      <c r="T61" s="190">
        <f t="shared" si="25"/>
        <v>0</v>
      </c>
      <c r="U61" s="218">
        <f t="shared" si="25"/>
        <v>0</v>
      </c>
      <c r="V61" s="217">
        <f t="shared" si="25"/>
        <v>562</v>
      </c>
      <c r="W61" s="238">
        <f t="shared" si="25"/>
        <v>737</v>
      </c>
      <c r="X61" s="217">
        <f t="shared" si="25"/>
        <v>413</v>
      </c>
      <c r="Y61" s="238">
        <f t="shared" si="25"/>
        <v>701</v>
      </c>
    </row>
    <row r="62" spans="1:25" ht="12" customHeight="1" x14ac:dyDescent="0.2">
      <c r="A62" s="220" t="s">
        <v>27</v>
      </c>
      <c r="B62" s="205">
        <f t="shared" ref="B62:Y62" si="26">+B9+B10+B18+B24+B25+B26</f>
        <v>98</v>
      </c>
      <c r="C62" s="205">
        <f t="shared" si="26"/>
        <v>72</v>
      </c>
      <c r="D62" s="205">
        <f t="shared" si="26"/>
        <v>3</v>
      </c>
      <c r="E62" s="205">
        <f t="shared" si="26"/>
        <v>1</v>
      </c>
      <c r="F62" s="205">
        <f t="shared" si="26"/>
        <v>136</v>
      </c>
      <c r="G62" s="205">
        <f t="shared" si="26"/>
        <v>69</v>
      </c>
      <c r="H62" s="205">
        <f t="shared" si="26"/>
        <v>7</v>
      </c>
      <c r="I62" s="205">
        <f t="shared" si="26"/>
        <v>2</v>
      </c>
      <c r="J62" s="205">
        <f t="shared" si="26"/>
        <v>22</v>
      </c>
      <c r="K62" s="205">
        <f t="shared" si="26"/>
        <v>2</v>
      </c>
      <c r="L62" s="205">
        <f t="shared" si="26"/>
        <v>45</v>
      </c>
      <c r="M62" s="205">
        <f t="shared" si="26"/>
        <v>52</v>
      </c>
      <c r="N62" s="205">
        <f t="shared" si="26"/>
        <v>0</v>
      </c>
      <c r="O62" s="205">
        <f t="shared" si="26"/>
        <v>1</v>
      </c>
      <c r="P62" s="205">
        <f t="shared" si="26"/>
        <v>40</v>
      </c>
      <c r="Q62" s="205">
        <f t="shared" si="26"/>
        <v>12</v>
      </c>
      <c r="R62" s="205">
        <f t="shared" si="26"/>
        <v>11</v>
      </c>
      <c r="S62" s="205">
        <f t="shared" si="26"/>
        <v>15</v>
      </c>
      <c r="T62" s="205">
        <f t="shared" si="26"/>
        <v>0</v>
      </c>
      <c r="U62" s="222">
        <f t="shared" si="26"/>
        <v>0</v>
      </c>
      <c r="V62" s="221">
        <f t="shared" si="26"/>
        <v>362</v>
      </c>
      <c r="W62" s="239">
        <f t="shared" si="26"/>
        <v>226</v>
      </c>
      <c r="X62" s="221">
        <f t="shared" si="26"/>
        <v>290</v>
      </c>
      <c r="Y62" s="239">
        <f t="shared" si="26"/>
        <v>208</v>
      </c>
    </row>
    <row r="63" spans="1:25" ht="12" customHeight="1" thickBot="1" x14ac:dyDescent="0.25">
      <c r="A63" s="229" t="s">
        <v>17</v>
      </c>
      <c r="B63" s="191">
        <f t="shared" ref="B63:Y63" si="27">SUM(B60:B62)</f>
        <v>269</v>
      </c>
      <c r="C63" s="191">
        <f t="shared" si="27"/>
        <v>473</v>
      </c>
      <c r="D63" s="191">
        <f t="shared" si="27"/>
        <v>18</v>
      </c>
      <c r="E63" s="191">
        <f t="shared" si="27"/>
        <v>5</v>
      </c>
      <c r="F63" s="191">
        <f t="shared" si="27"/>
        <v>466</v>
      </c>
      <c r="G63" s="191">
        <f t="shared" si="27"/>
        <v>424</v>
      </c>
      <c r="H63" s="191">
        <f t="shared" si="27"/>
        <v>38</v>
      </c>
      <c r="I63" s="191">
        <f t="shared" si="27"/>
        <v>33</v>
      </c>
      <c r="J63" s="191">
        <f t="shared" si="27"/>
        <v>83</v>
      </c>
      <c r="K63" s="191">
        <f t="shared" si="27"/>
        <v>7</v>
      </c>
      <c r="L63" s="191">
        <f t="shared" si="27"/>
        <v>152</v>
      </c>
      <c r="M63" s="191">
        <f t="shared" si="27"/>
        <v>338</v>
      </c>
      <c r="N63" s="191">
        <f t="shared" si="27"/>
        <v>0</v>
      </c>
      <c r="O63" s="191">
        <f t="shared" si="27"/>
        <v>6</v>
      </c>
      <c r="P63" s="191">
        <f t="shared" si="27"/>
        <v>151</v>
      </c>
      <c r="Q63" s="191">
        <f t="shared" si="27"/>
        <v>31</v>
      </c>
      <c r="R63" s="191">
        <f t="shared" si="27"/>
        <v>66</v>
      </c>
      <c r="S63" s="191">
        <f t="shared" si="27"/>
        <v>172</v>
      </c>
      <c r="T63" s="191">
        <f t="shared" si="27"/>
        <v>0</v>
      </c>
      <c r="U63" s="192">
        <f t="shared" si="27"/>
        <v>0</v>
      </c>
      <c r="V63" s="195">
        <f t="shared" si="27"/>
        <v>1243</v>
      </c>
      <c r="W63" s="193">
        <f t="shared" si="27"/>
        <v>1489</v>
      </c>
      <c r="X63" s="195">
        <f t="shared" si="27"/>
        <v>953</v>
      </c>
      <c r="Y63" s="193">
        <f t="shared" si="27"/>
        <v>1407</v>
      </c>
    </row>
    <row r="64" spans="1:25" ht="12" customHeight="1" x14ac:dyDescent="0.2">
      <c r="A64" s="231" t="s">
        <v>18</v>
      </c>
      <c r="B64" s="194">
        <f>+B52</f>
        <v>3</v>
      </c>
      <c r="C64" s="194">
        <f t="shared" ref="C64:S64" si="28">+C52</f>
        <v>0</v>
      </c>
      <c r="D64" s="194">
        <f t="shared" si="28"/>
        <v>1</v>
      </c>
      <c r="E64" s="194">
        <f t="shared" si="28"/>
        <v>0</v>
      </c>
      <c r="F64" s="194">
        <f t="shared" si="28"/>
        <v>3</v>
      </c>
      <c r="G64" s="194">
        <f t="shared" si="28"/>
        <v>0</v>
      </c>
      <c r="H64" s="194">
        <f t="shared" si="28"/>
        <v>1</v>
      </c>
      <c r="I64" s="194">
        <f t="shared" si="28"/>
        <v>0</v>
      </c>
      <c r="J64" s="194">
        <f t="shared" si="28"/>
        <v>0</v>
      </c>
      <c r="K64" s="194">
        <f t="shared" si="28"/>
        <v>0</v>
      </c>
      <c r="L64" s="194">
        <f t="shared" si="28"/>
        <v>7</v>
      </c>
      <c r="M64" s="194">
        <f t="shared" si="28"/>
        <v>0</v>
      </c>
      <c r="N64" s="194">
        <f t="shared" si="28"/>
        <v>0</v>
      </c>
      <c r="O64" s="194">
        <f t="shared" si="28"/>
        <v>0</v>
      </c>
      <c r="P64" s="194">
        <f t="shared" si="28"/>
        <v>2</v>
      </c>
      <c r="Q64" s="194">
        <f t="shared" si="28"/>
        <v>0</v>
      </c>
      <c r="R64" s="194">
        <f t="shared" si="28"/>
        <v>12</v>
      </c>
      <c r="S64" s="194">
        <f t="shared" si="28"/>
        <v>0</v>
      </c>
      <c r="T64" s="184">
        <v>0</v>
      </c>
      <c r="U64" s="196">
        <v>0</v>
      </c>
      <c r="V64" s="189">
        <f>SUM(B64,D64,F64,H64,J64,L64,N64,P64,R64)</f>
        <v>29</v>
      </c>
      <c r="W64" s="188">
        <f>SUM(C64,E64,G64,I64,K64,M64,O64,Q64,S64)</f>
        <v>0</v>
      </c>
      <c r="X64" s="189">
        <f>SUM(B64,F64,L64,R64)</f>
        <v>25</v>
      </c>
      <c r="Y64" s="188">
        <f>SUM(C64,G64,M64,S64)</f>
        <v>0</v>
      </c>
    </row>
    <row r="65" spans="1:25" ht="12" customHeight="1" thickBot="1" x14ac:dyDescent="0.25">
      <c r="A65" s="229" t="s">
        <v>19</v>
      </c>
      <c r="B65" s="191">
        <f t="shared" ref="B65:U65" si="29">SUM(B63:B64)</f>
        <v>272</v>
      </c>
      <c r="C65" s="191">
        <f t="shared" si="29"/>
        <v>473</v>
      </c>
      <c r="D65" s="191">
        <f t="shared" si="29"/>
        <v>19</v>
      </c>
      <c r="E65" s="191">
        <f t="shared" si="29"/>
        <v>5</v>
      </c>
      <c r="F65" s="191">
        <f t="shared" si="29"/>
        <v>469</v>
      </c>
      <c r="G65" s="191">
        <f t="shared" si="29"/>
        <v>424</v>
      </c>
      <c r="H65" s="191">
        <f>SUM(H63:H64)</f>
        <v>39</v>
      </c>
      <c r="I65" s="191">
        <f t="shared" si="29"/>
        <v>33</v>
      </c>
      <c r="J65" s="191">
        <f t="shared" si="29"/>
        <v>83</v>
      </c>
      <c r="K65" s="191">
        <f t="shared" si="29"/>
        <v>7</v>
      </c>
      <c r="L65" s="191">
        <f t="shared" si="29"/>
        <v>159</v>
      </c>
      <c r="M65" s="191">
        <f t="shared" si="29"/>
        <v>338</v>
      </c>
      <c r="N65" s="191">
        <f t="shared" si="29"/>
        <v>0</v>
      </c>
      <c r="O65" s="191">
        <f t="shared" si="29"/>
        <v>6</v>
      </c>
      <c r="P65" s="191">
        <f t="shared" si="29"/>
        <v>153</v>
      </c>
      <c r="Q65" s="191">
        <f t="shared" si="29"/>
        <v>31</v>
      </c>
      <c r="R65" s="191">
        <f t="shared" si="29"/>
        <v>78</v>
      </c>
      <c r="S65" s="191">
        <f t="shared" si="29"/>
        <v>172</v>
      </c>
      <c r="T65" s="191">
        <f t="shared" si="29"/>
        <v>0</v>
      </c>
      <c r="U65" s="193">
        <f t="shared" si="29"/>
        <v>0</v>
      </c>
      <c r="V65" s="195">
        <f>SUM(B65,D65,F65,H65,J65,L65,N65,P65,R65)</f>
        <v>1272</v>
      </c>
      <c r="W65" s="193">
        <f>SUM(C65,E65,G65,I65,K65,M65,O65,Q65,S65)</f>
        <v>1489</v>
      </c>
      <c r="X65" s="195">
        <f>SUM(B65,F65,L65,R65)</f>
        <v>978</v>
      </c>
      <c r="Y65" s="193">
        <f>SUM(C65,G65,M65,S65)</f>
        <v>1407</v>
      </c>
    </row>
    <row r="66" spans="1:25" ht="12" customHeight="1" x14ac:dyDescent="0.2">
      <c r="A66" s="79" t="s">
        <v>252</v>
      </c>
    </row>
    <row r="67" spans="1:25" ht="12" customHeight="1" x14ac:dyDescent="0.2">
      <c r="A67" s="77" t="s">
        <v>353</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34:K34"/>
    <mergeCell ref="J58:K58"/>
    <mergeCell ref="L58:M58"/>
    <mergeCell ref="N58:O58"/>
    <mergeCell ref="P58:Q58"/>
    <mergeCell ref="L34:M34"/>
    <mergeCell ref="N34:O34"/>
    <mergeCell ref="P34:Q34"/>
    <mergeCell ref="A34:A35"/>
    <mergeCell ref="B34:C34"/>
    <mergeCell ref="D34:E34"/>
    <mergeCell ref="F34:G34"/>
    <mergeCell ref="H34:I34"/>
    <mergeCell ref="B1:Y1"/>
    <mergeCell ref="A4:A5"/>
    <mergeCell ref="B4:C4"/>
    <mergeCell ref="D4:E4"/>
    <mergeCell ref="F4:G4"/>
    <mergeCell ref="H4:I4"/>
    <mergeCell ref="J4:K4"/>
    <mergeCell ref="L4:M4"/>
    <mergeCell ref="N4:O4"/>
    <mergeCell ref="P4:Q4"/>
    <mergeCell ref="R4:S4"/>
    <mergeCell ref="T4:U4"/>
    <mergeCell ref="V4:W4"/>
    <mergeCell ref="X4:Y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Z67"/>
  <sheetViews>
    <sheetView showGridLines="0" zoomScaleNormal="100" workbookViewId="0">
      <selection activeCell="B36" sqref="B36:S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1" width="7.6640625" style="2" hidden="1" customWidth="1"/>
    <col min="22" max="25" width="8.6640625" style="2" bestFit="1" customWidth="1"/>
    <col min="26" max="16384" width="7.6640625" style="2"/>
  </cols>
  <sheetData>
    <row r="1" spans="1:25" s="213" customFormat="1" ht="59.25" customHeight="1" thickBot="1" x14ac:dyDescent="0.3">
      <c r="A1" s="22"/>
      <c r="B1" s="460" t="s">
        <v>359</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360</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205.99999999999997</v>
      </c>
      <c r="C6" s="190">
        <v>321</v>
      </c>
      <c r="D6" s="215"/>
      <c r="E6" s="215">
        <v>10</v>
      </c>
      <c r="F6" s="190">
        <v>420</v>
      </c>
      <c r="G6" s="190">
        <v>477</v>
      </c>
      <c r="H6" s="190">
        <v>10</v>
      </c>
      <c r="I6" s="190">
        <v>19</v>
      </c>
      <c r="J6" s="190">
        <v>41.999999999999993</v>
      </c>
      <c r="K6" s="215"/>
      <c r="L6" s="190">
        <v>348</v>
      </c>
      <c r="M6" s="190">
        <v>322</v>
      </c>
      <c r="N6" s="215"/>
      <c r="O6" s="190">
        <v>6</v>
      </c>
      <c r="P6" s="190">
        <v>50.000000000000014</v>
      </c>
      <c r="Q6" s="190">
        <v>4</v>
      </c>
      <c r="R6" s="215">
        <v>0</v>
      </c>
      <c r="S6" s="215">
        <v>0</v>
      </c>
      <c r="T6" s="204"/>
      <c r="U6" s="216"/>
      <c r="V6" s="217">
        <f t="shared" ref="V6:V26" si="0">+B6+D6+F6+H6+J6+L6+N6+P6+R6</f>
        <v>1076</v>
      </c>
      <c r="W6" s="218">
        <f t="shared" ref="W6:W26" si="1">+C6+E6+G6+I6+K6+M6+O6+Q6+S6</f>
        <v>1159</v>
      </c>
      <c r="X6" s="219">
        <f t="shared" ref="X6:Y26" si="2">+B6+F6+L6+R6</f>
        <v>974</v>
      </c>
      <c r="Y6" s="216">
        <f t="shared" si="2"/>
        <v>1120</v>
      </c>
    </row>
    <row r="7" spans="1:25" ht="12" customHeight="1" x14ac:dyDescent="0.2">
      <c r="A7" s="214">
        <v>2</v>
      </c>
      <c r="B7" s="190">
        <v>132</v>
      </c>
      <c r="C7" s="190">
        <v>225.99999999999994</v>
      </c>
      <c r="D7" s="190"/>
      <c r="E7" s="190">
        <v>2</v>
      </c>
      <c r="F7" s="190">
        <v>318</v>
      </c>
      <c r="G7" s="190">
        <v>372</v>
      </c>
      <c r="H7" s="190">
        <v>11</v>
      </c>
      <c r="I7" s="190">
        <v>74</v>
      </c>
      <c r="J7" s="190">
        <v>26.999999999999993</v>
      </c>
      <c r="K7" s="190"/>
      <c r="L7" s="190">
        <v>321</v>
      </c>
      <c r="M7" s="190">
        <v>204.99999999999997</v>
      </c>
      <c r="N7" s="190"/>
      <c r="O7" s="190">
        <v>3</v>
      </c>
      <c r="P7" s="190">
        <v>31</v>
      </c>
      <c r="Q7" s="190">
        <v>2</v>
      </c>
      <c r="R7" s="190">
        <v>0</v>
      </c>
      <c r="S7" s="190">
        <v>0</v>
      </c>
      <c r="T7" s="204"/>
      <c r="U7" s="216"/>
      <c r="V7" s="217">
        <f t="shared" si="0"/>
        <v>840</v>
      </c>
      <c r="W7" s="218">
        <f t="shared" si="1"/>
        <v>884</v>
      </c>
      <c r="X7" s="219">
        <f t="shared" si="2"/>
        <v>771</v>
      </c>
      <c r="Y7" s="216">
        <f t="shared" si="2"/>
        <v>803</v>
      </c>
    </row>
    <row r="8" spans="1:25" ht="12" customHeight="1" x14ac:dyDescent="0.2">
      <c r="A8" s="220">
        <v>3</v>
      </c>
      <c r="B8" s="205">
        <v>70</v>
      </c>
      <c r="C8" s="205">
        <v>93.000000000000014</v>
      </c>
      <c r="D8" s="205">
        <v>1</v>
      </c>
      <c r="E8" s="205"/>
      <c r="F8" s="205">
        <v>235</v>
      </c>
      <c r="G8" s="205">
        <v>216</v>
      </c>
      <c r="H8" s="205">
        <v>12</v>
      </c>
      <c r="I8" s="205"/>
      <c r="J8" s="205">
        <v>27.999999999999993</v>
      </c>
      <c r="K8" s="205"/>
      <c r="L8" s="205">
        <v>159</v>
      </c>
      <c r="M8" s="205">
        <v>158.99999999999991</v>
      </c>
      <c r="N8" s="205"/>
      <c r="O8" s="205"/>
      <c r="P8" s="205">
        <v>65</v>
      </c>
      <c r="Q8" s="205">
        <v>10</v>
      </c>
      <c r="R8" s="205">
        <v>0</v>
      </c>
      <c r="S8" s="205">
        <v>0</v>
      </c>
      <c r="T8" s="184"/>
      <c r="U8" s="196"/>
      <c r="V8" s="221">
        <f t="shared" si="0"/>
        <v>570</v>
      </c>
      <c r="W8" s="222">
        <f t="shared" si="1"/>
        <v>477.99999999999989</v>
      </c>
      <c r="X8" s="223">
        <f t="shared" si="2"/>
        <v>464</v>
      </c>
      <c r="Y8" s="196">
        <f t="shared" si="2"/>
        <v>467.99999999999989</v>
      </c>
    </row>
    <row r="9" spans="1:25" ht="12" customHeight="1" x14ac:dyDescent="0.2">
      <c r="A9" s="224">
        <v>4</v>
      </c>
      <c r="B9" s="215">
        <v>188.99999999999994</v>
      </c>
      <c r="C9" s="215">
        <v>74</v>
      </c>
      <c r="D9" s="215"/>
      <c r="E9" s="215"/>
      <c r="F9" s="215">
        <v>280</v>
      </c>
      <c r="G9" s="215">
        <v>112</v>
      </c>
      <c r="H9" s="215">
        <v>12</v>
      </c>
      <c r="I9" s="215"/>
      <c r="J9" s="215">
        <v>19.999999999999993</v>
      </c>
      <c r="K9" s="215"/>
      <c r="L9" s="215">
        <v>271</v>
      </c>
      <c r="M9" s="215">
        <v>69</v>
      </c>
      <c r="N9" s="215"/>
      <c r="O9" s="215"/>
      <c r="P9" s="215">
        <v>19.999999999999996</v>
      </c>
      <c r="Q9" s="215">
        <v>12.999999999999998</v>
      </c>
      <c r="R9" s="215">
        <v>0</v>
      </c>
      <c r="S9" s="215">
        <v>0</v>
      </c>
      <c r="T9" s="206"/>
      <c r="U9" s="225"/>
      <c r="V9" s="226">
        <f t="shared" si="0"/>
        <v>792</v>
      </c>
      <c r="W9" s="227">
        <f t="shared" si="1"/>
        <v>268</v>
      </c>
      <c r="X9" s="228">
        <f t="shared" si="2"/>
        <v>740</v>
      </c>
      <c r="Y9" s="225">
        <f t="shared" si="2"/>
        <v>255</v>
      </c>
    </row>
    <row r="10" spans="1:25" ht="12" customHeight="1" x14ac:dyDescent="0.2">
      <c r="A10" s="214">
        <v>5</v>
      </c>
      <c r="B10" s="190">
        <v>256</v>
      </c>
      <c r="C10" s="190">
        <v>76</v>
      </c>
      <c r="D10" s="190">
        <v>4</v>
      </c>
      <c r="E10" s="190">
        <v>1</v>
      </c>
      <c r="F10" s="190">
        <v>420</v>
      </c>
      <c r="G10" s="190">
        <v>150</v>
      </c>
      <c r="H10" s="190">
        <v>23</v>
      </c>
      <c r="I10" s="190">
        <v>15</v>
      </c>
      <c r="J10" s="190">
        <v>49</v>
      </c>
      <c r="K10" s="190">
        <v>2</v>
      </c>
      <c r="L10" s="190">
        <v>232</v>
      </c>
      <c r="M10" s="190">
        <v>91</v>
      </c>
      <c r="N10" s="190"/>
      <c r="O10" s="190">
        <v>18</v>
      </c>
      <c r="P10" s="190">
        <v>18</v>
      </c>
      <c r="Q10" s="190">
        <v>5</v>
      </c>
      <c r="R10" s="190">
        <v>0</v>
      </c>
      <c r="S10" s="190">
        <v>0</v>
      </c>
      <c r="T10" s="204"/>
      <c r="U10" s="216"/>
      <c r="V10" s="217">
        <f t="shared" si="0"/>
        <v>1002</v>
      </c>
      <c r="W10" s="218">
        <f t="shared" si="1"/>
        <v>358</v>
      </c>
      <c r="X10" s="219">
        <f t="shared" si="2"/>
        <v>908</v>
      </c>
      <c r="Y10" s="216">
        <f t="shared" si="2"/>
        <v>317</v>
      </c>
    </row>
    <row r="11" spans="1:25" ht="12" customHeight="1" x14ac:dyDescent="0.2">
      <c r="A11" s="220">
        <v>6</v>
      </c>
      <c r="B11" s="205">
        <v>179</v>
      </c>
      <c r="C11" s="205">
        <v>82</v>
      </c>
      <c r="D11" s="205">
        <v>4</v>
      </c>
      <c r="E11" s="205"/>
      <c r="F11" s="205">
        <v>453</v>
      </c>
      <c r="G11" s="205">
        <v>162</v>
      </c>
      <c r="H11" s="205">
        <v>14</v>
      </c>
      <c r="I11" s="205">
        <v>20</v>
      </c>
      <c r="J11" s="205">
        <v>25</v>
      </c>
      <c r="K11" s="205"/>
      <c r="L11" s="205">
        <v>294</v>
      </c>
      <c r="M11" s="205">
        <v>184</v>
      </c>
      <c r="N11" s="205"/>
      <c r="O11" s="205"/>
      <c r="P11" s="205">
        <v>43.999999999999993</v>
      </c>
      <c r="Q11" s="205">
        <v>8</v>
      </c>
      <c r="R11" s="205">
        <v>0</v>
      </c>
      <c r="S11" s="205">
        <v>0</v>
      </c>
      <c r="T11" s="184"/>
      <c r="U11" s="196"/>
      <c r="V11" s="221">
        <f t="shared" si="0"/>
        <v>1013</v>
      </c>
      <c r="W11" s="222">
        <f t="shared" si="1"/>
        <v>456</v>
      </c>
      <c r="X11" s="223">
        <f t="shared" si="2"/>
        <v>926</v>
      </c>
      <c r="Y11" s="196">
        <f t="shared" si="2"/>
        <v>428</v>
      </c>
    </row>
    <row r="12" spans="1:25" ht="12" customHeight="1" x14ac:dyDescent="0.2">
      <c r="A12" s="224">
        <v>7</v>
      </c>
      <c r="B12" s="215">
        <v>119.99999999999999</v>
      </c>
      <c r="C12" s="215">
        <v>170</v>
      </c>
      <c r="D12" s="215"/>
      <c r="E12" s="270"/>
      <c r="F12" s="215">
        <v>347</v>
      </c>
      <c r="G12" s="215">
        <v>304</v>
      </c>
      <c r="H12" s="215"/>
      <c r="I12" s="215">
        <v>5</v>
      </c>
      <c r="J12" s="215">
        <v>21</v>
      </c>
      <c r="K12" s="215"/>
      <c r="L12" s="215">
        <v>235</v>
      </c>
      <c r="M12" s="215">
        <v>254.00000000000003</v>
      </c>
      <c r="N12" s="215"/>
      <c r="O12" s="215"/>
      <c r="P12" s="215">
        <v>21.000000000000004</v>
      </c>
      <c r="Q12" s="215">
        <v>1</v>
      </c>
      <c r="R12" s="215">
        <v>0</v>
      </c>
      <c r="S12" s="215">
        <v>0</v>
      </c>
      <c r="T12" s="206"/>
      <c r="U12" s="225"/>
      <c r="V12" s="226">
        <f t="shared" si="0"/>
        <v>744</v>
      </c>
      <c r="W12" s="227">
        <f t="shared" si="1"/>
        <v>734</v>
      </c>
      <c r="X12" s="228">
        <f t="shared" si="2"/>
        <v>702</v>
      </c>
      <c r="Y12" s="225">
        <f t="shared" si="2"/>
        <v>728</v>
      </c>
    </row>
    <row r="13" spans="1:25" ht="12" customHeight="1" x14ac:dyDescent="0.2">
      <c r="A13" s="214">
        <v>8</v>
      </c>
      <c r="B13" s="190">
        <v>122</v>
      </c>
      <c r="C13" s="190">
        <v>140</v>
      </c>
      <c r="D13" s="190">
        <v>9</v>
      </c>
      <c r="E13" s="190">
        <v>2</v>
      </c>
      <c r="F13" s="190">
        <v>299</v>
      </c>
      <c r="G13" s="190">
        <v>223</v>
      </c>
      <c r="H13" s="190">
        <v>25</v>
      </c>
      <c r="I13" s="190">
        <v>15</v>
      </c>
      <c r="J13" s="190">
        <v>14.999999999999996</v>
      </c>
      <c r="K13" s="190"/>
      <c r="L13" s="190">
        <v>174</v>
      </c>
      <c r="M13" s="190">
        <v>139</v>
      </c>
      <c r="N13" s="190"/>
      <c r="O13" s="190"/>
      <c r="P13" s="190">
        <v>55</v>
      </c>
      <c r="Q13" s="190"/>
      <c r="R13" s="190">
        <v>0</v>
      </c>
      <c r="S13" s="190">
        <v>0</v>
      </c>
      <c r="T13" s="204"/>
      <c r="U13" s="216"/>
      <c r="V13" s="217">
        <f t="shared" si="0"/>
        <v>699</v>
      </c>
      <c r="W13" s="218">
        <f t="shared" si="1"/>
        <v>519</v>
      </c>
      <c r="X13" s="219">
        <f t="shared" si="2"/>
        <v>595</v>
      </c>
      <c r="Y13" s="216">
        <f t="shared" si="2"/>
        <v>502</v>
      </c>
    </row>
    <row r="14" spans="1:25" ht="12" customHeight="1" x14ac:dyDescent="0.2">
      <c r="A14" s="220">
        <v>9</v>
      </c>
      <c r="B14" s="205">
        <v>143</v>
      </c>
      <c r="C14" s="205">
        <v>363</v>
      </c>
      <c r="D14" s="205">
        <v>6</v>
      </c>
      <c r="E14" s="205">
        <v>4</v>
      </c>
      <c r="F14" s="205">
        <v>321</v>
      </c>
      <c r="G14" s="205">
        <v>506</v>
      </c>
      <c r="H14" s="205">
        <v>64</v>
      </c>
      <c r="I14" s="205">
        <v>36.999999999999993</v>
      </c>
      <c r="J14" s="205">
        <v>21</v>
      </c>
      <c r="K14" s="205">
        <v>3</v>
      </c>
      <c r="L14" s="205">
        <v>201</v>
      </c>
      <c r="M14" s="205">
        <v>304.99999999999989</v>
      </c>
      <c r="N14" s="205"/>
      <c r="O14" s="205">
        <v>7</v>
      </c>
      <c r="P14" s="205">
        <v>13</v>
      </c>
      <c r="Q14" s="205">
        <v>3</v>
      </c>
      <c r="R14" s="205">
        <v>0</v>
      </c>
      <c r="S14" s="205">
        <v>0</v>
      </c>
      <c r="T14" s="184"/>
      <c r="U14" s="196"/>
      <c r="V14" s="221">
        <f t="shared" si="0"/>
        <v>769</v>
      </c>
      <c r="W14" s="222">
        <f t="shared" si="1"/>
        <v>1228</v>
      </c>
      <c r="X14" s="223">
        <f t="shared" si="2"/>
        <v>665</v>
      </c>
      <c r="Y14" s="196">
        <f t="shared" si="2"/>
        <v>1174</v>
      </c>
    </row>
    <row r="15" spans="1:25" ht="12" customHeight="1" x14ac:dyDescent="0.2">
      <c r="A15" s="224">
        <v>10</v>
      </c>
      <c r="B15" s="215">
        <v>158</v>
      </c>
      <c r="C15" s="215">
        <v>429.99999999999994</v>
      </c>
      <c r="D15" s="215"/>
      <c r="E15" s="215"/>
      <c r="F15" s="215">
        <v>323</v>
      </c>
      <c r="G15" s="215">
        <v>671</v>
      </c>
      <c r="H15" s="215">
        <v>9</v>
      </c>
      <c r="I15" s="215"/>
      <c r="J15" s="215">
        <v>15.999999999999996</v>
      </c>
      <c r="K15" s="215"/>
      <c r="L15" s="215">
        <v>323</v>
      </c>
      <c r="M15" s="215">
        <v>555.00000000000011</v>
      </c>
      <c r="N15" s="215"/>
      <c r="O15" s="215"/>
      <c r="P15" s="215">
        <v>6</v>
      </c>
      <c r="Q15" s="215">
        <v>1</v>
      </c>
      <c r="R15" s="215">
        <v>0</v>
      </c>
      <c r="S15" s="215">
        <v>0</v>
      </c>
      <c r="T15" s="206"/>
      <c r="U15" s="225"/>
      <c r="V15" s="226">
        <f t="shared" si="0"/>
        <v>835</v>
      </c>
      <c r="W15" s="227">
        <f t="shared" si="1"/>
        <v>1657</v>
      </c>
      <c r="X15" s="228">
        <f t="shared" si="2"/>
        <v>804</v>
      </c>
      <c r="Y15" s="225">
        <f t="shared" si="2"/>
        <v>1656</v>
      </c>
    </row>
    <row r="16" spans="1:25" ht="12" customHeight="1" x14ac:dyDescent="0.2">
      <c r="A16" s="214">
        <v>11</v>
      </c>
      <c r="B16" s="190">
        <v>72</v>
      </c>
      <c r="C16" s="190">
        <v>146.99999999999997</v>
      </c>
      <c r="D16" s="190"/>
      <c r="E16" s="190"/>
      <c r="F16" s="190">
        <v>297</v>
      </c>
      <c r="G16" s="190">
        <v>273</v>
      </c>
      <c r="H16" s="190"/>
      <c r="I16" s="190">
        <v>1.0000000000000002</v>
      </c>
      <c r="J16" s="190">
        <v>12.999999999999998</v>
      </c>
      <c r="K16" s="190">
        <v>5</v>
      </c>
      <c r="L16" s="190">
        <v>153</v>
      </c>
      <c r="M16" s="190">
        <v>170</v>
      </c>
      <c r="N16" s="190"/>
      <c r="O16" s="190">
        <v>1</v>
      </c>
      <c r="P16" s="190">
        <v>18.999999999999996</v>
      </c>
      <c r="Q16" s="190">
        <v>8</v>
      </c>
      <c r="R16" s="190"/>
      <c r="S16" s="190">
        <v>0</v>
      </c>
      <c r="T16" s="204"/>
      <c r="U16" s="216"/>
      <c r="V16" s="217">
        <f t="shared" si="0"/>
        <v>554</v>
      </c>
      <c r="W16" s="218">
        <f t="shared" si="1"/>
        <v>605</v>
      </c>
      <c r="X16" s="219">
        <f t="shared" si="2"/>
        <v>522</v>
      </c>
      <c r="Y16" s="216">
        <f t="shared" si="2"/>
        <v>590</v>
      </c>
    </row>
    <row r="17" spans="1:26" ht="12" customHeight="1" x14ac:dyDescent="0.2">
      <c r="A17" s="220">
        <v>12</v>
      </c>
      <c r="B17" s="205">
        <v>102</v>
      </c>
      <c r="C17" s="205">
        <v>111</v>
      </c>
      <c r="D17" s="205"/>
      <c r="E17" s="205"/>
      <c r="F17" s="205">
        <v>281</v>
      </c>
      <c r="G17" s="205">
        <v>176</v>
      </c>
      <c r="H17" s="205">
        <v>2</v>
      </c>
      <c r="I17" s="205">
        <v>6</v>
      </c>
      <c r="J17" s="205">
        <v>11</v>
      </c>
      <c r="K17" s="205"/>
      <c r="L17" s="205">
        <v>106</v>
      </c>
      <c r="M17" s="205">
        <v>95</v>
      </c>
      <c r="N17" s="205"/>
      <c r="O17" s="205"/>
      <c r="P17" s="205">
        <v>6</v>
      </c>
      <c r="Q17" s="205">
        <v>3</v>
      </c>
      <c r="R17" s="205"/>
      <c r="S17" s="205">
        <v>0</v>
      </c>
      <c r="T17" s="184"/>
      <c r="U17" s="196"/>
      <c r="V17" s="221">
        <f t="shared" si="0"/>
        <v>508</v>
      </c>
      <c r="W17" s="222">
        <f t="shared" si="1"/>
        <v>391</v>
      </c>
      <c r="X17" s="223">
        <f t="shared" si="2"/>
        <v>489</v>
      </c>
      <c r="Y17" s="196">
        <f t="shared" si="2"/>
        <v>382</v>
      </c>
    </row>
    <row r="18" spans="1:26" ht="12" customHeight="1" x14ac:dyDescent="0.2">
      <c r="A18" s="224">
        <v>13</v>
      </c>
      <c r="B18" s="215">
        <v>113</v>
      </c>
      <c r="C18" s="215">
        <v>67</v>
      </c>
      <c r="D18" s="215"/>
      <c r="E18" s="215"/>
      <c r="F18" s="215">
        <v>312</v>
      </c>
      <c r="G18" s="215">
        <v>126</v>
      </c>
      <c r="H18" s="215"/>
      <c r="I18" s="215"/>
      <c r="J18" s="215">
        <v>17</v>
      </c>
      <c r="K18" s="215"/>
      <c r="L18" s="215">
        <v>301</v>
      </c>
      <c r="M18" s="215">
        <v>96</v>
      </c>
      <c r="N18" s="215"/>
      <c r="O18" s="215"/>
      <c r="P18" s="215">
        <v>2</v>
      </c>
      <c r="Q18" s="215">
        <v>4</v>
      </c>
      <c r="R18" s="215">
        <v>0</v>
      </c>
      <c r="S18" s="215"/>
      <c r="T18" s="206"/>
      <c r="U18" s="225"/>
      <c r="V18" s="226">
        <f t="shared" si="0"/>
        <v>745</v>
      </c>
      <c r="W18" s="227">
        <f t="shared" si="1"/>
        <v>293</v>
      </c>
      <c r="X18" s="228">
        <f t="shared" si="2"/>
        <v>726</v>
      </c>
      <c r="Y18" s="225">
        <f t="shared" si="2"/>
        <v>289</v>
      </c>
    </row>
    <row r="19" spans="1:26" ht="12" customHeight="1" x14ac:dyDescent="0.2">
      <c r="A19" s="214">
        <v>14</v>
      </c>
      <c r="B19" s="190">
        <v>79</v>
      </c>
      <c r="C19" s="190">
        <v>91.000000000000014</v>
      </c>
      <c r="D19" s="190"/>
      <c r="E19" s="190"/>
      <c r="F19" s="190">
        <v>206</v>
      </c>
      <c r="G19" s="190">
        <v>143</v>
      </c>
      <c r="H19" s="190">
        <v>9</v>
      </c>
      <c r="I19" s="190">
        <v>15</v>
      </c>
      <c r="J19" s="190">
        <v>15.999999999999998</v>
      </c>
      <c r="K19" s="190"/>
      <c r="L19" s="190">
        <v>104</v>
      </c>
      <c r="M19" s="190">
        <v>83</v>
      </c>
      <c r="N19" s="190"/>
      <c r="O19" s="190"/>
      <c r="P19" s="190">
        <v>12.999999999999998</v>
      </c>
      <c r="Q19" s="190">
        <v>6</v>
      </c>
      <c r="R19" s="190"/>
      <c r="S19" s="190"/>
      <c r="T19" s="204"/>
      <c r="U19" s="216"/>
      <c r="V19" s="217">
        <f t="shared" si="0"/>
        <v>427</v>
      </c>
      <c r="W19" s="218">
        <f t="shared" si="1"/>
        <v>338</v>
      </c>
      <c r="X19" s="219">
        <f t="shared" si="2"/>
        <v>389</v>
      </c>
      <c r="Y19" s="216">
        <f t="shared" si="2"/>
        <v>317</v>
      </c>
    </row>
    <row r="20" spans="1:26" ht="12" customHeight="1" x14ac:dyDescent="0.2">
      <c r="A20" s="220">
        <v>15</v>
      </c>
      <c r="B20" s="205">
        <v>75</v>
      </c>
      <c r="C20" s="205">
        <v>122</v>
      </c>
      <c r="D20" s="205">
        <v>4</v>
      </c>
      <c r="E20" s="205"/>
      <c r="F20" s="205">
        <v>274</v>
      </c>
      <c r="G20" s="205">
        <v>221</v>
      </c>
      <c r="H20" s="205">
        <v>11</v>
      </c>
      <c r="I20" s="205">
        <v>33</v>
      </c>
      <c r="J20" s="205">
        <v>11</v>
      </c>
      <c r="K20" s="205"/>
      <c r="L20" s="205">
        <v>149</v>
      </c>
      <c r="M20" s="205">
        <v>138</v>
      </c>
      <c r="N20" s="205"/>
      <c r="O20" s="205">
        <v>6</v>
      </c>
      <c r="P20" s="205">
        <v>1</v>
      </c>
      <c r="Q20" s="205">
        <v>4</v>
      </c>
      <c r="R20" s="205">
        <v>0</v>
      </c>
      <c r="S20" s="205">
        <v>0</v>
      </c>
      <c r="T20" s="184"/>
      <c r="U20" s="196"/>
      <c r="V20" s="221">
        <f t="shared" si="0"/>
        <v>525</v>
      </c>
      <c r="W20" s="222">
        <f t="shared" si="1"/>
        <v>524</v>
      </c>
      <c r="X20" s="223">
        <f t="shared" si="2"/>
        <v>498</v>
      </c>
      <c r="Y20" s="196">
        <f t="shared" si="2"/>
        <v>481</v>
      </c>
    </row>
    <row r="21" spans="1:26" ht="12" customHeight="1" x14ac:dyDescent="0.2">
      <c r="A21" s="224">
        <v>16</v>
      </c>
      <c r="B21" s="215">
        <v>92</v>
      </c>
      <c r="C21" s="215">
        <v>105</v>
      </c>
      <c r="D21" s="215">
        <v>11</v>
      </c>
      <c r="E21" s="215"/>
      <c r="F21" s="215">
        <v>238</v>
      </c>
      <c r="G21" s="215">
        <v>139</v>
      </c>
      <c r="H21" s="215">
        <v>31</v>
      </c>
      <c r="I21" s="215">
        <v>7</v>
      </c>
      <c r="J21" s="215">
        <v>11</v>
      </c>
      <c r="K21" s="215"/>
      <c r="L21" s="215">
        <v>36</v>
      </c>
      <c r="M21" s="215">
        <v>113</v>
      </c>
      <c r="N21" s="215"/>
      <c r="O21" s="215"/>
      <c r="P21" s="215">
        <v>0</v>
      </c>
      <c r="Q21" s="215"/>
      <c r="R21" s="215"/>
      <c r="S21" s="215">
        <v>0</v>
      </c>
      <c r="T21" s="206"/>
      <c r="U21" s="225"/>
      <c r="V21" s="226">
        <f t="shared" si="0"/>
        <v>419</v>
      </c>
      <c r="W21" s="227">
        <f t="shared" si="1"/>
        <v>364</v>
      </c>
      <c r="X21" s="228">
        <f t="shared" si="2"/>
        <v>366</v>
      </c>
      <c r="Y21" s="225">
        <f t="shared" si="2"/>
        <v>357</v>
      </c>
    </row>
    <row r="22" spans="1:26" ht="12" customHeight="1" x14ac:dyDescent="0.2">
      <c r="A22" s="214">
        <v>17</v>
      </c>
      <c r="B22" s="190">
        <v>98.999999999999986</v>
      </c>
      <c r="C22" s="190">
        <v>161</v>
      </c>
      <c r="D22" s="190">
        <v>2</v>
      </c>
      <c r="E22" s="190"/>
      <c r="F22" s="190">
        <v>304</v>
      </c>
      <c r="G22" s="190">
        <v>278</v>
      </c>
      <c r="H22" s="190">
        <v>26</v>
      </c>
      <c r="I22" s="190"/>
      <c r="J22" s="190">
        <v>25</v>
      </c>
      <c r="K22" s="190">
        <v>2</v>
      </c>
      <c r="L22" s="190">
        <v>187</v>
      </c>
      <c r="M22" s="190">
        <v>184.99999999999997</v>
      </c>
      <c r="N22" s="190"/>
      <c r="O22" s="190"/>
      <c r="P22" s="190">
        <v>26.999999999999996</v>
      </c>
      <c r="Q22" s="190"/>
      <c r="R22" s="190">
        <v>0</v>
      </c>
      <c r="S22" s="190">
        <v>0</v>
      </c>
      <c r="T22" s="204"/>
      <c r="U22" s="216"/>
      <c r="V22" s="217">
        <f t="shared" si="0"/>
        <v>670</v>
      </c>
      <c r="W22" s="218">
        <f t="shared" si="1"/>
        <v>626</v>
      </c>
      <c r="X22" s="219">
        <f t="shared" si="2"/>
        <v>590</v>
      </c>
      <c r="Y22" s="216">
        <f t="shared" si="2"/>
        <v>624</v>
      </c>
    </row>
    <row r="23" spans="1:26" ht="12" customHeight="1" x14ac:dyDescent="0.2">
      <c r="A23" s="220">
        <v>18</v>
      </c>
      <c r="B23" s="205">
        <v>102.00000000000003</v>
      </c>
      <c r="C23" s="205">
        <v>137</v>
      </c>
      <c r="D23" s="205">
        <v>10</v>
      </c>
      <c r="E23" s="205"/>
      <c r="F23" s="205">
        <v>298</v>
      </c>
      <c r="G23" s="205">
        <v>269</v>
      </c>
      <c r="H23" s="205">
        <v>44</v>
      </c>
      <c r="I23" s="205"/>
      <c r="J23" s="205">
        <v>14.999999999999996</v>
      </c>
      <c r="K23" s="205"/>
      <c r="L23" s="205">
        <v>258</v>
      </c>
      <c r="M23" s="205">
        <v>176</v>
      </c>
      <c r="N23" s="205"/>
      <c r="O23" s="205"/>
      <c r="P23" s="205">
        <v>0</v>
      </c>
      <c r="Q23" s="205">
        <v>6</v>
      </c>
      <c r="R23" s="205">
        <v>0</v>
      </c>
      <c r="S23" s="205">
        <v>0</v>
      </c>
      <c r="T23" s="184"/>
      <c r="U23" s="196"/>
      <c r="V23" s="221">
        <f t="shared" si="0"/>
        <v>727</v>
      </c>
      <c r="W23" s="222">
        <f t="shared" si="1"/>
        <v>588</v>
      </c>
      <c r="X23" s="223">
        <f t="shared" si="2"/>
        <v>658</v>
      </c>
      <c r="Y23" s="196">
        <f t="shared" si="2"/>
        <v>582</v>
      </c>
    </row>
    <row r="24" spans="1:26" ht="12" customHeight="1" x14ac:dyDescent="0.2">
      <c r="A24" s="224">
        <v>19</v>
      </c>
      <c r="B24" s="215">
        <v>197</v>
      </c>
      <c r="C24" s="215">
        <v>68</v>
      </c>
      <c r="D24" s="215">
        <v>6</v>
      </c>
      <c r="E24" s="215"/>
      <c r="F24" s="215">
        <v>399</v>
      </c>
      <c r="G24" s="215">
        <v>151</v>
      </c>
      <c r="H24" s="215">
        <v>18</v>
      </c>
      <c r="I24" s="215"/>
      <c r="J24" s="215">
        <v>38.999999999999986</v>
      </c>
      <c r="K24" s="215">
        <v>3</v>
      </c>
      <c r="L24" s="215">
        <v>145</v>
      </c>
      <c r="M24" s="215">
        <v>114</v>
      </c>
      <c r="N24" s="215"/>
      <c r="O24" s="215"/>
      <c r="P24" s="215">
        <v>5</v>
      </c>
      <c r="Q24" s="215">
        <v>16</v>
      </c>
      <c r="R24" s="215">
        <v>0</v>
      </c>
      <c r="S24" s="215">
        <v>0</v>
      </c>
      <c r="T24" s="206"/>
      <c r="U24" s="225"/>
      <c r="V24" s="226">
        <f t="shared" si="0"/>
        <v>809</v>
      </c>
      <c r="W24" s="227">
        <f t="shared" si="1"/>
        <v>352</v>
      </c>
      <c r="X24" s="228">
        <f t="shared" si="2"/>
        <v>741</v>
      </c>
      <c r="Y24" s="225">
        <f t="shared" si="2"/>
        <v>333</v>
      </c>
    </row>
    <row r="25" spans="1:26" ht="12" customHeight="1" x14ac:dyDescent="0.2">
      <c r="A25" s="214">
        <v>20</v>
      </c>
      <c r="B25" s="190">
        <v>156</v>
      </c>
      <c r="C25" s="190">
        <v>127</v>
      </c>
      <c r="D25" s="190"/>
      <c r="E25" s="190"/>
      <c r="F25" s="190">
        <v>369</v>
      </c>
      <c r="G25" s="190">
        <v>248</v>
      </c>
      <c r="H25" s="190">
        <v>14</v>
      </c>
      <c r="I25" s="190"/>
      <c r="J25" s="190">
        <v>26.999999999999996</v>
      </c>
      <c r="K25" s="190"/>
      <c r="L25" s="190">
        <v>70</v>
      </c>
      <c r="M25" s="190">
        <v>166</v>
      </c>
      <c r="N25" s="190"/>
      <c r="O25" s="190"/>
      <c r="P25" s="190">
        <v>9</v>
      </c>
      <c r="Q25" s="190">
        <v>3</v>
      </c>
      <c r="R25" s="190">
        <v>0</v>
      </c>
      <c r="S25" s="190">
        <v>0</v>
      </c>
      <c r="T25" s="204"/>
      <c r="U25" s="216"/>
      <c r="V25" s="217">
        <f t="shared" si="0"/>
        <v>645</v>
      </c>
      <c r="W25" s="218">
        <f t="shared" si="1"/>
        <v>544</v>
      </c>
      <c r="X25" s="219">
        <f t="shared" si="2"/>
        <v>595</v>
      </c>
      <c r="Y25" s="216">
        <f t="shared" si="2"/>
        <v>541</v>
      </c>
    </row>
    <row r="26" spans="1:26" ht="12" customHeight="1" x14ac:dyDescent="0.2">
      <c r="A26" s="220">
        <v>21</v>
      </c>
      <c r="B26" s="205">
        <v>165</v>
      </c>
      <c r="C26" s="205">
        <v>72</v>
      </c>
      <c r="D26" s="205"/>
      <c r="E26" s="205"/>
      <c r="F26" s="205">
        <v>391</v>
      </c>
      <c r="G26" s="205">
        <v>112</v>
      </c>
      <c r="H26" s="205">
        <v>17</v>
      </c>
      <c r="I26" s="205"/>
      <c r="J26" s="205">
        <v>32</v>
      </c>
      <c r="K26" s="205"/>
      <c r="L26" s="205">
        <v>193</v>
      </c>
      <c r="M26" s="205">
        <v>69</v>
      </c>
      <c r="N26" s="205"/>
      <c r="O26" s="205"/>
      <c r="P26" s="205">
        <v>24</v>
      </c>
      <c r="Q26" s="205"/>
      <c r="R26" s="205">
        <v>0</v>
      </c>
      <c r="S26" s="205">
        <v>0</v>
      </c>
      <c r="T26" s="184"/>
      <c r="U26" s="196"/>
      <c r="V26" s="221">
        <f t="shared" si="0"/>
        <v>822</v>
      </c>
      <c r="W26" s="222">
        <f t="shared" si="1"/>
        <v>253</v>
      </c>
      <c r="X26" s="223">
        <f t="shared" si="2"/>
        <v>749</v>
      </c>
      <c r="Y26" s="196">
        <f t="shared" si="2"/>
        <v>253</v>
      </c>
    </row>
    <row r="27" spans="1:26" ht="12" customHeight="1" thickBot="1" x14ac:dyDescent="0.25">
      <c r="A27" s="229" t="s">
        <v>17</v>
      </c>
      <c r="B27" s="191">
        <f t="shared" ref="B27:Q27" si="3">SUM(B6:B26)</f>
        <v>2827</v>
      </c>
      <c r="C27" s="191">
        <f t="shared" si="3"/>
        <v>3183</v>
      </c>
      <c r="D27" s="191">
        <f t="shared" si="3"/>
        <v>57</v>
      </c>
      <c r="E27" s="191">
        <f t="shared" si="3"/>
        <v>19</v>
      </c>
      <c r="F27" s="191">
        <f t="shared" si="3"/>
        <v>6785</v>
      </c>
      <c r="G27" s="191">
        <f t="shared" si="3"/>
        <v>5329</v>
      </c>
      <c r="H27" s="191">
        <f t="shared" si="3"/>
        <v>352</v>
      </c>
      <c r="I27" s="191">
        <f t="shared" si="3"/>
        <v>247</v>
      </c>
      <c r="J27" s="191">
        <f t="shared" si="3"/>
        <v>480.99999999999994</v>
      </c>
      <c r="K27" s="191">
        <f t="shared" si="3"/>
        <v>15</v>
      </c>
      <c r="L27" s="191">
        <f t="shared" si="3"/>
        <v>4260</v>
      </c>
      <c r="M27" s="191">
        <f t="shared" si="3"/>
        <v>3688</v>
      </c>
      <c r="N27" s="191">
        <f t="shared" si="3"/>
        <v>0</v>
      </c>
      <c r="O27" s="191">
        <f t="shared" si="3"/>
        <v>41</v>
      </c>
      <c r="P27" s="191">
        <f t="shared" si="3"/>
        <v>429</v>
      </c>
      <c r="Q27" s="191">
        <f t="shared" si="3"/>
        <v>97</v>
      </c>
      <c r="R27" s="191">
        <f>SUM(R6:R26)</f>
        <v>0</v>
      </c>
      <c r="S27" s="191">
        <f>SUM(S6:S26)</f>
        <v>0</v>
      </c>
      <c r="T27" s="191">
        <f>SUM(T6:T26)</f>
        <v>0</v>
      </c>
      <c r="U27" s="193">
        <f>SUM(U6:U26)</f>
        <v>0</v>
      </c>
      <c r="V27" s="195">
        <f t="shared" ref="V27:W29" si="4">SUM(B27,D27,F27,H27,J27,L27,N27,P27)</f>
        <v>15191</v>
      </c>
      <c r="W27" s="230">
        <f t="shared" si="4"/>
        <v>12619</v>
      </c>
      <c r="X27" s="195">
        <f t="shared" ref="X27:Y29" si="5">SUM(B27,F27,L27)</f>
        <v>13872</v>
      </c>
      <c r="Y27" s="193">
        <f t="shared" si="5"/>
        <v>12200</v>
      </c>
    </row>
    <row r="28" spans="1:26" ht="12" customHeight="1" x14ac:dyDescent="0.2">
      <c r="A28" s="231" t="s">
        <v>18</v>
      </c>
      <c r="B28" s="184">
        <f>B29-B27</f>
        <v>25</v>
      </c>
      <c r="C28" s="190">
        <f t="shared" ref="C28:S28" si="6">C29-C27</f>
        <v>0</v>
      </c>
      <c r="D28" s="190">
        <f t="shared" si="6"/>
        <v>10</v>
      </c>
      <c r="E28" s="190">
        <f t="shared" si="6"/>
        <v>0</v>
      </c>
      <c r="F28" s="184">
        <f t="shared" si="6"/>
        <v>35</v>
      </c>
      <c r="G28" s="190">
        <f t="shared" si="6"/>
        <v>0</v>
      </c>
      <c r="H28" s="190">
        <f t="shared" si="6"/>
        <v>8</v>
      </c>
      <c r="I28" s="190">
        <f t="shared" si="6"/>
        <v>0</v>
      </c>
      <c r="J28" s="190">
        <f t="shared" si="6"/>
        <v>0</v>
      </c>
      <c r="K28" s="190">
        <f t="shared" si="6"/>
        <v>0</v>
      </c>
      <c r="L28" s="184">
        <f t="shared" si="6"/>
        <v>229</v>
      </c>
      <c r="M28" s="190">
        <f t="shared" si="6"/>
        <v>0</v>
      </c>
      <c r="N28" s="190">
        <f t="shared" si="6"/>
        <v>0</v>
      </c>
      <c r="O28" s="190">
        <f t="shared" si="6"/>
        <v>0</v>
      </c>
      <c r="P28" s="184">
        <f t="shared" si="6"/>
        <v>0</v>
      </c>
      <c r="Q28" s="190">
        <f t="shared" si="6"/>
        <v>0</v>
      </c>
      <c r="R28" s="190">
        <f t="shared" si="6"/>
        <v>0</v>
      </c>
      <c r="S28" s="238">
        <f t="shared" si="6"/>
        <v>0</v>
      </c>
      <c r="T28" s="240"/>
      <c r="U28" s="196"/>
      <c r="V28" s="189">
        <f>+B28+D28+F28+H28+J28+L28+N28+P28+R28</f>
        <v>307</v>
      </c>
      <c r="W28" s="187">
        <f t="shared" ref="W28" si="7">+C28+E28+G28+I28+K28+M28+O28+Q28+S28</f>
        <v>0</v>
      </c>
      <c r="X28" s="189">
        <f t="shared" ref="X28:Y28" si="8">+B28+F28+L28+R28</f>
        <v>289</v>
      </c>
      <c r="Y28" s="188">
        <f t="shared" si="8"/>
        <v>0</v>
      </c>
    </row>
    <row r="29" spans="1:26" ht="12" customHeight="1" thickBot="1" x14ac:dyDescent="0.25">
      <c r="A29" s="229" t="s">
        <v>19</v>
      </c>
      <c r="B29" s="191">
        <v>2852</v>
      </c>
      <c r="C29" s="191">
        <v>3182.9999999999977</v>
      </c>
      <c r="D29" s="191">
        <v>67</v>
      </c>
      <c r="E29" s="191">
        <v>19</v>
      </c>
      <c r="F29" s="191">
        <v>6820</v>
      </c>
      <c r="G29" s="191">
        <v>5329.0000000000036</v>
      </c>
      <c r="H29" s="191">
        <v>360</v>
      </c>
      <c r="I29" s="191">
        <v>246.99999999999997</v>
      </c>
      <c r="J29" s="191">
        <v>480.99999999999994</v>
      </c>
      <c r="K29" s="191">
        <v>15</v>
      </c>
      <c r="L29" s="191">
        <v>4489</v>
      </c>
      <c r="M29" s="191">
        <v>3688.0000000000014</v>
      </c>
      <c r="N29" s="191"/>
      <c r="O29" s="191">
        <v>41</v>
      </c>
      <c r="P29" s="191">
        <v>428.99999999999994</v>
      </c>
      <c r="Q29" s="191">
        <v>96.999999999999986</v>
      </c>
      <c r="R29" s="191">
        <v>0</v>
      </c>
      <c r="S29" s="191">
        <v>0</v>
      </c>
      <c r="T29" s="191">
        <f>SUM(T27:T28)</f>
        <v>0</v>
      </c>
      <c r="U29" s="193">
        <f>SUM(U27:U28)</f>
        <v>0</v>
      </c>
      <c r="V29" s="195">
        <f t="shared" si="4"/>
        <v>15498</v>
      </c>
      <c r="W29" s="192">
        <f t="shared" si="4"/>
        <v>12619.000000000004</v>
      </c>
      <c r="X29" s="195">
        <f t="shared" si="5"/>
        <v>14161</v>
      </c>
      <c r="Y29" s="193">
        <f t="shared" si="5"/>
        <v>12200.000000000004</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233" t="s">
        <v>353</v>
      </c>
      <c r="D31" s="234"/>
      <c r="Z31"/>
    </row>
    <row r="32" spans="1:26" ht="12" customHeight="1" x14ac:dyDescent="0.25">
      <c r="Z32"/>
    </row>
    <row r="33" spans="1:26" ht="18.75" customHeight="1" thickBot="1" x14ac:dyDescent="0.35">
      <c r="A33" s="50" t="s">
        <v>361</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245</v>
      </c>
      <c r="C36" s="190">
        <v>168</v>
      </c>
      <c r="D36" s="215">
        <v>1</v>
      </c>
      <c r="E36" s="215"/>
      <c r="F36" s="190">
        <v>422</v>
      </c>
      <c r="G36" s="190">
        <v>290</v>
      </c>
      <c r="H36" s="190">
        <v>12</v>
      </c>
      <c r="I36" s="190">
        <v>8</v>
      </c>
      <c r="J36" s="190">
        <v>47.000000000000014</v>
      </c>
      <c r="K36" s="215"/>
      <c r="L36" s="190">
        <v>440</v>
      </c>
      <c r="M36" s="190">
        <v>262</v>
      </c>
      <c r="N36" s="215"/>
      <c r="O36" s="190">
        <v>18</v>
      </c>
      <c r="P36" s="190">
        <v>58</v>
      </c>
      <c r="Q36" s="190">
        <v>10</v>
      </c>
      <c r="R36" s="215">
        <v>0</v>
      </c>
      <c r="S36" s="236">
        <v>0</v>
      </c>
      <c r="T36" s="237"/>
      <c r="U36" s="216"/>
      <c r="V36" s="217">
        <f t="shared" ref="V36:V50" si="9">+B36+D36+F36+H36+J36+L36+N36+P36+R36</f>
        <v>1225</v>
      </c>
      <c r="W36" s="218">
        <f t="shared" ref="W36:W50" si="10">+C36+E36+G36+I36+K36+M36+O36+Q36+S36</f>
        <v>756</v>
      </c>
      <c r="X36" s="217">
        <f t="shared" ref="X36:X50" si="11">+B36+F36+L36+R36</f>
        <v>1107</v>
      </c>
      <c r="Y36" s="238">
        <f t="shared" ref="Y36:Y50" si="12">+C36+G36+M36+S36</f>
        <v>720</v>
      </c>
      <c r="Z36"/>
    </row>
    <row r="37" spans="1:26" ht="12" customHeight="1" x14ac:dyDescent="0.25">
      <c r="A37" s="214">
        <v>2</v>
      </c>
      <c r="B37" s="190">
        <v>77</v>
      </c>
      <c r="C37" s="190">
        <v>205</v>
      </c>
      <c r="D37" s="190"/>
      <c r="E37" s="190"/>
      <c r="F37" s="190">
        <v>141</v>
      </c>
      <c r="G37" s="190">
        <v>270</v>
      </c>
      <c r="H37" s="190">
        <v>10</v>
      </c>
      <c r="I37" s="190">
        <v>12</v>
      </c>
      <c r="J37" s="190">
        <v>14.999999999999998</v>
      </c>
      <c r="K37" s="190"/>
      <c r="L37" s="190">
        <v>147</v>
      </c>
      <c r="M37" s="190">
        <v>162</v>
      </c>
      <c r="N37" s="190"/>
      <c r="O37" s="190"/>
      <c r="P37" s="190">
        <v>27.999999999999996</v>
      </c>
      <c r="Q37" s="190">
        <v>6</v>
      </c>
      <c r="R37" s="190">
        <v>0</v>
      </c>
      <c r="S37" s="238">
        <v>0</v>
      </c>
      <c r="T37" s="237"/>
      <c r="U37" s="216"/>
      <c r="V37" s="217">
        <f t="shared" si="9"/>
        <v>418</v>
      </c>
      <c r="W37" s="218">
        <f t="shared" si="10"/>
        <v>655</v>
      </c>
      <c r="X37" s="217">
        <f t="shared" si="11"/>
        <v>365</v>
      </c>
      <c r="Y37" s="238">
        <f t="shared" si="12"/>
        <v>637</v>
      </c>
      <c r="Z37"/>
    </row>
    <row r="38" spans="1:26" ht="12" customHeight="1" x14ac:dyDescent="0.25">
      <c r="A38" s="220">
        <v>3</v>
      </c>
      <c r="B38" s="205">
        <v>157</v>
      </c>
      <c r="C38" s="205">
        <v>170.99999999999997</v>
      </c>
      <c r="D38" s="205">
        <v>4</v>
      </c>
      <c r="E38" s="205">
        <v>10</v>
      </c>
      <c r="F38" s="205">
        <v>441</v>
      </c>
      <c r="G38" s="205">
        <v>349</v>
      </c>
      <c r="H38" s="205">
        <v>10</v>
      </c>
      <c r="I38" s="205">
        <v>20</v>
      </c>
      <c r="J38" s="205">
        <v>43.999999999999986</v>
      </c>
      <c r="K38" s="205"/>
      <c r="L38" s="205">
        <v>390</v>
      </c>
      <c r="M38" s="205">
        <v>241</v>
      </c>
      <c r="N38" s="205"/>
      <c r="O38" s="205">
        <v>6</v>
      </c>
      <c r="P38" s="205">
        <v>78</v>
      </c>
      <c r="Q38" s="205">
        <v>3</v>
      </c>
      <c r="R38" s="205">
        <v>0</v>
      </c>
      <c r="S38" s="239">
        <v>0</v>
      </c>
      <c r="T38" s="240"/>
      <c r="U38" s="196"/>
      <c r="V38" s="221">
        <f t="shared" si="9"/>
        <v>1124</v>
      </c>
      <c r="W38" s="222">
        <f t="shared" si="10"/>
        <v>800</v>
      </c>
      <c r="X38" s="221">
        <f t="shared" si="11"/>
        <v>988</v>
      </c>
      <c r="Y38" s="239">
        <f t="shared" si="12"/>
        <v>761</v>
      </c>
      <c r="Z38"/>
    </row>
    <row r="39" spans="1:26" ht="12" customHeight="1" x14ac:dyDescent="0.25">
      <c r="A39" s="224">
        <v>4</v>
      </c>
      <c r="B39" s="215">
        <v>407.00000000000006</v>
      </c>
      <c r="C39" s="215">
        <v>152</v>
      </c>
      <c r="D39" s="215">
        <v>6</v>
      </c>
      <c r="E39" s="215">
        <v>1</v>
      </c>
      <c r="F39" s="215">
        <v>838</v>
      </c>
      <c r="G39" s="215">
        <v>304</v>
      </c>
      <c r="H39" s="215">
        <v>54</v>
      </c>
      <c r="I39" s="215">
        <v>7</v>
      </c>
      <c r="J39" s="215">
        <v>72</v>
      </c>
      <c r="K39" s="190">
        <v>2</v>
      </c>
      <c r="L39" s="215">
        <v>444</v>
      </c>
      <c r="M39" s="215">
        <v>172</v>
      </c>
      <c r="N39" s="215"/>
      <c r="O39" s="215"/>
      <c r="P39" s="215">
        <v>40.999999999999993</v>
      </c>
      <c r="Q39" s="215">
        <v>18</v>
      </c>
      <c r="R39" s="215">
        <v>0</v>
      </c>
      <c r="S39" s="236">
        <v>0</v>
      </c>
      <c r="T39" s="241"/>
      <c r="U39" s="225"/>
      <c r="V39" s="226">
        <f t="shared" si="9"/>
        <v>1862</v>
      </c>
      <c r="W39" s="227">
        <f t="shared" si="10"/>
        <v>656</v>
      </c>
      <c r="X39" s="226">
        <f t="shared" si="11"/>
        <v>1689</v>
      </c>
      <c r="Y39" s="236">
        <f t="shared" si="12"/>
        <v>628</v>
      </c>
      <c r="Z39"/>
    </row>
    <row r="40" spans="1:26" ht="12" customHeight="1" x14ac:dyDescent="0.25">
      <c r="A40" s="214">
        <v>5</v>
      </c>
      <c r="B40" s="190">
        <v>142</v>
      </c>
      <c r="C40" s="190">
        <v>146</v>
      </c>
      <c r="D40" s="190"/>
      <c r="E40" s="190"/>
      <c r="F40" s="190">
        <v>302</v>
      </c>
      <c r="G40" s="190">
        <v>264</v>
      </c>
      <c r="H40" s="190"/>
      <c r="I40" s="190">
        <v>40</v>
      </c>
      <c r="J40" s="190">
        <v>30.000000000000004</v>
      </c>
      <c r="K40" s="190"/>
      <c r="L40" s="190">
        <v>255</v>
      </c>
      <c r="M40" s="190">
        <v>257</v>
      </c>
      <c r="N40" s="190"/>
      <c r="O40" s="190">
        <v>3</v>
      </c>
      <c r="P40" s="190">
        <v>48.999999999999986</v>
      </c>
      <c r="Q40" s="190">
        <v>5</v>
      </c>
      <c r="R40" s="190">
        <v>0</v>
      </c>
      <c r="S40" s="238">
        <v>0</v>
      </c>
      <c r="T40" s="237"/>
      <c r="U40" s="216"/>
      <c r="V40" s="217">
        <f t="shared" si="9"/>
        <v>778</v>
      </c>
      <c r="W40" s="218">
        <f t="shared" si="10"/>
        <v>715</v>
      </c>
      <c r="X40" s="217">
        <f t="shared" si="11"/>
        <v>699</v>
      </c>
      <c r="Y40" s="238">
        <f t="shared" si="12"/>
        <v>667</v>
      </c>
      <c r="Z40"/>
    </row>
    <row r="41" spans="1:26" ht="12" customHeight="1" x14ac:dyDescent="0.25">
      <c r="A41" s="220">
        <v>6</v>
      </c>
      <c r="B41" s="205">
        <v>129</v>
      </c>
      <c r="C41" s="205">
        <v>200</v>
      </c>
      <c r="D41" s="205">
        <v>8</v>
      </c>
      <c r="E41" s="205">
        <v>2</v>
      </c>
      <c r="F41" s="205">
        <v>297</v>
      </c>
      <c r="G41" s="205">
        <v>340</v>
      </c>
      <c r="H41" s="205">
        <v>12</v>
      </c>
      <c r="I41" s="205">
        <v>20</v>
      </c>
      <c r="J41" s="205">
        <v>12</v>
      </c>
      <c r="K41" s="205"/>
      <c r="L41" s="205">
        <v>306</v>
      </c>
      <c r="M41" s="205">
        <v>235</v>
      </c>
      <c r="N41" s="205"/>
      <c r="O41" s="205"/>
      <c r="P41" s="205">
        <v>17.999999999999996</v>
      </c>
      <c r="Q41" s="205">
        <v>1</v>
      </c>
      <c r="R41" s="205">
        <v>0</v>
      </c>
      <c r="S41" s="239">
        <v>0</v>
      </c>
      <c r="T41" s="240"/>
      <c r="U41" s="196"/>
      <c r="V41" s="221">
        <f t="shared" si="9"/>
        <v>782</v>
      </c>
      <c r="W41" s="222">
        <f t="shared" si="10"/>
        <v>798</v>
      </c>
      <c r="X41" s="221">
        <f t="shared" si="11"/>
        <v>732</v>
      </c>
      <c r="Y41" s="239">
        <f t="shared" si="12"/>
        <v>775</v>
      </c>
      <c r="Z41"/>
    </row>
    <row r="42" spans="1:26" ht="12" customHeight="1" x14ac:dyDescent="0.25">
      <c r="A42" s="224">
        <v>7</v>
      </c>
      <c r="B42" s="215">
        <v>175</v>
      </c>
      <c r="C42" s="215">
        <v>214.99999999999994</v>
      </c>
      <c r="D42" s="215">
        <v>1</v>
      </c>
      <c r="E42" s="215"/>
      <c r="F42" s="215">
        <v>481</v>
      </c>
      <c r="G42" s="215">
        <v>362</v>
      </c>
      <c r="H42" s="215">
        <v>13</v>
      </c>
      <c r="I42" s="215">
        <v>1.0000000000000002</v>
      </c>
      <c r="J42" s="215">
        <v>36</v>
      </c>
      <c r="K42" s="215">
        <v>5</v>
      </c>
      <c r="L42" s="215">
        <v>266</v>
      </c>
      <c r="M42" s="215">
        <v>189.00000000000003</v>
      </c>
      <c r="N42" s="215"/>
      <c r="O42" s="215">
        <v>1</v>
      </c>
      <c r="P42" s="215">
        <v>31.999999999999993</v>
      </c>
      <c r="Q42" s="215">
        <v>11</v>
      </c>
      <c r="R42" s="215">
        <v>0</v>
      </c>
      <c r="S42" s="236">
        <v>0</v>
      </c>
      <c r="T42" s="241"/>
      <c r="U42" s="225"/>
      <c r="V42" s="226">
        <f t="shared" si="9"/>
        <v>1004</v>
      </c>
      <c r="W42" s="227">
        <f t="shared" si="10"/>
        <v>784</v>
      </c>
      <c r="X42" s="226">
        <f t="shared" si="11"/>
        <v>922</v>
      </c>
      <c r="Y42" s="236">
        <f t="shared" si="12"/>
        <v>766</v>
      </c>
      <c r="Z42"/>
    </row>
    <row r="43" spans="1:26" ht="12" customHeight="1" x14ac:dyDescent="0.25">
      <c r="A43" s="214">
        <v>8</v>
      </c>
      <c r="B43" s="190">
        <v>428</v>
      </c>
      <c r="C43" s="190">
        <v>155</v>
      </c>
      <c r="D43" s="190">
        <v>4</v>
      </c>
      <c r="E43" s="190"/>
      <c r="F43" s="190">
        <v>781</v>
      </c>
      <c r="G43" s="190">
        <v>286</v>
      </c>
      <c r="H43" s="190">
        <v>34</v>
      </c>
      <c r="I43" s="190"/>
      <c r="J43" s="190">
        <v>71.999999999999986</v>
      </c>
      <c r="K43" s="190">
        <v>3</v>
      </c>
      <c r="L43" s="190">
        <v>340</v>
      </c>
      <c r="M43" s="190">
        <v>187</v>
      </c>
      <c r="N43" s="190"/>
      <c r="O43" s="190"/>
      <c r="P43" s="190">
        <v>26.999999999999993</v>
      </c>
      <c r="Q43" s="190">
        <v>13</v>
      </c>
      <c r="R43" s="190">
        <v>0</v>
      </c>
      <c r="S43" s="238">
        <v>0</v>
      </c>
      <c r="T43" s="237"/>
      <c r="U43" s="216"/>
      <c r="V43" s="217">
        <f t="shared" si="9"/>
        <v>1686</v>
      </c>
      <c r="W43" s="218">
        <f t="shared" si="10"/>
        <v>644</v>
      </c>
      <c r="X43" s="217">
        <f t="shared" si="11"/>
        <v>1549</v>
      </c>
      <c r="Y43" s="238">
        <f t="shared" si="12"/>
        <v>628</v>
      </c>
      <c r="Z43"/>
    </row>
    <row r="44" spans="1:26" ht="12" customHeight="1" x14ac:dyDescent="0.25">
      <c r="A44" s="220">
        <v>9</v>
      </c>
      <c r="B44" s="205">
        <v>145.99999999999997</v>
      </c>
      <c r="C44" s="205">
        <v>178</v>
      </c>
      <c r="D44" s="205"/>
      <c r="E44" s="205"/>
      <c r="F44" s="205">
        <v>547</v>
      </c>
      <c r="G44" s="205">
        <v>346.99999999999994</v>
      </c>
      <c r="H44" s="205"/>
      <c r="I44" s="205"/>
      <c r="J44" s="205">
        <v>28.999999999999996</v>
      </c>
      <c r="K44" s="205"/>
      <c r="L44" s="205">
        <v>298</v>
      </c>
      <c r="M44" s="205">
        <v>256.99999999999994</v>
      </c>
      <c r="N44" s="205"/>
      <c r="O44" s="205"/>
      <c r="P44" s="205">
        <v>8.0000000000000018</v>
      </c>
      <c r="Q44" s="205">
        <v>7</v>
      </c>
      <c r="R44" s="205">
        <v>0</v>
      </c>
      <c r="S44" s="239">
        <v>0</v>
      </c>
      <c r="T44" s="240"/>
      <c r="U44" s="196"/>
      <c r="V44" s="221">
        <f t="shared" si="9"/>
        <v>1028</v>
      </c>
      <c r="W44" s="222">
        <f t="shared" si="10"/>
        <v>789</v>
      </c>
      <c r="X44" s="221">
        <f t="shared" si="11"/>
        <v>991</v>
      </c>
      <c r="Y44" s="239">
        <f t="shared" si="12"/>
        <v>782</v>
      </c>
      <c r="Z44"/>
    </row>
    <row r="45" spans="1:26" ht="12" customHeight="1" x14ac:dyDescent="0.25">
      <c r="A45" s="224">
        <v>10</v>
      </c>
      <c r="B45" s="215">
        <v>180.00000000000006</v>
      </c>
      <c r="C45" s="215">
        <v>158</v>
      </c>
      <c r="D45" s="215">
        <v>10</v>
      </c>
      <c r="E45" s="215"/>
      <c r="F45" s="215">
        <v>523</v>
      </c>
      <c r="G45" s="215">
        <v>295</v>
      </c>
      <c r="H45" s="215">
        <v>52</v>
      </c>
      <c r="I45" s="215"/>
      <c r="J45" s="215">
        <v>12.999999999999998</v>
      </c>
      <c r="K45" s="215"/>
      <c r="L45" s="215">
        <v>279</v>
      </c>
      <c r="M45" s="215">
        <v>222.99999999999997</v>
      </c>
      <c r="N45" s="215"/>
      <c r="O45" s="215"/>
      <c r="P45" s="215">
        <v>33.999999999999993</v>
      </c>
      <c r="Q45" s="215">
        <v>9</v>
      </c>
      <c r="R45" s="215">
        <v>0</v>
      </c>
      <c r="S45" s="236">
        <v>0</v>
      </c>
      <c r="T45" s="241"/>
      <c r="U45" s="225"/>
      <c r="V45" s="226">
        <f t="shared" si="9"/>
        <v>1091</v>
      </c>
      <c r="W45" s="227">
        <f t="shared" si="10"/>
        <v>685</v>
      </c>
      <c r="X45" s="226">
        <f t="shared" si="11"/>
        <v>982</v>
      </c>
      <c r="Y45" s="236">
        <f t="shared" si="12"/>
        <v>676</v>
      </c>
      <c r="Z45"/>
    </row>
    <row r="46" spans="1:26" ht="12" customHeight="1" x14ac:dyDescent="0.25">
      <c r="A46" s="214">
        <v>11</v>
      </c>
      <c r="B46" s="190">
        <v>146.99999999999994</v>
      </c>
      <c r="C46" s="190">
        <v>230.00000000000006</v>
      </c>
      <c r="D46" s="190">
        <v>13</v>
      </c>
      <c r="E46" s="190"/>
      <c r="F46" s="190">
        <v>517</v>
      </c>
      <c r="G46" s="190">
        <v>405</v>
      </c>
      <c r="H46" s="190">
        <v>37</v>
      </c>
      <c r="I46" s="190">
        <v>6</v>
      </c>
      <c r="J46" s="190">
        <v>36.999999999999986</v>
      </c>
      <c r="K46" s="190">
        <v>2</v>
      </c>
      <c r="L46" s="190">
        <v>205</v>
      </c>
      <c r="M46" s="190">
        <v>258</v>
      </c>
      <c r="N46" s="190"/>
      <c r="O46" s="190"/>
      <c r="P46" s="190">
        <v>8.0000000000000018</v>
      </c>
      <c r="Q46" s="190">
        <v>3</v>
      </c>
      <c r="R46" s="190">
        <v>0</v>
      </c>
      <c r="S46" s="238">
        <v>0</v>
      </c>
      <c r="T46" s="237"/>
      <c r="U46" s="216"/>
      <c r="V46" s="217">
        <f t="shared" si="9"/>
        <v>964</v>
      </c>
      <c r="W46" s="218">
        <f t="shared" si="10"/>
        <v>904</v>
      </c>
      <c r="X46" s="217">
        <f t="shared" si="11"/>
        <v>869</v>
      </c>
      <c r="Y46" s="238">
        <f t="shared" si="12"/>
        <v>893</v>
      </c>
      <c r="Z46"/>
    </row>
    <row r="47" spans="1:26" ht="12" customHeight="1" x14ac:dyDescent="0.25">
      <c r="A47" s="220">
        <v>12</v>
      </c>
      <c r="B47" s="205">
        <v>186</v>
      </c>
      <c r="C47" s="205">
        <v>258</v>
      </c>
      <c r="D47" s="205">
        <v>4</v>
      </c>
      <c r="E47" s="205"/>
      <c r="F47" s="205">
        <v>455</v>
      </c>
      <c r="G47" s="205">
        <v>394</v>
      </c>
      <c r="H47" s="205">
        <v>25</v>
      </c>
      <c r="I47" s="205">
        <v>40</v>
      </c>
      <c r="J47" s="205">
        <v>21.999999999999996</v>
      </c>
      <c r="K47" s="205"/>
      <c r="L47" s="205">
        <v>219</v>
      </c>
      <c r="M47" s="205">
        <v>269</v>
      </c>
      <c r="N47" s="205"/>
      <c r="O47" s="205">
        <v>6</v>
      </c>
      <c r="P47" s="205">
        <v>1</v>
      </c>
      <c r="Q47" s="205">
        <v>4</v>
      </c>
      <c r="R47" s="205">
        <v>0</v>
      </c>
      <c r="S47" s="239">
        <v>0</v>
      </c>
      <c r="T47" s="240"/>
      <c r="U47" s="196"/>
      <c r="V47" s="221">
        <f t="shared" si="9"/>
        <v>912</v>
      </c>
      <c r="W47" s="222">
        <f t="shared" si="10"/>
        <v>971</v>
      </c>
      <c r="X47" s="221">
        <f t="shared" si="11"/>
        <v>860</v>
      </c>
      <c r="Y47" s="239">
        <f t="shared" si="12"/>
        <v>921</v>
      </c>
      <c r="Z47"/>
    </row>
    <row r="48" spans="1:26" ht="12" customHeight="1" x14ac:dyDescent="0.25">
      <c r="A48" s="224">
        <v>13</v>
      </c>
      <c r="B48" s="215">
        <v>133</v>
      </c>
      <c r="C48" s="215">
        <v>435</v>
      </c>
      <c r="D48" s="215"/>
      <c r="E48" s="190"/>
      <c r="F48" s="215">
        <v>310</v>
      </c>
      <c r="G48" s="215">
        <v>689</v>
      </c>
      <c r="H48" s="215">
        <v>15</v>
      </c>
      <c r="I48" s="215">
        <v>12</v>
      </c>
      <c r="J48" s="215">
        <v>20.999999999999996</v>
      </c>
      <c r="K48" s="215">
        <v>1</v>
      </c>
      <c r="L48" s="215">
        <v>289</v>
      </c>
      <c r="M48" s="215">
        <v>556.00000000000011</v>
      </c>
      <c r="N48" s="215"/>
      <c r="O48" s="190"/>
      <c r="P48" s="215">
        <v>14.999999999999998</v>
      </c>
      <c r="Q48" s="215">
        <v>1</v>
      </c>
      <c r="R48" s="215">
        <v>0</v>
      </c>
      <c r="S48" s="236">
        <v>0</v>
      </c>
      <c r="T48" s="241"/>
      <c r="U48" s="225"/>
      <c r="V48" s="226">
        <f t="shared" si="9"/>
        <v>783</v>
      </c>
      <c r="W48" s="227">
        <f t="shared" si="10"/>
        <v>1694</v>
      </c>
      <c r="X48" s="226">
        <f t="shared" si="11"/>
        <v>732</v>
      </c>
      <c r="Y48" s="236">
        <f t="shared" si="12"/>
        <v>1680</v>
      </c>
      <c r="Z48"/>
    </row>
    <row r="49" spans="1:26" ht="12" customHeight="1" x14ac:dyDescent="0.25">
      <c r="A49" s="214">
        <v>14</v>
      </c>
      <c r="B49" s="190">
        <v>162</v>
      </c>
      <c r="C49" s="190">
        <v>344.00000000000006</v>
      </c>
      <c r="D49" s="190">
        <v>6</v>
      </c>
      <c r="E49" s="190">
        <v>6</v>
      </c>
      <c r="F49" s="190">
        <v>339</v>
      </c>
      <c r="G49" s="190">
        <v>472</v>
      </c>
      <c r="H49" s="190">
        <v>69</v>
      </c>
      <c r="I49" s="190">
        <v>48</v>
      </c>
      <c r="J49" s="190">
        <v>10.000000000000002</v>
      </c>
      <c r="K49" s="190">
        <v>2</v>
      </c>
      <c r="L49" s="190">
        <v>203</v>
      </c>
      <c r="M49" s="190">
        <v>264.99999999999989</v>
      </c>
      <c r="N49" s="190"/>
      <c r="O49" s="190"/>
      <c r="P49" s="190">
        <v>12.999999999999998</v>
      </c>
      <c r="Q49" s="190">
        <v>0</v>
      </c>
      <c r="R49" s="190">
        <v>0</v>
      </c>
      <c r="S49" s="238">
        <v>0</v>
      </c>
      <c r="T49" s="237"/>
      <c r="U49" s="216"/>
      <c r="V49" s="217">
        <f t="shared" si="9"/>
        <v>802</v>
      </c>
      <c r="W49" s="218">
        <f t="shared" si="10"/>
        <v>1137</v>
      </c>
      <c r="X49" s="217">
        <f t="shared" si="11"/>
        <v>704</v>
      </c>
      <c r="Y49" s="238">
        <f t="shared" si="12"/>
        <v>1081</v>
      </c>
      <c r="Z49"/>
    </row>
    <row r="50" spans="1:26" ht="12" customHeight="1" x14ac:dyDescent="0.25">
      <c r="A50" s="220">
        <v>15</v>
      </c>
      <c r="B50" s="205">
        <v>112.99999999999997</v>
      </c>
      <c r="C50" s="205">
        <v>167.00000000000003</v>
      </c>
      <c r="D50" s="205"/>
      <c r="E50" s="205"/>
      <c r="F50" s="205">
        <v>391</v>
      </c>
      <c r="G50" s="205">
        <v>262</v>
      </c>
      <c r="H50" s="205">
        <v>9</v>
      </c>
      <c r="I50" s="205">
        <v>32.999999999999986</v>
      </c>
      <c r="J50" s="205">
        <v>20.999999999999996</v>
      </c>
      <c r="K50" s="205"/>
      <c r="L50" s="205">
        <v>179</v>
      </c>
      <c r="M50" s="205">
        <v>154.99999999999997</v>
      </c>
      <c r="N50" s="205"/>
      <c r="O50" s="205">
        <v>7</v>
      </c>
      <c r="P50" s="205">
        <v>18.999999999999996</v>
      </c>
      <c r="Q50" s="205">
        <v>6</v>
      </c>
      <c r="R50" s="205">
        <v>0</v>
      </c>
      <c r="S50" s="239">
        <v>0</v>
      </c>
      <c r="T50" s="240"/>
      <c r="U50" s="196"/>
      <c r="V50" s="221">
        <f t="shared" si="9"/>
        <v>732</v>
      </c>
      <c r="W50" s="222">
        <f t="shared" si="10"/>
        <v>630</v>
      </c>
      <c r="X50" s="221">
        <f t="shared" si="11"/>
        <v>683</v>
      </c>
      <c r="Y50" s="239">
        <f t="shared" si="12"/>
        <v>584</v>
      </c>
      <c r="Z50"/>
    </row>
    <row r="51" spans="1:26" ht="12" customHeight="1" thickBot="1" x14ac:dyDescent="0.3">
      <c r="A51" s="229" t="s">
        <v>17</v>
      </c>
      <c r="B51" s="191">
        <f t="shared" ref="B51:Q51" si="13">SUM(B36:B50)</f>
        <v>2827</v>
      </c>
      <c r="C51" s="191">
        <f t="shared" si="13"/>
        <v>3182</v>
      </c>
      <c r="D51" s="191">
        <f t="shared" si="13"/>
        <v>57</v>
      </c>
      <c r="E51" s="191">
        <f t="shared" si="13"/>
        <v>19</v>
      </c>
      <c r="F51" s="191">
        <f t="shared" si="13"/>
        <v>6785</v>
      </c>
      <c r="G51" s="191">
        <f t="shared" si="13"/>
        <v>5329</v>
      </c>
      <c r="H51" s="191">
        <f t="shared" si="13"/>
        <v>352</v>
      </c>
      <c r="I51" s="191">
        <f t="shared" si="13"/>
        <v>247</v>
      </c>
      <c r="J51" s="191">
        <f t="shared" si="13"/>
        <v>481</v>
      </c>
      <c r="K51" s="191">
        <f t="shared" si="13"/>
        <v>15</v>
      </c>
      <c r="L51" s="191">
        <f t="shared" si="13"/>
        <v>4260</v>
      </c>
      <c r="M51" s="191">
        <f t="shared" si="13"/>
        <v>3688</v>
      </c>
      <c r="N51" s="191">
        <f t="shared" si="13"/>
        <v>0</v>
      </c>
      <c r="O51" s="191">
        <f t="shared" si="13"/>
        <v>41</v>
      </c>
      <c r="P51" s="191">
        <f t="shared" si="13"/>
        <v>429</v>
      </c>
      <c r="Q51" s="191">
        <f t="shared" si="13"/>
        <v>97</v>
      </c>
      <c r="R51" s="191">
        <f>SUM(R36:R50)</f>
        <v>0</v>
      </c>
      <c r="S51" s="193">
        <f>SUM(S36:S50)</f>
        <v>0</v>
      </c>
      <c r="T51" s="242">
        <f>SUM(T36:T50)</f>
        <v>0</v>
      </c>
      <c r="U51" s="193">
        <f>SUM(U36:U50)</f>
        <v>0</v>
      </c>
      <c r="V51" s="195">
        <f>SUM(B51,D51,F51,H51,J51,L51,N51,P51)</f>
        <v>15191</v>
      </c>
      <c r="W51" s="192">
        <f>SUM(C51,E51,G51,I51,K51,M51,O51,Q51)</f>
        <v>12618</v>
      </c>
      <c r="X51" s="195">
        <f>SUM(B51,F51,L51)</f>
        <v>13872</v>
      </c>
      <c r="Y51" s="193">
        <f t="shared" ref="X51:Y53" si="14">SUM(C51,G51,M51)</f>
        <v>12199</v>
      </c>
      <c r="Z51"/>
    </row>
    <row r="52" spans="1:26" ht="12" customHeight="1" x14ac:dyDescent="0.2">
      <c r="A52" s="231" t="s">
        <v>18</v>
      </c>
      <c r="B52" s="184">
        <f>B53-B51</f>
        <v>25</v>
      </c>
      <c r="C52" s="190">
        <f t="shared" ref="C52:S52" si="15">C53-C51</f>
        <v>0.99999999999772626</v>
      </c>
      <c r="D52" s="190">
        <f t="shared" si="15"/>
        <v>10</v>
      </c>
      <c r="E52" s="190">
        <f t="shared" si="15"/>
        <v>0</v>
      </c>
      <c r="F52" s="184">
        <f t="shared" si="15"/>
        <v>35</v>
      </c>
      <c r="G52" s="190">
        <f t="shared" si="15"/>
        <v>0</v>
      </c>
      <c r="H52" s="190">
        <f t="shared" si="15"/>
        <v>8</v>
      </c>
      <c r="I52" s="190">
        <f t="shared" si="15"/>
        <v>0</v>
      </c>
      <c r="J52" s="190">
        <f t="shared" si="15"/>
        <v>0</v>
      </c>
      <c r="K52" s="190">
        <f t="shared" si="15"/>
        <v>0</v>
      </c>
      <c r="L52" s="184">
        <f t="shared" si="15"/>
        <v>229</v>
      </c>
      <c r="M52" s="190">
        <f t="shared" si="15"/>
        <v>0</v>
      </c>
      <c r="N52" s="190">
        <f t="shared" si="15"/>
        <v>0</v>
      </c>
      <c r="O52" s="190">
        <f t="shared" si="15"/>
        <v>0</v>
      </c>
      <c r="P52" s="184">
        <f t="shared" si="15"/>
        <v>0</v>
      </c>
      <c r="Q52" s="190">
        <f t="shared" si="15"/>
        <v>0</v>
      </c>
      <c r="R52" s="190">
        <f t="shared" si="15"/>
        <v>0</v>
      </c>
      <c r="S52" s="238">
        <f t="shared" si="15"/>
        <v>0</v>
      </c>
      <c r="T52" s="240"/>
      <c r="U52" s="196"/>
      <c r="V52" s="189">
        <f>+B52+D52+F52+H52+J52+L52+N52+P52+R52</f>
        <v>307</v>
      </c>
      <c r="W52" s="187">
        <f t="shared" ref="W52" si="16">+C52+E52+G52+I52+K52+M52+O52+Q52+S52</f>
        <v>0.99999999999772626</v>
      </c>
      <c r="X52" s="189">
        <f t="shared" ref="X52" si="17">+B52+F52+L52+R52</f>
        <v>289</v>
      </c>
      <c r="Y52" s="188">
        <f t="shared" ref="Y52" si="18">+C52+G52+M52+S52</f>
        <v>0.99999999999772626</v>
      </c>
    </row>
    <row r="53" spans="1:26" ht="12" customHeight="1" thickBot="1" x14ac:dyDescent="0.25">
      <c r="A53" s="229" t="s">
        <v>19</v>
      </c>
      <c r="B53" s="191">
        <v>2852</v>
      </c>
      <c r="C53" s="191">
        <v>3182.9999999999977</v>
      </c>
      <c r="D53" s="191">
        <v>67</v>
      </c>
      <c r="E53" s="191">
        <v>19</v>
      </c>
      <c r="F53" s="191">
        <v>6820</v>
      </c>
      <c r="G53" s="191">
        <v>5329.0000000000036</v>
      </c>
      <c r="H53" s="191">
        <v>360</v>
      </c>
      <c r="I53" s="191">
        <v>246.99999999999997</v>
      </c>
      <c r="J53" s="191">
        <v>480.99999999999994</v>
      </c>
      <c r="K53" s="191">
        <v>15</v>
      </c>
      <c r="L53" s="191">
        <v>4489</v>
      </c>
      <c r="M53" s="191">
        <v>3688.0000000000014</v>
      </c>
      <c r="N53" s="191"/>
      <c r="O53" s="191">
        <v>41</v>
      </c>
      <c r="P53" s="191">
        <v>428.99999999999994</v>
      </c>
      <c r="Q53" s="191">
        <v>96.999999999999986</v>
      </c>
      <c r="R53" s="191">
        <v>0</v>
      </c>
      <c r="S53" s="193">
        <v>0</v>
      </c>
      <c r="T53" s="242">
        <v>0</v>
      </c>
      <c r="U53" s="193">
        <f>SUM(U51:U52)</f>
        <v>0</v>
      </c>
      <c r="V53" s="195">
        <f t="shared" ref="V53:W53" si="19">SUM(B53,D53,F53,H53,J53,L53,N53,P53)</f>
        <v>15498</v>
      </c>
      <c r="W53" s="192">
        <f t="shared" si="19"/>
        <v>12619.000000000004</v>
      </c>
      <c r="X53" s="195">
        <f t="shared" si="14"/>
        <v>14161</v>
      </c>
      <c r="Y53" s="193">
        <f t="shared" si="14"/>
        <v>12200.000000000004</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77" t="s">
        <v>362</v>
      </c>
      <c r="D55" s="234"/>
    </row>
    <row r="56" spans="1:26" ht="12" customHeight="1" x14ac:dyDescent="0.2">
      <c r="V56" s="12" t="str">
        <f>IF(V51-V27=0," ",V51-V27)</f>
        <v xml:space="preserve"> </v>
      </c>
      <c r="W56" s="12">
        <f>IF(W51-W27=0," ",W51-W27)</f>
        <v>-1</v>
      </c>
      <c r="X56" s="12" t="str">
        <f>IF(X51-X27=0," ",X51-X27)</f>
        <v xml:space="preserve"> </v>
      </c>
      <c r="Y56" s="12">
        <f>IF(Y51-Y27=0," ",Y51-Y27)</f>
        <v>-1</v>
      </c>
    </row>
    <row r="57" spans="1:26" ht="17.25" customHeight="1" thickBot="1" x14ac:dyDescent="0.35">
      <c r="A57" s="50" t="s">
        <v>406</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190">
        <f>SUM(B14:B15,B19:B22)</f>
        <v>646</v>
      </c>
      <c r="C60" s="190">
        <f t="shared" ref="C60:E60" si="20">SUM(C14:C15,C19:C22)</f>
        <v>1272</v>
      </c>
      <c r="D60" s="190">
        <f t="shared" si="20"/>
        <v>23</v>
      </c>
      <c r="E60" s="190">
        <f t="shared" si="20"/>
        <v>4</v>
      </c>
      <c r="F60" s="190">
        <f t="shared" ref="F60:Y60" si="21">SUM(F14:F15,F19:F22)</f>
        <v>1666</v>
      </c>
      <c r="G60" s="190">
        <f t="shared" si="21"/>
        <v>1958</v>
      </c>
      <c r="H60" s="190">
        <f t="shared" si="21"/>
        <v>150</v>
      </c>
      <c r="I60" s="190">
        <f t="shared" si="21"/>
        <v>92</v>
      </c>
      <c r="J60" s="190">
        <f t="shared" si="21"/>
        <v>100</v>
      </c>
      <c r="K60" s="190">
        <f t="shared" si="21"/>
        <v>5</v>
      </c>
      <c r="L60" s="190">
        <f t="shared" si="21"/>
        <v>1000</v>
      </c>
      <c r="M60" s="190">
        <f t="shared" si="21"/>
        <v>1379</v>
      </c>
      <c r="N60" s="190">
        <f t="shared" si="21"/>
        <v>0</v>
      </c>
      <c r="O60" s="190">
        <f t="shared" si="21"/>
        <v>13</v>
      </c>
      <c r="P60" s="190">
        <f t="shared" si="21"/>
        <v>60</v>
      </c>
      <c r="Q60" s="190">
        <f t="shared" si="21"/>
        <v>14</v>
      </c>
      <c r="R60" s="204">
        <v>0</v>
      </c>
      <c r="S60" s="204">
        <v>0</v>
      </c>
      <c r="T60" s="204">
        <f>SUM(T14:T15,T19:T22)</f>
        <v>0</v>
      </c>
      <c r="U60" s="216">
        <f>SUM(U14:U15,U19:U22)</f>
        <v>0</v>
      </c>
      <c r="V60" s="217">
        <f t="shared" ref="V60:W65" si="22">SUM(B60,D60,F60,H60,J60,L60,N60,P60)</f>
        <v>3645</v>
      </c>
      <c r="W60" s="238">
        <f t="shared" si="22"/>
        <v>4737</v>
      </c>
      <c r="X60" s="217">
        <f t="shared" si="21"/>
        <v>3312</v>
      </c>
      <c r="Y60" s="238">
        <f t="shared" si="21"/>
        <v>4609</v>
      </c>
    </row>
    <row r="61" spans="1:26" ht="12" customHeight="1" x14ac:dyDescent="0.2">
      <c r="A61" s="214" t="s">
        <v>26</v>
      </c>
      <c r="B61" s="190">
        <f>SUM(B6:B8,B11:B13,B16:B17,B23)</f>
        <v>1105</v>
      </c>
      <c r="C61" s="190">
        <f t="shared" ref="C61:Y61" si="23">SUM(C6:C8,C11:C13,C16:C17,C23)</f>
        <v>1427</v>
      </c>
      <c r="D61" s="190">
        <f t="shared" si="23"/>
        <v>24</v>
      </c>
      <c r="E61" s="190">
        <f t="shared" si="23"/>
        <v>14</v>
      </c>
      <c r="F61" s="190">
        <f t="shared" si="23"/>
        <v>2948</v>
      </c>
      <c r="G61" s="190">
        <f t="shared" si="23"/>
        <v>2472</v>
      </c>
      <c r="H61" s="190">
        <f t="shared" si="23"/>
        <v>118</v>
      </c>
      <c r="I61" s="190">
        <f t="shared" si="23"/>
        <v>140</v>
      </c>
      <c r="J61" s="190">
        <f t="shared" si="23"/>
        <v>196.99999999999997</v>
      </c>
      <c r="K61" s="190">
        <f t="shared" si="23"/>
        <v>5</v>
      </c>
      <c r="L61" s="190">
        <f t="shared" si="23"/>
        <v>2048</v>
      </c>
      <c r="M61" s="190">
        <f t="shared" si="23"/>
        <v>1704</v>
      </c>
      <c r="N61" s="190">
        <f t="shared" si="23"/>
        <v>0</v>
      </c>
      <c r="O61" s="190">
        <f t="shared" si="23"/>
        <v>10</v>
      </c>
      <c r="P61" s="190">
        <f t="shared" si="23"/>
        <v>291</v>
      </c>
      <c r="Q61" s="190">
        <f t="shared" si="23"/>
        <v>42</v>
      </c>
      <c r="R61" s="204">
        <v>0</v>
      </c>
      <c r="S61" s="204">
        <v>0</v>
      </c>
      <c r="T61" s="204">
        <f>SUM(T6:T8,T11:T13,T16:T17,T23)</f>
        <v>0</v>
      </c>
      <c r="U61" s="216">
        <f>SUM(U6:U8,U11:U13,U16:U17,U23)</f>
        <v>0</v>
      </c>
      <c r="V61" s="217">
        <f t="shared" si="22"/>
        <v>6731</v>
      </c>
      <c r="W61" s="238">
        <f t="shared" si="22"/>
        <v>5814</v>
      </c>
      <c r="X61" s="217">
        <f t="shared" si="23"/>
        <v>6101</v>
      </c>
      <c r="Y61" s="238">
        <f t="shared" si="23"/>
        <v>5603</v>
      </c>
    </row>
    <row r="62" spans="1:26" ht="12" customHeight="1" x14ac:dyDescent="0.2">
      <c r="A62" s="220" t="s">
        <v>27</v>
      </c>
      <c r="B62" s="205">
        <f t="shared" ref="B62:Y62" si="24">SUM(B9:B10,B18,B24:B26)</f>
        <v>1076</v>
      </c>
      <c r="C62" s="205">
        <f t="shared" si="24"/>
        <v>484</v>
      </c>
      <c r="D62" s="205">
        <f t="shared" si="24"/>
        <v>10</v>
      </c>
      <c r="E62" s="205">
        <f t="shared" si="24"/>
        <v>1</v>
      </c>
      <c r="F62" s="205">
        <f t="shared" si="24"/>
        <v>2171</v>
      </c>
      <c r="G62" s="205">
        <f t="shared" si="24"/>
        <v>899</v>
      </c>
      <c r="H62" s="205">
        <f t="shared" si="24"/>
        <v>84</v>
      </c>
      <c r="I62" s="205">
        <f t="shared" si="24"/>
        <v>15</v>
      </c>
      <c r="J62" s="205">
        <f t="shared" si="24"/>
        <v>183.99999999999997</v>
      </c>
      <c r="K62" s="205">
        <f t="shared" si="24"/>
        <v>5</v>
      </c>
      <c r="L62" s="205">
        <f t="shared" si="24"/>
        <v>1212</v>
      </c>
      <c r="M62" s="205">
        <f t="shared" si="24"/>
        <v>605</v>
      </c>
      <c r="N62" s="205">
        <f t="shared" si="24"/>
        <v>0</v>
      </c>
      <c r="O62" s="205">
        <f t="shared" si="24"/>
        <v>18</v>
      </c>
      <c r="P62" s="205">
        <f t="shared" si="24"/>
        <v>78</v>
      </c>
      <c r="Q62" s="205">
        <f t="shared" si="24"/>
        <v>41</v>
      </c>
      <c r="R62" s="184">
        <v>0</v>
      </c>
      <c r="S62" s="184">
        <v>0</v>
      </c>
      <c r="T62" s="184">
        <f>SUM(T9:T10,T18,T24:T26)</f>
        <v>0</v>
      </c>
      <c r="U62" s="196">
        <f>SUM(U9:U10,U18,U24:U26)</f>
        <v>0</v>
      </c>
      <c r="V62" s="221">
        <f t="shared" si="22"/>
        <v>4815</v>
      </c>
      <c r="W62" s="239">
        <f t="shared" si="22"/>
        <v>2068</v>
      </c>
      <c r="X62" s="221">
        <f t="shared" si="24"/>
        <v>4459</v>
      </c>
      <c r="Y62" s="239">
        <f t="shared" si="24"/>
        <v>1988</v>
      </c>
    </row>
    <row r="63" spans="1:26" ht="12" customHeight="1" thickBot="1" x14ac:dyDescent="0.25">
      <c r="A63" s="229" t="s">
        <v>17</v>
      </c>
      <c r="B63" s="191">
        <f t="shared" ref="B63:U63" si="25">SUM(B60:B62)</f>
        <v>2827</v>
      </c>
      <c r="C63" s="191">
        <f t="shared" si="25"/>
        <v>3183</v>
      </c>
      <c r="D63" s="191">
        <f t="shared" si="25"/>
        <v>57</v>
      </c>
      <c r="E63" s="191">
        <f t="shared" si="25"/>
        <v>19</v>
      </c>
      <c r="F63" s="191">
        <f t="shared" si="25"/>
        <v>6785</v>
      </c>
      <c r="G63" s="191">
        <f t="shared" si="25"/>
        <v>5329</v>
      </c>
      <c r="H63" s="191">
        <f t="shared" si="25"/>
        <v>352</v>
      </c>
      <c r="I63" s="191">
        <f t="shared" si="25"/>
        <v>247</v>
      </c>
      <c r="J63" s="191">
        <f t="shared" si="25"/>
        <v>481</v>
      </c>
      <c r="K63" s="191">
        <f t="shared" si="25"/>
        <v>15</v>
      </c>
      <c r="L63" s="191">
        <f t="shared" si="25"/>
        <v>4260</v>
      </c>
      <c r="M63" s="191">
        <f t="shared" si="25"/>
        <v>3688</v>
      </c>
      <c r="N63" s="191">
        <f t="shared" si="25"/>
        <v>0</v>
      </c>
      <c r="O63" s="191">
        <f t="shared" si="25"/>
        <v>41</v>
      </c>
      <c r="P63" s="191">
        <f t="shared" si="25"/>
        <v>429</v>
      </c>
      <c r="Q63" s="191">
        <f t="shared" si="25"/>
        <v>97</v>
      </c>
      <c r="R63" s="191">
        <f t="shared" si="25"/>
        <v>0</v>
      </c>
      <c r="S63" s="191">
        <f t="shared" si="25"/>
        <v>0</v>
      </c>
      <c r="T63" s="191">
        <f t="shared" si="25"/>
        <v>0</v>
      </c>
      <c r="U63" s="193">
        <f t="shared" si="25"/>
        <v>0</v>
      </c>
      <c r="V63" s="195">
        <f t="shared" si="22"/>
        <v>15191</v>
      </c>
      <c r="W63" s="193">
        <f t="shared" si="22"/>
        <v>12619</v>
      </c>
      <c r="X63" s="195">
        <f>SUM(X60:X62)</f>
        <v>13872</v>
      </c>
      <c r="Y63" s="243">
        <f>SUM(Y60:Y62)</f>
        <v>12200</v>
      </c>
    </row>
    <row r="64" spans="1:26" ht="12" customHeight="1" x14ac:dyDescent="0.2">
      <c r="A64" s="231" t="s">
        <v>18</v>
      </c>
      <c r="B64" s="194">
        <f>B28</f>
        <v>25</v>
      </c>
      <c r="C64" s="190">
        <f t="shared" ref="C64:S64" si="26">C28</f>
        <v>0</v>
      </c>
      <c r="D64" s="190">
        <f t="shared" si="26"/>
        <v>10</v>
      </c>
      <c r="E64" s="190">
        <f t="shared" si="26"/>
        <v>0</v>
      </c>
      <c r="F64" s="194">
        <f t="shared" si="26"/>
        <v>35</v>
      </c>
      <c r="G64" s="190">
        <f t="shared" si="26"/>
        <v>0</v>
      </c>
      <c r="H64" s="190">
        <f t="shared" si="26"/>
        <v>8</v>
      </c>
      <c r="I64" s="190">
        <f t="shared" si="26"/>
        <v>0</v>
      </c>
      <c r="J64" s="190">
        <f t="shared" si="26"/>
        <v>0</v>
      </c>
      <c r="K64" s="190">
        <f t="shared" si="26"/>
        <v>0</v>
      </c>
      <c r="L64" s="194">
        <f t="shared" si="26"/>
        <v>229</v>
      </c>
      <c r="M64" s="190">
        <f t="shared" si="26"/>
        <v>0</v>
      </c>
      <c r="N64" s="190">
        <f t="shared" si="26"/>
        <v>0</v>
      </c>
      <c r="O64" s="190">
        <f t="shared" si="26"/>
        <v>0</v>
      </c>
      <c r="P64" s="194">
        <f t="shared" si="26"/>
        <v>0</v>
      </c>
      <c r="Q64" s="190">
        <f t="shared" si="26"/>
        <v>0</v>
      </c>
      <c r="R64" s="190">
        <f t="shared" si="26"/>
        <v>0</v>
      </c>
      <c r="S64" s="190">
        <f t="shared" si="26"/>
        <v>0</v>
      </c>
      <c r="T64" s="184">
        <f>T28</f>
        <v>0</v>
      </c>
      <c r="U64" s="196">
        <f>U28</f>
        <v>0</v>
      </c>
      <c r="V64" s="189">
        <f t="shared" si="22"/>
        <v>307</v>
      </c>
      <c r="W64" s="188">
        <f t="shared" si="22"/>
        <v>0</v>
      </c>
      <c r="X64" s="189">
        <f>SUM(B64,F64,L64)</f>
        <v>289</v>
      </c>
      <c r="Y64" s="188">
        <f>SUM(C64,G64,M64,S64)</f>
        <v>0</v>
      </c>
    </row>
    <row r="65" spans="1:25" ht="12" customHeight="1" thickBot="1" x14ac:dyDescent="0.25">
      <c r="A65" s="229" t="s">
        <v>19</v>
      </c>
      <c r="B65" s="191">
        <f t="shared" ref="B65:U65" si="27">SUM(B63:B64)</f>
        <v>2852</v>
      </c>
      <c r="C65" s="191">
        <f t="shared" si="27"/>
        <v>3183</v>
      </c>
      <c r="D65" s="191">
        <f t="shared" si="27"/>
        <v>67</v>
      </c>
      <c r="E65" s="191">
        <f t="shared" si="27"/>
        <v>19</v>
      </c>
      <c r="F65" s="191">
        <f t="shared" si="27"/>
        <v>6820</v>
      </c>
      <c r="G65" s="191">
        <f t="shared" si="27"/>
        <v>5329</v>
      </c>
      <c r="H65" s="191">
        <f t="shared" si="27"/>
        <v>360</v>
      </c>
      <c r="I65" s="191">
        <f t="shared" si="27"/>
        <v>247</v>
      </c>
      <c r="J65" s="191">
        <f t="shared" si="27"/>
        <v>481</v>
      </c>
      <c r="K65" s="191">
        <f t="shared" si="27"/>
        <v>15</v>
      </c>
      <c r="L65" s="191">
        <f t="shared" si="27"/>
        <v>4489</v>
      </c>
      <c r="M65" s="191">
        <f t="shared" si="27"/>
        <v>3688</v>
      </c>
      <c r="N65" s="191">
        <f t="shared" si="27"/>
        <v>0</v>
      </c>
      <c r="O65" s="191">
        <f t="shared" si="27"/>
        <v>41</v>
      </c>
      <c r="P65" s="191">
        <f t="shared" si="27"/>
        <v>429</v>
      </c>
      <c r="Q65" s="191">
        <f t="shared" si="27"/>
        <v>97</v>
      </c>
      <c r="R65" s="191">
        <f t="shared" si="27"/>
        <v>0</v>
      </c>
      <c r="S65" s="191">
        <f t="shared" si="27"/>
        <v>0</v>
      </c>
      <c r="T65" s="191">
        <f t="shared" si="27"/>
        <v>0</v>
      </c>
      <c r="U65" s="193">
        <f t="shared" si="27"/>
        <v>0</v>
      </c>
      <c r="V65" s="195">
        <f t="shared" si="22"/>
        <v>15498</v>
      </c>
      <c r="W65" s="193">
        <f t="shared" si="22"/>
        <v>12619</v>
      </c>
      <c r="X65" s="195">
        <f>SUM(B65,F65,L65)</f>
        <v>14161</v>
      </c>
      <c r="Y65" s="193">
        <f>SUM(C65,G65,M65)</f>
        <v>12200</v>
      </c>
    </row>
    <row r="66" spans="1:25" ht="12" customHeight="1" x14ac:dyDescent="0.2">
      <c r="A66" s="244" t="s">
        <v>28</v>
      </c>
    </row>
    <row r="67" spans="1:25" ht="12" customHeight="1" x14ac:dyDescent="0.2">
      <c r="A67" s="77" t="s">
        <v>353</v>
      </c>
    </row>
  </sheetData>
  <mergeCells count="40">
    <mergeCell ref="R58:S58"/>
    <mergeCell ref="T58:U58"/>
    <mergeCell ref="V58:W58"/>
    <mergeCell ref="X58:Y58"/>
    <mergeCell ref="X34:Y34"/>
    <mergeCell ref="R34:S34"/>
    <mergeCell ref="T34:U34"/>
    <mergeCell ref="V34:W34"/>
    <mergeCell ref="A58:A59"/>
    <mergeCell ref="B58:C58"/>
    <mergeCell ref="D58:E58"/>
    <mergeCell ref="F58:G58"/>
    <mergeCell ref="H58:I58"/>
    <mergeCell ref="J58:K58"/>
    <mergeCell ref="L58:M58"/>
    <mergeCell ref="N58:O58"/>
    <mergeCell ref="P58:Q58"/>
    <mergeCell ref="L34:M34"/>
    <mergeCell ref="N34:O34"/>
    <mergeCell ref="P34:Q34"/>
    <mergeCell ref="X4:Y4"/>
    <mergeCell ref="A34:A35"/>
    <mergeCell ref="B34:C34"/>
    <mergeCell ref="D34:E34"/>
    <mergeCell ref="F34:G34"/>
    <mergeCell ref="H34:I34"/>
    <mergeCell ref="J34:K34"/>
    <mergeCell ref="B1:W1"/>
    <mergeCell ref="A4:A5"/>
    <mergeCell ref="B4:C4"/>
    <mergeCell ref="D4:E4"/>
    <mergeCell ref="F4:G4"/>
    <mergeCell ref="H4:I4"/>
    <mergeCell ref="J4:K4"/>
    <mergeCell ref="L4:M4"/>
    <mergeCell ref="N4:O4"/>
    <mergeCell ref="P4:Q4"/>
    <mergeCell ref="R4:S4"/>
    <mergeCell ref="T4:U4"/>
    <mergeCell ref="V4:W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topLeftCell="A46" zoomScaleNormal="100" workbookViewId="0">
      <selection activeCell="O70" sqref="O70"/>
    </sheetView>
  </sheetViews>
  <sheetFormatPr baseColWidth="10" defaultColWidth="11.44140625" defaultRowHeight="12" customHeight="1" x14ac:dyDescent="0.2"/>
  <cols>
    <col min="1" max="1" width="14.6640625" style="54" customWidth="1"/>
    <col min="2" max="3" width="7.6640625" style="54" customWidth="1"/>
    <col min="4" max="4" width="8.109375" style="54" bestFit="1" customWidth="1"/>
    <col min="5" max="5" width="7.6640625" style="54" customWidth="1"/>
    <col min="6" max="7" width="9.109375" style="54" customWidth="1"/>
    <col min="8" max="19" width="7.6640625" style="54" customWidth="1"/>
    <col min="20" max="20" width="6.44140625" style="54" hidden="1" customWidth="1"/>
    <col min="21" max="21" width="4.88671875" style="54" hidden="1" customWidth="1"/>
    <col min="22" max="22" width="8.109375" style="54" bestFit="1" customWidth="1"/>
    <col min="23" max="25" width="7.6640625" style="54" customWidth="1"/>
    <col min="26" max="26" width="5" style="54" customWidth="1"/>
    <col min="27" max="16384" width="11.44140625" style="54"/>
  </cols>
  <sheetData>
    <row r="1" spans="1:25" s="52" customFormat="1" ht="59.25" customHeight="1" thickBot="1" x14ac:dyDescent="0.3">
      <c r="A1" s="51"/>
      <c r="B1" s="432" t="s">
        <v>375</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c r="Q2" s="112"/>
      <c r="R2" s="112"/>
      <c r="S2" s="112"/>
    </row>
    <row r="3" spans="1:25" ht="19.5" customHeight="1" thickBot="1" x14ac:dyDescent="0.35">
      <c r="A3" s="50" t="s">
        <v>376</v>
      </c>
      <c r="B3" s="2"/>
      <c r="C3" s="2"/>
      <c r="D3" s="2"/>
      <c r="E3" s="2"/>
      <c r="F3" s="2"/>
      <c r="G3" s="2"/>
      <c r="H3" s="2"/>
      <c r="I3" s="2"/>
      <c r="J3" s="2"/>
      <c r="K3" s="2"/>
      <c r="L3" s="2"/>
      <c r="M3" s="2"/>
    </row>
    <row r="4" spans="1:25" ht="34.5" customHeight="1" x14ac:dyDescent="0.2">
      <c r="A4" s="459"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03" t="s">
        <v>13</v>
      </c>
      <c r="U4" s="445"/>
      <c r="V4" s="417" t="s">
        <v>19</v>
      </c>
      <c r="W4" s="403"/>
      <c r="X4" s="417" t="s">
        <v>21</v>
      </c>
      <c r="Y4" s="404"/>
    </row>
    <row r="5" spans="1:25" ht="12" customHeight="1" thickBot="1" x14ac:dyDescent="0.25">
      <c r="A5" s="453"/>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67" t="s">
        <v>10</v>
      </c>
      <c r="V5" s="4" t="s">
        <v>9</v>
      </c>
      <c r="W5" s="167" t="s">
        <v>10</v>
      </c>
      <c r="X5" s="4" t="s">
        <v>9</v>
      </c>
      <c r="Y5" s="3" t="s">
        <v>10</v>
      </c>
    </row>
    <row r="6" spans="1:25" ht="12" customHeight="1" x14ac:dyDescent="0.2">
      <c r="A6" s="214">
        <v>1</v>
      </c>
      <c r="B6" s="341">
        <v>3529</v>
      </c>
      <c r="C6" s="341">
        <v>5049.0000000000027</v>
      </c>
      <c r="D6" s="368">
        <v>0</v>
      </c>
      <c r="E6" s="341">
        <v>41</v>
      </c>
      <c r="F6" s="341">
        <v>9862.9999999999964</v>
      </c>
      <c r="G6" s="341">
        <v>11184.999999999998</v>
      </c>
      <c r="H6" s="341">
        <v>69</v>
      </c>
      <c r="I6" s="341">
        <v>168.00000000000003</v>
      </c>
      <c r="J6" s="341">
        <v>471.00000000000006</v>
      </c>
      <c r="K6" s="369">
        <v>0</v>
      </c>
      <c r="L6" s="341">
        <v>7435.9999999999991</v>
      </c>
      <c r="M6" s="341">
        <v>8075.9999999999991</v>
      </c>
      <c r="N6" s="369">
        <v>0</v>
      </c>
      <c r="O6" s="341">
        <v>74</v>
      </c>
      <c r="P6" s="341">
        <v>1641.9999999999993</v>
      </c>
      <c r="Q6" s="342">
        <v>1357</v>
      </c>
      <c r="R6" s="341">
        <v>13082.999999999995</v>
      </c>
      <c r="S6" s="342">
        <v>35533.000000000007</v>
      </c>
      <c r="T6" s="343">
        <v>2628</v>
      </c>
      <c r="U6" s="344"/>
      <c r="V6" s="345">
        <f>+B6+D6+F6+H6+J6+L6+N6+P6+R6</f>
        <v>36092.999999999993</v>
      </c>
      <c r="W6" s="346">
        <f t="shared" ref="V6:W26" si="0">+C6+E6+G6+I6+K6+M6+O6+Q6+S6</f>
        <v>61483.000000000007</v>
      </c>
      <c r="X6" s="347">
        <f>+B6+F6+L6+R6</f>
        <v>33910.999999999993</v>
      </c>
      <c r="Y6" s="346">
        <f t="shared" ref="X6:Y26" si="1">+C6+G6+M6+S6</f>
        <v>59843.000000000007</v>
      </c>
    </row>
    <row r="7" spans="1:25" ht="12" customHeight="1" x14ac:dyDescent="0.2">
      <c r="A7" s="214">
        <v>2</v>
      </c>
      <c r="B7" s="342">
        <v>2107</v>
      </c>
      <c r="C7" s="342">
        <v>3477.9999999999991</v>
      </c>
      <c r="D7" s="323">
        <v>0</v>
      </c>
      <c r="E7" s="342">
        <v>15</v>
      </c>
      <c r="F7" s="342">
        <v>6523.9999999999991</v>
      </c>
      <c r="G7" s="342">
        <v>8448.0000000000036</v>
      </c>
      <c r="H7" s="342">
        <v>63</v>
      </c>
      <c r="I7" s="342">
        <v>408.99999999999989</v>
      </c>
      <c r="J7" s="342">
        <v>296</v>
      </c>
      <c r="K7" s="323">
        <v>0</v>
      </c>
      <c r="L7" s="342">
        <v>5719.0000000000018</v>
      </c>
      <c r="M7" s="342">
        <v>4897</v>
      </c>
      <c r="N7" s="323">
        <v>0</v>
      </c>
      <c r="O7" s="342">
        <v>23</v>
      </c>
      <c r="P7" s="342">
        <v>685.99999999999977</v>
      </c>
      <c r="Q7" s="342">
        <v>32</v>
      </c>
      <c r="R7" s="342">
        <v>3127</v>
      </c>
      <c r="S7" s="342">
        <v>3471.9999999999995</v>
      </c>
      <c r="T7" s="343">
        <v>1800</v>
      </c>
      <c r="U7" s="344"/>
      <c r="V7" s="345">
        <f>+B7+D7+F7+H7+J7+L7+N7+P7+R7</f>
        <v>18522</v>
      </c>
      <c r="W7" s="348">
        <f t="shared" si="0"/>
        <v>20774.000000000004</v>
      </c>
      <c r="X7" s="345">
        <f t="shared" si="1"/>
        <v>17477</v>
      </c>
      <c r="Y7" s="348">
        <f t="shared" si="1"/>
        <v>20295.000000000004</v>
      </c>
    </row>
    <row r="8" spans="1:25" ht="12" customHeight="1" x14ac:dyDescent="0.2">
      <c r="A8" s="220">
        <v>3</v>
      </c>
      <c r="B8" s="349">
        <v>1490</v>
      </c>
      <c r="C8" s="349">
        <v>1492.9999999999989</v>
      </c>
      <c r="D8" s="349">
        <v>12</v>
      </c>
      <c r="E8" s="364">
        <v>0</v>
      </c>
      <c r="F8" s="349">
        <v>4813.0000000000027</v>
      </c>
      <c r="G8" s="349">
        <v>4881</v>
      </c>
      <c r="H8" s="349">
        <v>128</v>
      </c>
      <c r="I8" s="364">
        <v>0</v>
      </c>
      <c r="J8" s="349">
        <v>203.99999999999997</v>
      </c>
      <c r="K8" s="364">
        <v>0</v>
      </c>
      <c r="L8" s="349">
        <v>3032.9999999999991</v>
      </c>
      <c r="M8" s="349">
        <v>4108.0000000000018</v>
      </c>
      <c r="N8" s="364">
        <v>0</v>
      </c>
      <c r="O8" s="364">
        <v>0</v>
      </c>
      <c r="P8" s="349">
        <v>1587.0000000000007</v>
      </c>
      <c r="Q8" s="349">
        <v>128</v>
      </c>
      <c r="R8" s="349">
        <v>2650.0000000000009</v>
      </c>
      <c r="S8" s="349">
        <v>4999</v>
      </c>
      <c r="T8" s="350">
        <v>1106</v>
      </c>
      <c r="U8" s="351"/>
      <c r="V8" s="352">
        <f t="shared" si="0"/>
        <v>13917.000000000004</v>
      </c>
      <c r="W8" s="353">
        <f t="shared" si="0"/>
        <v>15609</v>
      </c>
      <c r="X8" s="352">
        <f t="shared" si="1"/>
        <v>11986.000000000004</v>
      </c>
      <c r="Y8" s="353">
        <f t="shared" si="1"/>
        <v>15481</v>
      </c>
    </row>
    <row r="9" spans="1:25" ht="12" customHeight="1" x14ac:dyDescent="0.2">
      <c r="A9" s="224">
        <v>4</v>
      </c>
      <c r="B9" s="342">
        <v>2771.9999999999986</v>
      </c>
      <c r="C9" s="342">
        <v>1186.0000000000007</v>
      </c>
      <c r="D9" s="370">
        <v>0</v>
      </c>
      <c r="E9" s="370">
        <v>0</v>
      </c>
      <c r="F9" s="354">
        <v>6199.0000000000009</v>
      </c>
      <c r="G9" s="354">
        <v>2885</v>
      </c>
      <c r="H9" s="354">
        <v>68</v>
      </c>
      <c r="I9" s="370">
        <v>0</v>
      </c>
      <c r="J9" s="354">
        <v>246</v>
      </c>
      <c r="K9" s="370">
        <v>0</v>
      </c>
      <c r="L9" s="354">
        <v>6046.9999999999982</v>
      </c>
      <c r="M9" s="354">
        <v>1958.9999999999998</v>
      </c>
      <c r="N9" s="370">
        <v>0</v>
      </c>
      <c r="O9" s="370">
        <v>0</v>
      </c>
      <c r="P9" s="354">
        <v>1291.9999999999998</v>
      </c>
      <c r="Q9" s="354">
        <v>462.99999999999994</v>
      </c>
      <c r="R9" s="354">
        <v>1734</v>
      </c>
      <c r="S9" s="354">
        <v>2410.0000000000005</v>
      </c>
      <c r="T9" s="355">
        <v>1084</v>
      </c>
      <c r="U9" s="356"/>
      <c r="V9" s="357">
        <f t="shared" si="0"/>
        <v>18357.999999999996</v>
      </c>
      <c r="W9" s="358">
        <f t="shared" si="0"/>
        <v>8903.0000000000018</v>
      </c>
      <c r="X9" s="357">
        <f t="shared" si="1"/>
        <v>16752</v>
      </c>
      <c r="Y9" s="358">
        <f t="shared" si="1"/>
        <v>8440.0000000000018</v>
      </c>
    </row>
    <row r="10" spans="1:25" ht="12" customHeight="1" x14ac:dyDescent="0.2">
      <c r="A10" s="214">
        <v>5</v>
      </c>
      <c r="B10" s="342">
        <v>4382.9999999999982</v>
      </c>
      <c r="C10" s="342">
        <v>1311</v>
      </c>
      <c r="D10" s="342">
        <v>16</v>
      </c>
      <c r="E10" s="342">
        <v>2</v>
      </c>
      <c r="F10" s="342">
        <v>9727.0000000000055</v>
      </c>
      <c r="G10" s="342">
        <v>4347</v>
      </c>
      <c r="H10" s="342">
        <v>125.00000000000001</v>
      </c>
      <c r="I10" s="342">
        <v>92</v>
      </c>
      <c r="J10" s="342">
        <v>437.00000000000006</v>
      </c>
      <c r="K10" s="342">
        <v>26</v>
      </c>
      <c r="L10" s="342">
        <v>5500.9999999999964</v>
      </c>
      <c r="M10" s="342">
        <v>2723.0000000000005</v>
      </c>
      <c r="N10" s="323">
        <v>0</v>
      </c>
      <c r="O10" s="342">
        <v>175.00000000000003</v>
      </c>
      <c r="P10" s="342">
        <v>823</v>
      </c>
      <c r="Q10" s="342">
        <v>250.00000000000003</v>
      </c>
      <c r="R10" s="342">
        <v>863</v>
      </c>
      <c r="S10" s="342">
        <v>436</v>
      </c>
      <c r="T10" s="343">
        <v>1358</v>
      </c>
      <c r="U10" s="344"/>
      <c r="V10" s="345">
        <f t="shared" si="0"/>
        <v>21875</v>
      </c>
      <c r="W10" s="348">
        <f t="shared" si="0"/>
        <v>9362</v>
      </c>
      <c r="X10" s="345">
        <f t="shared" si="1"/>
        <v>20474</v>
      </c>
      <c r="Y10" s="348">
        <f t="shared" si="1"/>
        <v>8817</v>
      </c>
    </row>
    <row r="11" spans="1:25" ht="12" customHeight="1" x14ac:dyDescent="0.2">
      <c r="A11" s="220">
        <v>6</v>
      </c>
      <c r="B11" s="349">
        <v>2896.0000000000009</v>
      </c>
      <c r="C11" s="349">
        <v>1450.0000000000002</v>
      </c>
      <c r="D11" s="349">
        <v>45</v>
      </c>
      <c r="E11" s="364">
        <v>0</v>
      </c>
      <c r="F11" s="349">
        <v>8963.0000000000091</v>
      </c>
      <c r="G11" s="349">
        <v>4472.0000000000009</v>
      </c>
      <c r="H11" s="349">
        <v>141</v>
      </c>
      <c r="I11" s="349">
        <v>165.00000000000003</v>
      </c>
      <c r="J11" s="349">
        <v>221.00000000000006</v>
      </c>
      <c r="K11" s="364">
        <v>0</v>
      </c>
      <c r="L11" s="349">
        <v>7163.9999999999973</v>
      </c>
      <c r="M11" s="349">
        <v>5545.0000000000009</v>
      </c>
      <c r="N11" s="364">
        <v>0</v>
      </c>
      <c r="O11" s="364">
        <v>0</v>
      </c>
      <c r="P11" s="349">
        <v>973.99999999999989</v>
      </c>
      <c r="Q11" s="349">
        <v>148</v>
      </c>
      <c r="R11" s="349">
        <v>2804.9999999999995</v>
      </c>
      <c r="S11" s="349">
        <v>3102.9999999999995</v>
      </c>
      <c r="T11" s="350">
        <v>1544</v>
      </c>
      <c r="U11" s="351"/>
      <c r="V11" s="352">
        <f t="shared" si="0"/>
        <v>23209.000000000007</v>
      </c>
      <c r="W11" s="353">
        <f t="shared" si="0"/>
        <v>14883.000000000002</v>
      </c>
      <c r="X11" s="352">
        <f t="shared" si="1"/>
        <v>21828.000000000007</v>
      </c>
      <c r="Y11" s="353">
        <f t="shared" si="1"/>
        <v>14570.000000000002</v>
      </c>
    </row>
    <row r="12" spans="1:25" ht="12" customHeight="1" x14ac:dyDescent="0.2">
      <c r="A12" s="224">
        <v>7</v>
      </c>
      <c r="B12" s="342">
        <v>2074.0000000000009</v>
      </c>
      <c r="C12" s="342">
        <v>2759.0000000000009</v>
      </c>
      <c r="D12" s="370">
        <v>0</v>
      </c>
      <c r="E12" s="370">
        <v>0</v>
      </c>
      <c r="F12" s="354">
        <v>6274.9999999999964</v>
      </c>
      <c r="G12" s="354">
        <v>6826</v>
      </c>
      <c r="H12" s="370">
        <v>0</v>
      </c>
      <c r="I12" s="354">
        <v>54</v>
      </c>
      <c r="J12" s="354">
        <v>136.99999999999997</v>
      </c>
      <c r="K12" s="370">
        <v>0</v>
      </c>
      <c r="L12" s="354">
        <v>5201.0000000000018</v>
      </c>
      <c r="M12" s="354">
        <v>6675.0000000000009</v>
      </c>
      <c r="N12" s="370">
        <v>0</v>
      </c>
      <c r="O12" s="323">
        <v>0</v>
      </c>
      <c r="P12" s="342">
        <v>1058.9999999999998</v>
      </c>
      <c r="Q12" s="342">
        <v>76</v>
      </c>
      <c r="R12" s="342">
        <v>2367</v>
      </c>
      <c r="S12" s="342">
        <v>5538.0000000000009</v>
      </c>
      <c r="T12" s="343">
        <v>1606</v>
      </c>
      <c r="U12" s="344"/>
      <c r="V12" s="345">
        <f t="shared" si="0"/>
        <v>17113</v>
      </c>
      <c r="W12" s="348">
        <f t="shared" si="0"/>
        <v>21928</v>
      </c>
      <c r="X12" s="345">
        <f t="shared" si="1"/>
        <v>15916.999999999998</v>
      </c>
      <c r="Y12" s="348">
        <f t="shared" si="1"/>
        <v>21798</v>
      </c>
    </row>
    <row r="13" spans="1:25" ht="12" customHeight="1" x14ac:dyDescent="0.2">
      <c r="A13" s="214">
        <v>8</v>
      </c>
      <c r="B13" s="342">
        <v>2163.9999999999995</v>
      </c>
      <c r="C13" s="342">
        <v>2282</v>
      </c>
      <c r="D13" s="342">
        <v>54</v>
      </c>
      <c r="E13" s="342">
        <v>12</v>
      </c>
      <c r="F13" s="342">
        <v>6633.9999999999955</v>
      </c>
      <c r="G13" s="342">
        <v>6167.9999999999991</v>
      </c>
      <c r="H13" s="342">
        <v>188</v>
      </c>
      <c r="I13" s="342">
        <v>112.00000000000001</v>
      </c>
      <c r="J13" s="342">
        <v>73</v>
      </c>
      <c r="K13" s="323">
        <v>0</v>
      </c>
      <c r="L13" s="342">
        <v>3880</v>
      </c>
      <c r="M13" s="342">
        <v>4188.9999999999982</v>
      </c>
      <c r="N13" s="323">
        <v>0</v>
      </c>
      <c r="O13" s="323">
        <v>0</v>
      </c>
      <c r="P13" s="342">
        <v>1004.0000000000003</v>
      </c>
      <c r="Q13" s="323">
        <v>0</v>
      </c>
      <c r="R13" s="342">
        <v>3994.9999999999995</v>
      </c>
      <c r="S13" s="342">
        <v>2610</v>
      </c>
      <c r="T13" s="343">
        <v>1316</v>
      </c>
      <c r="U13" s="344"/>
      <c r="V13" s="345">
        <f t="shared" si="0"/>
        <v>17991.999999999993</v>
      </c>
      <c r="W13" s="348">
        <f t="shared" si="0"/>
        <v>15372.999999999998</v>
      </c>
      <c r="X13" s="345">
        <f t="shared" si="1"/>
        <v>16672.999999999993</v>
      </c>
      <c r="Y13" s="348">
        <f t="shared" si="1"/>
        <v>15248.999999999998</v>
      </c>
    </row>
    <row r="14" spans="1:25" ht="12" customHeight="1" x14ac:dyDescent="0.2">
      <c r="A14" s="220">
        <v>9</v>
      </c>
      <c r="B14" s="349">
        <v>2385.9999999999986</v>
      </c>
      <c r="C14" s="349">
        <v>5246.9999999999982</v>
      </c>
      <c r="D14" s="349">
        <v>29.000000000000004</v>
      </c>
      <c r="E14" s="349">
        <v>5</v>
      </c>
      <c r="F14" s="349">
        <v>5832.9999999999973</v>
      </c>
      <c r="G14" s="349">
        <v>11157.999999999993</v>
      </c>
      <c r="H14" s="349">
        <v>307.00000000000006</v>
      </c>
      <c r="I14" s="349">
        <v>184.00000000000003</v>
      </c>
      <c r="J14" s="349">
        <v>126.99999999999999</v>
      </c>
      <c r="K14" s="349">
        <v>52</v>
      </c>
      <c r="L14" s="349">
        <v>3954.0000000000023</v>
      </c>
      <c r="M14" s="349">
        <v>7380.9999999999955</v>
      </c>
      <c r="N14" s="364">
        <v>0</v>
      </c>
      <c r="O14" s="349">
        <v>51</v>
      </c>
      <c r="P14" s="349">
        <v>267</v>
      </c>
      <c r="Q14" s="349">
        <v>86</v>
      </c>
      <c r="R14" s="349">
        <v>1838.0000000000002</v>
      </c>
      <c r="S14" s="349">
        <v>2509</v>
      </c>
      <c r="T14" s="350">
        <v>2048</v>
      </c>
      <c r="U14" s="351"/>
      <c r="V14" s="352">
        <f t="shared" si="0"/>
        <v>14740.999999999998</v>
      </c>
      <c r="W14" s="353">
        <f t="shared" si="0"/>
        <v>26672.999999999989</v>
      </c>
      <c r="X14" s="352">
        <f t="shared" si="1"/>
        <v>14010.999999999998</v>
      </c>
      <c r="Y14" s="353">
        <f t="shared" si="1"/>
        <v>26294.999999999989</v>
      </c>
    </row>
    <row r="15" spans="1:25" ht="12" customHeight="1" x14ac:dyDescent="0.2">
      <c r="A15" s="224">
        <v>10</v>
      </c>
      <c r="B15" s="354">
        <v>2445.9999999999995</v>
      </c>
      <c r="C15" s="354">
        <v>6888.0000000000055</v>
      </c>
      <c r="D15" s="370">
        <v>0</v>
      </c>
      <c r="E15" s="370">
        <v>0</v>
      </c>
      <c r="F15" s="342">
        <v>6209.0000000000036</v>
      </c>
      <c r="G15" s="342">
        <v>15753</v>
      </c>
      <c r="H15" s="342">
        <v>50.000000000000007</v>
      </c>
      <c r="I15" s="323">
        <v>0</v>
      </c>
      <c r="J15" s="342">
        <v>93</v>
      </c>
      <c r="K15" s="323">
        <v>0</v>
      </c>
      <c r="L15" s="342">
        <v>7201.9999999999991</v>
      </c>
      <c r="M15" s="342">
        <v>13855</v>
      </c>
      <c r="N15" s="323">
        <v>0</v>
      </c>
      <c r="O15" s="323">
        <v>0</v>
      </c>
      <c r="P15" s="354">
        <v>402</v>
      </c>
      <c r="Q15" s="354">
        <v>10</v>
      </c>
      <c r="R15" s="354">
        <v>3927.0000000000005</v>
      </c>
      <c r="S15" s="354">
        <v>5987.9999999999991</v>
      </c>
      <c r="T15" s="355">
        <v>2691</v>
      </c>
      <c r="U15" s="356"/>
      <c r="V15" s="357">
        <f t="shared" si="0"/>
        <v>20329.000000000004</v>
      </c>
      <c r="W15" s="358">
        <f t="shared" si="0"/>
        <v>42494.000000000007</v>
      </c>
      <c r="X15" s="357">
        <f t="shared" si="1"/>
        <v>19784.000000000004</v>
      </c>
      <c r="Y15" s="358">
        <f t="shared" si="1"/>
        <v>42484.000000000007</v>
      </c>
    </row>
    <row r="16" spans="1:25" ht="12" customHeight="1" x14ac:dyDescent="0.2">
      <c r="A16" s="214">
        <v>11</v>
      </c>
      <c r="B16" s="342">
        <v>1310.0000000000007</v>
      </c>
      <c r="C16" s="342">
        <v>2420.9999999999991</v>
      </c>
      <c r="D16" s="323">
        <v>0</v>
      </c>
      <c r="E16" s="323">
        <v>0</v>
      </c>
      <c r="F16" s="342">
        <v>6425</v>
      </c>
      <c r="G16" s="342">
        <v>6769.9999999999991</v>
      </c>
      <c r="H16" s="323">
        <v>0</v>
      </c>
      <c r="I16" s="342">
        <v>27</v>
      </c>
      <c r="J16" s="342">
        <v>114.99999999999999</v>
      </c>
      <c r="K16" s="342">
        <v>52.999999999999993</v>
      </c>
      <c r="L16" s="342">
        <v>3508.0000000000009</v>
      </c>
      <c r="M16" s="342">
        <v>4555</v>
      </c>
      <c r="N16" s="323">
        <v>0</v>
      </c>
      <c r="O16" s="342">
        <v>16</v>
      </c>
      <c r="P16" s="342">
        <v>598</v>
      </c>
      <c r="Q16" s="342">
        <v>193</v>
      </c>
      <c r="R16" s="323">
        <v>0</v>
      </c>
      <c r="S16" s="342">
        <v>1504.9999999999998</v>
      </c>
      <c r="T16" s="343">
        <v>1176</v>
      </c>
      <c r="U16" s="344"/>
      <c r="V16" s="345">
        <f t="shared" si="0"/>
        <v>11956.000000000002</v>
      </c>
      <c r="W16" s="348">
        <f t="shared" si="0"/>
        <v>15539.999999999998</v>
      </c>
      <c r="X16" s="345">
        <f t="shared" si="1"/>
        <v>11243.000000000002</v>
      </c>
      <c r="Y16" s="348">
        <f t="shared" si="1"/>
        <v>15250.999999999998</v>
      </c>
    </row>
    <row r="17" spans="1:25" ht="12" customHeight="1" x14ac:dyDescent="0.2">
      <c r="A17" s="220">
        <v>12</v>
      </c>
      <c r="B17" s="349">
        <v>1725.0000000000007</v>
      </c>
      <c r="C17" s="349">
        <v>1679.9999999999995</v>
      </c>
      <c r="D17" s="364">
        <v>0</v>
      </c>
      <c r="E17" s="364">
        <v>0</v>
      </c>
      <c r="F17" s="349">
        <v>4893.9999999999973</v>
      </c>
      <c r="G17" s="349">
        <v>4277.0000000000009</v>
      </c>
      <c r="H17" s="349">
        <v>70</v>
      </c>
      <c r="I17" s="349">
        <v>33</v>
      </c>
      <c r="J17" s="349">
        <v>191</v>
      </c>
      <c r="K17" s="364">
        <v>0</v>
      </c>
      <c r="L17" s="349">
        <v>2344.0000000000005</v>
      </c>
      <c r="M17" s="349">
        <v>2711.9999999999995</v>
      </c>
      <c r="N17" s="364">
        <v>0</v>
      </c>
      <c r="O17" s="364">
        <v>0</v>
      </c>
      <c r="P17" s="349">
        <v>324</v>
      </c>
      <c r="Q17" s="349">
        <v>40</v>
      </c>
      <c r="R17" s="323">
        <v>0</v>
      </c>
      <c r="S17" s="349">
        <v>1588.0000000000007</v>
      </c>
      <c r="T17" s="350">
        <v>937</v>
      </c>
      <c r="U17" s="351"/>
      <c r="V17" s="352">
        <f t="shared" si="0"/>
        <v>9547.9999999999982</v>
      </c>
      <c r="W17" s="353">
        <f t="shared" si="0"/>
        <v>10330</v>
      </c>
      <c r="X17" s="352">
        <f t="shared" si="1"/>
        <v>8962.9999999999982</v>
      </c>
      <c r="Y17" s="353">
        <f t="shared" si="1"/>
        <v>10257</v>
      </c>
    </row>
    <row r="18" spans="1:25" ht="12" customHeight="1" x14ac:dyDescent="0.2">
      <c r="A18" s="224">
        <v>13</v>
      </c>
      <c r="B18" s="354">
        <v>1876.0000000000007</v>
      </c>
      <c r="C18" s="354">
        <v>1251.9999999999995</v>
      </c>
      <c r="D18" s="323">
        <v>0</v>
      </c>
      <c r="E18" s="323">
        <v>0</v>
      </c>
      <c r="F18" s="354">
        <v>6909.0000000000018</v>
      </c>
      <c r="G18" s="354">
        <v>3375.9999999999991</v>
      </c>
      <c r="H18" s="323">
        <v>0</v>
      </c>
      <c r="I18" s="323">
        <v>0</v>
      </c>
      <c r="J18" s="354">
        <v>94</v>
      </c>
      <c r="K18" s="323">
        <v>0</v>
      </c>
      <c r="L18" s="354">
        <v>8010.0000000000027</v>
      </c>
      <c r="M18" s="354">
        <v>2828.0000000000005</v>
      </c>
      <c r="N18" s="323">
        <v>0</v>
      </c>
      <c r="O18" s="323">
        <v>0</v>
      </c>
      <c r="P18" s="354">
        <v>344</v>
      </c>
      <c r="Q18" s="354">
        <v>84</v>
      </c>
      <c r="R18" s="354">
        <v>1647</v>
      </c>
      <c r="S18" s="323">
        <v>0</v>
      </c>
      <c r="T18" s="355">
        <v>1217</v>
      </c>
      <c r="U18" s="356"/>
      <c r="V18" s="357">
        <f t="shared" si="0"/>
        <v>18880.000000000004</v>
      </c>
      <c r="W18" s="358">
        <f t="shared" si="0"/>
        <v>7539.9999999999982</v>
      </c>
      <c r="X18" s="357">
        <f t="shared" si="1"/>
        <v>18442.000000000004</v>
      </c>
      <c r="Y18" s="358">
        <f t="shared" si="1"/>
        <v>7455.9999999999982</v>
      </c>
    </row>
    <row r="19" spans="1:25" ht="12" customHeight="1" x14ac:dyDescent="0.2">
      <c r="A19" s="214">
        <v>14</v>
      </c>
      <c r="B19" s="342">
        <v>1194</v>
      </c>
      <c r="C19" s="342">
        <v>1358.9999999999998</v>
      </c>
      <c r="D19" s="323">
        <v>0</v>
      </c>
      <c r="E19" s="323">
        <v>0</v>
      </c>
      <c r="F19" s="342">
        <v>3343.9999999999986</v>
      </c>
      <c r="G19" s="342">
        <v>3345.0000000000005</v>
      </c>
      <c r="H19" s="342">
        <v>49</v>
      </c>
      <c r="I19" s="342">
        <v>148</v>
      </c>
      <c r="J19" s="342">
        <v>99.999999999999986</v>
      </c>
      <c r="K19" s="323">
        <v>0</v>
      </c>
      <c r="L19" s="342">
        <v>2394</v>
      </c>
      <c r="M19" s="342">
        <v>2261.0000000000005</v>
      </c>
      <c r="N19" s="323">
        <v>0</v>
      </c>
      <c r="O19" s="323">
        <v>0</v>
      </c>
      <c r="P19" s="342">
        <v>699.00000000000011</v>
      </c>
      <c r="Q19" s="342">
        <v>163.00000000000003</v>
      </c>
      <c r="R19" s="342">
        <v>211</v>
      </c>
      <c r="S19" s="323">
        <v>0</v>
      </c>
      <c r="T19" s="343">
        <v>772</v>
      </c>
      <c r="U19" s="344"/>
      <c r="V19" s="345">
        <f t="shared" si="0"/>
        <v>7990.9999999999982</v>
      </c>
      <c r="W19" s="348">
        <f t="shared" si="0"/>
        <v>7276</v>
      </c>
      <c r="X19" s="345">
        <f t="shared" si="1"/>
        <v>7142.9999999999982</v>
      </c>
      <c r="Y19" s="348">
        <f t="shared" si="1"/>
        <v>6965</v>
      </c>
    </row>
    <row r="20" spans="1:25" ht="12" customHeight="1" x14ac:dyDescent="0.2">
      <c r="A20" s="220">
        <v>15</v>
      </c>
      <c r="B20" s="349">
        <v>1344.0000000000002</v>
      </c>
      <c r="C20" s="349">
        <v>2113.0000000000005</v>
      </c>
      <c r="D20" s="349">
        <v>15</v>
      </c>
      <c r="E20" s="364">
        <v>0</v>
      </c>
      <c r="F20" s="349">
        <v>4721.0000000000018</v>
      </c>
      <c r="G20" s="349">
        <v>5226.0000000000018</v>
      </c>
      <c r="H20" s="349">
        <v>85</v>
      </c>
      <c r="I20" s="349">
        <v>299</v>
      </c>
      <c r="J20" s="349">
        <v>40</v>
      </c>
      <c r="K20" s="364">
        <v>0</v>
      </c>
      <c r="L20" s="349">
        <v>2936</v>
      </c>
      <c r="M20" s="349">
        <v>3676.0000000000009</v>
      </c>
      <c r="N20" s="364">
        <v>0</v>
      </c>
      <c r="O20" s="349">
        <v>46</v>
      </c>
      <c r="P20" s="349">
        <v>167</v>
      </c>
      <c r="Q20" s="349">
        <v>102</v>
      </c>
      <c r="R20" s="349">
        <v>853.00000000000011</v>
      </c>
      <c r="S20" s="349">
        <v>1086</v>
      </c>
      <c r="T20" s="350">
        <v>1162</v>
      </c>
      <c r="U20" s="351"/>
      <c r="V20" s="352">
        <f t="shared" si="0"/>
        <v>10161.000000000002</v>
      </c>
      <c r="W20" s="353">
        <f t="shared" si="0"/>
        <v>12548.000000000004</v>
      </c>
      <c r="X20" s="352">
        <f t="shared" si="1"/>
        <v>9854.0000000000018</v>
      </c>
      <c r="Y20" s="353">
        <f t="shared" si="1"/>
        <v>12101.000000000004</v>
      </c>
    </row>
    <row r="21" spans="1:25" ht="12" customHeight="1" x14ac:dyDescent="0.2">
      <c r="A21" s="224">
        <v>16</v>
      </c>
      <c r="B21" s="354">
        <v>1410.0000000000005</v>
      </c>
      <c r="C21" s="354">
        <v>1609.0000000000007</v>
      </c>
      <c r="D21" s="354">
        <v>17</v>
      </c>
      <c r="E21" s="323">
        <v>0</v>
      </c>
      <c r="F21" s="354">
        <v>4697</v>
      </c>
      <c r="G21" s="354">
        <v>3509.0000000000014</v>
      </c>
      <c r="H21" s="354">
        <v>171.00000000000003</v>
      </c>
      <c r="I21" s="354">
        <v>46</v>
      </c>
      <c r="J21" s="354">
        <v>34</v>
      </c>
      <c r="K21" s="323">
        <v>0</v>
      </c>
      <c r="L21" s="354">
        <v>854</v>
      </c>
      <c r="M21" s="354">
        <v>3134.0000000000005</v>
      </c>
      <c r="N21" s="323">
        <v>0</v>
      </c>
      <c r="O21" s="323">
        <v>0</v>
      </c>
      <c r="P21" s="354">
        <v>294</v>
      </c>
      <c r="Q21" s="323">
        <v>0</v>
      </c>
      <c r="R21" s="323">
        <v>0</v>
      </c>
      <c r="S21" s="342">
        <v>58</v>
      </c>
      <c r="T21" s="355">
        <v>763</v>
      </c>
      <c r="U21" s="356"/>
      <c r="V21" s="357">
        <f t="shared" si="0"/>
        <v>7477</v>
      </c>
      <c r="W21" s="358">
        <f t="shared" si="0"/>
        <v>8356.0000000000018</v>
      </c>
      <c r="X21" s="357">
        <f t="shared" si="1"/>
        <v>6961</v>
      </c>
      <c r="Y21" s="358">
        <f t="shared" si="1"/>
        <v>8310.0000000000018</v>
      </c>
    </row>
    <row r="22" spans="1:25" ht="12" customHeight="1" x14ac:dyDescent="0.2">
      <c r="A22" s="214">
        <v>17</v>
      </c>
      <c r="B22" s="342">
        <v>1638.0000000000002</v>
      </c>
      <c r="C22" s="342">
        <v>2677.9999999999995</v>
      </c>
      <c r="D22" s="342">
        <v>36</v>
      </c>
      <c r="E22" s="323">
        <v>0</v>
      </c>
      <c r="F22" s="342">
        <v>5790.9999999999973</v>
      </c>
      <c r="G22" s="342">
        <v>6431.9999999999982</v>
      </c>
      <c r="H22" s="342">
        <v>211.00000000000003</v>
      </c>
      <c r="I22" s="323">
        <v>0</v>
      </c>
      <c r="J22" s="342">
        <v>323</v>
      </c>
      <c r="K22" s="342">
        <v>21</v>
      </c>
      <c r="L22" s="342">
        <v>4432.9999999999973</v>
      </c>
      <c r="M22" s="342">
        <v>4865.9999999999982</v>
      </c>
      <c r="N22" s="323">
        <v>0</v>
      </c>
      <c r="O22" s="323">
        <v>0</v>
      </c>
      <c r="P22" s="342">
        <v>932</v>
      </c>
      <c r="Q22" s="323">
        <v>0</v>
      </c>
      <c r="R22" s="342">
        <v>732</v>
      </c>
      <c r="S22" s="342">
        <v>321.00000000000006</v>
      </c>
      <c r="T22" s="343">
        <v>1335</v>
      </c>
      <c r="U22" s="344"/>
      <c r="V22" s="345">
        <f t="shared" si="0"/>
        <v>14095.999999999995</v>
      </c>
      <c r="W22" s="348">
        <f t="shared" si="0"/>
        <v>14317.999999999996</v>
      </c>
      <c r="X22" s="345">
        <f t="shared" si="1"/>
        <v>12593.999999999995</v>
      </c>
      <c r="Y22" s="348">
        <f t="shared" si="1"/>
        <v>14296.999999999996</v>
      </c>
    </row>
    <row r="23" spans="1:25" ht="12" customHeight="1" x14ac:dyDescent="0.2">
      <c r="A23" s="220">
        <v>18</v>
      </c>
      <c r="B23" s="349">
        <v>1550.0000000000007</v>
      </c>
      <c r="C23" s="349">
        <v>2351.0000000000014</v>
      </c>
      <c r="D23" s="349">
        <v>146</v>
      </c>
      <c r="E23" s="364">
        <v>0</v>
      </c>
      <c r="F23" s="349">
        <v>4622.0000000000009</v>
      </c>
      <c r="G23" s="349">
        <v>6700.0000000000009</v>
      </c>
      <c r="H23" s="349">
        <v>314</v>
      </c>
      <c r="I23" s="364">
        <v>0</v>
      </c>
      <c r="J23" s="349">
        <v>92.999999999999986</v>
      </c>
      <c r="K23" s="364">
        <v>0</v>
      </c>
      <c r="L23" s="349">
        <v>5811.0000000000009</v>
      </c>
      <c r="M23" s="349">
        <v>4913</v>
      </c>
      <c r="N23" s="364">
        <v>0</v>
      </c>
      <c r="O23" s="364">
        <v>0</v>
      </c>
      <c r="P23" s="349">
        <v>324</v>
      </c>
      <c r="Q23" s="349">
        <v>72</v>
      </c>
      <c r="R23" s="349">
        <v>448</v>
      </c>
      <c r="S23" s="349">
        <v>505</v>
      </c>
      <c r="T23" s="350">
        <v>1377</v>
      </c>
      <c r="U23" s="351"/>
      <c r="V23" s="352">
        <f t="shared" si="0"/>
        <v>13308.000000000004</v>
      </c>
      <c r="W23" s="353">
        <f t="shared" si="0"/>
        <v>14541.000000000002</v>
      </c>
      <c r="X23" s="352">
        <f t="shared" si="1"/>
        <v>12431.000000000004</v>
      </c>
      <c r="Y23" s="353">
        <f t="shared" si="1"/>
        <v>14469.000000000002</v>
      </c>
    </row>
    <row r="24" spans="1:25" ht="12" customHeight="1" x14ac:dyDescent="0.2">
      <c r="A24" s="224">
        <v>19</v>
      </c>
      <c r="B24" s="354">
        <v>3180.0000000000014</v>
      </c>
      <c r="C24" s="354">
        <v>1363</v>
      </c>
      <c r="D24" s="342">
        <v>68</v>
      </c>
      <c r="E24" s="323">
        <v>0</v>
      </c>
      <c r="F24" s="354">
        <v>9295.0000000000018</v>
      </c>
      <c r="G24" s="354">
        <v>4491.0000000000009</v>
      </c>
      <c r="H24" s="354">
        <v>207</v>
      </c>
      <c r="I24" s="323">
        <v>0</v>
      </c>
      <c r="J24" s="342">
        <v>335.00000000000011</v>
      </c>
      <c r="K24" s="342">
        <v>49</v>
      </c>
      <c r="L24" s="354">
        <v>3673</v>
      </c>
      <c r="M24" s="354">
        <v>3687.9999999999995</v>
      </c>
      <c r="N24" s="323">
        <v>0</v>
      </c>
      <c r="O24" s="323">
        <v>0</v>
      </c>
      <c r="P24" s="354">
        <v>751</v>
      </c>
      <c r="Q24" s="354">
        <v>166</v>
      </c>
      <c r="R24" s="354">
        <v>104</v>
      </c>
      <c r="S24" s="354">
        <v>480</v>
      </c>
      <c r="T24" s="355">
        <v>1150</v>
      </c>
      <c r="U24" s="356"/>
      <c r="V24" s="357">
        <f t="shared" si="0"/>
        <v>17613.000000000004</v>
      </c>
      <c r="W24" s="358">
        <f t="shared" si="0"/>
        <v>10237</v>
      </c>
      <c r="X24" s="357">
        <f t="shared" si="1"/>
        <v>16252.000000000004</v>
      </c>
      <c r="Y24" s="358">
        <f t="shared" si="1"/>
        <v>10022</v>
      </c>
    </row>
    <row r="25" spans="1:25" ht="12" customHeight="1" x14ac:dyDescent="0.2">
      <c r="A25" s="214">
        <v>20</v>
      </c>
      <c r="B25" s="342">
        <v>2530.0000000000009</v>
      </c>
      <c r="C25" s="342">
        <v>2638.9999999999995</v>
      </c>
      <c r="D25" s="323">
        <v>0</v>
      </c>
      <c r="E25" s="323">
        <v>0</v>
      </c>
      <c r="F25" s="342">
        <v>7787.9999999999955</v>
      </c>
      <c r="G25" s="342">
        <v>7273.0000000000018</v>
      </c>
      <c r="H25" s="342">
        <v>92.999999999999986</v>
      </c>
      <c r="I25" s="323">
        <v>0</v>
      </c>
      <c r="J25" s="342">
        <v>209.00000000000003</v>
      </c>
      <c r="K25" s="323">
        <v>0</v>
      </c>
      <c r="L25" s="342">
        <v>1913.9999999999995</v>
      </c>
      <c r="M25" s="342">
        <v>5201.9999999999991</v>
      </c>
      <c r="N25" s="323">
        <v>0</v>
      </c>
      <c r="O25" s="323">
        <v>0</v>
      </c>
      <c r="P25" s="342">
        <v>677.99999999999989</v>
      </c>
      <c r="Q25" s="342">
        <v>39</v>
      </c>
      <c r="R25" s="342">
        <v>296</v>
      </c>
      <c r="S25" s="342">
        <v>1346</v>
      </c>
      <c r="T25" s="343">
        <v>1236</v>
      </c>
      <c r="U25" s="344"/>
      <c r="V25" s="345">
        <f t="shared" si="0"/>
        <v>13507.999999999996</v>
      </c>
      <c r="W25" s="348">
        <f t="shared" si="0"/>
        <v>16499</v>
      </c>
      <c r="X25" s="345">
        <f t="shared" si="1"/>
        <v>12527.999999999996</v>
      </c>
      <c r="Y25" s="348">
        <f t="shared" si="1"/>
        <v>16460</v>
      </c>
    </row>
    <row r="26" spans="1:25" ht="12" customHeight="1" x14ac:dyDescent="0.2">
      <c r="A26" s="220">
        <v>21</v>
      </c>
      <c r="B26" s="349">
        <v>3508.9999999999986</v>
      </c>
      <c r="C26" s="349">
        <v>1375.0000000000002</v>
      </c>
      <c r="D26" s="323">
        <v>0</v>
      </c>
      <c r="E26" s="323">
        <v>0</v>
      </c>
      <c r="F26" s="349">
        <v>11043.000000000002</v>
      </c>
      <c r="G26" s="349">
        <v>3249.9999999999991</v>
      </c>
      <c r="H26" s="349">
        <v>129</v>
      </c>
      <c r="I26" s="323">
        <v>0</v>
      </c>
      <c r="J26" s="349">
        <v>264.99999999999994</v>
      </c>
      <c r="K26" s="323">
        <v>0</v>
      </c>
      <c r="L26" s="349">
        <v>5360.9999999999991</v>
      </c>
      <c r="M26" s="349">
        <v>2348</v>
      </c>
      <c r="N26" s="323">
        <v>0</v>
      </c>
      <c r="O26" s="323">
        <v>0</v>
      </c>
      <c r="P26" s="349">
        <v>1027</v>
      </c>
      <c r="Q26" s="323">
        <v>0</v>
      </c>
      <c r="R26" s="349">
        <v>935</v>
      </c>
      <c r="S26" s="349">
        <v>137</v>
      </c>
      <c r="T26" s="350">
        <v>1099</v>
      </c>
      <c r="U26" s="351"/>
      <c r="V26" s="352">
        <f t="shared" si="0"/>
        <v>22269</v>
      </c>
      <c r="W26" s="353">
        <f t="shared" si="0"/>
        <v>7109.9999999999991</v>
      </c>
      <c r="X26" s="352">
        <f t="shared" si="1"/>
        <v>20848</v>
      </c>
      <c r="Y26" s="353">
        <f t="shared" si="1"/>
        <v>7109.9999999999991</v>
      </c>
    </row>
    <row r="27" spans="1:25" ht="12" customHeight="1" thickBot="1" x14ac:dyDescent="0.25">
      <c r="A27" s="229" t="s">
        <v>17</v>
      </c>
      <c r="B27" s="359">
        <f>SUM(B6:B26)</f>
        <v>47513</v>
      </c>
      <c r="C27" s="359">
        <f t="shared" ref="C27:Y27" si="2">SUM(C6:C26)</f>
        <v>51983.000000000007</v>
      </c>
      <c r="D27" s="359">
        <f t="shared" si="2"/>
        <v>438</v>
      </c>
      <c r="E27" s="359">
        <f t="shared" si="2"/>
        <v>75</v>
      </c>
      <c r="F27" s="359">
        <f t="shared" si="2"/>
        <v>140569.00000000003</v>
      </c>
      <c r="G27" s="359">
        <f t="shared" si="2"/>
        <v>130772</v>
      </c>
      <c r="H27" s="359">
        <f t="shared" si="2"/>
        <v>2468</v>
      </c>
      <c r="I27" s="359">
        <f t="shared" si="2"/>
        <v>1737</v>
      </c>
      <c r="J27" s="359">
        <f t="shared" si="2"/>
        <v>4104</v>
      </c>
      <c r="K27" s="359">
        <f t="shared" si="2"/>
        <v>201</v>
      </c>
      <c r="L27" s="359">
        <f t="shared" si="2"/>
        <v>96375</v>
      </c>
      <c r="M27" s="359">
        <f t="shared" si="2"/>
        <v>99590.999999999985</v>
      </c>
      <c r="N27" s="359">
        <f t="shared" si="2"/>
        <v>0</v>
      </c>
      <c r="O27" s="359">
        <f t="shared" si="2"/>
        <v>385</v>
      </c>
      <c r="P27" s="359">
        <f>SUM(P6:P26)</f>
        <v>15874</v>
      </c>
      <c r="Q27" s="359">
        <f t="shared" si="2"/>
        <v>3409</v>
      </c>
      <c r="R27" s="359">
        <f t="shared" si="2"/>
        <v>41615</v>
      </c>
      <c r="S27" s="359">
        <f>SUM(S6:S26)</f>
        <v>73624</v>
      </c>
      <c r="T27" s="359">
        <f t="shared" si="2"/>
        <v>29405</v>
      </c>
      <c r="U27" s="360">
        <f t="shared" si="2"/>
        <v>0</v>
      </c>
      <c r="V27" s="361">
        <f>SUM(V6:V26)</f>
        <v>348956</v>
      </c>
      <c r="W27" s="362">
        <f t="shared" si="2"/>
        <v>361777</v>
      </c>
      <c r="X27" s="361">
        <f t="shared" si="2"/>
        <v>326072</v>
      </c>
      <c r="Y27" s="362">
        <f t="shared" si="2"/>
        <v>355970</v>
      </c>
    </row>
    <row r="28" spans="1:25" ht="12" customHeight="1" x14ac:dyDescent="0.2">
      <c r="A28" s="231" t="s">
        <v>18</v>
      </c>
      <c r="B28" s="363">
        <f>B29-B27</f>
        <v>382.9999999999709</v>
      </c>
      <c r="C28" s="323">
        <f t="shared" ref="C28:S28" si="3">C29-C27</f>
        <v>0</v>
      </c>
      <c r="D28" s="363">
        <f t="shared" si="3"/>
        <v>21.999999999999829</v>
      </c>
      <c r="E28" s="323">
        <f t="shared" si="3"/>
        <v>0</v>
      </c>
      <c r="F28" s="363">
        <f t="shared" si="3"/>
        <v>927.00000000052387</v>
      </c>
      <c r="G28" s="323">
        <f t="shared" si="3"/>
        <v>0</v>
      </c>
      <c r="H28" s="363">
        <f t="shared" si="3"/>
        <v>20.999999999997272</v>
      </c>
      <c r="I28" s="323">
        <f t="shared" si="3"/>
        <v>0</v>
      </c>
      <c r="J28" s="323">
        <f t="shared" si="3"/>
        <v>0</v>
      </c>
      <c r="K28" s="323">
        <f t="shared" si="3"/>
        <v>0</v>
      </c>
      <c r="L28" s="363">
        <f t="shared" si="3"/>
        <v>6564.0000000001455</v>
      </c>
      <c r="M28" s="363">
        <f>M29-M27</f>
        <v>-2.3283064365386963E-10</v>
      </c>
      <c r="N28" s="363">
        <f t="shared" si="3"/>
        <v>0</v>
      </c>
      <c r="O28" s="323">
        <f t="shared" si="3"/>
        <v>0</v>
      </c>
      <c r="P28" s="363">
        <f t="shared" si="3"/>
        <v>5889</v>
      </c>
      <c r="Q28" s="323">
        <f t="shared" si="3"/>
        <v>0</v>
      </c>
      <c r="R28" s="364">
        <f t="shared" si="3"/>
        <v>8272.9999999999782</v>
      </c>
      <c r="S28" s="323">
        <f t="shared" si="3"/>
        <v>0</v>
      </c>
      <c r="T28" s="364"/>
      <c r="U28" s="351"/>
      <c r="V28" s="365">
        <f t="shared" ref="V28:W28" si="4">+B28+D28+F28+H28+J28+L28+N28+P28+R28</f>
        <v>22079.000000000615</v>
      </c>
      <c r="W28" s="487" t="s">
        <v>272</v>
      </c>
      <c r="X28" s="365">
        <f t="shared" ref="X28" si="5">+B28+F28+L28+R28</f>
        <v>16147.000000000618</v>
      </c>
      <c r="Y28" s="487" t="s">
        <v>419</v>
      </c>
    </row>
    <row r="29" spans="1:25" ht="12" customHeight="1" thickBot="1" x14ac:dyDescent="0.25">
      <c r="A29" s="229" t="s">
        <v>19</v>
      </c>
      <c r="B29" s="367">
        <v>47895.999999999971</v>
      </c>
      <c r="C29" s="367">
        <v>51983.000000000051</v>
      </c>
      <c r="D29" s="367">
        <v>459.99999999999983</v>
      </c>
      <c r="E29" s="367">
        <v>75</v>
      </c>
      <c r="F29" s="367">
        <v>141496.00000000055</v>
      </c>
      <c r="G29" s="367">
        <v>130772.00000000003</v>
      </c>
      <c r="H29" s="367">
        <v>2488.9999999999973</v>
      </c>
      <c r="I29" s="367">
        <v>1737</v>
      </c>
      <c r="J29" s="367">
        <v>4104</v>
      </c>
      <c r="K29" s="367">
        <v>201</v>
      </c>
      <c r="L29" s="367">
        <v>102939.00000000015</v>
      </c>
      <c r="M29" s="367">
        <v>99590.999999999753</v>
      </c>
      <c r="N29" s="387">
        <v>0</v>
      </c>
      <c r="O29" s="367">
        <v>385</v>
      </c>
      <c r="P29" s="367">
        <v>21763</v>
      </c>
      <c r="Q29" s="367">
        <v>3409.0000000000014</v>
      </c>
      <c r="R29" s="367">
        <v>49887.999999999978</v>
      </c>
      <c r="S29" s="367">
        <v>73624.000000000073</v>
      </c>
      <c r="T29" s="359">
        <f>SUM(T27:T28)</f>
        <v>29405</v>
      </c>
      <c r="U29" s="360">
        <f>SUM(U27:U28)</f>
        <v>0</v>
      </c>
      <c r="V29" s="361">
        <f>SUM(B29,D29,F29,H29,J29,L29,N29,P29,R29)</f>
        <v>371035.0000000007</v>
      </c>
      <c r="W29" s="362">
        <f>SUM(C29,E29,G29,I29,K29,M29,O29,Q29,S29)</f>
        <v>361776.99999999988</v>
      </c>
      <c r="X29" s="361">
        <f>SUM(B29,F29,L29,R29)</f>
        <v>342219.0000000007</v>
      </c>
      <c r="Y29" s="362">
        <f>SUM(C29,G29,M29,S29)</f>
        <v>355969.99999999988</v>
      </c>
    </row>
    <row r="30" spans="1:25" ht="12" customHeight="1" x14ac:dyDescent="0.2">
      <c r="A30" s="246" t="s">
        <v>412</v>
      </c>
      <c r="B30" s="232"/>
      <c r="C30" s="232"/>
      <c r="D30" s="232"/>
      <c r="E30" s="232"/>
      <c r="F30" s="232"/>
      <c r="G30" s="232"/>
      <c r="H30" s="232"/>
      <c r="I30" s="232"/>
      <c r="J30" s="232"/>
      <c r="K30" s="232"/>
      <c r="L30" s="232"/>
      <c r="M30" s="232"/>
      <c r="N30" s="232"/>
      <c r="O30" s="232"/>
      <c r="P30" s="232"/>
      <c r="Q30" s="232"/>
      <c r="R30" s="232"/>
      <c r="S30" s="232"/>
      <c r="T30" s="232"/>
      <c r="U30" s="232"/>
      <c r="V30" s="300"/>
      <c r="W30" s="300"/>
      <c r="X30" s="300"/>
      <c r="Y30" s="232"/>
    </row>
    <row r="31" spans="1:25" ht="12" customHeight="1" x14ac:dyDescent="0.2">
      <c r="A31" s="77" t="s">
        <v>377</v>
      </c>
      <c r="B31" s="2"/>
      <c r="C31" s="2"/>
      <c r="D31" s="234"/>
      <c r="E31" s="2"/>
      <c r="F31" s="2"/>
      <c r="G31" s="2"/>
      <c r="H31" s="2"/>
      <c r="I31" s="2"/>
      <c r="J31" s="2"/>
      <c r="K31" s="2"/>
      <c r="L31" s="2"/>
      <c r="M31" s="2"/>
      <c r="N31" s="2"/>
      <c r="O31" s="2"/>
      <c r="P31" s="2"/>
      <c r="Q31" s="2"/>
      <c r="R31" s="2"/>
      <c r="S31" s="2"/>
      <c r="T31" s="2"/>
      <c r="U31" s="2"/>
      <c r="V31" s="2"/>
      <c r="W31" s="2"/>
      <c r="X31" s="2"/>
      <c r="Y31" s="2"/>
    </row>
    <row r="32" spans="1:25" ht="12" customHeight="1" x14ac:dyDescent="0.2">
      <c r="B32" s="301"/>
      <c r="C32" s="302"/>
      <c r="D32" s="301"/>
      <c r="E32" s="302"/>
      <c r="F32" s="301"/>
      <c r="G32" s="302"/>
      <c r="H32" s="301"/>
      <c r="I32" s="302"/>
      <c r="J32" s="302"/>
      <c r="K32" s="302"/>
      <c r="L32" s="301"/>
      <c r="M32" s="302"/>
      <c r="N32" s="302"/>
      <c r="O32" s="302"/>
      <c r="P32" s="301"/>
      <c r="Q32" s="302"/>
      <c r="R32" s="301"/>
      <c r="S32" s="301"/>
      <c r="T32" s="301"/>
      <c r="U32" s="301"/>
      <c r="V32" s="2"/>
      <c r="W32" s="2"/>
      <c r="X32" s="2"/>
      <c r="Y32" s="2"/>
    </row>
    <row r="33" spans="1:25" ht="25.5" customHeight="1" thickBot="1" x14ac:dyDescent="0.35">
      <c r="A33" s="53" t="s">
        <v>378</v>
      </c>
      <c r="B33" s="2"/>
      <c r="C33" s="2"/>
      <c r="D33" s="2"/>
      <c r="E33" s="2"/>
      <c r="F33" s="2"/>
      <c r="G33" s="2"/>
      <c r="H33" s="2"/>
      <c r="I33" s="2"/>
      <c r="J33" s="2"/>
      <c r="K33" s="2"/>
      <c r="L33" s="2"/>
      <c r="M33" s="2"/>
      <c r="N33" s="2"/>
      <c r="O33" s="2"/>
      <c r="P33" s="2"/>
      <c r="Q33" s="2"/>
      <c r="R33" s="2"/>
      <c r="S33" s="2"/>
      <c r="T33" s="2"/>
      <c r="U33" s="2"/>
      <c r="V33" s="2"/>
      <c r="W33" s="2"/>
      <c r="X33" s="2"/>
      <c r="Y33" s="2"/>
    </row>
    <row r="34" spans="1:25" ht="37.5" customHeight="1" x14ac:dyDescent="0.2">
      <c r="A34" s="442"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66"/>
      <c r="V34" s="446" t="s">
        <v>19</v>
      </c>
      <c r="W34" s="455"/>
      <c r="X34" s="446" t="s">
        <v>21</v>
      </c>
      <c r="Y34" s="447"/>
    </row>
    <row r="35" spans="1:25" ht="12" customHeight="1" thickBot="1" x14ac:dyDescent="0.25">
      <c r="A35" s="437"/>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167" t="s">
        <v>10</v>
      </c>
      <c r="V35" s="4" t="s">
        <v>9</v>
      </c>
      <c r="W35" s="167" t="s">
        <v>10</v>
      </c>
      <c r="X35" s="4" t="s">
        <v>9</v>
      </c>
      <c r="Y35" s="3" t="s">
        <v>10</v>
      </c>
    </row>
    <row r="36" spans="1:25" ht="12" customHeight="1" x14ac:dyDescent="0.2">
      <c r="A36" s="92">
        <v>1</v>
      </c>
      <c r="B36" s="313">
        <v>4302.0000000000018</v>
      </c>
      <c r="C36" s="313">
        <v>2782.0000000000009</v>
      </c>
      <c r="D36" s="313">
        <v>12</v>
      </c>
      <c r="E36" s="323">
        <v>0</v>
      </c>
      <c r="F36" s="313">
        <v>9630.0000000000018</v>
      </c>
      <c r="G36" s="313">
        <v>7416.9999999999964</v>
      </c>
      <c r="H36" s="313">
        <v>128</v>
      </c>
      <c r="I36" s="313">
        <v>64</v>
      </c>
      <c r="J36" s="313">
        <v>498.00000000000017</v>
      </c>
      <c r="K36" s="323">
        <v>0</v>
      </c>
      <c r="L36" s="313">
        <v>9189</v>
      </c>
      <c r="M36" s="313">
        <v>7070.0000000000027</v>
      </c>
      <c r="N36" s="323">
        <v>0</v>
      </c>
      <c r="O36" s="313">
        <v>175.00000000000003</v>
      </c>
      <c r="P36" s="313">
        <v>1767</v>
      </c>
      <c r="Q36" s="313">
        <v>433</v>
      </c>
      <c r="R36" s="313">
        <v>5388.9999999999991</v>
      </c>
      <c r="S36" s="313">
        <v>13120.000000000002</v>
      </c>
      <c r="T36" s="204"/>
      <c r="U36" s="207"/>
      <c r="V36" s="217">
        <f t="shared" ref="V36:W50" si="6">+B36+D36+F36+H36+J36+L36+N36+P36+R36</f>
        <v>30915.000000000004</v>
      </c>
      <c r="W36" s="218">
        <f t="shared" si="6"/>
        <v>31061</v>
      </c>
      <c r="X36" s="217">
        <f>+B36+F36+L36+R36</f>
        <v>28510.000000000004</v>
      </c>
      <c r="Y36" s="238">
        <f t="shared" ref="X36:Y50" si="7">+C36+G36+M36+S36</f>
        <v>30389</v>
      </c>
    </row>
    <row r="37" spans="1:25" ht="12" customHeight="1" x14ac:dyDescent="0.2">
      <c r="A37" s="92">
        <v>2</v>
      </c>
      <c r="B37" s="313">
        <v>1052</v>
      </c>
      <c r="C37" s="313">
        <v>2969</v>
      </c>
      <c r="D37" s="323">
        <v>0</v>
      </c>
      <c r="E37" s="323">
        <v>0</v>
      </c>
      <c r="F37" s="313">
        <v>3303.0000000000014</v>
      </c>
      <c r="G37" s="313">
        <v>6050.0000000000018</v>
      </c>
      <c r="H37" s="313">
        <v>69</v>
      </c>
      <c r="I37" s="313">
        <v>94</v>
      </c>
      <c r="J37" s="313">
        <v>261</v>
      </c>
      <c r="K37" s="323">
        <v>0</v>
      </c>
      <c r="L37" s="313">
        <v>3011.9999999999995</v>
      </c>
      <c r="M37" s="313">
        <v>3756.0000000000027</v>
      </c>
      <c r="N37" s="323">
        <v>0</v>
      </c>
      <c r="O37" s="323">
        <v>0</v>
      </c>
      <c r="P37" s="313">
        <v>605</v>
      </c>
      <c r="Q37" s="313">
        <v>148</v>
      </c>
      <c r="R37" s="313">
        <v>2036.0000000000002</v>
      </c>
      <c r="S37" s="313">
        <v>11094.999999999996</v>
      </c>
      <c r="T37" s="204"/>
      <c r="U37" s="207"/>
      <c r="V37" s="217">
        <f t="shared" si="6"/>
        <v>10338.000000000002</v>
      </c>
      <c r="W37" s="218">
        <f t="shared" si="6"/>
        <v>24112</v>
      </c>
      <c r="X37" s="217">
        <f t="shared" si="7"/>
        <v>9403.0000000000018</v>
      </c>
      <c r="Y37" s="238">
        <f t="shared" si="7"/>
        <v>23870</v>
      </c>
    </row>
    <row r="38" spans="1:25" ht="12" customHeight="1" x14ac:dyDescent="0.2">
      <c r="A38" s="93">
        <v>3</v>
      </c>
      <c r="B38" s="314">
        <v>2772.9999999999986</v>
      </c>
      <c r="C38" s="314">
        <v>2951</v>
      </c>
      <c r="D38" s="314">
        <v>45</v>
      </c>
      <c r="E38" s="314">
        <v>41</v>
      </c>
      <c r="F38" s="314">
        <v>8978.0000000000018</v>
      </c>
      <c r="G38" s="314">
        <v>7957.0000000000036</v>
      </c>
      <c r="H38" s="314">
        <v>75</v>
      </c>
      <c r="I38" s="314">
        <v>173</v>
      </c>
      <c r="J38" s="314">
        <v>342.99999999999983</v>
      </c>
      <c r="K38" s="364">
        <v>0</v>
      </c>
      <c r="L38" s="314">
        <v>8131.9999999999945</v>
      </c>
      <c r="M38" s="314">
        <v>6032.9999999999991</v>
      </c>
      <c r="N38" s="364">
        <v>0</v>
      </c>
      <c r="O38" s="314">
        <v>74</v>
      </c>
      <c r="P38" s="314">
        <v>1765.0000000000002</v>
      </c>
      <c r="Q38" s="314">
        <v>1317</v>
      </c>
      <c r="R38" s="314">
        <v>10734.000000000002</v>
      </c>
      <c r="S38" s="314">
        <v>20585.999999999996</v>
      </c>
      <c r="T38" s="184"/>
      <c r="U38" s="208"/>
      <c r="V38" s="221">
        <f t="shared" si="6"/>
        <v>32844.999999999993</v>
      </c>
      <c r="W38" s="222">
        <f t="shared" si="6"/>
        <v>39132</v>
      </c>
      <c r="X38" s="221">
        <f t="shared" si="7"/>
        <v>30616.999999999993</v>
      </c>
      <c r="Y38" s="239">
        <f t="shared" si="7"/>
        <v>37527</v>
      </c>
    </row>
    <row r="39" spans="1:25" ht="12" customHeight="1" x14ac:dyDescent="0.2">
      <c r="A39" s="94">
        <v>4</v>
      </c>
      <c r="B39" s="315">
        <v>6682.0000000000018</v>
      </c>
      <c r="C39" s="315">
        <v>2560.9999999999995</v>
      </c>
      <c r="D39" s="315">
        <v>55.000000000000007</v>
      </c>
      <c r="E39" s="315">
        <v>2</v>
      </c>
      <c r="F39" s="315">
        <v>19044.000000000004</v>
      </c>
      <c r="G39" s="315">
        <v>8245.0000000000018</v>
      </c>
      <c r="H39" s="315">
        <v>368.00000000000006</v>
      </c>
      <c r="I39" s="315">
        <v>28</v>
      </c>
      <c r="J39" s="315">
        <v>636.99999999999989</v>
      </c>
      <c r="K39" s="313">
        <v>26</v>
      </c>
      <c r="L39" s="315">
        <v>10818.999999999996</v>
      </c>
      <c r="M39" s="315">
        <v>5064.0000000000018</v>
      </c>
      <c r="N39" s="323">
        <v>0</v>
      </c>
      <c r="O39" s="323">
        <v>0</v>
      </c>
      <c r="P39" s="315">
        <v>2408.0000000000005</v>
      </c>
      <c r="Q39" s="315">
        <v>408</v>
      </c>
      <c r="R39" s="315">
        <v>2125</v>
      </c>
      <c r="S39" s="315">
        <v>509.00000000000006</v>
      </c>
      <c r="T39" s="206"/>
      <c r="U39" s="210"/>
      <c r="V39" s="217">
        <f t="shared" si="6"/>
        <v>42138</v>
      </c>
      <c r="W39" s="218">
        <f t="shared" si="6"/>
        <v>16843.000000000004</v>
      </c>
      <c r="X39" s="217">
        <f t="shared" si="7"/>
        <v>38670</v>
      </c>
      <c r="Y39" s="238">
        <f t="shared" si="7"/>
        <v>16379.000000000004</v>
      </c>
    </row>
    <row r="40" spans="1:25" ht="12" customHeight="1" x14ac:dyDescent="0.2">
      <c r="A40" s="92">
        <v>5</v>
      </c>
      <c r="B40" s="313">
        <v>2268</v>
      </c>
      <c r="C40" s="313">
        <v>2268</v>
      </c>
      <c r="D40" s="323">
        <v>0</v>
      </c>
      <c r="E40" s="323">
        <v>0</v>
      </c>
      <c r="F40" s="313">
        <v>5817.0000000000064</v>
      </c>
      <c r="G40" s="313">
        <v>7213.0000000000009</v>
      </c>
      <c r="H40" s="323">
        <v>0</v>
      </c>
      <c r="I40" s="313">
        <v>343.00000000000006</v>
      </c>
      <c r="J40" s="313">
        <v>226.00000000000009</v>
      </c>
      <c r="K40" s="323">
        <v>0</v>
      </c>
      <c r="L40" s="313">
        <v>4928.0000000000009</v>
      </c>
      <c r="M40" s="313">
        <v>7710.9999999999964</v>
      </c>
      <c r="N40" s="323">
        <v>0</v>
      </c>
      <c r="O40" s="313">
        <v>23</v>
      </c>
      <c r="P40" s="313">
        <v>1273</v>
      </c>
      <c r="Q40" s="313">
        <v>72</v>
      </c>
      <c r="R40" s="313">
        <v>1169</v>
      </c>
      <c r="S40" s="313">
        <v>5822</v>
      </c>
      <c r="T40" s="204"/>
      <c r="U40" s="207"/>
      <c r="V40" s="217">
        <f t="shared" si="6"/>
        <v>15681.000000000007</v>
      </c>
      <c r="W40" s="218">
        <f t="shared" si="6"/>
        <v>23451.999999999996</v>
      </c>
      <c r="X40" s="217">
        <f t="shared" si="7"/>
        <v>14182.000000000007</v>
      </c>
      <c r="Y40" s="238">
        <f t="shared" si="7"/>
        <v>23013.999999999996</v>
      </c>
    </row>
    <row r="41" spans="1:25" ht="12" customHeight="1" x14ac:dyDescent="0.2">
      <c r="A41" s="93">
        <v>6</v>
      </c>
      <c r="B41" s="314">
        <v>2211.0000000000014</v>
      </c>
      <c r="C41" s="314">
        <v>3332.9999999999982</v>
      </c>
      <c r="D41" s="314">
        <v>42</v>
      </c>
      <c r="E41" s="314">
        <v>12</v>
      </c>
      <c r="F41" s="314">
        <v>6154.0000000000009</v>
      </c>
      <c r="G41" s="314">
        <v>8513.9999999999982</v>
      </c>
      <c r="H41" s="314">
        <v>37</v>
      </c>
      <c r="I41" s="314">
        <v>166.00000000000003</v>
      </c>
      <c r="J41" s="314">
        <v>74</v>
      </c>
      <c r="K41" s="323">
        <v>0</v>
      </c>
      <c r="L41" s="314">
        <v>7179.0000000000064</v>
      </c>
      <c r="M41" s="314">
        <v>6437.9999999999991</v>
      </c>
      <c r="N41" s="364">
        <v>0</v>
      </c>
      <c r="O41" s="364">
        <v>0</v>
      </c>
      <c r="P41" s="314">
        <v>613</v>
      </c>
      <c r="Q41" s="314">
        <v>76</v>
      </c>
      <c r="R41" s="314">
        <v>4408</v>
      </c>
      <c r="S41" s="314">
        <v>2750</v>
      </c>
      <c r="T41" s="184"/>
      <c r="U41" s="208"/>
      <c r="V41" s="221">
        <f t="shared" si="6"/>
        <v>20718.000000000007</v>
      </c>
      <c r="W41" s="222">
        <f t="shared" si="6"/>
        <v>21288.999999999996</v>
      </c>
      <c r="X41" s="221">
        <f t="shared" si="7"/>
        <v>19952.000000000007</v>
      </c>
      <c r="Y41" s="239">
        <f t="shared" si="7"/>
        <v>21034.999999999996</v>
      </c>
    </row>
    <row r="42" spans="1:25" ht="12" customHeight="1" x14ac:dyDescent="0.2">
      <c r="A42" s="94">
        <v>7</v>
      </c>
      <c r="B42" s="315">
        <v>3097.0000000000023</v>
      </c>
      <c r="C42" s="315">
        <v>3474.0000000000023</v>
      </c>
      <c r="D42" s="315">
        <v>12</v>
      </c>
      <c r="E42" s="323">
        <v>0</v>
      </c>
      <c r="F42" s="315">
        <v>10387.000000000004</v>
      </c>
      <c r="G42" s="315">
        <v>8744.9999999999982</v>
      </c>
      <c r="H42" s="315">
        <v>151</v>
      </c>
      <c r="I42" s="315">
        <v>27</v>
      </c>
      <c r="J42" s="315">
        <v>309</v>
      </c>
      <c r="K42" s="315">
        <v>52.999999999999993</v>
      </c>
      <c r="L42" s="315">
        <v>5759.0000000000009</v>
      </c>
      <c r="M42" s="315">
        <v>5131.0000000000036</v>
      </c>
      <c r="N42" s="323">
        <v>0</v>
      </c>
      <c r="O42" s="313">
        <v>16</v>
      </c>
      <c r="P42" s="315">
        <v>1012.0000000000001</v>
      </c>
      <c r="Q42" s="315">
        <v>217</v>
      </c>
      <c r="R42" s="315">
        <v>1770</v>
      </c>
      <c r="S42" s="315">
        <v>2600.0000000000005</v>
      </c>
      <c r="T42" s="206"/>
      <c r="U42" s="210"/>
      <c r="V42" s="217">
        <f t="shared" si="6"/>
        <v>22497.000000000007</v>
      </c>
      <c r="W42" s="218">
        <f t="shared" si="6"/>
        <v>20263.000000000004</v>
      </c>
      <c r="X42" s="217">
        <f t="shared" si="7"/>
        <v>21013.000000000007</v>
      </c>
      <c r="Y42" s="238">
        <f t="shared" si="7"/>
        <v>19950.000000000004</v>
      </c>
    </row>
    <row r="43" spans="1:25" ht="12" customHeight="1" x14ac:dyDescent="0.2">
      <c r="A43" s="92">
        <v>8</v>
      </c>
      <c r="B43" s="313">
        <v>7598.9999999999964</v>
      </c>
      <c r="C43" s="313">
        <v>3105.0000000000014</v>
      </c>
      <c r="D43" s="313">
        <v>29</v>
      </c>
      <c r="E43" s="323">
        <v>0</v>
      </c>
      <c r="F43" s="313">
        <v>20204.000000000015</v>
      </c>
      <c r="G43" s="313">
        <v>8705</v>
      </c>
      <c r="H43" s="313">
        <v>319.99999999999994</v>
      </c>
      <c r="I43" s="323">
        <v>0</v>
      </c>
      <c r="J43" s="313">
        <v>586.00000000000011</v>
      </c>
      <c r="K43" s="313">
        <v>49</v>
      </c>
      <c r="L43" s="313">
        <v>9364.9999999999945</v>
      </c>
      <c r="M43" s="313">
        <v>6301.0000000000009</v>
      </c>
      <c r="N43" s="323">
        <v>0</v>
      </c>
      <c r="O43" s="323">
        <v>0</v>
      </c>
      <c r="P43" s="313">
        <v>1832.9999999999998</v>
      </c>
      <c r="Q43" s="313">
        <v>142</v>
      </c>
      <c r="R43" s="313">
        <v>2169</v>
      </c>
      <c r="S43" s="313">
        <v>1274.9999999999998</v>
      </c>
      <c r="T43" s="204"/>
      <c r="U43" s="207"/>
      <c r="V43" s="217">
        <f t="shared" si="6"/>
        <v>42105.000000000007</v>
      </c>
      <c r="W43" s="218">
        <f t="shared" si="6"/>
        <v>19577.000000000004</v>
      </c>
      <c r="X43" s="217">
        <f t="shared" si="7"/>
        <v>39337.000000000007</v>
      </c>
      <c r="Y43" s="238">
        <f t="shared" si="7"/>
        <v>19386.000000000004</v>
      </c>
    </row>
    <row r="44" spans="1:25" ht="12" customHeight="1" x14ac:dyDescent="0.2">
      <c r="A44" s="93">
        <v>9</v>
      </c>
      <c r="B44" s="314">
        <v>2582.9999999999991</v>
      </c>
      <c r="C44" s="314">
        <v>3533.0000000000018</v>
      </c>
      <c r="D44" s="323">
        <v>0</v>
      </c>
      <c r="E44" s="364">
        <v>0</v>
      </c>
      <c r="F44" s="314">
        <v>11417.999999999995</v>
      </c>
      <c r="G44" s="314">
        <v>9469.0000000000018</v>
      </c>
      <c r="H44" s="323">
        <v>0</v>
      </c>
      <c r="I44" s="364">
        <v>0</v>
      </c>
      <c r="J44" s="314">
        <v>181</v>
      </c>
      <c r="K44" s="364">
        <v>0</v>
      </c>
      <c r="L44" s="314">
        <v>7508.9999999999991</v>
      </c>
      <c r="M44" s="314">
        <v>7846</v>
      </c>
      <c r="N44" s="364">
        <v>0</v>
      </c>
      <c r="O44" s="364">
        <v>0</v>
      </c>
      <c r="P44" s="314">
        <v>763</v>
      </c>
      <c r="Q44" s="314">
        <v>122.99999999999999</v>
      </c>
      <c r="R44" s="314">
        <v>536</v>
      </c>
      <c r="S44" s="314">
        <v>1117</v>
      </c>
      <c r="T44" s="184"/>
      <c r="U44" s="208"/>
      <c r="V44" s="221">
        <f t="shared" si="6"/>
        <v>22989.999999999993</v>
      </c>
      <c r="W44" s="222">
        <f t="shared" si="6"/>
        <v>22088.000000000004</v>
      </c>
      <c r="X44" s="221">
        <f t="shared" si="7"/>
        <v>22045.999999999993</v>
      </c>
      <c r="Y44" s="239">
        <f t="shared" si="7"/>
        <v>21965.000000000004</v>
      </c>
    </row>
    <row r="45" spans="1:25" ht="12" customHeight="1" x14ac:dyDescent="0.2">
      <c r="A45" s="94">
        <v>10</v>
      </c>
      <c r="B45" s="315">
        <v>2957.9999999999995</v>
      </c>
      <c r="C45" s="315">
        <v>2501</v>
      </c>
      <c r="D45" s="315">
        <v>146</v>
      </c>
      <c r="E45" s="323">
        <v>0</v>
      </c>
      <c r="F45" s="315">
        <v>9229.0000000000018</v>
      </c>
      <c r="G45" s="315">
        <v>7166.0000000000018</v>
      </c>
      <c r="H45" s="315">
        <v>361</v>
      </c>
      <c r="I45" s="323">
        <v>0</v>
      </c>
      <c r="J45" s="315">
        <v>217</v>
      </c>
      <c r="K45" s="323">
        <v>0</v>
      </c>
      <c r="L45" s="315">
        <v>6861.0000000000009</v>
      </c>
      <c r="M45" s="315">
        <v>5770.0000000000018</v>
      </c>
      <c r="N45" s="323">
        <v>0</v>
      </c>
      <c r="O45" s="323">
        <v>0</v>
      </c>
      <c r="P45" s="315">
        <v>883</v>
      </c>
      <c r="Q45" s="315">
        <v>112</v>
      </c>
      <c r="R45" s="315">
        <v>621</v>
      </c>
      <c r="S45" s="315">
        <v>1734.0000000000002</v>
      </c>
      <c r="T45" s="206"/>
      <c r="U45" s="210"/>
      <c r="V45" s="217">
        <f t="shared" si="6"/>
        <v>21276.000000000004</v>
      </c>
      <c r="W45" s="218">
        <f t="shared" si="6"/>
        <v>17283.000000000004</v>
      </c>
      <c r="X45" s="217">
        <f t="shared" si="7"/>
        <v>19669.000000000004</v>
      </c>
      <c r="Y45" s="238">
        <f t="shared" si="7"/>
        <v>17171.000000000004</v>
      </c>
    </row>
    <row r="46" spans="1:25" ht="12" customHeight="1" x14ac:dyDescent="0.2">
      <c r="A46" s="92">
        <v>11</v>
      </c>
      <c r="B46" s="313">
        <v>2149.9999999999995</v>
      </c>
      <c r="C46" s="313">
        <v>3892.0000000000018</v>
      </c>
      <c r="D46" s="313">
        <v>52.999999999999986</v>
      </c>
      <c r="E46" s="323">
        <v>0</v>
      </c>
      <c r="F46" s="313">
        <v>8919.9999999999982</v>
      </c>
      <c r="G46" s="313">
        <v>9692.0000000000073</v>
      </c>
      <c r="H46" s="313">
        <v>326.00000000000006</v>
      </c>
      <c r="I46" s="313">
        <v>33</v>
      </c>
      <c r="J46" s="313">
        <v>378.99999999999989</v>
      </c>
      <c r="K46" s="313">
        <v>21</v>
      </c>
      <c r="L46" s="313">
        <v>4707.9999999999982</v>
      </c>
      <c r="M46" s="313">
        <v>6833</v>
      </c>
      <c r="N46" s="323">
        <v>0</v>
      </c>
      <c r="O46" s="323">
        <v>0</v>
      </c>
      <c r="P46" s="313">
        <v>1161.0000000000002</v>
      </c>
      <c r="Q46" s="313">
        <v>50</v>
      </c>
      <c r="R46" s="313">
        <v>732</v>
      </c>
      <c r="S46" s="313">
        <v>58</v>
      </c>
      <c r="T46" s="204"/>
      <c r="U46" s="207"/>
      <c r="V46" s="217">
        <f t="shared" si="6"/>
        <v>18428.999999999996</v>
      </c>
      <c r="W46" s="218">
        <f t="shared" si="6"/>
        <v>20579.000000000007</v>
      </c>
      <c r="X46" s="217">
        <f t="shared" si="7"/>
        <v>16509.999999999996</v>
      </c>
      <c r="Y46" s="238">
        <f t="shared" si="7"/>
        <v>20475.000000000007</v>
      </c>
    </row>
    <row r="47" spans="1:25" ht="12" customHeight="1" x14ac:dyDescent="0.2">
      <c r="A47" s="93">
        <v>12</v>
      </c>
      <c r="B47" s="314">
        <v>3208.9999999999968</v>
      </c>
      <c r="C47" s="314">
        <v>4166.9999999999982</v>
      </c>
      <c r="D47" s="314">
        <v>15</v>
      </c>
      <c r="E47" s="364">
        <v>0</v>
      </c>
      <c r="F47" s="314">
        <v>8416.9999999999891</v>
      </c>
      <c r="G47" s="314">
        <v>9660.0000000000036</v>
      </c>
      <c r="H47" s="314">
        <v>164.00000000000003</v>
      </c>
      <c r="I47" s="314">
        <v>344.99999999999994</v>
      </c>
      <c r="J47" s="314">
        <v>78.999999999999986</v>
      </c>
      <c r="K47" s="323">
        <v>0</v>
      </c>
      <c r="L47" s="314">
        <v>4432.9999999999982</v>
      </c>
      <c r="M47" s="314">
        <v>7180.9999999999991</v>
      </c>
      <c r="N47" s="364">
        <v>0</v>
      </c>
      <c r="O47" s="314">
        <v>46</v>
      </c>
      <c r="P47" s="314">
        <v>390</v>
      </c>
      <c r="Q47" s="314">
        <v>102</v>
      </c>
      <c r="R47" s="314">
        <v>853.00000000000011</v>
      </c>
      <c r="S47" s="314">
        <v>1138</v>
      </c>
      <c r="T47" s="184"/>
      <c r="U47" s="208"/>
      <c r="V47" s="221">
        <f t="shared" si="6"/>
        <v>17559.999999999985</v>
      </c>
      <c r="W47" s="222">
        <f t="shared" si="6"/>
        <v>22639</v>
      </c>
      <c r="X47" s="221">
        <f t="shared" si="7"/>
        <v>16911.999999999985</v>
      </c>
      <c r="Y47" s="239">
        <f t="shared" si="7"/>
        <v>22146</v>
      </c>
    </row>
    <row r="48" spans="1:25" ht="12" customHeight="1" x14ac:dyDescent="0.2">
      <c r="A48" s="94">
        <v>13</v>
      </c>
      <c r="B48" s="315">
        <v>2146.9999999999995</v>
      </c>
      <c r="C48" s="315">
        <v>6866.0000000000018</v>
      </c>
      <c r="D48" s="323">
        <v>0</v>
      </c>
      <c r="E48" s="323">
        <v>0</v>
      </c>
      <c r="F48" s="315">
        <v>5874</v>
      </c>
      <c r="G48" s="315">
        <v>15685.99999999998</v>
      </c>
      <c r="H48" s="315">
        <v>81.000000000000014</v>
      </c>
      <c r="I48" s="315">
        <v>42</v>
      </c>
      <c r="J48" s="315">
        <v>108.99999999999999</v>
      </c>
      <c r="K48" s="315">
        <v>32</v>
      </c>
      <c r="L48" s="315">
        <v>6558.9999999999973</v>
      </c>
      <c r="M48" s="315">
        <v>14109.999999999993</v>
      </c>
      <c r="N48" s="323">
        <v>0</v>
      </c>
      <c r="O48" s="323">
        <v>0</v>
      </c>
      <c r="P48" s="315">
        <v>444</v>
      </c>
      <c r="Q48" s="315">
        <v>10</v>
      </c>
      <c r="R48" s="315">
        <v>3927.0000000000005</v>
      </c>
      <c r="S48" s="315">
        <v>6125.9999999999973</v>
      </c>
      <c r="T48" s="206"/>
      <c r="U48" s="210"/>
      <c r="V48" s="217">
        <f t="shared" si="6"/>
        <v>19140.999999999996</v>
      </c>
      <c r="W48" s="218">
        <f t="shared" si="6"/>
        <v>42871.999999999971</v>
      </c>
      <c r="X48" s="217">
        <f t="shared" si="7"/>
        <v>18506.999999999996</v>
      </c>
      <c r="Y48" s="238">
        <f t="shared" si="7"/>
        <v>42787.999999999971</v>
      </c>
    </row>
    <row r="49" spans="1:25" ht="12" customHeight="1" x14ac:dyDescent="0.2">
      <c r="A49" s="92">
        <v>14</v>
      </c>
      <c r="B49" s="313">
        <v>2644.9999999999986</v>
      </c>
      <c r="C49" s="313">
        <v>5058.9999999999982</v>
      </c>
      <c r="D49" s="313">
        <v>29.000000000000004</v>
      </c>
      <c r="E49" s="313">
        <v>20</v>
      </c>
      <c r="F49" s="313">
        <v>6466.9999999999982</v>
      </c>
      <c r="G49" s="313">
        <v>10559.999999999996</v>
      </c>
      <c r="H49" s="313">
        <v>339</v>
      </c>
      <c r="I49" s="313">
        <v>155</v>
      </c>
      <c r="J49" s="313">
        <v>96.999999999999986</v>
      </c>
      <c r="K49" s="313">
        <v>20</v>
      </c>
      <c r="L49" s="313">
        <v>4202.9999999999973</v>
      </c>
      <c r="M49" s="313">
        <v>6441.9999999999982</v>
      </c>
      <c r="N49" s="323">
        <v>0</v>
      </c>
      <c r="O49" s="323">
        <v>0</v>
      </c>
      <c r="P49" s="313">
        <v>293</v>
      </c>
      <c r="Q49" s="313">
        <v>64</v>
      </c>
      <c r="R49" s="313">
        <v>4299</v>
      </c>
      <c r="S49" s="313">
        <v>2860.9999999999995</v>
      </c>
      <c r="T49" s="204"/>
      <c r="U49" s="207"/>
      <c r="V49" s="217">
        <f t="shared" si="6"/>
        <v>18371.999999999993</v>
      </c>
      <c r="W49" s="218">
        <f t="shared" si="6"/>
        <v>25180.999999999993</v>
      </c>
      <c r="X49" s="217">
        <f t="shared" si="7"/>
        <v>17613.999999999993</v>
      </c>
      <c r="Y49" s="238">
        <f t="shared" si="7"/>
        <v>24921.999999999993</v>
      </c>
    </row>
    <row r="50" spans="1:25" ht="12" customHeight="1" x14ac:dyDescent="0.2">
      <c r="A50" s="93">
        <v>15</v>
      </c>
      <c r="B50" s="314">
        <v>1836.9999999999993</v>
      </c>
      <c r="C50" s="314">
        <v>2522</v>
      </c>
      <c r="D50" s="323">
        <v>0</v>
      </c>
      <c r="E50" s="323">
        <v>0</v>
      </c>
      <c r="F50" s="314">
        <v>6727.0000000000045</v>
      </c>
      <c r="G50" s="314">
        <v>5693.0000000000009</v>
      </c>
      <c r="H50" s="314">
        <v>49</v>
      </c>
      <c r="I50" s="314">
        <v>266.99999999999994</v>
      </c>
      <c r="J50" s="314">
        <v>108</v>
      </c>
      <c r="K50" s="323">
        <v>0</v>
      </c>
      <c r="L50" s="314">
        <v>3719.0000000000014</v>
      </c>
      <c r="M50" s="314">
        <v>3905.0000000000023</v>
      </c>
      <c r="N50" s="323">
        <v>0</v>
      </c>
      <c r="O50" s="314">
        <v>51</v>
      </c>
      <c r="P50" s="314">
        <v>664</v>
      </c>
      <c r="Q50" s="314">
        <v>135</v>
      </c>
      <c r="R50" s="314">
        <v>846.99999999999989</v>
      </c>
      <c r="S50" s="314">
        <v>2832.9999999999995</v>
      </c>
      <c r="T50" s="184"/>
      <c r="U50" s="208"/>
      <c r="V50" s="217">
        <f t="shared" si="6"/>
        <v>13951.000000000005</v>
      </c>
      <c r="W50" s="218">
        <f t="shared" si="6"/>
        <v>15406.000000000002</v>
      </c>
      <c r="X50" s="217">
        <f t="shared" si="7"/>
        <v>13130.000000000005</v>
      </c>
      <c r="Y50" s="238">
        <f t="shared" si="7"/>
        <v>14953.000000000002</v>
      </c>
    </row>
    <row r="51" spans="1:25" ht="12" customHeight="1" thickBot="1" x14ac:dyDescent="0.25">
      <c r="A51" s="95" t="s">
        <v>17</v>
      </c>
      <c r="B51" s="191">
        <f>SUM(B36:B50)</f>
        <v>47513</v>
      </c>
      <c r="C51" s="191">
        <f>SUM(C36:C50)</f>
        <v>51983.000000000007</v>
      </c>
      <c r="D51" s="191">
        <f t="shared" ref="C51:S51" si="8">SUM(D36:D50)</f>
        <v>438</v>
      </c>
      <c r="E51" s="191">
        <f t="shared" si="8"/>
        <v>75</v>
      </c>
      <c r="F51" s="191">
        <f t="shared" si="8"/>
        <v>140569.00000000003</v>
      </c>
      <c r="G51" s="191">
        <f t="shared" si="8"/>
        <v>130771.99999999999</v>
      </c>
      <c r="H51" s="191">
        <f t="shared" si="8"/>
        <v>2468</v>
      </c>
      <c r="I51" s="191">
        <f t="shared" si="8"/>
        <v>1737</v>
      </c>
      <c r="J51" s="191">
        <f t="shared" si="8"/>
        <v>4104</v>
      </c>
      <c r="K51" s="191">
        <f t="shared" si="8"/>
        <v>201</v>
      </c>
      <c r="L51" s="191">
        <f>SUM(L36:L50)</f>
        <v>96374.999999999985</v>
      </c>
      <c r="M51" s="191">
        <f>SUM(M36:M50)</f>
        <v>99591</v>
      </c>
      <c r="N51" s="191">
        <v>0</v>
      </c>
      <c r="O51" s="191">
        <f t="shared" si="8"/>
        <v>385</v>
      </c>
      <c r="P51" s="191">
        <f t="shared" si="8"/>
        <v>15874</v>
      </c>
      <c r="Q51" s="191">
        <f t="shared" si="8"/>
        <v>3409</v>
      </c>
      <c r="R51" s="191">
        <f t="shared" si="8"/>
        <v>41615</v>
      </c>
      <c r="S51" s="191">
        <f t="shared" si="8"/>
        <v>73624</v>
      </c>
      <c r="T51" s="191"/>
      <c r="U51" s="192"/>
      <c r="V51" s="195">
        <f>SUM(V31:V50)</f>
        <v>348956</v>
      </c>
      <c r="W51" s="193">
        <f>SUM(W31:W50)</f>
        <v>361777</v>
      </c>
      <c r="X51" s="195">
        <f>SUM(X31:X50)</f>
        <v>326072</v>
      </c>
      <c r="Y51" s="193">
        <f>SUM(Y31:Y50)</f>
        <v>355970</v>
      </c>
    </row>
    <row r="52" spans="1:25" ht="12" customHeight="1" x14ac:dyDescent="0.2">
      <c r="A52" s="97" t="s">
        <v>18</v>
      </c>
      <c r="B52" s="194">
        <f t="shared" ref="B52:S52" si="9">B53-B51</f>
        <v>382.9999999999709</v>
      </c>
      <c r="C52" s="190">
        <f t="shared" si="9"/>
        <v>0</v>
      </c>
      <c r="D52" s="190">
        <f t="shared" si="9"/>
        <v>21.999999999999829</v>
      </c>
      <c r="E52" s="190">
        <f t="shared" si="9"/>
        <v>0</v>
      </c>
      <c r="F52" s="190">
        <f t="shared" si="9"/>
        <v>927.00000000052387</v>
      </c>
      <c r="G52" s="190">
        <f t="shared" si="9"/>
        <v>0</v>
      </c>
      <c r="H52" s="190">
        <f t="shared" si="9"/>
        <v>20.999999999997272</v>
      </c>
      <c r="I52" s="190">
        <f t="shared" si="9"/>
        <v>0</v>
      </c>
      <c r="J52" s="190">
        <f t="shared" si="9"/>
        <v>0</v>
      </c>
      <c r="K52" s="190">
        <f t="shared" si="9"/>
        <v>0</v>
      </c>
      <c r="L52" s="190">
        <f t="shared" si="9"/>
        <v>6564.0000000001601</v>
      </c>
      <c r="M52" s="190">
        <f t="shared" si="9"/>
        <v>-2.4738255888223648E-10</v>
      </c>
      <c r="N52" s="190">
        <v>0</v>
      </c>
      <c r="O52" s="190">
        <f t="shared" si="9"/>
        <v>0</v>
      </c>
      <c r="P52" s="190">
        <f>P53-P51</f>
        <v>5889</v>
      </c>
      <c r="Q52" s="190">
        <f t="shared" si="9"/>
        <v>0</v>
      </c>
      <c r="R52" s="190">
        <f t="shared" si="9"/>
        <v>8272.9999999999782</v>
      </c>
      <c r="S52" s="190">
        <f t="shared" si="9"/>
        <v>0</v>
      </c>
      <c r="T52" s="184"/>
      <c r="U52" s="208"/>
      <c r="V52" s="189">
        <f t="shared" ref="V52:W52" si="10">+B52+D52+F52+H52+J52+L52+N52+P52+R52</f>
        <v>22079.000000000629</v>
      </c>
      <c r="W52" s="487" t="s">
        <v>272</v>
      </c>
      <c r="X52" s="189">
        <f t="shared" ref="X52" si="11">+B52+F52+L52+R52</f>
        <v>16147.000000000633</v>
      </c>
      <c r="Y52" s="487" t="s">
        <v>272</v>
      </c>
    </row>
    <row r="53" spans="1:25" ht="12" customHeight="1" thickBot="1" x14ac:dyDescent="0.25">
      <c r="A53" s="95" t="s">
        <v>19</v>
      </c>
      <c r="B53" s="316">
        <v>47895.999999999971</v>
      </c>
      <c r="C53" s="316">
        <v>51983.000000000051</v>
      </c>
      <c r="D53" s="316">
        <v>459.99999999999983</v>
      </c>
      <c r="E53" s="316">
        <v>75</v>
      </c>
      <c r="F53" s="316">
        <v>141496.00000000055</v>
      </c>
      <c r="G53" s="316">
        <v>130772.00000000003</v>
      </c>
      <c r="H53" s="316">
        <v>2488.9999999999973</v>
      </c>
      <c r="I53" s="316">
        <v>1737</v>
      </c>
      <c r="J53" s="316">
        <v>4104</v>
      </c>
      <c r="K53" s="316">
        <v>201</v>
      </c>
      <c r="L53" s="316">
        <v>102939.00000000015</v>
      </c>
      <c r="M53" s="316">
        <v>99590.999999999753</v>
      </c>
      <c r="N53" s="489" t="s">
        <v>272</v>
      </c>
      <c r="O53" s="316">
        <v>385</v>
      </c>
      <c r="P53" s="316">
        <v>21763</v>
      </c>
      <c r="Q53" s="316">
        <v>3409.0000000000014</v>
      </c>
      <c r="R53" s="316">
        <v>49887.999999999978</v>
      </c>
      <c r="S53" s="316">
        <v>73624.000000000073</v>
      </c>
      <c r="T53" s="191"/>
      <c r="U53" s="192"/>
      <c r="V53" s="195">
        <f>SUM(B53,D53,F53,H53,J53,L53,N53,P53,R53)</f>
        <v>371035.0000000007</v>
      </c>
      <c r="W53" s="193">
        <f>SUM(C53,E53,G53,I53,K53,M53,O53,Q53,S53)</f>
        <v>361776.99999999988</v>
      </c>
      <c r="X53" s="195">
        <f>SUM(B53,F53,L53,R53)</f>
        <v>342219.0000000007</v>
      </c>
      <c r="Y53" s="193">
        <f>SUM(C53,G53,M53,S53)</f>
        <v>355969.99999999988</v>
      </c>
    </row>
    <row r="54" spans="1:25" ht="12" customHeight="1" x14ac:dyDescent="0.2">
      <c r="A54" s="246" t="s">
        <v>412</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77" t="s">
        <v>377</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A56" s="244"/>
      <c r="B56" s="2"/>
      <c r="C56" s="2"/>
      <c r="D56" s="2"/>
      <c r="E56" s="2"/>
      <c r="F56" s="2"/>
      <c r="G56" s="2"/>
      <c r="H56" s="2"/>
      <c r="I56" s="2"/>
      <c r="J56" s="2"/>
      <c r="K56" s="2"/>
      <c r="L56" s="2"/>
      <c r="M56" s="2"/>
      <c r="N56" s="2"/>
      <c r="O56" s="2"/>
      <c r="P56" s="2"/>
      <c r="Q56" s="2"/>
      <c r="R56" s="2"/>
      <c r="S56" s="2"/>
      <c r="T56" s="2"/>
      <c r="U56" s="2"/>
      <c r="V56" s="2"/>
      <c r="W56" s="2"/>
      <c r="X56" s="2"/>
      <c r="Y56" s="2"/>
    </row>
    <row r="57" spans="1:25" ht="19.5" customHeight="1" thickBot="1" x14ac:dyDescent="0.35">
      <c r="A57" s="53" t="s">
        <v>379</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34.5" customHeight="1" x14ac:dyDescent="0.2">
      <c r="A58" s="442"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66"/>
      <c r="V58" s="446" t="s">
        <v>19</v>
      </c>
      <c r="W58" s="447"/>
      <c r="X58" s="446" t="s">
        <v>21</v>
      </c>
      <c r="Y58" s="447"/>
    </row>
    <row r="59" spans="1:25" ht="12" customHeight="1" thickBot="1" x14ac:dyDescent="0.25">
      <c r="A59" s="437"/>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167" t="s">
        <v>10</v>
      </c>
      <c r="V59" s="4" t="s">
        <v>9</v>
      </c>
      <c r="W59" s="3" t="s">
        <v>10</v>
      </c>
      <c r="X59" s="4" t="s">
        <v>9</v>
      </c>
      <c r="Y59" s="3" t="s">
        <v>10</v>
      </c>
    </row>
    <row r="60" spans="1:25" ht="12" customHeight="1" x14ac:dyDescent="0.2">
      <c r="A60" s="92" t="s">
        <v>25</v>
      </c>
      <c r="B60" s="313">
        <v>10417.999999999998</v>
      </c>
      <c r="C60" s="313">
        <v>19894.000000000004</v>
      </c>
      <c r="D60" s="313">
        <v>97</v>
      </c>
      <c r="E60" s="313">
        <v>5</v>
      </c>
      <c r="F60" s="313">
        <v>30594.999999999996</v>
      </c>
      <c r="G60" s="313">
        <v>45422.999999999993</v>
      </c>
      <c r="H60" s="313">
        <v>873.00000000000011</v>
      </c>
      <c r="I60" s="313">
        <v>677</v>
      </c>
      <c r="J60" s="313">
        <v>717</v>
      </c>
      <c r="K60" s="313">
        <v>73</v>
      </c>
      <c r="L60" s="313">
        <v>21772.999999999996</v>
      </c>
      <c r="M60" s="313">
        <v>35172.999999999993</v>
      </c>
      <c r="N60" s="488" t="s">
        <v>272</v>
      </c>
      <c r="O60" s="342">
        <v>97</v>
      </c>
      <c r="P60" s="313">
        <v>2761</v>
      </c>
      <c r="Q60" s="313">
        <v>361</v>
      </c>
      <c r="R60" s="313">
        <v>7561.0000000000009</v>
      </c>
      <c r="S60" s="313">
        <v>9962</v>
      </c>
      <c r="T60" s="313">
        <v>5810</v>
      </c>
      <c r="U60" s="190">
        <f t="shared" ref="U60:Y60" si="12">+U14+U15+U19+U20+U21+U22</f>
        <v>0</v>
      </c>
      <c r="V60" s="217">
        <f t="shared" si="12"/>
        <v>74795</v>
      </c>
      <c r="W60" s="238">
        <f t="shared" si="12"/>
        <v>111665</v>
      </c>
      <c r="X60" s="217">
        <f t="shared" si="12"/>
        <v>70347</v>
      </c>
      <c r="Y60" s="238">
        <f t="shared" si="12"/>
        <v>110452</v>
      </c>
    </row>
    <row r="61" spans="1:25" ht="12" customHeight="1" x14ac:dyDescent="0.2">
      <c r="A61" s="92" t="s">
        <v>26</v>
      </c>
      <c r="B61" s="313">
        <v>18845</v>
      </c>
      <c r="C61" s="313">
        <v>22963</v>
      </c>
      <c r="D61" s="313">
        <v>257</v>
      </c>
      <c r="E61" s="313">
        <v>68</v>
      </c>
      <c r="F61" s="313">
        <v>59012.999999999993</v>
      </c>
      <c r="G61" s="313">
        <v>59727</v>
      </c>
      <c r="H61" s="313">
        <v>973</v>
      </c>
      <c r="I61" s="313">
        <v>967.99999999999989</v>
      </c>
      <c r="J61" s="313">
        <v>1801</v>
      </c>
      <c r="K61" s="313">
        <v>52.999999999999993</v>
      </c>
      <c r="L61" s="313">
        <v>44096</v>
      </c>
      <c r="M61" s="313">
        <v>45670</v>
      </c>
      <c r="N61" s="488" t="s">
        <v>272</v>
      </c>
      <c r="O61" s="313">
        <v>113</v>
      </c>
      <c r="P61" s="313">
        <v>8198</v>
      </c>
      <c r="Q61" s="313">
        <v>2046</v>
      </c>
      <c r="R61" s="313">
        <v>28474.999999999996</v>
      </c>
      <c r="S61" s="313">
        <v>58853.000000000007</v>
      </c>
      <c r="T61" s="313">
        <v>14798</v>
      </c>
      <c r="U61" s="218">
        <f t="shared" ref="U61:Y61" si="13">+U6+U7+U8+U11+U12+U13+U16+U17+U23</f>
        <v>0</v>
      </c>
      <c r="V61" s="217">
        <f t="shared" si="13"/>
        <v>161658</v>
      </c>
      <c r="W61" s="238">
        <f t="shared" si="13"/>
        <v>190461</v>
      </c>
      <c r="X61" s="217">
        <f t="shared" si="13"/>
        <v>150429</v>
      </c>
      <c r="Y61" s="238">
        <f t="shared" si="13"/>
        <v>187213</v>
      </c>
    </row>
    <row r="62" spans="1:25" ht="12" customHeight="1" x14ac:dyDescent="0.2">
      <c r="A62" s="93" t="s">
        <v>27</v>
      </c>
      <c r="B62" s="314">
        <v>18250</v>
      </c>
      <c r="C62" s="314">
        <v>9126</v>
      </c>
      <c r="D62" s="314">
        <v>84</v>
      </c>
      <c r="E62" s="314">
        <v>2</v>
      </c>
      <c r="F62" s="314">
        <v>50961</v>
      </c>
      <c r="G62" s="314">
        <v>25622</v>
      </c>
      <c r="H62" s="314">
        <v>622</v>
      </c>
      <c r="I62" s="314">
        <v>92</v>
      </c>
      <c r="J62" s="314">
        <v>1586</v>
      </c>
      <c r="K62" s="314">
        <v>75</v>
      </c>
      <c r="L62" s="314">
        <v>30505.999999999996</v>
      </c>
      <c r="M62" s="314">
        <v>18748</v>
      </c>
      <c r="N62" s="488" t="s">
        <v>272</v>
      </c>
      <c r="O62" s="342">
        <v>175.00000000000003</v>
      </c>
      <c r="P62" s="314">
        <v>4915</v>
      </c>
      <c r="Q62" s="314">
        <v>1002</v>
      </c>
      <c r="R62" s="314">
        <v>5579</v>
      </c>
      <c r="S62" s="314">
        <v>4809</v>
      </c>
      <c r="T62" s="314">
        <v>8797</v>
      </c>
      <c r="U62" s="222">
        <f t="shared" ref="U62:Y62" si="14">+U9+U10+U18+U24+U25+U26</f>
        <v>0</v>
      </c>
      <c r="V62" s="221">
        <f t="shared" si="14"/>
        <v>112503</v>
      </c>
      <c r="W62" s="239">
        <f t="shared" si="14"/>
        <v>59651</v>
      </c>
      <c r="X62" s="221">
        <f t="shared" si="14"/>
        <v>105296</v>
      </c>
      <c r="Y62" s="239">
        <f t="shared" si="14"/>
        <v>58305</v>
      </c>
    </row>
    <row r="63" spans="1:25" ht="12" customHeight="1" thickBot="1" x14ac:dyDescent="0.25">
      <c r="A63" s="95" t="s">
        <v>17</v>
      </c>
      <c r="B63" s="191">
        <f t="shared" ref="B63:Y63" si="15">SUM(B60:B62)</f>
        <v>47513</v>
      </c>
      <c r="C63" s="191">
        <f t="shared" si="15"/>
        <v>51983</v>
      </c>
      <c r="D63" s="191">
        <f t="shared" si="15"/>
        <v>438</v>
      </c>
      <c r="E63" s="191">
        <f t="shared" si="15"/>
        <v>75</v>
      </c>
      <c r="F63" s="191">
        <f t="shared" si="15"/>
        <v>140569</v>
      </c>
      <c r="G63" s="191">
        <f t="shared" si="15"/>
        <v>130772</v>
      </c>
      <c r="H63" s="191">
        <f t="shared" si="15"/>
        <v>2468</v>
      </c>
      <c r="I63" s="191">
        <f t="shared" si="15"/>
        <v>1737</v>
      </c>
      <c r="J63" s="191">
        <f t="shared" si="15"/>
        <v>4104</v>
      </c>
      <c r="K63" s="191">
        <f t="shared" si="15"/>
        <v>201</v>
      </c>
      <c r="L63" s="191">
        <f t="shared" si="15"/>
        <v>96375</v>
      </c>
      <c r="M63" s="191">
        <f t="shared" si="15"/>
        <v>99591</v>
      </c>
      <c r="N63" s="191">
        <f t="shared" si="15"/>
        <v>0</v>
      </c>
      <c r="O63" s="191">
        <f t="shared" si="15"/>
        <v>385</v>
      </c>
      <c r="P63" s="191">
        <f>SUM(P60:P62)</f>
        <v>15874</v>
      </c>
      <c r="Q63" s="191">
        <f t="shared" si="15"/>
        <v>3409</v>
      </c>
      <c r="R63" s="191">
        <f t="shared" si="15"/>
        <v>41615</v>
      </c>
      <c r="S63" s="191">
        <f t="shared" si="15"/>
        <v>73624</v>
      </c>
      <c r="T63" s="191">
        <f t="shared" si="15"/>
        <v>29405</v>
      </c>
      <c r="U63" s="192">
        <f t="shared" si="15"/>
        <v>0</v>
      </c>
      <c r="V63" s="195">
        <f t="shared" si="15"/>
        <v>348956</v>
      </c>
      <c r="W63" s="193">
        <f t="shared" si="15"/>
        <v>361777</v>
      </c>
      <c r="X63" s="195">
        <f t="shared" si="15"/>
        <v>326072</v>
      </c>
      <c r="Y63" s="193">
        <f t="shared" si="15"/>
        <v>355970</v>
      </c>
    </row>
    <row r="64" spans="1:25" ht="12" customHeight="1" x14ac:dyDescent="0.2">
      <c r="A64" s="97" t="s">
        <v>18</v>
      </c>
      <c r="B64" s="194">
        <f>+B52</f>
        <v>382.9999999999709</v>
      </c>
      <c r="C64" s="194">
        <f t="shared" ref="C64:S64" si="16">+C52</f>
        <v>0</v>
      </c>
      <c r="D64" s="194">
        <f t="shared" si="16"/>
        <v>21.999999999999829</v>
      </c>
      <c r="E64" s="194">
        <f t="shared" si="16"/>
        <v>0</v>
      </c>
      <c r="F64" s="194">
        <f t="shared" si="16"/>
        <v>927.00000000052387</v>
      </c>
      <c r="G64" s="194">
        <f t="shared" si="16"/>
        <v>0</v>
      </c>
      <c r="H64" s="194">
        <f t="shared" si="16"/>
        <v>20.999999999997272</v>
      </c>
      <c r="I64" s="194">
        <f t="shared" si="16"/>
        <v>0</v>
      </c>
      <c r="J64" s="194">
        <f t="shared" si="16"/>
        <v>0</v>
      </c>
      <c r="K64" s="194">
        <f t="shared" si="16"/>
        <v>0</v>
      </c>
      <c r="L64" s="194">
        <f t="shared" si="16"/>
        <v>6564.0000000001601</v>
      </c>
      <c r="M64" s="194">
        <f t="shared" si="16"/>
        <v>-2.4738255888223648E-10</v>
      </c>
      <c r="N64" s="194">
        <f t="shared" si="16"/>
        <v>0</v>
      </c>
      <c r="O64" s="194">
        <f t="shared" si="16"/>
        <v>0</v>
      </c>
      <c r="P64" s="194">
        <f t="shared" si="16"/>
        <v>5889</v>
      </c>
      <c r="Q64" s="194">
        <f t="shared" si="16"/>
        <v>0</v>
      </c>
      <c r="R64" s="194">
        <f t="shared" si="16"/>
        <v>8272.9999999999782</v>
      </c>
      <c r="S64" s="194">
        <f t="shared" si="16"/>
        <v>0</v>
      </c>
      <c r="T64" s="184">
        <v>0</v>
      </c>
      <c r="U64" s="208">
        <v>0</v>
      </c>
      <c r="V64" s="189">
        <f>SUM(B64,D64,F64,H64,J64,L64,N64,P64,R64)</f>
        <v>22079.000000000629</v>
      </c>
      <c r="W64" s="366">
        <f t="shared" ref="W64" si="17">+C64+E64+G64+I64+K64+M64+O64+Q64+S64</f>
        <v>-2.4738255888223648E-10</v>
      </c>
      <c r="X64" s="189">
        <f>SUM(B64,F64,L64,R64)</f>
        <v>16147.000000000633</v>
      </c>
      <c r="Y64" s="366">
        <f>+C64+G64+M64+S64+U64</f>
        <v>-2.4738255888223648E-10</v>
      </c>
    </row>
    <row r="65" spans="1:25" ht="12" customHeight="1" thickBot="1" x14ac:dyDescent="0.25">
      <c r="A65" s="95" t="s">
        <v>19</v>
      </c>
      <c r="B65" s="316">
        <v>47895.999999999971</v>
      </c>
      <c r="C65" s="316">
        <v>51983.000000000051</v>
      </c>
      <c r="D65" s="316">
        <v>459.99999999999983</v>
      </c>
      <c r="E65" s="316">
        <v>75</v>
      </c>
      <c r="F65" s="316">
        <v>141496.00000000055</v>
      </c>
      <c r="G65" s="316">
        <v>130772.00000000003</v>
      </c>
      <c r="H65" s="316">
        <v>2488.9999999999973</v>
      </c>
      <c r="I65" s="316">
        <v>1737</v>
      </c>
      <c r="J65" s="316">
        <v>4104</v>
      </c>
      <c r="K65" s="316">
        <v>201</v>
      </c>
      <c r="L65" s="316">
        <v>102939.00000000015</v>
      </c>
      <c r="M65" s="316">
        <v>99590.999999999753</v>
      </c>
      <c r="N65" s="489" t="s">
        <v>272</v>
      </c>
      <c r="O65" s="316">
        <v>385</v>
      </c>
      <c r="P65" s="316">
        <v>21763</v>
      </c>
      <c r="Q65" s="316">
        <v>3409.0000000000014</v>
      </c>
      <c r="R65" s="316">
        <v>49887.999999999978</v>
      </c>
      <c r="S65" s="316">
        <v>73624.000000000073</v>
      </c>
      <c r="T65" s="191">
        <f t="shared" ref="T65:U65" si="18">SUM(T63:T64)</f>
        <v>29405</v>
      </c>
      <c r="U65" s="192">
        <f t="shared" si="18"/>
        <v>0</v>
      </c>
      <c r="V65" s="195">
        <f>SUM(B65,D65,F65,H65,J65,L65,N65,P65,R65)</f>
        <v>371035.0000000007</v>
      </c>
      <c r="W65" s="193">
        <f>SUM(C65,E65,G65,I65,K65,M65,O65,Q65,S65)</f>
        <v>361776.99999999988</v>
      </c>
      <c r="X65" s="195">
        <f>SUM(B65,F65,L65,R65)</f>
        <v>342219.0000000007</v>
      </c>
      <c r="Y65" s="193">
        <f>SUM(C65,G65,M65,S65)</f>
        <v>355969.99999999988</v>
      </c>
    </row>
    <row r="66" spans="1:25" ht="25.5" customHeight="1" x14ac:dyDescent="0.2">
      <c r="A66" s="465" t="s">
        <v>413</v>
      </c>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row>
    <row r="67" spans="1:25" ht="12" customHeight="1" x14ac:dyDescent="0.2">
      <c r="A67" s="77" t="s">
        <v>377</v>
      </c>
    </row>
    <row r="71" spans="1:25" ht="12" customHeight="1" x14ac:dyDescent="0.2">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row>
    <row r="72" spans="1:25" ht="12" customHeight="1" x14ac:dyDescent="0.2">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row>
    <row r="73" spans="1:25" ht="12" customHeight="1" x14ac:dyDescent="0.2">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row>
  </sheetData>
  <mergeCells count="41">
    <mergeCell ref="B1:Y1"/>
    <mergeCell ref="A4:A5"/>
    <mergeCell ref="B4:C4"/>
    <mergeCell ref="D4:E4"/>
    <mergeCell ref="F4:G4"/>
    <mergeCell ref="H4:I4"/>
    <mergeCell ref="J4:K4"/>
    <mergeCell ref="L4:M4"/>
    <mergeCell ref="N4:O4"/>
    <mergeCell ref="P4:Q4"/>
    <mergeCell ref="R4:S4"/>
    <mergeCell ref="T4:U4"/>
    <mergeCell ref="V4:W4"/>
    <mergeCell ref="X4:Y4"/>
    <mergeCell ref="T34:U34"/>
    <mergeCell ref="A34:A35"/>
    <mergeCell ref="B34:C34"/>
    <mergeCell ref="D34:E34"/>
    <mergeCell ref="F34:G34"/>
    <mergeCell ref="H34:I34"/>
    <mergeCell ref="P58:Q58"/>
    <mergeCell ref="L34:M34"/>
    <mergeCell ref="N34:O34"/>
    <mergeCell ref="P34:Q34"/>
    <mergeCell ref="R34:S34"/>
    <mergeCell ref="A66:Y66"/>
    <mergeCell ref="V34:W34"/>
    <mergeCell ref="R58:S58"/>
    <mergeCell ref="T58:U58"/>
    <mergeCell ref="V58:W58"/>
    <mergeCell ref="X58:Y58"/>
    <mergeCell ref="J34:K34"/>
    <mergeCell ref="X34:Y34"/>
    <mergeCell ref="A58:A59"/>
    <mergeCell ref="B58:C58"/>
    <mergeCell ref="D58:E58"/>
    <mergeCell ref="F58:G58"/>
    <mergeCell ref="H58:I58"/>
    <mergeCell ref="J58:K58"/>
    <mergeCell ref="L58:M58"/>
    <mergeCell ref="N58:O58"/>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7"/>
  <sheetViews>
    <sheetView showGridLines="0" tabSelected="1" topLeftCell="A22" zoomScaleNormal="100" workbookViewId="0">
      <selection activeCell="N44" sqref="N44"/>
    </sheetView>
  </sheetViews>
  <sheetFormatPr baseColWidth="10" defaultColWidth="11.44140625" defaultRowHeight="12" customHeight="1" x14ac:dyDescent="0.2"/>
  <cols>
    <col min="1" max="1" width="14.6640625" style="54" customWidth="1"/>
    <col min="2" max="19" width="7.6640625" style="54" customWidth="1"/>
    <col min="20" max="20" width="4.88671875" style="54" hidden="1" customWidth="1"/>
    <col min="21" max="21" width="10.109375" style="54" hidden="1" customWidth="1"/>
    <col min="22" max="25" width="7.6640625" style="54" customWidth="1"/>
    <col min="26" max="16384" width="11.44140625" style="54"/>
  </cols>
  <sheetData>
    <row r="1" spans="1:25" s="52" customFormat="1" ht="59.25" customHeight="1" thickBot="1" x14ac:dyDescent="0.3">
      <c r="A1" s="51"/>
      <c r="B1" s="432" t="s">
        <v>375</v>
      </c>
      <c r="C1" s="432"/>
      <c r="D1" s="432"/>
      <c r="E1" s="432"/>
      <c r="F1" s="432"/>
      <c r="G1" s="432"/>
      <c r="H1" s="432"/>
      <c r="I1" s="432"/>
      <c r="J1" s="432"/>
      <c r="K1" s="432"/>
      <c r="L1" s="432"/>
      <c r="M1" s="432"/>
      <c r="N1" s="432"/>
      <c r="O1" s="432"/>
      <c r="P1" s="432"/>
      <c r="Q1" s="432"/>
      <c r="R1" s="432"/>
      <c r="S1" s="432"/>
      <c r="T1" s="432"/>
      <c r="U1" s="432"/>
      <c r="V1" s="432"/>
      <c r="W1" s="432"/>
      <c r="X1" s="432"/>
      <c r="Y1" s="432"/>
    </row>
    <row r="2" spans="1:25" ht="12" customHeight="1" x14ac:dyDescent="0.25">
      <c r="A2" s="308" t="s">
        <v>365</v>
      </c>
    </row>
    <row r="3" spans="1:25" ht="22.5" customHeight="1" thickBot="1" x14ac:dyDescent="0.35">
      <c r="A3" s="50" t="s">
        <v>382</v>
      </c>
      <c r="B3" s="2"/>
      <c r="C3" s="2"/>
      <c r="D3" s="2"/>
      <c r="E3" s="2"/>
      <c r="F3" s="2"/>
      <c r="G3" s="2"/>
      <c r="H3" s="2"/>
      <c r="I3" s="2"/>
      <c r="J3" s="2"/>
      <c r="K3" s="2"/>
      <c r="L3" s="2"/>
      <c r="M3" s="2"/>
      <c r="N3" s="2"/>
      <c r="O3" s="2"/>
      <c r="P3" s="2"/>
      <c r="Q3" s="2"/>
      <c r="R3" s="2"/>
      <c r="S3" s="2"/>
      <c r="T3" s="2"/>
      <c r="U3" s="2"/>
      <c r="V3" s="2"/>
      <c r="W3" s="2"/>
      <c r="X3" s="2"/>
      <c r="Y3" s="2"/>
    </row>
    <row r="4" spans="1:25" ht="26.25" customHeight="1" x14ac:dyDescent="0.2">
      <c r="A4" s="459"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66"/>
      <c r="V4" s="446" t="s">
        <v>19</v>
      </c>
      <c r="W4" s="455"/>
      <c r="X4" s="446" t="s">
        <v>21</v>
      </c>
      <c r="Y4" s="447"/>
    </row>
    <row r="5" spans="1:25" ht="12" customHeight="1" thickBot="1" x14ac:dyDescent="0.25">
      <c r="A5" s="453"/>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67" t="s">
        <v>10</v>
      </c>
      <c r="V5" s="4" t="s">
        <v>9</v>
      </c>
      <c r="W5" s="167" t="s">
        <v>10</v>
      </c>
      <c r="X5" s="4" t="s">
        <v>9</v>
      </c>
      <c r="Y5" s="3" t="s">
        <v>10</v>
      </c>
    </row>
    <row r="6" spans="1:25" ht="12" customHeight="1" x14ac:dyDescent="0.2">
      <c r="A6" s="214">
        <v>1</v>
      </c>
      <c r="B6" s="317">
        <v>19</v>
      </c>
      <c r="C6" s="330">
        <v>52</v>
      </c>
      <c r="D6" s="373">
        <v>0</v>
      </c>
      <c r="E6" s="327">
        <v>1</v>
      </c>
      <c r="F6" s="327">
        <v>25</v>
      </c>
      <c r="G6" s="327">
        <v>38</v>
      </c>
      <c r="H6" s="327">
        <v>1</v>
      </c>
      <c r="I6" s="327">
        <v>2</v>
      </c>
      <c r="J6" s="327">
        <v>6</v>
      </c>
      <c r="K6" s="374">
        <v>0</v>
      </c>
      <c r="L6" s="327">
        <v>13</v>
      </c>
      <c r="M6" s="327">
        <v>35</v>
      </c>
      <c r="N6" s="374">
        <v>0</v>
      </c>
      <c r="O6" s="327">
        <v>1</v>
      </c>
      <c r="P6" s="327">
        <v>20</v>
      </c>
      <c r="Q6" s="329">
        <v>2</v>
      </c>
      <c r="R6" s="327">
        <v>12</v>
      </c>
      <c r="S6" s="329">
        <v>48</v>
      </c>
      <c r="T6" s="328"/>
      <c r="U6" s="331"/>
      <c r="V6" s="332">
        <f>+B6+D6+F6+H6+J6+L6+N6+P6+R6</f>
        <v>96</v>
      </c>
      <c r="W6" s="218">
        <f t="shared" ref="W6:W26" si="0">+C6+E6+G6+I6+K6+M6+O6+Q6+S6</f>
        <v>179</v>
      </c>
      <c r="X6" s="217">
        <f t="shared" ref="X6:Y21" si="1">+B6+F6+L6+R6</f>
        <v>69</v>
      </c>
      <c r="Y6" s="238">
        <f t="shared" si="1"/>
        <v>173</v>
      </c>
    </row>
    <row r="7" spans="1:25" ht="12" customHeight="1" x14ac:dyDescent="0.2">
      <c r="A7" s="214">
        <v>2</v>
      </c>
      <c r="B7" s="317">
        <v>14</v>
      </c>
      <c r="C7" s="330">
        <v>40</v>
      </c>
      <c r="D7" s="328">
        <v>0</v>
      </c>
      <c r="E7" s="329">
        <v>1</v>
      </c>
      <c r="F7" s="329">
        <v>22</v>
      </c>
      <c r="G7" s="329">
        <v>32</v>
      </c>
      <c r="H7" s="329">
        <v>1</v>
      </c>
      <c r="I7" s="329">
        <v>5</v>
      </c>
      <c r="J7" s="329">
        <v>5</v>
      </c>
      <c r="K7" s="328">
        <v>0</v>
      </c>
      <c r="L7" s="329">
        <v>12</v>
      </c>
      <c r="M7" s="329">
        <v>24</v>
      </c>
      <c r="N7" s="328">
        <v>0</v>
      </c>
      <c r="O7" s="329">
        <v>1</v>
      </c>
      <c r="P7" s="329">
        <v>8</v>
      </c>
      <c r="Q7" s="329">
        <v>1</v>
      </c>
      <c r="R7" s="329">
        <v>5</v>
      </c>
      <c r="S7" s="329">
        <v>13</v>
      </c>
      <c r="T7" s="328"/>
      <c r="U7" s="331"/>
      <c r="V7" s="332">
        <f t="shared" ref="V7:V26" si="2">+B7+D7+F7+H7+J7+L7+N7+P7+R7</f>
        <v>67</v>
      </c>
      <c r="W7" s="218">
        <f t="shared" si="0"/>
        <v>117</v>
      </c>
      <c r="X7" s="217">
        <f t="shared" si="1"/>
        <v>53</v>
      </c>
      <c r="Y7" s="238">
        <f t="shared" si="1"/>
        <v>109</v>
      </c>
    </row>
    <row r="8" spans="1:25" ht="12" customHeight="1" x14ac:dyDescent="0.2">
      <c r="A8" s="220">
        <v>3</v>
      </c>
      <c r="B8" s="319">
        <v>7</v>
      </c>
      <c r="C8" s="334">
        <v>14</v>
      </c>
      <c r="D8" s="333">
        <v>1</v>
      </c>
      <c r="E8" s="340">
        <v>0</v>
      </c>
      <c r="F8" s="333">
        <v>16</v>
      </c>
      <c r="G8" s="333">
        <v>15</v>
      </c>
      <c r="H8" s="333">
        <v>2</v>
      </c>
      <c r="I8" s="340">
        <v>0</v>
      </c>
      <c r="J8" s="333">
        <v>5</v>
      </c>
      <c r="K8" s="340">
        <v>0</v>
      </c>
      <c r="L8" s="333">
        <v>6</v>
      </c>
      <c r="M8" s="333">
        <v>11</v>
      </c>
      <c r="N8" s="340">
        <v>0</v>
      </c>
      <c r="O8" s="340">
        <v>0</v>
      </c>
      <c r="P8" s="333">
        <v>19</v>
      </c>
      <c r="Q8" s="333">
        <v>1</v>
      </c>
      <c r="R8" s="333">
        <v>7</v>
      </c>
      <c r="S8" s="333">
        <v>15</v>
      </c>
      <c r="T8" s="340"/>
      <c r="U8" s="335"/>
      <c r="V8" s="336">
        <f t="shared" si="2"/>
        <v>63</v>
      </c>
      <c r="W8" s="222">
        <f t="shared" si="0"/>
        <v>56</v>
      </c>
      <c r="X8" s="221">
        <f t="shared" si="1"/>
        <v>36</v>
      </c>
      <c r="Y8" s="239">
        <f t="shared" si="1"/>
        <v>55</v>
      </c>
    </row>
    <row r="9" spans="1:25" ht="12" customHeight="1" x14ac:dyDescent="0.2">
      <c r="A9" s="224">
        <v>4</v>
      </c>
      <c r="B9" s="317">
        <v>14</v>
      </c>
      <c r="C9" s="330">
        <v>15</v>
      </c>
      <c r="D9" s="270">
        <v>0</v>
      </c>
      <c r="E9" s="270">
        <v>0</v>
      </c>
      <c r="F9" s="337">
        <v>19</v>
      </c>
      <c r="G9" s="337">
        <v>12</v>
      </c>
      <c r="H9" s="337">
        <v>1</v>
      </c>
      <c r="I9" s="270">
        <v>0</v>
      </c>
      <c r="J9" s="337">
        <v>3</v>
      </c>
      <c r="K9" s="270">
        <v>0</v>
      </c>
      <c r="L9" s="337">
        <v>10</v>
      </c>
      <c r="M9" s="337">
        <v>8</v>
      </c>
      <c r="N9" s="270">
        <v>0</v>
      </c>
      <c r="O9" s="270">
        <v>0</v>
      </c>
      <c r="P9" s="337">
        <v>11</v>
      </c>
      <c r="Q9" s="337">
        <v>3</v>
      </c>
      <c r="R9" s="337">
        <v>4</v>
      </c>
      <c r="S9" s="337">
        <v>4</v>
      </c>
      <c r="T9" s="328"/>
      <c r="U9" s="331"/>
      <c r="V9" s="332">
        <f t="shared" si="2"/>
        <v>62</v>
      </c>
      <c r="W9" s="218">
        <f t="shared" si="0"/>
        <v>42</v>
      </c>
      <c r="X9" s="217">
        <f t="shared" si="1"/>
        <v>47</v>
      </c>
      <c r="Y9" s="238">
        <f t="shared" si="1"/>
        <v>39</v>
      </c>
    </row>
    <row r="10" spans="1:25" ht="12" customHeight="1" x14ac:dyDescent="0.2">
      <c r="A10" s="214">
        <v>5</v>
      </c>
      <c r="B10" s="317">
        <v>22</v>
      </c>
      <c r="C10" s="330">
        <v>14</v>
      </c>
      <c r="D10" s="329">
        <v>1</v>
      </c>
      <c r="E10" s="329">
        <v>1</v>
      </c>
      <c r="F10" s="329">
        <v>28</v>
      </c>
      <c r="G10" s="329">
        <v>15</v>
      </c>
      <c r="H10" s="329">
        <v>2</v>
      </c>
      <c r="I10" s="329">
        <v>2</v>
      </c>
      <c r="J10" s="329">
        <v>5</v>
      </c>
      <c r="K10" s="329">
        <v>1</v>
      </c>
      <c r="L10" s="329">
        <v>9</v>
      </c>
      <c r="M10" s="329">
        <v>11</v>
      </c>
      <c r="N10" s="328">
        <v>0</v>
      </c>
      <c r="O10" s="329">
        <v>1</v>
      </c>
      <c r="P10" s="329">
        <v>8</v>
      </c>
      <c r="Q10" s="329">
        <v>4</v>
      </c>
      <c r="R10" s="329">
        <v>2</v>
      </c>
      <c r="S10" s="329">
        <v>4</v>
      </c>
      <c r="T10" s="328"/>
      <c r="U10" s="331"/>
      <c r="V10" s="332">
        <f t="shared" si="2"/>
        <v>77</v>
      </c>
      <c r="W10" s="218">
        <f t="shared" si="0"/>
        <v>53</v>
      </c>
      <c r="X10" s="217">
        <f t="shared" si="1"/>
        <v>61</v>
      </c>
      <c r="Y10" s="238">
        <f t="shared" si="1"/>
        <v>44</v>
      </c>
    </row>
    <row r="11" spans="1:25" ht="12" customHeight="1" x14ac:dyDescent="0.2">
      <c r="A11" s="220">
        <v>6</v>
      </c>
      <c r="B11" s="319">
        <v>17</v>
      </c>
      <c r="C11" s="334">
        <v>17</v>
      </c>
      <c r="D11" s="333">
        <v>1</v>
      </c>
      <c r="E11" s="340">
        <v>0</v>
      </c>
      <c r="F11" s="333">
        <v>27</v>
      </c>
      <c r="G11" s="333">
        <v>14</v>
      </c>
      <c r="H11" s="333">
        <v>2</v>
      </c>
      <c r="I11" s="333">
        <v>3</v>
      </c>
      <c r="J11" s="333">
        <v>5</v>
      </c>
      <c r="K11" s="340">
        <v>0</v>
      </c>
      <c r="L11" s="333">
        <v>9</v>
      </c>
      <c r="M11" s="333">
        <v>16</v>
      </c>
      <c r="N11" s="340">
        <v>0</v>
      </c>
      <c r="O11" s="340">
        <v>0</v>
      </c>
      <c r="P11" s="333">
        <v>10</v>
      </c>
      <c r="Q11" s="333">
        <v>2</v>
      </c>
      <c r="R11" s="333">
        <v>8</v>
      </c>
      <c r="S11" s="333">
        <v>11</v>
      </c>
      <c r="T11" s="340"/>
      <c r="U11" s="335"/>
      <c r="V11" s="336">
        <f t="shared" si="2"/>
        <v>79</v>
      </c>
      <c r="W11" s="222">
        <f t="shared" si="0"/>
        <v>63</v>
      </c>
      <c r="X11" s="221">
        <f t="shared" si="1"/>
        <v>61</v>
      </c>
      <c r="Y11" s="239">
        <f t="shared" si="1"/>
        <v>58</v>
      </c>
    </row>
    <row r="12" spans="1:25" ht="12" customHeight="1" x14ac:dyDescent="0.2">
      <c r="A12" s="224">
        <v>7</v>
      </c>
      <c r="B12" s="317">
        <v>10</v>
      </c>
      <c r="C12" s="330">
        <v>25</v>
      </c>
      <c r="D12" s="270">
        <v>0</v>
      </c>
      <c r="E12" s="270">
        <v>0</v>
      </c>
      <c r="F12" s="337">
        <v>24</v>
      </c>
      <c r="G12" s="337">
        <v>21</v>
      </c>
      <c r="H12" s="270">
        <v>0</v>
      </c>
      <c r="I12" s="337">
        <v>2</v>
      </c>
      <c r="J12" s="337">
        <v>4</v>
      </c>
      <c r="K12" s="270">
        <v>0</v>
      </c>
      <c r="L12" s="337">
        <v>8</v>
      </c>
      <c r="M12" s="337">
        <v>18</v>
      </c>
      <c r="N12" s="270">
        <v>0</v>
      </c>
      <c r="O12" s="328">
        <v>0</v>
      </c>
      <c r="P12" s="329">
        <v>8</v>
      </c>
      <c r="Q12" s="329">
        <v>1</v>
      </c>
      <c r="R12" s="329">
        <v>2</v>
      </c>
      <c r="S12" s="329">
        <v>11</v>
      </c>
      <c r="T12" s="328"/>
      <c r="U12" s="331"/>
      <c r="V12" s="332">
        <f t="shared" si="2"/>
        <v>56</v>
      </c>
      <c r="W12" s="218">
        <f t="shared" si="0"/>
        <v>78</v>
      </c>
      <c r="X12" s="217">
        <f t="shared" si="1"/>
        <v>44</v>
      </c>
      <c r="Y12" s="238">
        <f t="shared" si="1"/>
        <v>75</v>
      </c>
    </row>
    <row r="13" spans="1:25" ht="12" customHeight="1" x14ac:dyDescent="0.2">
      <c r="A13" s="214">
        <v>8</v>
      </c>
      <c r="B13" s="317">
        <v>10</v>
      </c>
      <c r="C13" s="330">
        <v>21</v>
      </c>
      <c r="D13" s="329">
        <v>3</v>
      </c>
      <c r="E13" s="329">
        <v>1</v>
      </c>
      <c r="F13" s="329">
        <v>20</v>
      </c>
      <c r="G13" s="329">
        <v>17</v>
      </c>
      <c r="H13" s="329">
        <v>4</v>
      </c>
      <c r="I13" s="329">
        <v>1</v>
      </c>
      <c r="J13" s="329">
        <v>4</v>
      </c>
      <c r="K13" s="328">
        <v>0</v>
      </c>
      <c r="L13" s="329">
        <v>5</v>
      </c>
      <c r="M13" s="329">
        <v>11</v>
      </c>
      <c r="N13" s="328">
        <v>0</v>
      </c>
      <c r="O13" s="328">
        <v>0</v>
      </c>
      <c r="P13" s="329">
        <v>9</v>
      </c>
      <c r="Q13" s="328">
        <v>0</v>
      </c>
      <c r="R13" s="329">
        <v>7</v>
      </c>
      <c r="S13" s="329">
        <v>7</v>
      </c>
      <c r="T13" s="328"/>
      <c r="U13" s="331"/>
      <c r="V13" s="332">
        <f t="shared" si="2"/>
        <v>62</v>
      </c>
      <c r="W13" s="218">
        <f t="shared" si="0"/>
        <v>58</v>
      </c>
      <c r="X13" s="217">
        <f t="shared" si="1"/>
        <v>42</v>
      </c>
      <c r="Y13" s="238">
        <f t="shared" si="1"/>
        <v>56</v>
      </c>
    </row>
    <row r="14" spans="1:25" ht="12" customHeight="1" x14ac:dyDescent="0.2">
      <c r="A14" s="220">
        <v>9</v>
      </c>
      <c r="B14" s="319">
        <v>17</v>
      </c>
      <c r="C14" s="334">
        <v>48</v>
      </c>
      <c r="D14" s="333">
        <v>3</v>
      </c>
      <c r="E14" s="333">
        <v>1</v>
      </c>
      <c r="F14" s="333">
        <v>22</v>
      </c>
      <c r="G14" s="333">
        <v>45</v>
      </c>
      <c r="H14" s="333">
        <v>6</v>
      </c>
      <c r="I14" s="333">
        <v>5</v>
      </c>
      <c r="J14" s="333">
        <v>5</v>
      </c>
      <c r="K14" s="333">
        <v>2</v>
      </c>
      <c r="L14" s="333">
        <v>7</v>
      </c>
      <c r="M14" s="333">
        <v>32</v>
      </c>
      <c r="N14" s="340">
        <v>0</v>
      </c>
      <c r="O14" s="333">
        <v>1</v>
      </c>
      <c r="P14" s="333">
        <v>3</v>
      </c>
      <c r="Q14" s="333">
        <v>2</v>
      </c>
      <c r="R14" s="333">
        <v>5</v>
      </c>
      <c r="S14" s="333">
        <v>12</v>
      </c>
      <c r="T14" s="340"/>
      <c r="U14" s="335"/>
      <c r="V14" s="336">
        <f t="shared" si="2"/>
        <v>68</v>
      </c>
      <c r="W14" s="222">
        <f t="shared" si="0"/>
        <v>148</v>
      </c>
      <c r="X14" s="221">
        <f t="shared" si="1"/>
        <v>51</v>
      </c>
      <c r="Y14" s="239">
        <f t="shared" si="1"/>
        <v>137</v>
      </c>
    </row>
    <row r="15" spans="1:25" ht="12" customHeight="1" x14ac:dyDescent="0.2">
      <c r="A15" s="224">
        <v>10</v>
      </c>
      <c r="B15" s="321">
        <v>15</v>
      </c>
      <c r="C15" s="338">
        <v>53</v>
      </c>
      <c r="D15" s="270">
        <v>0</v>
      </c>
      <c r="E15" s="270">
        <v>0</v>
      </c>
      <c r="F15" s="329">
        <v>24</v>
      </c>
      <c r="G15" s="329">
        <v>48</v>
      </c>
      <c r="H15" s="329">
        <v>1</v>
      </c>
      <c r="I15" s="328">
        <v>0</v>
      </c>
      <c r="J15" s="329">
        <v>5</v>
      </c>
      <c r="K15" s="328">
        <v>0</v>
      </c>
      <c r="L15" s="329">
        <v>10</v>
      </c>
      <c r="M15" s="329">
        <v>46</v>
      </c>
      <c r="N15" s="328">
        <v>0</v>
      </c>
      <c r="O15" s="328">
        <v>0</v>
      </c>
      <c r="P15" s="337">
        <v>4</v>
      </c>
      <c r="Q15" s="337">
        <v>1</v>
      </c>
      <c r="R15" s="337">
        <v>3</v>
      </c>
      <c r="S15" s="337">
        <v>17</v>
      </c>
      <c r="T15" s="328"/>
      <c r="U15" s="331"/>
      <c r="V15" s="339">
        <f t="shared" si="2"/>
        <v>62</v>
      </c>
      <c r="W15" s="227">
        <f t="shared" si="0"/>
        <v>165</v>
      </c>
      <c r="X15" s="226">
        <f t="shared" si="1"/>
        <v>52</v>
      </c>
      <c r="Y15" s="236">
        <f t="shared" si="1"/>
        <v>164</v>
      </c>
    </row>
    <row r="16" spans="1:25" ht="12" customHeight="1" x14ac:dyDescent="0.2">
      <c r="A16" s="214">
        <v>11</v>
      </c>
      <c r="B16" s="317">
        <v>8</v>
      </c>
      <c r="C16" s="330">
        <v>24</v>
      </c>
      <c r="D16" s="328">
        <v>0</v>
      </c>
      <c r="E16" s="328">
        <v>0</v>
      </c>
      <c r="F16" s="329">
        <v>23</v>
      </c>
      <c r="G16" s="329">
        <v>23</v>
      </c>
      <c r="H16" s="328">
        <v>0</v>
      </c>
      <c r="I16" s="329">
        <v>1</v>
      </c>
      <c r="J16" s="329">
        <v>4</v>
      </c>
      <c r="K16" s="329">
        <v>2</v>
      </c>
      <c r="L16" s="329">
        <v>6</v>
      </c>
      <c r="M16" s="329">
        <v>19</v>
      </c>
      <c r="N16" s="328">
        <v>0</v>
      </c>
      <c r="O16" s="329">
        <v>1</v>
      </c>
      <c r="P16" s="329">
        <v>5</v>
      </c>
      <c r="Q16" s="329">
        <v>2</v>
      </c>
      <c r="R16" s="328">
        <v>0</v>
      </c>
      <c r="S16" s="329">
        <v>5</v>
      </c>
      <c r="T16" s="328"/>
      <c r="U16" s="331"/>
      <c r="V16" s="332">
        <f t="shared" si="2"/>
        <v>46</v>
      </c>
      <c r="W16" s="218">
        <f t="shared" si="0"/>
        <v>77</v>
      </c>
      <c r="X16" s="217">
        <f t="shared" si="1"/>
        <v>37</v>
      </c>
      <c r="Y16" s="238">
        <f t="shared" si="1"/>
        <v>71</v>
      </c>
    </row>
    <row r="17" spans="1:25" ht="12" customHeight="1" x14ac:dyDescent="0.2">
      <c r="A17" s="220">
        <v>12</v>
      </c>
      <c r="B17" s="319">
        <v>10</v>
      </c>
      <c r="C17" s="334">
        <v>19</v>
      </c>
      <c r="D17" s="340">
        <v>0</v>
      </c>
      <c r="E17" s="340">
        <v>0</v>
      </c>
      <c r="F17" s="333">
        <v>20</v>
      </c>
      <c r="G17" s="333">
        <v>16</v>
      </c>
      <c r="H17" s="333">
        <v>1</v>
      </c>
      <c r="I17" s="333">
        <v>1</v>
      </c>
      <c r="J17" s="333">
        <v>4</v>
      </c>
      <c r="K17" s="340">
        <v>0</v>
      </c>
      <c r="L17" s="333">
        <v>3</v>
      </c>
      <c r="M17" s="333">
        <v>10</v>
      </c>
      <c r="N17" s="340">
        <v>0</v>
      </c>
      <c r="O17" s="340">
        <v>0</v>
      </c>
      <c r="P17" s="333">
        <v>4</v>
      </c>
      <c r="Q17" s="333">
        <v>1</v>
      </c>
      <c r="R17" s="328">
        <v>0</v>
      </c>
      <c r="S17" s="333">
        <v>3</v>
      </c>
      <c r="T17" s="340"/>
      <c r="U17" s="335"/>
      <c r="V17" s="336">
        <f t="shared" si="2"/>
        <v>42</v>
      </c>
      <c r="W17" s="222">
        <f t="shared" si="0"/>
        <v>50</v>
      </c>
      <c r="X17" s="221">
        <f t="shared" si="1"/>
        <v>33</v>
      </c>
      <c r="Y17" s="239">
        <f t="shared" si="1"/>
        <v>48</v>
      </c>
    </row>
    <row r="18" spans="1:25" ht="12" customHeight="1" x14ac:dyDescent="0.2">
      <c r="A18" s="224">
        <v>13</v>
      </c>
      <c r="B18" s="321">
        <v>10</v>
      </c>
      <c r="C18" s="338">
        <v>9</v>
      </c>
      <c r="D18" s="328">
        <v>0</v>
      </c>
      <c r="E18" s="328">
        <v>0</v>
      </c>
      <c r="F18" s="337">
        <v>23</v>
      </c>
      <c r="G18" s="337">
        <v>9</v>
      </c>
      <c r="H18" s="328">
        <v>0</v>
      </c>
      <c r="I18" s="328">
        <v>0</v>
      </c>
      <c r="J18" s="337">
        <v>3</v>
      </c>
      <c r="K18" s="328">
        <v>0</v>
      </c>
      <c r="L18" s="337">
        <v>11</v>
      </c>
      <c r="M18" s="337">
        <v>7</v>
      </c>
      <c r="N18" s="328">
        <v>0</v>
      </c>
      <c r="O18" s="328">
        <v>0</v>
      </c>
      <c r="P18" s="337">
        <v>3</v>
      </c>
      <c r="Q18" s="337">
        <v>1</v>
      </c>
      <c r="R18" s="337">
        <v>2</v>
      </c>
      <c r="S18" s="328">
        <v>0</v>
      </c>
      <c r="T18" s="328"/>
      <c r="U18" s="331"/>
      <c r="V18" s="339">
        <f t="shared" si="2"/>
        <v>52</v>
      </c>
      <c r="W18" s="227">
        <f t="shared" si="0"/>
        <v>26</v>
      </c>
      <c r="X18" s="226">
        <f t="shared" si="1"/>
        <v>46</v>
      </c>
      <c r="Y18" s="236">
        <f t="shared" si="1"/>
        <v>25</v>
      </c>
    </row>
    <row r="19" spans="1:25" ht="12" customHeight="1" x14ac:dyDescent="0.2">
      <c r="A19" s="214">
        <v>14</v>
      </c>
      <c r="B19" s="317">
        <v>9</v>
      </c>
      <c r="C19" s="330">
        <v>15</v>
      </c>
      <c r="D19" s="328">
        <v>0</v>
      </c>
      <c r="E19" s="328">
        <v>0</v>
      </c>
      <c r="F19" s="329">
        <v>22</v>
      </c>
      <c r="G19" s="329">
        <v>13</v>
      </c>
      <c r="H19" s="329">
        <v>1</v>
      </c>
      <c r="I19" s="329">
        <v>5</v>
      </c>
      <c r="J19" s="329">
        <v>3</v>
      </c>
      <c r="K19" s="328">
        <v>0</v>
      </c>
      <c r="L19" s="329">
        <v>5</v>
      </c>
      <c r="M19" s="329">
        <v>8</v>
      </c>
      <c r="N19" s="328">
        <v>0</v>
      </c>
      <c r="O19" s="328">
        <v>0</v>
      </c>
      <c r="P19" s="329">
        <v>7</v>
      </c>
      <c r="Q19" s="329">
        <v>3</v>
      </c>
      <c r="R19" s="329">
        <v>1</v>
      </c>
      <c r="S19" s="328">
        <v>0</v>
      </c>
      <c r="T19" s="328"/>
      <c r="U19" s="331"/>
      <c r="V19" s="332">
        <f t="shared" si="2"/>
        <v>48</v>
      </c>
      <c r="W19" s="218">
        <f t="shared" si="0"/>
        <v>44</v>
      </c>
      <c r="X19" s="217">
        <f t="shared" si="1"/>
        <v>37</v>
      </c>
      <c r="Y19" s="238">
        <f t="shared" si="1"/>
        <v>36</v>
      </c>
    </row>
    <row r="20" spans="1:25" ht="12" customHeight="1" x14ac:dyDescent="0.2">
      <c r="A20" s="220">
        <v>15</v>
      </c>
      <c r="B20" s="319">
        <v>8</v>
      </c>
      <c r="C20" s="334">
        <v>21</v>
      </c>
      <c r="D20" s="333">
        <v>2</v>
      </c>
      <c r="E20" s="340">
        <v>0</v>
      </c>
      <c r="F20" s="333">
        <v>21</v>
      </c>
      <c r="G20" s="333">
        <v>20</v>
      </c>
      <c r="H20" s="333">
        <v>2</v>
      </c>
      <c r="I20" s="333">
        <v>3</v>
      </c>
      <c r="J20" s="333">
        <v>2</v>
      </c>
      <c r="K20" s="340">
        <v>0</v>
      </c>
      <c r="L20" s="333">
        <v>8</v>
      </c>
      <c r="M20" s="333">
        <v>16</v>
      </c>
      <c r="N20" s="340">
        <v>0</v>
      </c>
      <c r="O20" s="333">
        <v>1</v>
      </c>
      <c r="P20" s="333">
        <v>3</v>
      </c>
      <c r="Q20" s="333">
        <v>1</v>
      </c>
      <c r="R20" s="333">
        <v>2</v>
      </c>
      <c r="S20" s="333">
        <v>5</v>
      </c>
      <c r="T20" s="340"/>
      <c r="U20" s="335"/>
      <c r="V20" s="336">
        <f t="shared" si="2"/>
        <v>48</v>
      </c>
      <c r="W20" s="222">
        <f t="shared" si="0"/>
        <v>67</v>
      </c>
      <c r="X20" s="221">
        <f t="shared" si="1"/>
        <v>39</v>
      </c>
      <c r="Y20" s="239">
        <f t="shared" si="1"/>
        <v>62</v>
      </c>
    </row>
    <row r="21" spans="1:25" ht="12" customHeight="1" x14ac:dyDescent="0.2">
      <c r="A21" s="224">
        <v>16</v>
      </c>
      <c r="B21" s="321">
        <v>9</v>
      </c>
      <c r="C21" s="338">
        <v>15</v>
      </c>
      <c r="D21" s="337">
        <v>1</v>
      </c>
      <c r="E21" s="328">
        <v>0</v>
      </c>
      <c r="F21" s="337">
        <v>21</v>
      </c>
      <c r="G21" s="337">
        <v>12</v>
      </c>
      <c r="H21" s="337">
        <v>3</v>
      </c>
      <c r="I21" s="337">
        <v>2</v>
      </c>
      <c r="J21" s="337">
        <v>2</v>
      </c>
      <c r="K21" s="328">
        <v>0</v>
      </c>
      <c r="L21" s="337">
        <v>2</v>
      </c>
      <c r="M21" s="337">
        <v>10</v>
      </c>
      <c r="N21" s="328">
        <v>0</v>
      </c>
      <c r="O21" s="328">
        <v>0</v>
      </c>
      <c r="P21" s="337">
        <v>3</v>
      </c>
      <c r="Q21" s="328">
        <v>0</v>
      </c>
      <c r="R21" s="328">
        <v>0</v>
      </c>
      <c r="S21" s="329">
        <v>1</v>
      </c>
      <c r="T21" s="328"/>
      <c r="U21" s="331"/>
      <c r="V21" s="339">
        <f t="shared" si="2"/>
        <v>41</v>
      </c>
      <c r="W21" s="227">
        <f t="shared" si="0"/>
        <v>40</v>
      </c>
      <c r="X21" s="226">
        <f t="shared" si="1"/>
        <v>32</v>
      </c>
      <c r="Y21" s="236">
        <f t="shared" si="1"/>
        <v>38</v>
      </c>
    </row>
    <row r="22" spans="1:25" ht="12" customHeight="1" x14ac:dyDescent="0.2">
      <c r="A22" s="214">
        <v>17</v>
      </c>
      <c r="B22" s="317">
        <v>10</v>
      </c>
      <c r="C22" s="330">
        <v>22</v>
      </c>
      <c r="D22" s="329">
        <v>1</v>
      </c>
      <c r="E22" s="328">
        <v>0</v>
      </c>
      <c r="F22" s="329">
        <v>23</v>
      </c>
      <c r="G22" s="329">
        <v>21</v>
      </c>
      <c r="H22" s="329">
        <v>3</v>
      </c>
      <c r="I22" s="328">
        <v>0</v>
      </c>
      <c r="J22" s="329">
        <v>3</v>
      </c>
      <c r="K22" s="329">
        <v>1</v>
      </c>
      <c r="L22" s="329">
        <v>8</v>
      </c>
      <c r="M22" s="329">
        <v>16</v>
      </c>
      <c r="N22" s="328">
        <v>0</v>
      </c>
      <c r="O22" s="328">
        <v>0</v>
      </c>
      <c r="P22" s="329">
        <v>3</v>
      </c>
      <c r="Q22" s="328">
        <v>0</v>
      </c>
      <c r="R22" s="329">
        <v>1</v>
      </c>
      <c r="S22" s="329">
        <v>2</v>
      </c>
      <c r="T22" s="328"/>
      <c r="U22" s="331"/>
      <c r="V22" s="332">
        <f t="shared" si="2"/>
        <v>52</v>
      </c>
      <c r="W22" s="218">
        <f t="shared" si="0"/>
        <v>62</v>
      </c>
      <c r="X22" s="217">
        <f t="shared" ref="X22:Y26" si="3">+B22+F22+L22+R22</f>
        <v>42</v>
      </c>
      <c r="Y22" s="238">
        <f t="shared" si="3"/>
        <v>61</v>
      </c>
    </row>
    <row r="23" spans="1:25" ht="12" customHeight="1" x14ac:dyDescent="0.2">
      <c r="A23" s="220">
        <v>18</v>
      </c>
      <c r="B23" s="319">
        <v>11</v>
      </c>
      <c r="C23" s="334">
        <v>20</v>
      </c>
      <c r="D23" s="333">
        <v>3</v>
      </c>
      <c r="E23" s="340">
        <v>0</v>
      </c>
      <c r="F23" s="333">
        <v>20</v>
      </c>
      <c r="G23" s="333">
        <v>19</v>
      </c>
      <c r="H23" s="333">
        <v>4</v>
      </c>
      <c r="I23" s="340">
        <v>0</v>
      </c>
      <c r="J23" s="333">
        <v>4</v>
      </c>
      <c r="K23" s="340">
        <v>0</v>
      </c>
      <c r="L23" s="333">
        <v>8</v>
      </c>
      <c r="M23" s="333">
        <v>14</v>
      </c>
      <c r="N23" s="340">
        <v>0</v>
      </c>
      <c r="O23" s="340">
        <v>0</v>
      </c>
      <c r="P23" s="333">
        <v>3</v>
      </c>
      <c r="Q23" s="333">
        <v>2</v>
      </c>
      <c r="R23" s="333">
        <v>2</v>
      </c>
      <c r="S23" s="333">
        <v>3</v>
      </c>
      <c r="T23" s="340"/>
      <c r="U23" s="335"/>
      <c r="V23" s="336">
        <f t="shared" si="2"/>
        <v>55</v>
      </c>
      <c r="W23" s="222">
        <f t="shared" si="0"/>
        <v>58</v>
      </c>
      <c r="X23" s="221">
        <f t="shared" si="3"/>
        <v>41</v>
      </c>
      <c r="Y23" s="239">
        <f t="shared" si="3"/>
        <v>56</v>
      </c>
    </row>
    <row r="24" spans="1:25" ht="12" customHeight="1" x14ac:dyDescent="0.2">
      <c r="A24" s="224">
        <v>19</v>
      </c>
      <c r="B24" s="321">
        <v>17</v>
      </c>
      <c r="C24" s="338">
        <v>10</v>
      </c>
      <c r="D24" s="329">
        <v>2</v>
      </c>
      <c r="E24" s="328">
        <v>0</v>
      </c>
      <c r="F24" s="337">
        <v>24</v>
      </c>
      <c r="G24" s="337">
        <v>10</v>
      </c>
      <c r="H24" s="337">
        <v>2</v>
      </c>
      <c r="I24" s="328">
        <v>0</v>
      </c>
      <c r="J24" s="329">
        <v>3</v>
      </c>
      <c r="K24" s="329">
        <v>1</v>
      </c>
      <c r="L24" s="337">
        <v>6</v>
      </c>
      <c r="M24" s="337">
        <v>9</v>
      </c>
      <c r="N24" s="328">
        <v>0</v>
      </c>
      <c r="O24" s="328">
        <v>0</v>
      </c>
      <c r="P24" s="337">
        <v>5</v>
      </c>
      <c r="Q24" s="337">
        <v>2</v>
      </c>
      <c r="R24" s="337">
        <v>0</v>
      </c>
      <c r="S24" s="337">
        <v>2</v>
      </c>
      <c r="T24" s="328"/>
      <c r="U24" s="331"/>
      <c r="V24" s="339">
        <f t="shared" si="2"/>
        <v>59</v>
      </c>
      <c r="W24" s="227">
        <f t="shared" si="0"/>
        <v>34</v>
      </c>
      <c r="X24" s="226">
        <f t="shared" si="3"/>
        <v>47</v>
      </c>
      <c r="Y24" s="236">
        <f t="shared" si="3"/>
        <v>31</v>
      </c>
    </row>
    <row r="25" spans="1:25" ht="12" customHeight="1" x14ac:dyDescent="0.2">
      <c r="A25" s="214">
        <v>20</v>
      </c>
      <c r="B25" s="317">
        <v>16</v>
      </c>
      <c r="C25" s="330">
        <v>16</v>
      </c>
      <c r="D25" s="328">
        <v>0</v>
      </c>
      <c r="E25" s="328">
        <v>0</v>
      </c>
      <c r="F25" s="329">
        <v>24</v>
      </c>
      <c r="G25" s="329">
        <v>16</v>
      </c>
      <c r="H25" s="329">
        <v>1</v>
      </c>
      <c r="I25" s="328">
        <v>0</v>
      </c>
      <c r="J25" s="329">
        <v>4</v>
      </c>
      <c r="K25" s="328">
        <v>0</v>
      </c>
      <c r="L25" s="329">
        <v>3</v>
      </c>
      <c r="M25" s="329">
        <v>10</v>
      </c>
      <c r="N25" s="328">
        <v>0</v>
      </c>
      <c r="O25" s="328">
        <v>0</v>
      </c>
      <c r="P25" s="329">
        <v>5</v>
      </c>
      <c r="Q25" s="329">
        <v>1</v>
      </c>
      <c r="R25" s="329">
        <v>2</v>
      </c>
      <c r="S25" s="329">
        <v>4</v>
      </c>
      <c r="T25" s="328"/>
      <c r="U25" s="331"/>
      <c r="V25" s="332">
        <f t="shared" si="2"/>
        <v>55</v>
      </c>
      <c r="W25" s="218">
        <f t="shared" si="0"/>
        <v>47</v>
      </c>
      <c r="X25" s="217">
        <f t="shared" si="3"/>
        <v>45</v>
      </c>
      <c r="Y25" s="238">
        <f t="shared" si="3"/>
        <v>46</v>
      </c>
    </row>
    <row r="26" spans="1:25" ht="12" customHeight="1" x14ac:dyDescent="0.2">
      <c r="A26" s="220">
        <v>21</v>
      </c>
      <c r="B26" s="319">
        <v>19</v>
      </c>
      <c r="C26" s="334">
        <v>8</v>
      </c>
      <c r="D26" s="328">
        <v>0</v>
      </c>
      <c r="E26" s="328">
        <v>0</v>
      </c>
      <c r="F26" s="333">
        <v>18</v>
      </c>
      <c r="G26" s="333">
        <v>7</v>
      </c>
      <c r="H26" s="333">
        <v>1</v>
      </c>
      <c r="I26" s="328">
        <v>0</v>
      </c>
      <c r="J26" s="333">
        <v>4</v>
      </c>
      <c r="K26" s="328">
        <v>0</v>
      </c>
      <c r="L26" s="333">
        <v>7</v>
      </c>
      <c r="M26" s="333">
        <v>7</v>
      </c>
      <c r="N26" s="328">
        <v>0</v>
      </c>
      <c r="O26" s="328">
        <v>0</v>
      </c>
      <c r="P26" s="333">
        <v>7</v>
      </c>
      <c r="Q26" s="328">
        <v>0</v>
      </c>
      <c r="R26" s="333">
        <v>1</v>
      </c>
      <c r="S26" s="333">
        <v>1</v>
      </c>
      <c r="T26" s="328"/>
      <c r="U26" s="331"/>
      <c r="V26" s="336">
        <f t="shared" si="2"/>
        <v>57</v>
      </c>
      <c r="W26" s="222">
        <f t="shared" si="0"/>
        <v>23</v>
      </c>
      <c r="X26" s="221">
        <f t="shared" si="3"/>
        <v>45</v>
      </c>
      <c r="Y26" s="239">
        <f t="shared" si="3"/>
        <v>23</v>
      </c>
    </row>
    <row r="27" spans="1:25" ht="12" customHeight="1" thickBot="1" x14ac:dyDescent="0.25">
      <c r="A27" s="229" t="s">
        <v>17</v>
      </c>
      <c r="B27" s="191">
        <f t="shared" ref="B27:S27" si="4">SUM(B6:B26)</f>
        <v>272</v>
      </c>
      <c r="C27" s="191">
        <f t="shared" si="4"/>
        <v>478</v>
      </c>
      <c r="D27" s="191">
        <f t="shared" si="4"/>
        <v>18</v>
      </c>
      <c r="E27" s="191">
        <f t="shared" si="4"/>
        <v>5</v>
      </c>
      <c r="F27" s="191">
        <f t="shared" si="4"/>
        <v>466</v>
      </c>
      <c r="G27" s="191">
        <f t="shared" si="4"/>
        <v>423</v>
      </c>
      <c r="H27" s="191">
        <f t="shared" si="4"/>
        <v>38</v>
      </c>
      <c r="I27" s="191">
        <f t="shared" si="4"/>
        <v>32</v>
      </c>
      <c r="J27" s="191">
        <f t="shared" si="4"/>
        <v>83</v>
      </c>
      <c r="K27" s="191">
        <f t="shared" si="4"/>
        <v>7</v>
      </c>
      <c r="L27" s="191">
        <f t="shared" si="4"/>
        <v>156</v>
      </c>
      <c r="M27" s="191">
        <f t="shared" si="4"/>
        <v>338</v>
      </c>
      <c r="N27" s="191">
        <f t="shared" si="4"/>
        <v>0</v>
      </c>
      <c r="O27" s="191">
        <f t="shared" si="4"/>
        <v>6</v>
      </c>
      <c r="P27" s="191">
        <f t="shared" si="4"/>
        <v>148</v>
      </c>
      <c r="Q27" s="191">
        <f t="shared" si="4"/>
        <v>30</v>
      </c>
      <c r="R27" s="191">
        <f t="shared" si="4"/>
        <v>66</v>
      </c>
      <c r="S27" s="191">
        <f t="shared" si="4"/>
        <v>168</v>
      </c>
      <c r="T27" s="191">
        <f>SUM(T6:T26)</f>
        <v>0</v>
      </c>
      <c r="U27" s="192">
        <f>SUM(U6:U26)</f>
        <v>0</v>
      </c>
      <c r="V27" s="195">
        <f t="shared" ref="V27:W29" si="5">SUM(B27,D27,F27,H27,J27,L27,N27,P27,R27)</f>
        <v>1247</v>
      </c>
      <c r="W27" s="192">
        <f t="shared" si="5"/>
        <v>1487</v>
      </c>
      <c r="X27" s="195">
        <f t="shared" ref="X27:Y29" si="6">SUM(B27,F27,L27,R27)</f>
        <v>960</v>
      </c>
      <c r="Y27" s="193">
        <f t="shared" si="6"/>
        <v>1407</v>
      </c>
    </row>
    <row r="28" spans="1:25" ht="12" customHeight="1" x14ac:dyDescent="0.2">
      <c r="A28" s="231" t="s">
        <v>18</v>
      </c>
      <c r="B28" s="194">
        <v>3</v>
      </c>
      <c r="C28" s="194">
        <v>0</v>
      </c>
      <c r="D28" s="194">
        <v>1</v>
      </c>
      <c r="E28" s="194">
        <v>0</v>
      </c>
      <c r="F28" s="194">
        <v>3</v>
      </c>
      <c r="G28" s="194">
        <v>0</v>
      </c>
      <c r="H28" s="194">
        <v>1</v>
      </c>
      <c r="I28" s="194">
        <v>0</v>
      </c>
      <c r="J28" s="194">
        <v>0</v>
      </c>
      <c r="K28" s="194">
        <v>0</v>
      </c>
      <c r="L28" s="194">
        <v>7</v>
      </c>
      <c r="M28" s="194">
        <v>0</v>
      </c>
      <c r="N28" s="194">
        <v>0</v>
      </c>
      <c r="O28" s="194">
        <v>0</v>
      </c>
      <c r="P28" s="194">
        <v>2</v>
      </c>
      <c r="Q28" s="194">
        <v>0</v>
      </c>
      <c r="R28" s="194">
        <v>11</v>
      </c>
      <c r="S28" s="194">
        <v>0</v>
      </c>
      <c r="T28" s="184"/>
      <c r="U28" s="196"/>
      <c r="V28" s="189">
        <f>+B28+D28+F28+H28+J28+L28+N28+P28+R28</f>
        <v>28</v>
      </c>
      <c r="W28" s="187">
        <f t="shared" ref="W28" si="7">+C28+E28+G28+I28+K28+M28+O28+Q28+S28</f>
        <v>0</v>
      </c>
      <c r="X28" s="189">
        <f t="shared" ref="X28:Y28" si="8">+B28+F28+L28+R28</f>
        <v>24</v>
      </c>
      <c r="Y28" s="188">
        <f t="shared" si="8"/>
        <v>0</v>
      </c>
    </row>
    <row r="29" spans="1:25" ht="12" customHeight="1" thickBot="1" x14ac:dyDescent="0.25">
      <c r="A29" s="229" t="s">
        <v>19</v>
      </c>
      <c r="B29" s="191">
        <f>SUM(B27:B28)</f>
        <v>275</v>
      </c>
      <c r="C29" s="191">
        <f t="shared" ref="C29" si="9">SUM(C27:C28)</f>
        <v>478</v>
      </c>
      <c r="D29" s="191">
        <f t="shared" ref="D29" si="10">SUM(D27:D28)</f>
        <v>19</v>
      </c>
      <c r="E29" s="191">
        <f t="shared" ref="E29" si="11">SUM(E27:E28)</f>
        <v>5</v>
      </c>
      <c r="F29" s="191">
        <f t="shared" ref="F29" si="12">SUM(F27:F28)</f>
        <v>469</v>
      </c>
      <c r="G29" s="191">
        <f t="shared" ref="G29" si="13">SUM(G27:G28)</f>
        <v>423</v>
      </c>
      <c r="H29" s="191">
        <f t="shared" ref="H29" si="14">SUM(H27:H28)</f>
        <v>39</v>
      </c>
      <c r="I29" s="191">
        <f t="shared" ref="I29" si="15">SUM(I27:I28)</f>
        <v>32</v>
      </c>
      <c r="J29" s="191">
        <f>SUM(J27:J28)</f>
        <v>83</v>
      </c>
      <c r="K29" s="191">
        <f t="shared" ref="K29" si="16">SUM(K27:K28)</f>
        <v>7</v>
      </c>
      <c r="L29" s="191">
        <f t="shared" ref="L29" si="17">SUM(L27:L28)</f>
        <v>163</v>
      </c>
      <c r="M29" s="191">
        <f t="shared" ref="M29" si="18">SUM(M27:M28)</f>
        <v>338</v>
      </c>
      <c r="N29" s="191">
        <f t="shared" ref="N29" si="19">SUM(N27:N28)</f>
        <v>0</v>
      </c>
      <c r="O29" s="191">
        <f t="shared" ref="O29" si="20">SUM(O27:O28)</f>
        <v>6</v>
      </c>
      <c r="P29" s="191">
        <f t="shared" ref="P29" si="21">SUM(P27:P28)</f>
        <v>150</v>
      </c>
      <c r="Q29" s="191">
        <f t="shared" ref="Q29" si="22">SUM(Q27:Q28)</f>
        <v>30</v>
      </c>
      <c r="R29" s="191">
        <f t="shared" ref="R29" si="23">SUM(R27:R28)</f>
        <v>77</v>
      </c>
      <c r="S29" s="191">
        <f t="shared" ref="S29" si="24">SUM(S27:S28)</f>
        <v>168</v>
      </c>
      <c r="T29" s="191">
        <f>SUM(T27:T28)</f>
        <v>0</v>
      </c>
      <c r="U29" s="192">
        <f>SUM(U27:U28)</f>
        <v>0</v>
      </c>
      <c r="V29" s="195">
        <f t="shared" si="5"/>
        <v>1275</v>
      </c>
      <c r="W29" s="192">
        <f t="shared" si="5"/>
        <v>1487</v>
      </c>
      <c r="X29" s="195">
        <f t="shared" si="6"/>
        <v>984</v>
      </c>
      <c r="Y29" s="193">
        <f t="shared" si="6"/>
        <v>1407</v>
      </c>
    </row>
    <row r="30" spans="1:25" ht="12" customHeight="1" x14ac:dyDescent="0.2">
      <c r="A30" s="2" t="s">
        <v>249</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row>
    <row r="31" spans="1:25" ht="12" customHeight="1" x14ac:dyDescent="0.2">
      <c r="A31" s="233" t="s">
        <v>377</v>
      </c>
      <c r="B31" s="2"/>
      <c r="C31" s="2"/>
      <c r="D31" s="234"/>
      <c r="E31" s="2"/>
      <c r="F31" s="2"/>
      <c r="G31" s="2"/>
      <c r="H31" s="2"/>
      <c r="I31" s="2"/>
      <c r="J31" s="2"/>
      <c r="K31" s="2"/>
      <c r="L31" s="2"/>
      <c r="M31" s="2"/>
      <c r="N31" s="2"/>
      <c r="O31" s="232"/>
      <c r="P31" s="232"/>
      <c r="Q31" s="232"/>
      <c r="R31" s="232"/>
      <c r="S31" s="2"/>
      <c r="T31" s="2"/>
      <c r="U31" s="2"/>
      <c r="V31" s="2"/>
      <c r="W31" s="2"/>
      <c r="X31" s="2"/>
      <c r="Y31" s="2"/>
    </row>
    <row r="32" spans="1:25" ht="12" customHeight="1" x14ac:dyDescent="0.2">
      <c r="A32" s="2"/>
      <c r="B32" s="305"/>
      <c r="C32" s="306"/>
      <c r="D32" s="305"/>
      <c r="E32" s="306"/>
      <c r="F32" s="2"/>
      <c r="G32" s="2"/>
      <c r="H32" s="2"/>
      <c r="I32" s="2"/>
      <c r="J32" s="2"/>
      <c r="K32" s="2"/>
      <c r="L32" s="2"/>
      <c r="M32" s="2"/>
      <c r="N32" s="2"/>
      <c r="O32" s="2"/>
      <c r="P32" s="2"/>
      <c r="Q32" s="2"/>
      <c r="R32" s="2"/>
      <c r="S32" s="2"/>
      <c r="T32" s="2"/>
      <c r="U32" s="2"/>
      <c r="V32" s="2"/>
      <c r="W32" s="2"/>
      <c r="X32" s="2"/>
      <c r="Y32" s="2"/>
    </row>
    <row r="33" spans="1:25" ht="16.5" customHeight="1" thickBot="1" x14ac:dyDescent="0.35">
      <c r="A33" s="50" t="s">
        <v>381</v>
      </c>
      <c r="B33" s="2"/>
      <c r="C33" s="2"/>
      <c r="D33" s="2"/>
      <c r="E33" s="2"/>
      <c r="F33" s="2"/>
      <c r="G33" s="2"/>
      <c r="H33" s="2"/>
      <c r="I33" s="2"/>
      <c r="J33" s="2"/>
      <c r="K33" s="2"/>
      <c r="L33" s="2"/>
      <c r="M33" s="2"/>
      <c r="N33" s="2"/>
      <c r="O33" s="2"/>
      <c r="P33" s="2"/>
      <c r="Q33" s="2"/>
      <c r="R33" s="2"/>
      <c r="S33" s="2"/>
      <c r="T33" s="2"/>
      <c r="U33" s="2"/>
      <c r="V33" s="2"/>
      <c r="W33" s="2"/>
      <c r="X33" s="2"/>
      <c r="Y33" s="2"/>
    </row>
    <row r="34" spans="1:25" ht="24.75" customHeight="1" x14ac:dyDescent="0.2">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54"/>
      <c r="T34" s="455" t="s">
        <v>13</v>
      </c>
      <c r="U34" s="457"/>
      <c r="V34" s="446" t="s">
        <v>19</v>
      </c>
      <c r="W34" s="455"/>
      <c r="X34" s="446" t="s">
        <v>21</v>
      </c>
      <c r="Y34" s="447"/>
    </row>
    <row r="35" spans="1:25" ht="12" customHeight="1" thickBot="1" x14ac:dyDescent="0.25">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1" t="s">
        <v>10</v>
      </c>
      <c r="T35" s="1" t="s">
        <v>9</v>
      </c>
      <c r="U35" s="3" t="s">
        <v>10</v>
      </c>
      <c r="V35" s="4" t="s">
        <v>9</v>
      </c>
      <c r="W35" s="167" t="s">
        <v>10</v>
      </c>
      <c r="X35" s="4" t="s">
        <v>9</v>
      </c>
      <c r="Y35" s="3" t="s">
        <v>10</v>
      </c>
    </row>
    <row r="36" spans="1:25" ht="12" customHeight="1" x14ac:dyDescent="0.2">
      <c r="A36" s="214">
        <v>1</v>
      </c>
      <c r="B36" s="317">
        <v>20</v>
      </c>
      <c r="C36" s="317">
        <v>28</v>
      </c>
      <c r="D36" s="317">
        <v>1</v>
      </c>
      <c r="E36" s="328">
        <v>0</v>
      </c>
      <c r="F36" s="317">
        <v>28</v>
      </c>
      <c r="G36" s="317">
        <v>24</v>
      </c>
      <c r="H36" s="317">
        <v>2</v>
      </c>
      <c r="I36" s="317">
        <v>1</v>
      </c>
      <c r="J36" s="317">
        <v>5</v>
      </c>
      <c r="K36" s="328">
        <v>0</v>
      </c>
      <c r="L36" s="317">
        <v>15</v>
      </c>
      <c r="M36" s="317">
        <v>21</v>
      </c>
      <c r="N36" s="328">
        <v>0</v>
      </c>
      <c r="O36" s="317">
        <v>1</v>
      </c>
      <c r="P36" s="317">
        <v>24</v>
      </c>
      <c r="Q36" s="317">
        <v>2</v>
      </c>
      <c r="R36" s="318">
        <v>13</v>
      </c>
      <c r="S36" s="318">
        <v>39</v>
      </c>
      <c r="T36" s="204"/>
      <c r="U36" s="216"/>
      <c r="V36" s="217">
        <f t="shared" ref="V36:W50" si="25">+B36+D36+F36+H36+J36+L36+N36+P36+R36</f>
        <v>108</v>
      </c>
      <c r="W36" s="218">
        <f t="shared" si="25"/>
        <v>116</v>
      </c>
      <c r="X36" s="217">
        <f t="shared" ref="X36:Y50" si="26">+B36+F36+L36+R36</f>
        <v>76</v>
      </c>
      <c r="Y36" s="238">
        <f t="shared" si="26"/>
        <v>112</v>
      </c>
    </row>
    <row r="37" spans="1:25" ht="12" customHeight="1" x14ac:dyDescent="0.2">
      <c r="A37" s="214">
        <v>2</v>
      </c>
      <c r="B37" s="317">
        <v>8</v>
      </c>
      <c r="C37" s="317">
        <v>34</v>
      </c>
      <c r="D37" s="328">
        <v>0</v>
      </c>
      <c r="E37" s="328">
        <v>0</v>
      </c>
      <c r="F37" s="317">
        <v>10</v>
      </c>
      <c r="G37" s="317">
        <v>25</v>
      </c>
      <c r="H37" s="317">
        <v>1</v>
      </c>
      <c r="I37" s="317">
        <v>1</v>
      </c>
      <c r="J37" s="317">
        <v>4</v>
      </c>
      <c r="K37" s="328">
        <v>0</v>
      </c>
      <c r="L37" s="317">
        <v>5</v>
      </c>
      <c r="M37" s="317">
        <v>19</v>
      </c>
      <c r="N37" s="328">
        <v>0</v>
      </c>
      <c r="O37" s="328">
        <v>0</v>
      </c>
      <c r="P37" s="317">
        <v>6</v>
      </c>
      <c r="Q37" s="317">
        <v>2</v>
      </c>
      <c r="R37" s="318">
        <v>3</v>
      </c>
      <c r="S37" s="318">
        <v>16</v>
      </c>
      <c r="T37" s="204"/>
      <c r="U37" s="216"/>
      <c r="V37" s="217">
        <f t="shared" si="25"/>
        <v>37</v>
      </c>
      <c r="W37" s="218">
        <f t="shared" si="25"/>
        <v>97</v>
      </c>
      <c r="X37" s="217">
        <f t="shared" si="26"/>
        <v>26</v>
      </c>
      <c r="Y37" s="238">
        <f t="shared" si="26"/>
        <v>94</v>
      </c>
    </row>
    <row r="38" spans="1:25" ht="12" customHeight="1" x14ac:dyDescent="0.2">
      <c r="A38" s="220">
        <v>3</v>
      </c>
      <c r="B38" s="319">
        <v>14</v>
      </c>
      <c r="C38" s="319">
        <v>24</v>
      </c>
      <c r="D38" s="319">
        <v>1</v>
      </c>
      <c r="E38" s="319">
        <v>1</v>
      </c>
      <c r="F38" s="319">
        <v>28</v>
      </c>
      <c r="G38" s="319">
        <v>22</v>
      </c>
      <c r="H38" s="319">
        <v>1</v>
      </c>
      <c r="I38" s="319">
        <v>3</v>
      </c>
      <c r="J38" s="319">
        <v>8</v>
      </c>
      <c r="K38" s="340">
        <v>0</v>
      </c>
      <c r="L38" s="319">
        <v>13</v>
      </c>
      <c r="M38" s="319">
        <v>22</v>
      </c>
      <c r="N38" s="340">
        <v>0</v>
      </c>
      <c r="O38" s="319">
        <v>1</v>
      </c>
      <c r="P38" s="319">
        <v>20</v>
      </c>
      <c r="Q38" s="319">
        <v>2</v>
      </c>
      <c r="R38" s="320">
        <v>13</v>
      </c>
      <c r="S38" s="320">
        <v>21</v>
      </c>
      <c r="T38" s="184"/>
      <c r="U38" s="196"/>
      <c r="V38" s="221">
        <f t="shared" si="25"/>
        <v>98</v>
      </c>
      <c r="W38" s="222">
        <f t="shared" si="25"/>
        <v>96</v>
      </c>
      <c r="X38" s="221">
        <f t="shared" si="26"/>
        <v>68</v>
      </c>
      <c r="Y38" s="239">
        <f t="shared" si="26"/>
        <v>89</v>
      </c>
    </row>
    <row r="39" spans="1:25" ht="12" customHeight="1" x14ac:dyDescent="0.2">
      <c r="A39" s="224">
        <v>4</v>
      </c>
      <c r="B39" s="321">
        <v>35</v>
      </c>
      <c r="C39" s="321">
        <v>29</v>
      </c>
      <c r="D39" s="321">
        <v>2</v>
      </c>
      <c r="E39" s="321">
        <v>1</v>
      </c>
      <c r="F39" s="321">
        <v>56</v>
      </c>
      <c r="G39" s="321">
        <v>28</v>
      </c>
      <c r="H39" s="321">
        <v>5</v>
      </c>
      <c r="I39" s="321">
        <v>1</v>
      </c>
      <c r="J39" s="321">
        <v>9</v>
      </c>
      <c r="K39" s="317">
        <v>1</v>
      </c>
      <c r="L39" s="321">
        <v>18</v>
      </c>
      <c r="M39" s="321">
        <v>21</v>
      </c>
      <c r="N39" s="328">
        <v>0</v>
      </c>
      <c r="O39" s="328">
        <v>0</v>
      </c>
      <c r="P39" s="321">
        <v>20</v>
      </c>
      <c r="Q39" s="321">
        <v>6</v>
      </c>
      <c r="R39" s="322">
        <v>4</v>
      </c>
      <c r="S39" s="322">
        <v>3</v>
      </c>
      <c r="T39" s="206"/>
      <c r="U39" s="225"/>
      <c r="V39" s="226">
        <f t="shared" si="25"/>
        <v>149</v>
      </c>
      <c r="W39" s="227">
        <f t="shared" si="25"/>
        <v>90</v>
      </c>
      <c r="X39" s="226">
        <f t="shared" si="26"/>
        <v>113</v>
      </c>
      <c r="Y39" s="236">
        <f t="shared" si="26"/>
        <v>81</v>
      </c>
    </row>
    <row r="40" spans="1:25" ht="12" customHeight="1" x14ac:dyDescent="0.2">
      <c r="A40" s="214">
        <v>5</v>
      </c>
      <c r="B40" s="317">
        <v>14</v>
      </c>
      <c r="C40" s="317">
        <v>28</v>
      </c>
      <c r="D40" s="328">
        <v>0</v>
      </c>
      <c r="E40" s="328">
        <v>0</v>
      </c>
      <c r="F40" s="317">
        <v>19</v>
      </c>
      <c r="G40" s="317">
        <v>23</v>
      </c>
      <c r="H40" s="328">
        <v>0</v>
      </c>
      <c r="I40" s="317">
        <v>5</v>
      </c>
      <c r="J40" s="317">
        <v>5</v>
      </c>
      <c r="K40" s="328">
        <v>0</v>
      </c>
      <c r="L40" s="317">
        <v>9</v>
      </c>
      <c r="M40" s="317">
        <v>17</v>
      </c>
      <c r="N40" s="328">
        <v>0</v>
      </c>
      <c r="O40" s="317">
        <v>1</v>
      </c>
      <c r="P40" s="317">
        <v>12</v>
      </c>
      <c r="Q40" s="317">
        <v>1</v>
      </c>
      <c r="R40" s="318">
        <v>3</v>
      </c>
      <c r="S40" s="318">
        <v>19</v>
      </c>
      <c r="T40" s="204"/>
      <c r="U40" s="216"/>
      <c r="V40" s="217">
        <f t="shared" si="25"/>
        <v>62</v>
      </c>
      <c r="W40" s="218">
        <f t="shared" si="25"/>
        <v>94</v>
      </c>
      <c r="X40" s="217">
        <f t="shared" si="26"/>
        <v>45</v>
      </c>
      <c r="Y40" s="238">
        <f t="shared" si="26"/>
        <v>87</v>
      </c>
    </row>
    <row r="41" spans="1:25" ht="12" customHeight="1" x14ac:dyDescent="0.2">
      <c r="A41" s="220">
        <v>6</v>
      </c>
      <c r="B41" s="319">
        <v>11</v>
      </c>
      <c r="C41" s="319">
        <v>31</v>
      </c>
      <c r="D41" s="319">
        <v>2</v>
      </c>
      <c r="E41" s="319">
        <v>1</v>
      </c>
      <c r="F41" s="319">
        <v>20</v>
      </c>
      <c r="G41" s="319">
        <v>25</v>
      </c>
      <c r="H41" s="319">
        <v>2</v>
      </c>
      <c r="I41" s="319">
        <v>3</v>
      </c>
      <c r="J41" s="319">
        <v>3</v>
      </c>
      <c r="K41" s="328">
        <v>0</v>
      </c>
      <c r="L41" s="319">
        <v>9</v>
      </c>
      <c r="M41" s="319">
        <v>21</v>
      </c>
      <c r="N41" s="340">
        <v>0</v>
      </c>
      <c r="O41" s="340">
        <v>0</v>
      </c>
      <c r="P41" s="319">
        <v>6</v>
      </c>
      <c r="Q41" s="319">
        <v>1</v>
      </c>
      <c r="R41" s="320">
        <v>6</v>
      </c>
      <c r="S41" s="320">
        <v>8</v>
      </c>
      <c r="T41" s="184"/>
      <c r="U41" s="196"/>
      <c r="V41" s="221">
        <f t="shared" si="25"/>
        <v>59</v>
      </c>
      <c r="W41" s="222">
        <f t="shared" si="25"/>
        <v>90</v>
      </c>
      <c r="X41" s="221">
        <f t="shared" si="26"/>
        <v>46</v>
      </c>
      <c r="Y41" s="239">
        <f t="shared" si="26"/>
        <v>85</v>
      </c>
    </row>
    <row r="42" spans="1:25" ht="12" customHeight="1" x14ac:dyDescent="0.2">
      <c r="A42" s="224">
        <v>7</v>
      </c>
      <c r="B42" s="321">
        <v>16</v>
      </c>
      <c r="C42" s="321">
        <v>37</v>
      </c>
      <c r="D42" s="317">
        <v>1</v>
      </c>
      <c r="E42" s="328">
        <v>0</v>
      </c>
      <c r="F42" s="321">
        <v>34</v>
      </c>
      <c r="G42" s="321">
        <v>33</v>
      </c>
      <c r="H42" s="321">
        <v>2</v>
      </c>
      <c r="I42" s="321">
        <v>1</v>
      </c>
      <c r="J42" s="321">
        <v>6</v>
      </c>
      <c r="K42" s="321">
        <v>2</v>
      </c>
      <c r="L42" s="321">
        <v>9</v>
      </c>
      <c r="M42" s="321">
        <v>22</v>
      </c>
      <c r="N42" s="328">
        <v>0</v>
      </c>
      <c r="O42" s="317">
        <v>1</v>
      </c>
      <c r="P42" s="321">
        <v>9</v>
      </c>
      <c r="Q42" s="321">
        <v>3</v>
      </c>
      <c r="R42" s="322">
        <v>2</v>
      </c>
      <c r="S42" s="322">
        <v>6</v>
      </c>
      <c r="T42" s="206"/>
      <c r="U42" s="225"/>
      <c r="V42" s="226">
        <f t="shared" si="25"/>
        <v>79</v>
      </c>
      <c r="W42" s="227">
        <f t="shared" si="25"/>
        <v>105</v>
      </c>
      <c r="X42" s="226">
        <f t="shared" si="26"/>
        <v>61</v>
      </c>
      <c r="Y42" s="236">
        <f t="shared" si="26"/>
        <v>98</v>
      </c>
    </row>
    <row r="43" spans="1:25" ht="12" customHeight="1" x14ac:dyDescent="0.2">
      <c r="A43" s="214">
        <v>8</v>
      </c>
      <c r="B43" s="317">
        <v>43</v>
      </c>
      <c r="C43" s="317">
        <v>20</v>
      </c>
      <c r="D43" s="317">
        <v>1</v>
      </c>
      <c r="E43" s="328">
        <v>0</v>
      </c>
      <c r="F43" s="317">
        <v>37</v>
      </c>
      <c r="G43" s="317">
        <v>19</v>
      </c>
      <c r="H43" s="317">
        <v>3</v>
      </c>
      <c r="I43" s="328">
        <v>0</v>
      </c>
      <c r="J43" s="317">
        <v>8</v>
      </c>
      <c r="K43" s="317">
        <v>1</v>
      </c>
      <c r="L43" s="317">
        <v>14</v>
      </c>
      <c r="M43" s="317">
        <v>16</v>
      </c>
      <c r="N43" s="328">
        <v>0</v>
      </c>
      <c r="O43" s="328">
        <v>0</v>
      </c>
      <c r="P43" s="317">
        <v>12</v>
      </c>
      <c r="Q43" s="317">
        <v>1</v>
      </c>
      <c r="R43" s="318">
        <v>2</v>
      </c>
      <c r="S43" s="318">
        <v>4</v>
      </c>
      <c r="T43" s="204"/>
      <c r="U43" s="216"/>
      <c r="V43" s="217">
        <f t="shared" si="25"/>
        <v>120</v>
      </c>
      <c r="W43" s="218">
        <f t="shared" si="25"/>
        <v>61</v>
      </c>
      <c r="X43" s="217">
        <f t="shared" si="26"/>
        <v>96</v>
      </c>
      <c r="Y43" s="238">
        <f t="shared" si="26"/>
        <v>59</v>
      </c>
    </row>
    <row r="44" spans="1:25" ht="12" customHeight="1" x14ac:dyDescent="0.2">
      <c r="A44" s="220">
        <v>9</v>
      </c>
      <c r="B44" s="319">
        <v>14</v>
      </c>
      <c r="C44" s="319">
        <v>22</v>
      </c>
      <c r="D44" s="328">
        <v>0</v>
      </c>
      <c r="E44" s="340">
        <v>0</v>
      </c>
      <c r="F44" s="319">
        <v>41</v>
      </c>
      <c r="G44" s="319">
        <v>22</v>
      </c>
      <c r="H44" s="328">
        <v>0</v>
      </c>
      <c r="I44" s="340">
        <v>0</v>
      </c>
      <c r="J44" s="319">
        <v>6</v>
      </c>
      <c r="K44" s="340">
        <v>0</v>
      </c>
      <c r="L44" s="319">
        <v>10</v>
      </c>
      <c r="M44" s="319">
        <v>16</v>
      </c>
      <c r="N44" s="340">
        <v>0</v>
      </c>
      <c r="O44" s="340">
        <v>0</v>
      </c>
      <c r="P44" s="319">
        <v>6</v>
      </c>
      <c r="Q44" s="319">
        <v>2</v>
      </c>
      <c r="R44" s="320">
        <v>2</v>
      </c>
      <c r="S44" s="320">
        <v>5</v>
      </c>
      <c r="T44" s="184"/>
      <c r="U44" s="196"/>
      <c r="V44" s="221">
        <f t="shared" si="25"/>
        <v>79</v>
      </c>
      <c r="W44" s="222">
        <f t="shared" si="25"/>
        <v>67</v>
      </c>
      <c r="X44" s="221">
        <f t="shared" si="26"/>
        <v>67</v>
      </c>
      <c r="Y44" s="239">
        <f t="shared" si="26"/>
        <v>65</v>
      </c>
    </row>
    <row r="45" spans="1:25" ht="12" customHeight="1" x14ac:dyDescent="0.2">
      <c r="A45" s="224">
        <v>10</v>
      </c>
      <c r="B45" s="321">
        <v>20</v>
      </c>
      <c r="C45" s="321">
        <v>25</v>
      </c>
      <c r="D45" s="321">
        <v>3</v>
      </c>
      <c r="E45" s="328">
        <v>0</v>
      </c>
      <c r="F45" s="321">
        <v>38</v>
      </c>
      <c r="G45" s="321">
        <v>23</v>
      </c>
      <c r="H45" s="321">
        <v>5</v>
      </c>
      <c r="I45" s="328">
        <v>0</v>
      </c>
      <c r="J45" s="321">
        <v>6</v>
      </c>
      <c r="K45" s="328">
        <v>0</v>
      </c>
      <c r="L45" s="321">
        <v>11</v>
      </c>
      <c r="M45" s="321">
        <v>19</v>
      </c>
      <c r="N45" s="328">
        <v>0</v>
      </c>
      <c r="O45" s="328">
        <v>0</v>
      </c>
      <c r="P45" s="321">
        <v>8</v>
      </c>
      <c r="Q45" s="321">
        <v>3</v>
      </c>
      <c r="R45" s="322">
        <v>3</v>
      </c>
      <c r="S45" s="322">
        <v>5</v>
      </c>
      <c r="T45" s="206"/>
      <c r="U45" s="225"/>
      <c r="V45" s="226">
        <f t="shared" si="25"/>
        <v>94</v>
      </c>
      <c r="W45" s="227">
        <f t="shared" si="25"/>
        <v>75</v>
      </c>
      <c r="X45" s="226">
        <f t="shared" si="26"/>
        <v>72</v>
      </c>
      <c r="Y45" s="236">
        <f t="shared" si="26"/>
        <v>72</v>
      </c>
    </row>
    <row r="46" spans="1:25" ht="12" customHeight="1" x14ac:dyDescent="0.2">
      <c r="A46" s="214">
        <v>11</v>
      </c>
      <c r="B46" s="317">
        <v>14</v>
      </c>
      <c r="C46" s="317">
        <v>34</v>
      </c>
      <c r="D46" s="317">
        <v>2</v>
      </c>
      <c r="E46" s="328">
        <v>0</v>
      </c>
      <c r="F46" s="317">
        <v>40</v>
      </c>
      <c r="G46" s="317">
        <v>32</v>
      </c>
      <c r="H46" s="317">
        <v>4</v>
      </c>
      <c r="I46" s="317">
        <v>1</v>
      </c>
      <c r="J46" s="317">
        <v>7</v>
      </c>
      <c r="K46" s="317">
        <v>1</v>
      </c>
      <c r="L46" s="317">
        <v>8</v>
      </c>
      <c r="M46" s="317">
        <v>24</v>
      </c>
      <c r="N46" s="328">
        <v>0</v>
      </c>
      <c r="O46" s="328">
        <v>0</v>
      </c>
      <c r="P46" s="317">
        <v>5</v>
      </c>
      <c r="Q46" s="317">
        <v>1</v>
      </c>
      <c r="R46" s="318">
        <v>1</v>
      </c>
      <c r="S46" s="318">
        <v>1</v>
      </c>
      <c r="T46" s="204"/>
      <c r="U46" s="216"/>
      <c r="V46" s="217">
        <f t="shared" si="25"/>
        <v>81</v>
      </c>
      <c r="W46" s="218">
        <f t="shared" si="25"/>
        <v>94</v>
      </c>
      <c r="X46" s="217">
        <f t="shared" si="26"/>
        <v>63</v>
      </c>
      <c r="Y46" s="238">
        <f t="shared" si="26"/>
        <v>91</v>
      </c>
    </row>
    <row r="47" spans="1:25" ht="12" customHeight="1" x14ac:dyDescent="0.2">
      <c r="A47" s="220">
        <v>12</v>
      </c>
      <c r="B47" s="319">
        <v>18</v>
      </c>
      <c r="C47" s="319">
        <v>39</v>
      </c>
      <c r="D47" s="319">
        <v>2</v>
      </c>
      <c r="E47" s="340">
        <v>0</v>
      </c>
      <c r="F47" s="319">
        <v>37</v>
      </c>
      <c r="G47" s="319">
        <v>34</v>
      </c>
      <c r="H47" s="319">
        <v>4</v>
      </c>
      <c r="I47" s="319">
        <v>5</v>
      </c>
      <c r="J47" s="319">
        <v>4</v>
      </c>
      <c r="K47" s="328">
        <v>0</v>
      </c>
      <c r="L47" s="319">
        <v>11</v>
      </c>
      <c r="M47" s="319">
        <v>28</v>
      </c>
      <c r="N47" s="340">
        <v>0</v>
      </c>
      <c r="O47" s="319">
        <v>1</v>
      </c>
      <c r="P47" s="319">
        <v>4</v>
      </c>
      <c r="Q47" s="319">
        <v>1</v>
      </c>
      <c r="R47" s="319">
        <v>2</v>
      </c>
      <c r="S47" s="320">
        <v>6</v>
      </c>
      <c r="T47" s="184"/>
      <c r="U47" s="196"/>
      <c r="V47" s="221">
        <f t="shared" si="25"/>
        <v>82</v>
      </c>
      <c r="W47" s="222">
        <f t="shared" si="25"/>
        <v>114</v>
      </c>
      <c r="X47" s="221">
        <f t="shared" si="26"/>
        <v>68</v>
      </c>
      <c r="Y47" s="239">
        <f t="shared" si="26"/>
        <v>107</v>
      </c>
    </row>
    <row r="48" spans="1:25" ht="12" customHeight="1" x14ac:dyDescent="0.2">
      <c r="A48" s="224">
        <v>13</v>
      </c>
      <c r="B48" s="321">
        <v>14</v>
      </c>
      <c r="C48" s="321">
        <v>56</v>
      </c>
      <c r="D48" s="328">
        <v>0</v>
      </c>
      <c r="E48" s="328">
        <v>0</v>
      </c>
      <c r="F48" s="321">
        <v>24</v>
      </c>
      <c r="G48" s="321">
        <v>52</v>
      </c>
      <c r="H48" s="321">
        <v>2</v>
      </c>
      <c r="I48" s="321">
        <v>2</v>
      </c>
      <c r="J48" s="321">
        <v>5</v>
      </c>
      <c r="K48" s="321">
        <v>1</v>
      </c>
      <c r="L48" s="321">
        <v>9</v>
      </c>
      <c r="M48" s="321">
        <v>45</v>
      </c>
      <c r="N48" s="328">
        <v>0</v>
      </c>
      <c r="O48" s="328">
        <v>0</v>
      </c>
      <c r="P48" s="321">
        <v>5</v>
      </c>
      <c r="Q48" s="321">
        <v>1</v>
      </c>
      <c r="R48" s="322">
        <v>3</v>
      </c>
      <c r="S48" s="322">
        <v>17</v>
      </c>
      <c r="T48" s="206"/>
      <c r="U48" s="225"/>
      <c r="V48" s="226">
        <f t="shared" si="25"/>
        <v>62</v>
      </c>
      <c r="W48" s="227">
        <f t="shared" si="25"/>
        <v>174</v>
      </c>
      <c r="X48" s="226">
        <f t="shared" si="26"/>
        <v>50</v>
      </c>
      <c r="Y48" s="236">
        <f t="shared" si="26"/>
        <v>170</v>
      </c>
    </row>
    <row r="49" spans="1:25" ht="12" customHeight="1" x14ac:dyDescent="0.2">
      <c r="A49" s="214">
        <v>14</v>
      </c>
      <c r="B49" s="317">
        <v>18</v>
      </c>
      <c r="C49" s="317">
        <v>45</v>
      </c>
      <c r="D49" s="317">
        <v>3</v>
      </c>
      <c r="E49" s="317">
        <v>2</v>
      </c>
      <c r="F49" s="317">
        <v>21</v>
      </c>
      <c r="G49" s="317">
        <v>38</v>
      </c>
      <c r="H49" s="317">
        <v>6</v>
      </c>
      <c r="I49" s="317">
        <v>2</v>
      </c>
      <c r="J49" s="317">
        <v>3</v>
      </c>
      <c r="K49" s="317">
        <v>1</v>
      </c>
      <c r="L49" s="317">
        <v>8</v>
      </c>
      <c r="M49" s="317">
        <v>31</v>
      </c>
      <c r="N49" s="328">
        <v>0</v>
      </c>
      <c r="O49" s="328">
        <v>0</v>
      </c>
      <c r="P49" s="317">
        <v>3</v>
      </c>
      <c r="Q49" s="317">
        <v>1</v>
      </c>
      <c r="R49" s="318">
        <v>6</v>
      </c>
      <c r="S49" s="318">
        <v>12</v>
      </c>
      <c r="T49" s="204"/>
      <c r="U49" s="216"/>
      <c r="V49" s="217">
        <f t="shared" si="25"/>
        <v>68</v>
      </c>
      <c r="W49" s="218">
        <f t="shared" si="25"/>
        <v>132</v>
      </c>
      <c r="X49" s="217">
        <f t="shared" si="26"/>
        <v>53</v>
      </c>
      <c r="Y49" s="238">
        <f t="shared" si="26"/>
        <v>126</v>
      </c>
    </row>
    <row r="50" spans="1:25" ht="12" customHeight="1" x14ac:dyDescent="0.2">
      <c r="A50" s="220">
        <v>15</v>
      </c>
      <c r="B50" s="319">
        <v>13</v>
      </c>
      <c r="C50" s="319">
        <v>26</v>
      </c>
      <c r="D50" s="328">
        <v>0</v>
      </c>
      <c r="E50" s="328">
        <v>0</v>
      </c>
      <c r="F50" s="319">
        <v>33</v>
      </c>
      <c r="G50" s="319">
        <v>23</v>
      </c>
      <c r="H50" s="319">
        <v>1</v>
      </c>
      <c r="I50" s="319">
        <v>7</v>
      </c>
      <c r="J50" s="319">
        <v>4</v>
      </c>
      <c r="K50" s="328">
        <v>0</v>
      </c>
      <c r="L50" s="319">
        <v>7</v>
      </c>
      <c r="M50" s="319">
        <v>16</v>
      </c>
      <c r="N50" s="328">
        <v>0</v>
      </c>
      <c r="O50" s="319">
        <v>1</v>
      </c>
      <c r="P50" s="319">
        <v>8</v>
      </c>
      <c r="Q50" s="319">
        <v>3</v>
      </c>
      <c r="R50" s="320">
        <v>3</v>
      </c>
      <c r="S50" s="320">
        <v>6</v>
      </c>
      <c r="T50" s="184"/>
      <c r="U50" s="196"/>
      <c r="V50" s="221">
        <f t="shared" si="25"/>
        <v>69</v>
      </c>
      <c r="W50" s="222">
        <f t="shared" si="25"/>
        <v>82</v>
      </c>
      <c r="X50" s="221">
        <f t="shared" si="26"/>
        <v>56</v>
      </c>
      <c r="Y50" s="239">
        <f t="shared" si="26"/>
        <v>71</v>
      </c>
    </row>
    <row r="51" spans="1:25" ht="12" customHeight="1" thickBot="1" x14ac:dyDescent="0.25">
      <c r="A51" s="229" t="s">
        <v>17</v>
      </c>
      <c r="B51" s="191">
        <f t="shared" ref="B51:U51" si="27">SUM(B36:B50)</f>
        <v>272</v>
      </c>
      <c r="C51" s="191">
        <f t="shared" si="27"/>
        <v>478</v>
      </c>
      <c r="D51" s="191">
        <f t="shared" si="27"/>
        <v>18</v>
      </c>
      <c r="E51" s="191">
        <f t="shared" si="27"/>
        <v>5</v>
      </c>
      <c r="F51" s="191">
        <f t="shared" si="27"/>
        <v>466</v>
      </c>
      <c r="G51" s="191">
        <f t="shared" si="27"/>
        <v>423</v>
      </c>
      <c r="H51" s="191">
        <f t="shared" si="27"/>
        <v>38</v>
      </c>
      <c r="I51" s="191">
        <f t="shared" si="27"/>
        <v>32</v>
      </c>
      <c r="J51" s="191">
        <f t="shared" si="27"/>
        <v>83</v>
      </c>
      <c r="K51" s="191">
        <f t="shared" si="27"/>
        <v>7</v>
      </c>
      <c r="L51" s="191">
        <f t="shared" si="27"/>
        <v>156</v>
      </c>
      <c r="M51" s="191">
        <f t="shared" si="27"/>
        <v>338</v>
      </c>
      <c r="N51" s="191">
        <f t="shared" si="27"/>
        <v>0</v>
      </c>
      <c r="O51" s="191">
        <f t="shared" si="27"/>
        <v>6</v>
      </c>
      <c r="P51" s="191">
        <f t="shared" si="27"/>
        <v>148</v>
      </c>
      <c r="Q51" s="191">
        <f t="shared" si="27"/>
        <v>30</v>
      </c>
      <c r="R51" s="191">
        <f t="shared" si="27"/>
        <v>66</v>
      </c>
      <c r="S51" s="191">
        <f t="shared" si="27"/>
        <v>168</v>
      </c>
      <c r="T51" s="191">
        <f t="shared" si="27"/>
        <v>0</v>
      </c>
      <c r="U51" s="193">
        <f t="shared" si="27"/>
        <v>0</v>
      </c>
      <c r="V51" s="195">
        <f t="shared" ref="V51:W53" si="28">SUM(B51,D51,F51,H51,J51,L51,N51,P51,R51)</f>
        <v>1247</v>
      </c>
      <c r="W51" s="192">
        <f t="shared" si="28"/>
        <v>1487</v>
      </c>
      <c r="X51" s="195">
        <f t="shared" ref="X51:Y53" si="29">SUM(B51,F51,L51,R51)</f>
        <v>960</v>
      </c>
      <c r="Y51" s="193">
        <f t="shared" si="29"/>
        <v>1407</v>
      </c>
    </row>
    <row r="52" spans="1:25" ht="12" customHeight="1" x14ac:dyDescent="0.2">
      <c r="A52" s="231" t="s">
        <v>18</v>
      </c>
      <c r="B52" s="194">
        <v>3</v>
      </c>
      <c r="C52" s="194">
        <v>0</v>
      </c>
      <c r="D52" s="194">
        <v>1</v>
      </c>
      <c r="E52" s="194">
        <v>0</v>
      </c>
      <c r="F52" s="194">
        <v>3</v>
      </c>
      <c r="G52" s="194">
        <v>0</v>
      </c>
      <c r="H52" s="194">
        <v>1</v>
      </c>
      <c r="I52" s="194">
        <v>0</v>
      </c>
      <c r="J52" s="194">
        <v>0</v>
      </c>
      <c r="K52" s="194">
        <v>0</v>
      </c>
      <c r="L52" s="194">
        <v>7</v>
      </c>
      <c r="M52" s="194">
        <v>0</v>
      </c>
      <c r="N52" s="194">
        <v>0</v>
      </c>
      <c r="O52" s="194">
        <v>0</v>
      </c>
      <c r="P52" s="194">
        <v>2</v>
      </c>
      <c r="Q52" s="194">
        <v>0</v>
      </c>
      <c r="R52" s="194">
        <v>11</v>
      </c>
      <c r="S52" s="194">
        <v>0</v>
      </c>
      <c r="T52" s="184"/>
      <c r="U52" s="196"/>
      <c r="V52" s="189">
        <f>+B52+D52+F52+H52+J52+L52+N52+P52+R52</f>
        <v>28</v>
      </c>
      <c r="W52" s="187">
        <f t="shared" ref="W52" si="30">+C52+E52+G52+I52+K52+M52+O52+Q52+S52</f>
        <v>0</v>
      </c>
      <c r="X52" s="189">
        <f t="shared" ref="X52:Y52" si="31">+B52+F52+L52+R52</f>
        <v>24</v>
      </c>
      <c r="Y52" s="188">
        <f t="shared" si="31"/>
        <v>0</v>
      </c>
    </row>
    <row r="53" spans="1:25" ht="12" customHeight="1" thickBot="1" x14ac:dyDescent="0.25">
      <c r="A53" s="229" t="s">
        <v>19</v>
      </c>
      <c r="B53" s="191">
        <f>SUM(B51:B52)</f>
        <v>275</v>
      </c>
      <c r="C53" s="191">
        <f t="shared" ref="C53:S53" si="32">SUM(C51:C52)</f>
        <v>478</v>
      </c>
      <c r="D53" s="191">
        <f t="shared" si="32"/>
        <v>19</v>
      </c>
      <c r="E53" s="191">
        <f t="shared" si="32"/>
        <v>5</v>
      </c>
      <c r="F53" s="191">
        <f t="shared" si="32"/>
        <v>469</v>
      </c>
      <c r="G53" s="191">
        <f t="shared" si="32"/>
        <v>423</v>
      </c>
      <c r="H53" s="191">
        <f t="shared" si="32"/>
        <v>39</v>
      </c>
      <c r="I53" s="191">
        <f t="shared" si="32"/>
        <v>32</v>
      </c>
      <c r="J53" s="191">
        <f t="shared" si="32"/>
        <v>83</v>
      </c>
      <c r="K53" s="191">
        <f t="shared" si="32"/>
        <v>7</v>
      </c>
      <c r="L53" s="191">
        <f t="shared" si="32"/>
        <v>163</v>
      </c>
      <c r="M53" s="191">
        <f t="shared" si="32"/>
        <v>338</v>
      </c>
      <c r="N53" s="191">
        <f t="shared" si="32"/>
        <v>0</v>
      </c>
      <c r="O53" s="191">
        <f t="shared" si="32"/>
        <v>6</v>
      </c>
      <c r="P53" s="191">
        <f t="shared" si="32"/>
        <v>150</v>
      </c>
      <c r="Q53" s="191">
        <f t="shared" si="32"/>
        <v>30</v>
      </c>
      <c r="R53" s="191">
        <f t="shared" si="32"/>
        <v>77</v>
      </c>
      <c r="S53" s="191">
        <f t="shared" si="32"/>
        <v>168</v>
      </c>
      <c r="T53" s="191">
        <v>0</v>
      </c>
      <c r="U53" s="193">
        <f>SUM(U51:U52)</f>
        <v>0</v>
      </c>
      <c r="V53" s="195">
        <f t="shared" si="28"/>
        <v>1275</v>
      </c>
      <c r="W53" s="192">
        <f t="shared" si="28"/>
        <v>1487</v>
      </c>
      <c r="X53" s="195">
        <f t="shared" si="29"/>
        <v>984</v>
      </c>
      <c r="Y53" s="193">
        <f t="shared" si="29"/>
        <v>1407</v>
      </c>
    </row>
    <row r="54" spans="1:25" ht="12" customHeight="1" x14ac:dyDescent="0.2">
      <c r="A54" s="2" t="s">
        <v>249</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5" ht="12" customHeight="1" x14ac:dyDescent="0.2">
      <c r="A55" s="233" t="s">
        <v>377</v>
      </c>
      <c r="B55" s="2"/>
      <c r="C55" s="2"/>
      <c r="D55" s="2"/>
      <c r="E55" s="2"/>
      <c r="F55" s="2"/>
      <c r="G55" s="2"/>
      <c r="H55" s="2"/>
      <c r="I55" s="2"/>
      <c r="J55" s="2"/>
      <c r="K55" s="2"/>
      <c r="L55" s="2"/>
      <c r="M55" s="2"/>
      <c r="N55" s="2"/>
      <c r="O55" s="2"/>
      <c r="P55" s="2"/>
      <c r="Q55" s="2"/>
      <c r="R55" s="2"/>
      <c r="S55" s="2"/>
      <c r="T55" s="2"/>
      <c r="U55" s="2"/>
      <c r="V55" s="2"/>
      <c r="W55" s="2"/>
      <c r="X55" s="2"/>
      <c r="Y55" s="2"/>
    </row>
    <row r="56" spans="1:25" ht="12"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row>
    <row r="57" spans="1:25" ht="17.25" customHeight="1" thickBot="1" x14ac:dyDescent="0.35">
      <c r="A57" s="50" t="s">
        <v>380</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24"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47"/>
      <c r="X58" s="446" t="s">
        <v>21</v>
      </c>
      <c r="Y58" s="447"/>
    </row>
    <row r="59" spans="1:25"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3" t="s">
        <v>10</v>
      </c>
      <c r="X59" s="4" t="s">
        <v>9</v>
      </c>
      <c r="Y59" s="3" t="s">
        <v>10</v>
      </c>
    </row>
    <row r="60" spans="1:25" ht="12" customHeight="1" x14ac:dyDescent="0.2">
      <c r="A60" s="214" t="s">
        <v>25</v>
      </c>
      <c r="B60" s="317">
        <v>68</v>
      </c>
      <c r="C60" s="317">
        <v>174</v>
      </c>
      <c r="D60" s="317">
        <v>7</v>
      </c>
      <c r="E60" s="317">
        <v>1</v>
      </c>
      <c r="F60" s="317">
        <v>133</v>
      </c>
      <c r="G60" s="317">
        <v>159</v>
      </c>
      <c r="H60" s="317">
        <v>16</v>
      </c>
      <c r="I60" s="317">
        <v>15</v>
      </c>
      <c r="J60" s="317">
        <v>20</v>
      </c>
      <c r="K60" s="317">
        <v>3</v>
      </c>
      <c r="L60" s="317">
        <v>40</v>
      </c>
      <c r="M60" s="317">
        <v>128</v>
      </c>
      <c r="N60" s="330">
        <v>0</v>
      </c>
      <c r="O60" s="330">
        <v>2</v>
      </c>
      <c r="P60" s="317">
        <v>23</v>
      </c>
      <c r="Q60" s="317">
        <v>7</v>
      </c>
      <c r="R60" s="317">
        <v>12</v>
      </c>
      <c r="S60" s="317">
        <v>37</v>
      </c>
      <c r="T60" s="190">
        <f t="shared" ref="T60:Y60" si="33">+T14+T15+T19+T20+T21+T22</f>
        <v>0</v>
      </c>
      <c r="U60" s="218">
        <f t="shared" si="33"/>
        <v>0</v>
      </c>
      <c r="V60" s="217">
        <f t="shared" si="33"/>
        <v>319</v>
      </c>
      <c r="W60" s="238">
        <f t="shared" si="33"/>
        <v>526</v>
      </c>
      <c r="X60" s="217">
        <f t="shared" si="33"/>
        <v>253</v>
      </c>
      <c r="Y60" s="238">
        <f t="shared" si="33"/>
        <v>498</v>
      </c>
    </row>
    <row r="61" spans="1:25" ht="12" customHeight="1" x14ac:dyDescent="0.2">
      <c r="A61" s="214" t="s">
        <v>26</v>
      </c>
      <c r="B61" s="317">
        <v>106</v>
      </c>
      <c r="C61" s="317">
        <v>232</v>
      </c>
      <c r="D61" s="317">
        <v>8</v>
      </c>
      <c r="E61" s="317">
        <v>3</v>
      </c>
      <c r="F61" s="317">
        <v>197</v>
      </c>
      <c r="G61" s="317">
        <v>195</v>
      </c>
      <c r="H61" s="317">
        <v>15</v>
      </c>
      <c r="I61" s="317">
        <v>15</v>
      </c>
      <c r="J61" s="317">
        <v>41</v>
      </c>
      <c r="K61" s="317">
        <v>2</v>
      </c>
      <c r="L61" s="317">
        <v>70</v>
      </c>
      <c r="M61" s="317">
        <v>158</v>
      </c>
      <c r="N61" s="330">
        <v>0</v>
      </c>
      <c r="O61" s="317">
        <v>3</v>
      </c>
      <c r="P61" s="317">
        <v>86</v>
      </c>
      <c r="Q61" s="317">
        <v>12</v>
      </c>
      <c r="R61" s="317">
        <v>43</v>
      </c>
      <c r="S61" s="317">
        <v>116</v>
      </c>
      <c r="T61" s="190">
        <f t="shared" ref="T61:Y61" si="34">+T6+T7+T8+T11+T12+T13+T16+T17+T23</f>
        <v>0</v>
      </c>
      <c r="U61" s="218">
        <f t="shared" si="34"/>
        <v>0</v>
      </c>
      <c r="V61" s="217">
        <f t="shared" si="34"/>
        <v>566</v>
      </c>
      <c r="W61" s="238">
        <f t="shared" si="34"/>
        <v>736</v>
      </c>
      <c r="X61" s="217">
        <f t="shared" si="34"/>
        <v>416</v>
      </c>
      <c r="Y61" s="238">
        <f t="shared" si="34"/>
        <v>701</v>
      </c>
    </row>
    <row r="62" spans="1:25" ht="12" customHeight="1" x14ac:dyDescent="0.2">
      <c r="A62" s="220" t="s">
        <v>27</v>
      </c>
      <c r="B62" s="319">
        <v>98</v>
      </c>
      <c r="C62" s="319">
        <v>72</v>
      </c>
      <c r="D62" s="319">
        <v>3</v>
      </c>
      <c r="E62" s="319">
        <v>1</v>
      </c>
      <c r="F62" s="319">
        <v>136</v>
      </c>
      <c r="G62" s="319">
        <v>69</v>
      </c>
      <c r="H62" s="319">
        <v>7</v>
      </c>
      <c r="I62" s="319">
        <v>2</v>
      </c>
      <c r="J62" s="319">
        <v>22</v>
      </c>
      <c r="K62" s="319">
        <v>2</v>
      </c>
      <c r="L62" s="319">
        <v>46</v>
      </c>
      <c r="M62" s="319">
        <v>52</v>
      </c>
      <c r="N62" s="330">
        <v>0</v>
      </c>
      <c r="O62" s="330">
        <v>1</v>
      </c>
      <c r="P62" s="319">
        <v>39</v>
      </c>
      <c r="Q62" s="319">
        <v>11</v>
      </c>
      <c r="R62" s="319">
        <v>11</v>
      </c>
      <c r="S62" s="319">
        <v>15</v>
      </c>
      <c r="T62" s="205">
        <f t="shared" ref="T62:Y62" si="35">+T9+T10+T18+T24+T25+T26</f>
        <v>0</v>
      </c>
      <c r="U62" s="222">
        <f t="shared" si="35"/>
        <v>0</v>
      </c>
      <c r="V62" s="221">
        <f t="shared" si="35"/>
        <v>362</v>
      </c>
      <c r="W62" s="239">
        <f t="shared" si="35"/>
        <v>225</v>
      </c>
      <c r="X62" s="221">
        <f t="shared" si="35"/>
        <v>291</v>
      </c>
      <c r="Y62" s="239">
        <f t="shared" si="35"/>
        <v>208</v>
      </c>
    </row>
    <row r="63" spans="1:25" ht="12" customHeight="1" thickBot="1" x14ac:dyDescent="0.25">
      <c r="A63" s="229" t="s">
        <v>17</v>
      </c>
      <c r="B63" s="191">
        <f t="shared" ref="B63:Y63" si="36">SUM(B60:B62)</f>
        <v>272</v>
      </c>
      <c r="C63" s="191">
        <f t="shared" si="36"/>
        <v>478</v>
      </c>
      <c r="D63" s="191">
        <f t="shared" si="36"/>
        <v>18</v>
      </c>
      <c r="E63" s="191">
        <f t="shared" si="36"/>
        <v>5</v>
      </c>
      <c r="F63" s="191">
        <f t="shared" si="36"/>
        <v>466</v>
      </c>
      <c r="G63" s="191">
        <f t="shared" si="36"/>
        <v>423</v>
      </c>
      <c r="H63" s="191">
        <f t="shared" si="36"/>
        <v>38</v>
      </c>
      <c r="I63" s="191">
        <f t="shared" si="36"/>
        <v>32</v>
      </c>
      <c r="J63" s="191">
        <f t="shared" si="36"/>
        <v>83</v>
      </c>
      <c r="K63" s="191">
        <f t="shared" si="36"/>
        <v>7</v>
      </c>
      <c r="L63" s="191">
        <f t="shared" si="36"/>
        <v>156</v>
      </c>
      <c r="M63" s="191">
        <f t="shared" si="36"/>
        <v>338</v>
      </c>
      <c r="N63" s="191">
        <f t="shared" si="36"/>
        <v>0</v>
      </c>
      <c r="O63" s="191">
        <f t="shared" si="36"/>
        <v>6</v>
      </c>
      <c r="P63" s="191">
        <f t="shared" si="36"/>
        <v>148</v>
      </c>
      <c r="Q63" s="191">
        <f t="shared" si="36"/>
        <v>30</v>
      </c>
      <c r="R63" s="191">
        <f t="shared" si="36"/>
        <v>66</v>
      </c>
      <c r="S63" s="191">
        <f t="shared" si="36"/>
        <v>168</v>
      </c>
      <c r="T63" s="191">
        <f t="shared" si="36"/>
        <v>0</v>
      </c>
      <c r="U63" s="192">
        <f t="shared" si="36"/>
        <v>0</v>
      </c>
      <c r="V63" s="195">
        <f t="shared" si="36"/>
        <v>1247</v>
      </c>
      <c r="W63" s="193">
        <f t="shared" si="36"/>
        <v>1487</v>
      </c>
      <c r="X63" s="195">
        <f t="shared" si="36"/>
        <v>960</v>
      </c>
      <c r="Y63" s="193">
        <f t="shared" si="36"/>
        <v>1407</v>
      </c>
    </row>
    <row r="64" spans="1:25" ht="12" customHeight="1" x14ac:dyDescent="0.2">
      <c r="A64" s="231" t="s">
        <v>18</v>
      </c>
      <c r="B64" s="194">
        <v>3</v>
      </c>
      <c r="C64" s="194">
        <v>0</v>
      </c>
      <c r="D64" s="194">
        <v>1</v>
      </c>
      <c r="E64" s="194">
        <v>0</v>
      </c>
      <c r="F64" s="194">
        <v>3</v>
      </c>
      <c r="G64" s="194">
        <v>0</v>
      </c>
      <c r="H64" s="194">
        <v>1</v>
      </c>
      <c r="I64" s="194">
        <v>0</v>
      </c>
      <c r="J64" s="194">
        <v>0</v>
      </c>
      <c r="K64" s="194">
        <v>0</v>
      </c>
      <c r="L64" s="194">
        <v>7</v>
      </c>
      <c r="M64" s="194">
        <v>0</v>
      </c>
      <c r="N64" s="194">
        <v>0</v>
      </c>
      <c r="O64" s="194">
        <v>0</v>
      </c>
      <c r="P64" s="194">
        <v>2</v>
      </c>
      <c r="Q64" s="194">
        <v>0</v>
      </c>
      <c r="R64" s="194">
        <v>11</v>
      </c>
      <c r="S64" s="194">
        <v>0</v>
      </c>
      <c r="T64" s="184">
        <v>0</v>
      </c>
      <c r="U64" s="196">
        <v>0</v>
      </c>
      <c r="V64" s="189">
        <f>SUM(B64,D64,F64,H64,J64,L64,N64,P64,R64)</f>
        <v>28</v>
      </c>
      <c r="W64" s="188">
        <f>SUM(C64,E64,G64,I64,K64,M64,O64,Q64,S64)</f>
        <v>0</v>
      </c>
      <c r="X64" s="189">
        <f>SUM(B64,F64,L64,R64)</f>
        <v>24</v>
      </c>
      <c r="Y64" s="188">
        <f>SUM(C64,G64,M64,S64)</f>
        <v>0</v>
      </c>
    </row>
    <row r="65" spans="1:25" ht="12" customHeight="1" thickBot="1" x14ac:dyDescent="0.25">
      <c r="A65" s="229" t="s">
        <v>19</v>
      </c>
      <c r="B65" s="191">
        <f>SUM(B63:B64)</f>
        <v>275</v>
      </c>
      <c r="C65" s="191">
        <f t="shared" ref="C65:U65" si="37">SUM(C63:C64)</f>
        <v>478</v>
      </c>
      <c r="D65" s="191">
        <f t="shared" si="37"/>
        <v>19</v>
      </c>
      <c r="E65" s="191">
        <f t="shared" si="37"/>
        <v>5</v>
      </c>
      <c r="F65" s="191">
        <f t="shared" si="37"/>
        <v>469</v>
      </c>
      <c r="G65" s="191">
        <f t="shared" si="37"/>
        <v>423</v>
      </c>
      <c r="H65" s="191">
        <f>SUM(H63:H64)</f>
        <v>39</v>
      </c>
      <c r="I65" s="191">
        <f t="shared" si="37"/>
        <v>32</v>
      </c>
      <c r="J65" s="191">
        <f t="shared" si="37"/>
        <v>83</v>
      </c>
      <c r="K65" s="191">
        <f t="shared" si="37"/>
        <v>7</v>
      </c>
      <c r="L65" s="191">
        <f t="shared" si="37"/>
        <v>163</v>
      </c>
      <c r="M65" s="191">
        <f t="shared" si="37"/>
        <v>338</v>
      </c>
      <c r="N65" s="191">
        <f t="shared" si="37"/>
        <v>0</v>
      </c>
      <c r="O65" s="191">
        <f t="shared" si="37"/>
        <v>6</v>
      </c>
      <c r="P65" s="191">
        <f t="shared" si="37"/>
        <v>150</v>
      </c>
      <c r="Q65" s="191">
        <f t="shared" si="37"/>
        <v>30</v>
      </c>
      <c r="R65" s="191">
        <f t="shared" si="37"/>
        <v>77</v>
      </c>
      <c r="S65" s="191">
        <f t="shared" si="37"/>
        <v>168</v>
      </c>
      <c r="T65" s="191">
        <f t="shared" si="37"/>
        <v>0</v>
      </c>
      <c r="U65" s="193">
        <f t="shared" si="37"/>
        <v>0</v>
      </c>
      <c r="V65" s="195">
        <f>SUM(B65,D65,F65,H65,J65,L65,N65,P65,R65)</f>
        <v>1275</v>
      </c>
      <c r="W65" s="193">
        <f>SUM(C65,E65,G65,I65,K65,M65,O65,Q65,S65)</f>
        <v>1487</v>
      </c>
      <c r="X65" s="195">
        <f>SUM(B65,F65,L65,R65)</f>
        <v>984</v>
      </c>
      <c r="Y65" s="193">
        <f>SUM(C65,G65,M65,S65)</f>
        <v>1407</v>
      </c>
    </row>
    <row r="66" spans="1:25" ht="12" customHeight="1" x14ac:dyDescent="0.2">
      <c r="A66" s="79" t="s">
        <v>252</v>
      </c>
    </row>
    <row r="67" spans="1:25" ht="12" customHeight="1" x14ac:dyDescent="0.2">
      <c r="A67" s="77" t="s">
        <v>377</v>
      </c>
    </row>
  </sheetData>
  <mergeCells count="40">
    <mergeCell ref="B1:Y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J34:K34"/>
    <mergeCell ref="J58:K58"/>
    <mergeCell ref="L58:M58"/>
    <mergeCell ref="N58:O58"/>
    <mergeCell ref="P58:Q58"/>
    <mergeCell ref="L34:M34"/>
    <mergeCell ref="N34:O34"/>
    <mergeCell ref="P34:Q34"/>
    <mergeCell ref="A58:A59"/>
    <mergeCell ref="B58:C58"/>
    <mergeCell ref="D58:E58"/>
    <mergeCell ref="F58:G58"/>
    <mergeCell ref="H58:I58"/>
    <mergeCell ref="R58:S58"/>
    <mergeCell ref="T58:U58"/>
    <mergeCell ref="V58:W58"/>
    <mergeCell ref="X58:Y58"/>
    <mergeCell ref="X34:Y34"/>
    <mergeCell ref="R34:S34"/>
    <mergeCell ref="T34:U34"/>
    <mergeCell ref="V34:W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showGridLines="0" zoomScaleNormal="100" workbookViewId="0">
      <selection activeCell="E50" sqref="E50"/>
    </sheetView>
  </sheetViews>
  <sheetFormatPr baseColWidth="10" defaultColWidth="7.6640625" defaultRowHeight="12" customHeight="1" x14ac:dyDescent="0.2"/>
  <cols>
    <col min="1" max="1" width="14.6640625" style="2" customWidth="1"/>
    <col min="2" max="13" width="7.88671875" style="2" bestFit="1" customWidth="1"/>
    <col min="14" max="14" width="9.33203125" style="2" customWidth="1"/>
    <col min="15" max="15" width="7.88671875" style="2" bestFit="1" customWidth="1"/>
    <col min="16" max="16" width="8.6640625" style="2" customWidth="1"/>
    <col min="17" max="17" width="7.88671875" style="2" bestFit="1" customWidth="1"/>
    <col min="18" max="19" width="7.6640625" style="2" customWidth="1"/>
    <col min="20" max="21" width="7.6640625" style="2" hidden="1" customWidth="1"/>
    <col min="22" max="25" width="8.6640625" style="2" bestFit="1" customWidth="1"/>
    <col min="26" max="16384" width="7.6640625" style="2"/>
  </cols>
  <sheetData>
    <row r="1" spans="1:25" s="213" customFormat="1" ht="59.25" customHeight="1" thickBot="1" x14ac:dyDescent="0.3">
      <c r="A1" s="22"/>
      <c r="B1" s="460" t="s">
        <v>404</v>
      </c>
      <c r="C1" s="461"/>
      <c r="D1" s="461"/>
      <c r="E1" s="461"/>
      <c r="F1" s="461"/>
      <c r="G1" s="461"/>
      <c r="H1" s="461"/>
      <c r="I1" s="461"/>
      <c r="J1" s="461"/>
      <c r="K1" s="461"/>
      <c r="L1" s="461"/>
      <c r="M1" s="461"/>
      <c r="N1" s="461"/>
      <c r="O1" s="462"/>
      <c r="P1" s="462"/>
      <c r="Q1" s="462"/>
      <c r="R1" s="462"/>
      <c r="S1" s="462"/>
      <c r="T1" s="462"/>
      <c r="U1" s="462"/>
      <c r="V1" s="462"/>
      <c r="W1" s="462"/>
    </row>
    <row r="2" spans="1:25" ht="12" customHeight="1" x14ac:dyDescent="0.25">
      <c r="A2" s="307" t="s">
        <v>365</v>
      </c>
    </row>
    <row r="3" spans="1:25" ht="18.75" customHeight="1" thickBot="1" x14ac:dyDescent="0.35">
      <c r="A3" s="50" t="s">
        <v>383</v>
      </c>
    </row>
    <row r="4" spans="1:25" ht="17.25" customHeight="1" x14ac:dyDescent="0.2">
      <c r="A4" s="463" t="s">
        <v>11</v>
      </c>
      <c r="B4" s="454" t="s">
        <v>0</v>
      </c>
      <c r="C4" s="454"/>
      <c r="D4" s="454" t="s">
        <v>1</v>
      </c>
      <c r="E4" s="454"/>
      <c r="F4" s="454" t="s">
        <v>2</v>
      </c>
      <c r="G4" s="454"/>
      <c r="H4" s="454" t="s">
        <v>3</v>
      </c>
      <c r="I4" s="454"/>
      <c r="J4" s="454" t="s">
        <v>4</v>
      </c>
      <c r="K4" s="454"/>
      <c r="L4" s="454" t="s">
        <v>61</v>
      </c>
      <c r="M4" s="454"/>
      <c r="N4" s="454" t="s">
        <v>62</v>
      </c>
      <c r="O4" s="454"/>
      <c r="P4" s="454" t="s">
        <v>63</v>
      </c>
      <c r="Q4" s="454"/>
      <c r="R4" s="454" t="s">
        <v>12</v>
      </c>
      <c r="S4" s="454"/>
      <c r="T4" s="455" t="s">
        <v>13</v>
      </c>
      <c r="U4" s="457"/>
      <c r="V4" s="446" t="s">
        <v>19</v>
      </c>
      <c r="W4" s="455"/>
      <c r="X4" s="446" t="s">
        <v>21</v>
      </c>
      <c r="Y4" s="447"/>
    </row>
    <row r="5" spans="1:25" ht="12" customHeight="1" thickBot="1" x14ac:dyDescent="0.25">
      <c r="A5" s="464"/>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3" t="s">
        <v>10</v>
      </c>
      <c r="V5" s="4" t="s">
        <v>9</v>
      </c>
      <c r="W5" s="167" t="s">
        <v>10</v>
      </c>
      <c r="X5" s="4" t="s">
        <v>9</v>
      </c>
      <c r="Y5" s="3" t="s">
        <v>10</v>
      </c>
    </row>
    <row r="6" spans="1:25" ht="12" customHeight="1" x14ac:dyDescent="0.2">
      <c r="A6" s="214">
        <v>1</v>
      </c>
      <c r="B6" s="190">
        <v>199.99999999999994</v>
      </c>
      <c r="C6" s="190">
        <v>323.00000000000006</v>
      </c>
      <c r="D6" s="215">
        <v>0</v>
      </c>
      <c r="E6" s="215">
        <v>8</v>
      </c>
      <c r="F6" s="190">
        <v>420</v>
      </c>
      <c r="G6" s="190">
        <v>468</v>
      </c>
      <c r="H6" s="190">
        <v>10</v>
      </c>
      <c r="I6" s="190">
        <v>19</v>
      </c>
      <c r="J6" s="190">
        <v>27.999999999999996</v>
      </c>
      <c r="K6" s="215">
        <v>0</v>
      </c>
      <c r="L6" s="190">
        <v>353</v>
      </c>
      <c r="M6" s="190">
        <v>319.99999999999989</v>
      </c>
      <c r="N6" s="215">
        <v>0</v>
      </c>
      <c r="O6" s="190">
        <v>6</v>
      </c>
      <c r="P6" s="190">
        <v>38.999999999999993</v>
      </c>
      <c r="Q6" s="190">
        <v>4</v>
      </c>
      <c r="R6" s="215">
        <v>0</v>
      </c>
      <c r="S6" s="215">
        <v>0</v>
      </c>
      <c r="T6" s="204"/>
      <c r="U6" s="216"/>
      <c r="V6" s="217">
        <f t="shared" ref="V6:W26" si="0">+B6+D6+F6+H6+J6+L6+N6+P6+R6</f>
        <v>1050</v>
      </c>
      <c r="W6" s="218">
        <f t="shared" si="0"/>
        <v>1148</v>
      </c>
      <c r="X6" s="219">
        <f t="shared" ref="X6:Y26" si="1">+B6+F6+L6+R6</f>
        <v>973</v>
      </c>
      <c r="Y6" s="216">
        <f t="shared" si="1"/>
        <v>1111</v>
      </c>
    </row>
    <row r="7" spans="1:25" ht="12" customHeight="1" x14ac:dyDescent="0.2">
      <c r="A7" s="214">
        <v>2</v>
      </c>
      <c r="B7" s="190">
        <v>136</v>
      </c>
      <c r="C7" s="190">
        <v>219.99999999999994</v>
      </c>
      <c r="D7" s="190">
        <v>0</v>
      </c>
      <c r="E7" s="190">
        <v>2</v>
      </c>
      <c r="F7" s="190">
        <v>318</v>
      </c>
      <c r="G7" s="190">
        <v>380</v>
      </c>
      <c r="H7" s="190">
        <v>11</v>
      </c>
      <c r="I7" s="190">
        <v>50</v>
      </c>
      <c r="J7" s="190">
        <v>21</v>
      </c>
      <c r="K7" s="190">
        <v>0</v>
      </c>
      <c r="L7" s="190">
        <v>307</v>
      </c>
      <c r="M7" s="190">
        <v>204.99999999999997</v>
      </c>
      <c r="N7" s="190">
        <v>0</v>
      </c>
      <c r="O7" s="190">
        <v>3</v>
      </c>
      <c r="P7" s="190">
        <v>33</v>
      </c>
      <c r="Q7" s="190">
        <v>2</v>
      </c>
      <c r="R7" s="190">
        <v>0</v>
      </c>
      <c r="S7" s="190">
        <v>0</v>
      </c>
      <c r="T7" s="204"/>
      <c r="U7" s="216"/>
      <c r="V7" s="217">
        <f t="shared" si="0"/>
        <v>826</v>
      </c>
      <c r="W7" s="218">
        <f t="shared" si="0"/>
        <v>862</v>
      </c>
      <c r="X7" s="219">
        <f t="shared" si="1"/>
        <v>761</v>
      </c>
      <c r="Y7" s="216">
        <f t="shared" si="1"/>
        <v>805</v>
      </c>
    </row>
    <row r="8" spans="1:25" ht="12" customHeight="1" x14ac:dyDescent="0.2">
      <c r="A8" s="220">
        <v>3</v>
      </c>
      <c r="B8" s="205">
        <v>65.999999999999986</v>
      </c>
      <c r="C8" s="205">
        <v>90.000000000000014</v>
      </c>
      <c r="D8" s="205">
        <v>2</v>
      </c>
      <c r="E8" s="205">
        <v>0</v>
      </c>
      <c r="F8" s="205">
        <v>234</v>
      </c>
      <c r="G8" s="205">
        <v>206</v>
      </c>
      <c r="H8" s="205">
        <v>12</v>
      </c>
      <c r="I8" s="205">
        <v>0</v>
      </c>
      <c r="J8" s="205">
        <v>22.999999999999996</v>
      </c>
      <c r="K8" s="205">
        <v>0</v>
      </c>
      <c r="L8" s="205">
        <v>167</v>
      </c>
      <c r="M8" s="205">
        <v>154.99999999999997</v>
      </c>
      <c r="N8" s="205">
        <v>0</v>
      </c>
      <c r="O8" s="205">
        <v>0</v>
      </c>
      <c r="P8" s="205">
        <v>59</v>
      </c>
      <c r="Q8" s="205">
        <v>9</v>
      </c>
      <c r="R8" s="205">
        <v>0</v>
      </c>
      <c r="S8" s="205">
        <v>0</v>
      </c>
      <c r="T8" s="184"/>
      <c r="U8" s="196"/>
      <c r="V8" s="221">
        <f t="shared" si="0"/>
        <v>563</v>
      </c>
      <c r="W8" s="222">
        <f t="shared" si="0"/>
        <v>460</v>
      </c>
      <c r="X8" s="223">
        <f t="shared" si="1"/>
        <v>467</v>
      </c>
      <c r="Y8" s="196">
        <f t="shared" si="1"/>
        <v>451</v>
      </c>
    </row>
    <row r="9" spans="1:25" ht="12" customHeight="1" x14ac:dyDescent="0.2">
      <c r="A9" s="224">
        <v>4</v>
      </c>
      <c r="B9" s="215">
        <v>192</v>
      </c>
      <c r="C9" s="215">
        <v>73</v>
      </c>
      <c r="D9" s="215">
        <v>0</v>
      </c>
      <c r="E9" s="215">
        <v>0</v>
      </c>
      <c r="F9" s="215">
        <v>280</v>
      </c>
      <c r="G9" s="215">
        <v>114</v>
      </c>
      <c r="H9" s="215">
        <v>12</v>
      </c>
      <c r="I9" s="215">
        <v>0</v>
      </c>
      <c r="J9" s="215">
        <v>9</v>
      </c>
      <c r="K9" s="215">
        <v>0</v>
      </c>
      <c r="L9" s="215">
        <v>271</v>
      </c>
      <c r="M9" s="215">
        <v>69</v>
      </c>
      <c r="N9" s="215">
        <v>0</v>
      </c>
      <c r="O9" s="215">
        <v>0</v>
      </c>
      <c r="P9" s="215">
        <v>19.999999999999996</v>
      </c>
      <c r="Q9" s="215">
        <v>10</v>
      </c>
      <c r="R9" s="215">
        <v>0</v>
      </c>
      <c r="S9" s="215">
        <v>0</v>
      </c>
      <c r="T9" s="206"/>
      <c r="U9" s="225"/>
      <c r="V9" s="226">
        <f t="shared" si="0"/>
        <v>784</v>
      </c>
      <c r="W9" s="227">
        <f t="shared" si="0"/>
        <v>266</v>
      </c>
      <c r="X9" s="228">
        <f t="shared" si="1"/>
        <v>743</v>
      </c>
      <c r="Y9" s="225">
        <f t="shared" si="1"/>
        <v>256</v>
      </c>
    </row>
    <row r="10" spans="1:25" ht="12" customHeight="1" x14ac:dyDescent="0.2">
      <c r="A10" s="214">
        <v>5</v>
      </c>
      <c r="B10" s="190">
        <v>252.99999999999994</v>
      </c>
      <c r="C10" s="190">
        <v>77</v>
      </c>
      <c r="D10" s="190">
        <v>4</v>
      </c>
      <c r="E10" s="190">
        <v>1</v>
      </c>
      <c r="F10" s="190">
        <v>419</v>
      </c>
      <c r="G10" s="190">
        <v>154</v>
      </c>
      <c r="H10" s="190">
        <v>24</v>
      </c>
      <c r="I10" s="190">
        <v>15</v>
      </c>
      <c r="J10" s="190">
        <v>34</v>
      </c>
      <c r="K10" s="190">
        <v>2</v>
      </c>
      <c r="L10" s="190">
        <v>255</v>
      </c>
      <c r="M10" s="190">
        <v>92</v>
      </c>
      <c r="N10" s="190">
        <v>0</v>
      </c>
      <c r="O10" s="190">
        <v>18</v>
      </c>
      <c r="P10" s="190">
        <v>14.999999999999998</v>
      </c>
      <c r="Q10" s="190">
        <v>7</v>
      </c>
      <c r="R10" s="190">
        <v>0</v>
      </c>
      <c r="S10" s="190">
        <v>0</v>
      </c>
      <c r="T10" s="204"/>
      <c r="U10" s="216"/>
      <c r="V10" s="217">
        <f t="shared" si="0"/>
        <v>1004</v>
      </c>
      <c r="W10" s="218">
        <f t="shared" si="0"/>
        <v>366</v>
      </c>
      <c r="X10" s="219">
        <f t="shared" si="1"/>
        <v>927</v>
      </c>
      <c r="Y10" s="216">
        <f t="shared" si="1"/>
        <v>323</v>
      </c>
    </row>
    <row r="11" spans="1:25" ht="12" customHeight="1" x14ac:dyDescent="0.2">
      <c r="A11" s="220">
        <v>6</v>
      </c>
      <c r="B11" s="205">
        <v>189</v>
      </c>
      <c r="C11" s="205">
        <v>81</v>
      </c>
      <c r="D11" s="205">
        <v>4</v>
      </c>
      <c r="E11" s="205">
        <v>0</v>
      </c>
      <c r="F11" s="205">
        <v>453</v>
      </c>
      <c r="G11" s="205">
        <v>161</v>
      </c>
      <c r="H11" s="205">
        <v>19</v>
      </c>
      <c r="I11" s="205">
        <v>18.999999999999996</v>
      </c>
      <c r="J11" s="205">
        <v>18.999999999999996</v>
      </c>
      <c r="K11" s="205">
        <v>0</v>
      </c>
      <c r="L11" s="205">
        <v>299</v>
      </c>
      <c r="M11" s="205">
        <v>185</v>
      </c>
      <c r="N11" s="205">
        <v>0</v>
      </c>
      <c r="O11" s="205">
        <v>0</v>
      </c>
      <c r="P11" s="205">
        <v>39.999999999999993</v>
      </c>
      <c r="Q11" s="205">
        <v>7</v>
      </c>
      <c r="R11" s="205">
        <v>0</v>
      </c>
      <c r="S11" s="205">
        <v>0</v>
      </c>
      <c r="T11" s="184"/>
      <c r="U11" s="196"/>
      <c r="V11" s="221">
        <f t="shared" si="0"/>
        <v>1023</v>
      </c>
      <c r="W11" s="222">
        <f t="shared" si="0"/>
        <v>453</v>
      </c>
      <c r="X11" s="223">
        <f t="shared" si="1"/>
        <v>941</v>
      </c>
      <c r="Y11" s="196">
        <f t="shared" si="1"/>
        <v>427</v>
      </c>
    </row>
    <row r="12" spans="1:25" ht="12" customHeight="1" x14ac:dyDescent="0.2">
      <c r="A12" s="224">
        <v>7</v>
      </c>
      <c r="B12" s="215">
        <v>119.99999999999999</v>
      </c>
      <c r="C12" s="215">
        <v>160.00000000000003</v>
      </c>
      <c r="D12" s="215">
        <v>0</v>
      </c>
      <c r="E12" s="270">
        <v>0</v>
      </c>
      <c r="F12" s="215">
        <v>326</v>
      </c>
      <c r="G12" s="215">
        <v>294</v>
      </c>
      <c r="H12" s="215">
        <v>0</v>
      </c>
      <c r="I12" s="215">
        <v>8</v>
      </c>
      <c r="J12" s="215">
        <v>17.999999999999993</v>
      </c>
      <c r="K12" s="215">
        <v>0</v>
      </c>
      <c r="L12" s="215">
        <v>237</v>
      </c>
      <c r="M12" s="215">
        <v>255.00000000000003</v>
      </c>
      <c r="N12" s="215">
        <v>0</v>
      </c>
      <c r="O12" s="215">
        <v>0</v>
      </c>
      <c r="P12" s="215">
        <v>15</v>
      </c>
      <c r="Q12" s="215">
        <v>0</v>
      </c>
      <c r="R12" s="215">
        <v>0</v>
      </c>
      <c r="S12" s="215">
        <v>0</v>
      </c>
      <c r="T12" s="206"/>
      <c r="U12" s="225"/>
      <c r="V12" s="226">
        <f t="shared" si="0"/>
        <v>716</v>
      </c>
      <c r="W12" s="227">
        <f t="shared" si="0"/>
        <v>717</v>
      </c>
      <c r="X12" s="228">
        <f t="shared" si="1"/>
        <v>683</v>
      </c>
      <c r="Y12" s="225">
        <f t="shared" si="1"/>
        <v>709</v>
      </c>
    </row>
    <row r="13" spans="1:25" ht="12" customHeight="1" x14ac:dyDescent="0.2">
      <c r="A13" s="214">
        <v>8</v>
      </c>
      <c r="B13" s="190">
        <v>120.99999999999997</v>
      </c>
      <c r="C13" s="190">
        <v>141</v>
      </c>
      <c r="D13" s="190">
        <v>7</v>
      </c>
      <c r="E13" s="190">
        <v>2</v>
      </c>
      <c r="F13" s="190">
        <v>300</v>
      </c>
      <c r="G13" s="190">
        <v>222</v>
      </c>
      <c r="H13" s="190">
        <v>21</v>
      </c>
      <c r="I13" s="190">
        <v>16</v>
      </c>
      <c r="J13" s="190">
        <v>10</v>
      </c>
      <c r="K13" s="190">
        <v>0</v>
      </c>
      <c r="L13" s="190">
        <v>175</v>
      </c>
      <c r="M13" s="190">
        <v>139</v>
      </c>
      <c r="N13" s="190">
        <v>0</v>
      </c>
      <c r="O13" s="190">
        <v>0</v>
      </c>
      <c r="P13" s="190">
        <v>56</v>
      </c>
      <c r="Q13" s="190">
        <v>0</v>
      </c>
      <c r="R13" s="190">
        <v>0</v>
      </c>
      <c r="S13" s="190">
        <v>0</v>
      </c>
      <c r="T13" s="204"/>
      <c r="U13" s="216"/>
      <c r="V13" s="217">
        <f t="shared" si="0"/>
        <v>690</v>
      </c>
      <c r="W13" s="218">
        <f t="shared" si="0"/>
        <v>520</v>
      </c>
      <c r="X13" s="219">
        <f t="shared" si="1"/>
        <v>596</v>
      </c>
      <c r="Y13" s="216">
        <f t="shared" si="1"/>
        <v>502</v>
      </c>
    </row>
    <row r="14" spans="1:25" ht="12" customHeight="1" x14ac:dyDescent="0.2">
      <c r="A14" s="220">
        <v>9</v>
      </c>
      <c r="B14" s="205">
        <v>144</v>
      </c>
      <c r="C14" s="205">
        <v>345</v>
      </c>
      <c r="D14" s="205">
        <v>6</v>
      </c>
      <c r="E14" s="205">
        <v>3</v>
      </c>
      <c r="F14" s="205">
        <v>306</v>
      </c>
      <c r="G14" s="205">
        <v>505</v>
      </c>
      <c r="H14" s="205">
        <v>65</v>
      </c>
      <c r="I14" s="205">
        <v>28.999999999999986</v>
      </c>
      <c r="J14" s="205">
        <v>16.000000000000004</v>
      </c>
      <c r="K14" s="205">
        <v>3</v>
      </c>
      <c r="L14" s="205">
        <v>203</v>
      </c>
      <c r="M14" s="205">
        <v>303.99999999999989</v>
      </c>
      <c r="N14" s="205">
        <v>0</v>
      </c>
      <c r="O14" s="205">
        <v>7</v>
      </c>
      <c r="P14" s="205">
        <v>13</v>
      </c>
      <c r="Q14" s="205">
        <v>2</v>
      </c>
      <c r="R14" s="205">
        <v>0</v>
      </c>
      <c r="S14" s="205">
        <v>0</v>
      </c>
      <c r="T14" s="184"/>
      <c r="U14" s="196"/>
      <c r="V14" s="221">
        <f t="shared" si="0"/>
        <v>753</v>
      </c>
      <c r="W14" s="222">
        <f t="shared" si="0"/>
        <v>1198</v>
      </c>
      <c r="X14" s="223">
        <f t="shared" si="1"/>
        <v>653</v>
      </c>
      <c r="Y14" s="196">
        <f t="shared" si="1"/>
        <v>1154</v>
      </c>
    </row>
    <row r="15" spans="1:25" ht="12" customHeight="1" x14ac:dyDescent="0.2">
      <c r="A15" s="224">
        <v>10</v>
      </c>
      <c r="B15" s="215">
        <v>153.99999999999997</v>
      </c>
      <c r="C15" s="215">
        <v>420.00000000000017</v>
      </c>
      <c r="D15" s="215">
        <v>0</v>
      </c>
      <c r="E15" s="215">
        <v>0</v>
      </c>
      <c r="F15" s="215">
        <v>310</v>
      </c>
      <c r="G15" s="215">
        <v>666</v>
      </c>
      <c r="H15" s="215">
        <v>11</v>
      </c>
      <c r="I15" s="215">
        <v>0</v>
      </c>
      <c r="J15" s="215">
        <v>14</v>
      </c>
      <c r="K15" s="215">
        <v>0</v>
      </c>
      <c r="L15" s="215">
        <v>329</v>
      </c>
      <c r="M15" s="215">
        <v>552</v>
      </c>
      <c r="N15" s="215">
        <v>0</v>
      </c>
      <c r="O15" s="215">
        <v>0</v>
      </c>
      <c r="P15" s="215">
        <v>0</v>
      </c>
      <c r="Q15" s="215">
        <v>1</v>
      </c>
      <c r="R15" s="215">
        <v>0</v>
      </c>
      <c r="S15" s="215">
        <v>0</v>
      </c>
      <c r="T15" s="206"/>
      <c r="U15" s="225"/>
      <c r="V15" s="226">
        <f t="shared" si="0"/>
        <v>818</v>
      </c>
      <c r="W15" s="227">
        <f t="shared" si="0"/>
        <v>1639.0000000000002</v>
      </c>
      <c r="X15" s="228">
        <f t="shared" si="1"/>
        <v>793</v>
      </c>
      <c r="Y15" s="225">
        <f t="shared" si="1"/>
        <v>1638.0000000000002</v>
      </c>
    </row>
    <row r="16" spans="1:25" ht="12" customHeight="1" x14ac:dyDescent="0.2">
      <c r="A16" s="214">
        <v>11</v>
      </c>
      <c r="B16" s="190">
        <v>71</v>
      </c>
      <c r="C16" s="190">
        <v>142.99999999999994</v>
      </c>
      <c r="D16" s="190">
        <v>0</v>
      </c>
      <c r="E16" s="190">
        <v>0</v>
      </c>
      <c r="F16" s="190">
        <v>297</v>
      </c>
      <c r="G16" s="190">
        <v>273</v>
      </c>
      <c r="H16" s="190">
        <v>0</v>
      </c>
      <c r="I16" s="190">
        <v>7</v>
      </c>
      <c r="J16" s="190">
        <v>14</v>
      </c>
      <c r="K16" s="190">
        <v>5</v>
      </c>
      <c r="L16" s="190">
        <v>152</v>
      </c>
      <c r="M16" s="190">
        <v>166</v>
      </c>
      <c r="N16" s="190">
        <v>0</v>
      </c>
      <c r="O16" s="190">
        <v>5</v>
      </c>
      <c r="P16" s="190">
        <v>3</v>
      </c>
      <c r="Q16" s="190">
        <v>9</v>
      </c>
      <c r="R16" s="190">
        <v>0</v>
      </c>
      <c r="S16" s="190">
        <v>0</v>
      </c>
      <c r="T16" s="204"/>
      <c r="U16" s="216"/>
      <c r="V16" s="217">
        <f t="shared" si="0"/>
        <v>537</v>
      </c>
      <c r="W16" s="218">
        <f t="shared" si="0"/>
        <v>608</v>
      </c>
      <c r="X16" s="219">
        <f t="shared" si="1"/>
        <v>520</v>
      </c>
      <c r="Y16" s="216">
        <f t="shared" si="1"/>
        <v>582</v>
      </c>
    </row>
    <row r="17" spans="1:26" ht="12" customHeight="1" x14ac:dyDescent="0.2">
      <c r="A17" s="220">
        <v>12</v>
      </c>
      <c r="B17" s="205">
        <v>100.99999999999999</v>
      </c>
      <c r="C17" s="205">
        <v>107</v>
      </c>
      <c r="D17" s="205">
        <v>0</v>
      </c>
      <c r="E17" s="205">
        <v>0</v>
      </c>
      <c r="F17" s="205">
        <v>253</v>
      </c>
      <c r="G17" s="205">
        <v>176</v>
      </c>
      <c r="H17" s="205">
        <v>2</v>
      </c>
      <c r="I17" s="205">
        <v>5</v>
      </c>
      <c r="J17" s="205">
        <v>13.999999999999996</v>
      </c>
      <c r="K17" s="205">
        <v>0</v>
      </c>
      <c r="L17" s="205">
        <v>106</v>
      </c>
      <c r="M17" s="205">
        <v>97</v>
      </c>
      <c r="N17" s="205">
        <v>0</v>
      </c>
      <c r="O17" s="205">
        <v>0</v>
      </c>
      <c r="P17" s="205">
        <v>6</v>
      </c>
      <c r="Q17" s="205">
        <v>2</v>
      </c>
      <c r="R17" s="205">
        <v>0</v>
      </c>
      <c r="S17" s="205">
        <v>0</v>
      </c>
      <c r="T17" s="184"/>
      <c r="U17" s="196"/>
      <c r="V17" s="221">
        <f t="shared" si="0"/>
        <v>482</v>
      </c>
      <c r="W17" s="222">
        <f t="shared" si="0"/>
        <v>387</v>
      </c>
      <c r="X17" s="223">
        <f t="shared" si="1"/>
        <v>460</v>
      </c>
      <c r="Y17" s="196">
        <f t="shared" si="1"/>
        <v>380</v>
      </c>
    </row>
    <row r="18" spans="1:26" ht="12" customHeight="1" x14ac:dyDescent="0.2">
      <c r="A18" s="224">
        <v>13</v>
      </c>
      <c r="B18" s="215">
        <v>113</v>
      </c>
      <c r="C18" s="215">
        <v>64</v>
      </c>
      <c r="D18" s="215">
        <v>0</v>
      </c>
      <c r="E18" s="215">
        <v>0</v>
      </c>
      <c r="F18" s="215">
        <v>314</v>
      </c>
      <c r="G18" s="215">
        <v>126</v>
      </c>
      <c r="H18" s="215">
        <v>0</v>
      </c>
      <c r="I18" s="215">
        <v>0</v>
      </c>
      <c r="J18" s="215">
        <v>11.000000000000002</v>
      </c>
      <c r="K18" s="215">
        <v>0</v>
      </c>
      <c r="L18" s="215">
        <v>308</v>
      </c>
      <c r="M18" s="215">
        <v>96</v>
      </c>
      <c r="N18" s="215">
        <v>0</v>
      </c>
      <c r="O18" s="215">
        <v>0</v>
      </c>
      <c r="P18" s="215">
        <v>0</v>
      </c>
      <c r="Q18" s="215">
        <v>4</v>
      </c>
      <c r="R18" s="215">
        <v>0</v>
      </c>
      <c r="S18" s="215">
        <v>0</v>
      </c>
      <c r="T18" s="206"/>
      <c r="U18" s="225"/>
      <c r="V18" s="226">
        <f t="shared" si="0"/>
        <v>746</v>
      </c>
      <c r="W18" s="227">
        <f t="shared" si="0"/>
        <v>290</v>
      </c>
      <c r="X18" s="228">
        <f t="shared" si="1"/>
        <v>735</v>
      </c>
      <c r="Y18" s="225">
        <f t="shared" si="1"/>
        <v>286</v>
      </c>
    </row>
    <row r="19" spans="1:26" ht="12" customHeight="1" x14ac:dyDescent="0.2">
      <c r="A19" s="214">
        <v>14</v>
      </c>
      <c r="B19" s="190">
        <v>78</v>
      </c>
      <c r="C19" s="190">
        <v>86.999999999999986</v>
      </c>
      <c r="D19" s="190">
        <v>0</v>
      </c>
      <c r="E19" s="190">
        <v>0</v>
      </c>
      <c r="F19" s="190">
        <v>206</v>
      </c>
      <c r="G19" s="190">
        <v>142</v>
      </c>
      <c r="H19" s="190">
        <v>10</v>
      </c>
      <c r="I19" s="190">
        <v>15</v>
      </c>
      <c r="J19" s="190">
        <v>13</v>
      </c>
      <c r="K19" s="190">
        <v>0</v>
      </c>
      <c r="L19" s="190">
        <v>103</v>
      </c>
      <c r="M19" s="190">
        <v>88</v>
      </c>
      <c r="N19" s="190">
        <v>0</v>
      </c>
      <c r="O19" s="190">
        <v>0</v>
      </c>
      <c r="P19" s="190">
        <v>12.999999999999998</v>
      </c>
      <c r="Q19" s="190">
        <v>9</v>
      </c>
      <c r="R19" s="190">
        <v>0</v>
      </c>
      <c r="S19" s="190">
        <v>0</v>
      </c>
      <c r="T19" s="204"/>
      <c r="U19" s="216"/>
      <c r="V19" s="217">
        <f t="shared" si="0"/>
        <v>423</v>
      </c>
      <c r="W19" s="218">
        <f t="shared" si="0"/>
        <v>341</v>
      </c>
      <c r="X19" s="219">
        <f t="shared" si="1"/>
        <v>387</v>
      </c>
      <c r="Y19" s="216">
        <f t="shared" si="1"/>
        <v>317</v>
      </c>
    </row>
    <row r="20" spans="1:26" ht="12" customHeight="1" x14ac:dyDescent="0.2">
      <c r="A20" s="220">
        <v>15</v>
      </c>
      <c r="B20" s="205">
        <v>69</v>
      </c>
      <c r="C20" s="205">
        <v>123</v>
      </c>
      <c r="D20" s="205">
        <v>4</v>
      </c>
      <c r="E20" s="205">
        <v>0</v>
      </c>
      <c r="F20" s="205">
        <v>267</v>
      </c>
      <c r="G20" s="205">
        <v>218</v>
      </c>
      <c r="H20" s="205">
        <v>12</v>
      </c>
      <c r="I20" s="205">
        <v>39</v>
      </c>
      <c r="J20" s="205">
        <v>9</v>
      </c>
      <c r="K20" s="205">
        <v>0</v>
      </c>
      <c r="L20" s="205">
        <v>144</v>
      </c>
      <c r="M20" s="205">
        <v>139</v>
      </c>
      <c r="N20" s="205">
        <v>0</v>
      </c>
      <c r="O20" s="205">
        <v>6</v>
      </c>
      <c r="P20" s="205">
        <v>0</v>
      </c>
      <c r="Q20" s="205">
        <v>3</v>
      </c>
      <c r="R20" s="205">
        <v>0</v>
      </c>
      <c r="S20" s="205">
        <v>0</v>
      </c>
      <c r="T20" s="184"/>
      <c r="U20" s="196"/>
      <c r="V20" s="221">
        <f t="shared" si="0"/>
        <v>505</v>
      </c>
      <c r="W20" s="222">
        <f t="shared" si="0"/>
        <v>528</v>
      </c>
      <c r="X20" s="223">
        <f t="shared" si="1"/>
        <v>480</v>
      </c>
      <c r="Y20" s="196">
        <f t="shared" si="1"/>
        <v>480</v>
      </c>
    </row>
    <row r="21" spans="1:26" ht="12" customHeight="1" x14ac:dyDescent="0.2">
      <c r="A21" s="224">
        <v>16</v>
      </c>
      <c r="B21" s="215">
        <v>90</v>
      </c>
      <c r="C21" s="215">
        <v>102</v>
      </c>
      <c r="D21" s="215">
        <v>15</v>
      </c>
      <c r="E21" s="215">
        <v>0</v>
      </c>
      <c r="F21" s="215">
        <v>234</v>
      </c>
      <c r="G21" s="215">
        <v>136</v>
      </c>
      <c r="H21" s="215">
        <v>36</v>
      </c>
      <c r="I21" s="215">
        <v>7</v>
      </c>
      <c r="J21" s="215">
        <v>6</v>
      </c>
      <c r="K21" s="215">
        <v>0</v>
      </c>
      <c r="L21" s="215">
        <v>37</v>
      </c>
      <c r="M21" s="215">
        <v>113</v>
      </c>
      <c r="N21" s="215">
        <v>0</v>
      </c>
      <c r="O21" s="215">
        <v>0</v>
      </c>
      <c r="P21" s="215">
        <v>0</v>
      </c>
      <c r="Q21" s="215">
        <v>0</v>
      </c>
      <c r="R21" s="215">
        <v>0</v>
      </c>
      <c r="S21" s="215">
        <v>0</v>
      </c>
      <c r="T21" s="206"/>
      <c r="U21" s="225"/>
      <c r="V21" s="226">
        <f t="shared" si="0"/>
        <v>418</v>
      </c>
      <c r="W21" s="227">
        <f t="shared" si="0"/>
        <v>358</v>
      </c>
      <c r="X21" s="228">
        <f t="shared" si="1"/>
        <v>361</v>
      </c>
      <c r="Y21" s="225">
        <f t="shared" si="1"/>
        <v>351</v>
      </c>
    </row>
    <row r="22" spans="1:26" ht="12" customHeight="1" x14ac:dyDescent="0.2">
      <c r="A22" s="214">
        <v>17</v>
      </c>
      <c r="B22" s="190">
        <v>94.999999999999972</v>
      </c>
      <c r="C22" s="190">
        <v>161</v>
      </c>
      <c r="D22" s="190">
        <v>5</v>
      </c>
      <c r="E22" s="190">
        <v>0</v>
      </c>
      <c r="F22" s="190">
        <v>295</v>
      </c>
      <c r="G22" s="190">
        <v>276</v>
      </c>
      <c r="H22" s="190">
        <v>32</v>
      </c>
      <c r="I22" s="190">
        <v>0</v>
      </c>
      <c r="J22" s="190">
        <v>23.000000000000004</v>
      </c>
      <c r="K22" s="190">
        <v>2</v>
      </c>
      <c r="L22" s="190">
        <v>198</v>
      </c>
      <c r="M22" s="190">
        <v>186</v>
      </c>
      <c r="N22" s="190">
        <v>0</v>
      </c>
      <c r="O22" s="190">
        <v>0</v>
      </c>
      <c r="P22" s="190">
        <v>14.999999999999998</v>
      </c>
      <c r="Q22" s="190">
        <v>0</v>
      </c>
      <c r="R22" s="190">
        <v>0</v>
      </c>
      <c r="S22" s="190">
        <v>0</v>
      </c>
      <c r="T22" s="204"/>
      <c r="U22" s="216"/>
      <c r="V22" s="217">
        <f t="shared" si="0"/>
        <v>663</v>
      </c>
      <c r="W22" s="218">
        <f t="shared" si="0"/>
        <v>625</v>
      </c>
      <c r="X22" s="219">
        <f t="shared" si="1"/>
        <v>588</v>
      </c>
      <c r="Y22" s="216">
        <f t="shared" si="1"/>
        <v>623</v>
      </c>
    </row>
    <row r="23" spans="1:26" ht="12" customHeight="1" x14ac:dyDescent="0.2">
      <c r="A23" s="220">
        <v>18</v>
      </c>
      <c r="B23" s="205">
        <v>101.0000000000001</v>
      </c>
      <c r="C23" s="205">
        <v>133.99999999999997</v>
      </c>
      <c r="D23" s="205">
        <v>9</v>
      </c>
      <c r="E23" s="205">
        <v>0</v>
      </c>
      <c r="F23" s="205">
        <v>262</v>
      </c>
      <c r="G23" s="205">
        <v>271</v>
      </c>
      <c r="H23" s="205">
        <v>40</v>
      </c>
      <c r="I23" s="205">
        <v>0</v>
      </c>
      <c r="J23" s="205">
        <v>13</v>
      </c>
      <c r="K23" s="205">
        <v>0</v>
      </c>
      <c r="L23" s="205">
        <v>258</v>
      </c>
      <c r="M23" s="205">
        <v>176</v>
      </c>
      <c r="N23" s="205">
        <v>0</v>
      </c>
      <c r="O23" s="205">
        <v>0</v>
      </c>
      <c r="P23" s="205">
        <v>0</v>
      </c>
      <c r="Q23" s="205">
        <v>6</v>
      </c>
      <c r="R23" s="205">
        <v>0</v>
      </c>
      <c r="S23" s="205">
        <v>0</v>
      </c>
      <c r="T23" s="184"/>
      <c r="U23" s="196"/>
      <c r="V23" s="221">
        <f t="shared" si="0"/>
        <v>683.00000000000011</v>
      </c>
      <c r="W23" s="222">
        <f t="shared" si="0"/>
        <v>587</v>
      </c>
      <c r="X23" s="223">
        <f t="shared" si="1"/>
        <v>621.00000000000011</v>
      </c>
      <c r="Y23" s="196">
        <f t="shared" si="1"/>
        <v>581</v>
      </c>
    </row>
    <row r="24" spans="1:26" ht="12" customHeight="1" x14ac:dyDescent="0.2">
      <c r="A24" s="224">
        <v>19</v>
      </c>
      <c r="B24" s="215">
        <v>192</v>
      </c>
      <c r="C24" s="215">
        <v>70</v>
      </c>
      <c r="D24" s="215">
        <v>6</v>
      </c>
      <c r="E24" s="215">
        <v>0</v>
      </c>
      <c r="F24" s="215">
        <v>397</v>
      </c>
      <c r="G24" s="215">
        <v>152</v>
      </c>
      <c r="H24" s="215">
        <v>19</v>
      </c>
      <c r="I24" s="215">
        <v>0</v>
      </c>
      <c r="J24" s="215">
        <v>22</v>
      </c>
      <c r="K24" s="215">
        <v>3</v>
      </c>
      <c r="L24" s="215">
        <v>151</v>
      </c>
      <c r="M24" s="215">
        <v>115</v>
      </c>
      <c r="N24" s="215">
        <v>0</v>
      </c>
      <c r="O24" s="215">
        <v>0</v>
      </c>
      <c r="P24" s="215">
        <v>5</v>
      </c>
      <c r="Q24" s="215">
        <v>13</v>
      </c>
      <c r="R24" s="215">
        <v>0</v>
      </c>
      <c r="S24" s="215">
        <v>0</v>
      </c>
      <c r="T24" s="206"/>
      <c r="U24" s="225"/>
      <c r="V24" s="226">
        <f t="shared" si="0"/>
        <v>792</v>
      </c>
      <c r="W24" s="227">
        <f t="shared" si="0"/>
        <v>353</v>
      </c>
      <c r="X24" s="228">
        <f t="shared" si="1"/>
        <v>740</v>
      </c>
      <c r="Y24" s="225">
        <f t="shared" si="1"/>
        <v>337</v>
      </c>
    </row>
    <row r="25" spans="1:26" ht="12" customHeight="1" x14ac:dyDescent="0.2">
      <c r="A25" s="214">
        <v>20</v>
      </c>
      <c r="B25" s="190">
        <v>159</v>
      </c>
      <c r="C25" s="190">
        <v>129</v>
      </c>
      <c r="D25" s="190">
        <v>0</v>
      </c>
      <c r="E25" s="190">
        <v>0</v>
      </c>
      <c r="F25" s="190">
        <v>366</v>
      </c>
      <c r="G25" s="190">
        <v>247.00000000000003</v>
      </c>
      <c r="H25" s="190">
        <v>15</v>
      </c>
      <c r="I25" s="190">
        <v>0</v>
      </c>
      <c r="J25" s="190">
        <v>19.000000000000004</v>
      </c>
      <c r="K25" s="190">
        <v>0</v>
      </c>
      <c r="L25" s="190">
        <v>78</v>
      </c>
      <c r="M25" s="190">
        <v>166.00000000000006</v>
      </c>
      <c r="N25" s="190">
        <v>0</v>
      </c>
      <c r="O25" s="190">
        <v>0</v>
      </c>
      <c r="P25" s="190">
        <v>9</v>
      </c>
      <c r="Q25" s="190">
        <v>3</v>
      </c>
      <c r="R25" s="190">
        <v>0</v>
      </c>
      <c r="S25" s="190">
        <v>0</v>
      </c>
      <c r="T25" s="204"/>
      <c r="U25" s="216"/>
      <c r="V25" s="217">
        <f t="shared" si="0"/>
        <v>646</v>
      </c>
      <c r="W25" s="218">
        <f t="shared" si="0"/>
        <v>545</v>
      </c>
      <c r="X25" s="219">
        <f t="shared" si="1"/>
        <v>603</v>
      </c>
      <c r="Y25" s="216">
        <f t="shared" si="1"/>
        <v>542</v>
      </c>
    </row>
    <row r="26" spans="1:26" ht="12" customHeight="1" x14ac:dyDescent="0.2">
      <c r="A26" s="220">
        <v>21</v>
      </c>
      <c r="B26" s="205">
        <v>165</v>
      </c>
      <c r="C26" s="205">
        <v>72</v>
      </c>
      <c r="D26" s="205">
        <v>0</v>
      </c>
      <c r="E26" s="205">
        <v>0</v>
      </c>
      <c r="F26" s="205">
        <v>393</v>
      </c>
      <c r="G26" s="205">
        <v>109</v>
      </c>
      <c r="H26" s="205">
        <v>19</v>
      </c>
      <c r="I26" s="205">
        <v>0</v>
      </c>
      <c r="J26" s="205">
        <v>18</v>
      </c>
      <c r="K26" s="205">
        <v>0</v>
      </c>
      <c r="L26" s="205">
        <v>199</v>
      </c>
      <c r="M26" s="205">
        <v>71</v>
      </c>
      <c r="N26" s="205">
        <v>0</v>
      </c>
      <c r="O26" s="205">
        <v>0</v>
      </c>
      <c r="P26" s="205">
        <v>22.999999999999996</v>
      </c>
      <c r="Q26" s="205">
        <v>0</v>
      </c>
      <c r="R26" s="205">
        <v>0</v>
      </c>
      <c r="S26" s="205">
        <v>0</v>
      </c>
      <c r="T26" s="184"/>
      <c r="U26" s="196"/>
      <c r="V26" s="221">
        <f t="shared" si="0"/>
        <v>817</v>
      </c>
      <c r="W26" s="222">
        <f t="shared" si="0"/>
        <v>252</v>
      </c>
      <c r="X26" s="223">
        <f t="shared" si="1"/>
        <v>757</v>
      </c>
      <c r="Y26" s="196">
        <f t="shared" si="1"/>
        <v>252</v>
      </c>
    </row>
    <row r="27" spans="1:26" ht="12" customHeight="1" thickBot="1" x14ac:dyDescent="0.25">
      <c r="A27" s="229" t="s">
        <v>17</v>
      </c>
      <c r="B27" s="191">
        <f>SUM(B6:B26)</f>
        <v>2809</v>
      </c>
      <c r="C27" s="191">
        <f t="shared" ref="C27:Q27" si="2">SUM(C6:C26)</f>
        <v>3122</v>
      </c>
      <c r="D27" s="191">
        <f t="shared" si="2"/>
        <v>62</v>
      </c>
      <c r="E27" s="191">
        <f t="shared" si="2"/>
        <v>16</v>
      </c>
      <c r="F27" s="191">
        <f t="shared" si="2"/>
        <v>6650</v>
      </c>
      <c r="G27" s="191">
        <f t="shared" si="2"/>
        <v>5296</v>
      </c>
      <c r="H27" s="191">
        <f t="shared" si="2"/>
        <v>370</v>
      </c>
      <c r="I27" s="191">
        <f t="shared" si="2"/>
        <v>229</v>
      </c>
      <c r="J27" s="191">
        <f t="shared" si="2"/>
        <v>354</v>
      </c>
      <c r="K27" s="191">
        <f t="shared" si="2"/>
        <v>15</v>
      </c>
      <c r="L27" s="191">
        <f t="shared" si="2"/>
        <v>4330</v>
      </c>
      <c r="M27" s="191">
        <f t="shared" si="2"/>
        <v>3689</v>
      </c>
      <c r="N27" s="191">
        <f t="shared" si="2"/>
        <v>0</v>
      </c>
      <c r="O27" s="191">
        <f t="shared" si="2"/>
        <v>45</v>
      </c>
      <c r="P27" s="191">
        <f t="shared" si="2"/>
        <v>364</v>
      </c>
      <c r="Q27" s="191">
        <f t="shared" si="2"/>
        <v>91</v>
      </c>
      <c r="R27" s="191">
        <f>SUM(R6:R26)</f>
        <v>0</v>
      </c>
      <c r="S27" s="191">
        <f>SUM(S6:S26)</f>
        <v>0</v>
      </c>
      <c r="T27" s="191">
        <f>SUM(T6:T26)</f>
        <v>0</v>
      </c>
      <c r="U27" s="193">
        <f>SUM(U6:U26)</f>
        <v>0</v>
      </c>
      <c r="V27" s="195">
        <f t="shared" ref="V27:W29" si="3">SUM(B27,D27,F27,H27,J27,L27,N27,P27)</f>
        <v>14939</v>
      </c>
      <c r="W27" s="230">
        <f t="shared" si="3"/>
        <v>12503</v>
      </c>
      <c r="X27" s="195">
        <f t="shared" ref="X27:Y29" si="4">SUM(B27,F27,L27)</f>
        <v>13789</v>
      </c>
      <c r="Y27" s="193">
        <f t="shared" si="4"/>
        <v>12107</v>
      </c>
    </row>
    <row r="28" spans="1:26" ht="12" customHeight="1" x14ac:dyDescent="0.2">
      <c r="A28" s="231" t="s">
        <v>18</v>
      </c>
      <c r="B28" s="184">
        <v>25</v>
      </c>
      <c r="C28" s="324">
        <v>0</v>
      </c>
      <c r="D28" s="190">
        <v>6</v>
      </c>
      <c r="E28" s="324">
        <v>0</v>
      </c>
      <c r="F28" s="184">
        <v>35</v>
      </c>
      <c r="G28" s="190">
        <v>0</v>
      </c>
      <c r="H28" s="190">
        <v>7</v>
      </c>
      <c r="I28" s="190">
        <v>0</v>
      </c>
      <c r="J28" s="190">
        <v>0</v>
      </c>
      <c r="K28" s="190">
        <v>0</v>
      </c>
      <c r="L28" s="184">
        <v>225</v>
      </c>
      <c r="M28" s="190">
        <v>0</v>
      </c>
      <c r="N28" s="190">
        <v>0</v>
      </c>
      <c r="O28" s="190">
        <v>0</v>
      </c>
      <c r="P28" s="184">
        <v>0</v>
      </c>
      <c r="Q28" s="190">
        <v>0</v>
      </c>
      <c r="R28" s="190">
        <v>0</v>
      </c>
      <c r="S28" s="238">
        <v>0</v>
      </c>
      <c r="T28" s="240"/>
      <c r="U28" s="196"/>
      <c r="V28" s="189">
        <f>+B28+D28+F28+H28+J28+L28+N28+P28+R28</f>
        <v>298</v>
      </c>
      <c r="W28" s="187">
        <f>+C28+E28+G28+I28+K28+M28+O28+Q28+S28</f>
        <v>0</v>
      </c>
      <c r="X28" s="189">
        <f t="shared" ref="X28:Y28" si="5">+B28+F28+L28+R28</f>
        <v>285</v>
      </c>
      <c r="Y28" s="188">
        <f t="shared" si="5"/>
        <v>0</v>
      </c>
    </row>
    <row r="29" spans="1:26" ht="12" customHeight="1" thickBot="1" x14ac:dyDescent="0.25">
      <c r="A29" s="229" t="s">
        <v>19</v>
      </c>
      <c r="B29" s="191">
        <f>SUM(B28,B27)</f>
        <v>2834</v>
      </c>
      <c r="C29" s="191">
        <f t="shared" ref="C29:S29" si="6">SUM(C28,C27)</f>
        <v>3122</v>
      </c>
      <c r="D29" s="191">
        <f t="shared" si="6"/>
        <v>68</v>
      </c>
      <c r="E29" s="191">
        <f t="shared" si="6"/>
        <v>16</v>
      </c>
      <c r="F29" s="191">
        <f t="shared" si="6"/>
        <v>6685</v>
      </c>
      <c r="G29" s="191">
        <f t="shared" si="6"/>
        <v>5296</v>
      </c>
      <c r="H29" s="191">
        <f t="shared" si="6"/>
        <v>377</v>
      </c>
      <c r="I29" s="191">
        <f t="shared" si="6"/>
        <v>229</v>
      </c>
      <c r="J29" s="191">
        <f t="shared" si="6"/>
        <v>354</v>
      </c>
      <c r="K29" s="191">
        <f t="shared" si="6"/>
        <v>15</v>
      </c>
      <c r="L29" s="191">
        <f t="shared" si="6"/>
        <v>4555</v>
      </c>
      <c r="M29" s="191">
        <f t="shared" si="6"/>
        <v>3689</v>
      </c>
      <c r="N29" s="191">
        <f t="shared" si="6"/>
        <v>0</v>
      </c>
      <c r="O29" s="191">
        <f t="shared" si="6"/>
        <v>45</v>
      </c>
      <c r="P29" s="191">
        <f t="shared" si="6"/>
        <v>364</v>
      </c>
      <c r="Q29" s="191">
        <f t="shared" si="6"/>
        <v>91</v>
      </c>
      <c r="R29" s="191">
        <f t="shared" si="6"/>
        <v>0</v>
      </c>
      <c r="S29" s="191">
        <f t="shared" si="6"/>
        <v>0</v>
      </c>
      <c r="T29" s="191">
        <f>SUM(T27:T28)</f>
        <v>0</v>
      </c>
      <c r="U29" s="193">
        <f>SUM(U27:U28)</f>
        <v>0</v>
      </c>
      <c r="V29" s="195">
        <f t="shared" si="3"/>
        <v>15237</v>
      </c>
      <c r="W29" s="192">
        <f t="shared" si="3"/>
        <v>12503</v>
      </c>
      <c r="X29" s="195">
        <f t="shared" si="4"/>
        <v>14074</v>
      </c>
      <c r="Y29" s="193">
        <f t="shared" si="4"/>
        <v>12107</v>
      </c>
    </row>
    <row r="30" spans="1:26" ht="12" customHeight="1" x14ac:dyDescent="0.25">
      <c r="A30" s="2" t="s">
        <v>36</v>
      </c>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row>
    <row r="31" spans="1:26" ht="12" customHeight="1" x14ac:dyDescent="0.25">
      <c r="A31" s="233" t="s">
        <v>377</v>
      </c>
      <c r="D31" s="234"/>
      <c r="Z31"/>
    </row>
    <row r="32" spans="1:26" ht="12" customHeight="1" x14ac:dyDescent="0.25">
      <c r="Z32"/>
    </row>
    <row r="33" spans="1:26" ht="18.75" customHeight="1" thickBot="1" x14ac:dyDescent="0.35">
      <c r="A33" s="50" t="s">
        <v>384</v>
      </c>
      <c r="Z33"/>
    </row>
    <row r="34" spans="1:26" ht="12" customHeight="1" x14ac:dyDescent="0.25">
      <c r="A34" s="459" t="s">
        <v>22</v>
      </c>
      <c r="B34" s="454" t="s">
        <v>0</v>
      </c>
      <c r="C34" s="454"/>
      <c r="D34" s="454" t="s">
        <v>1</v>
      </c>
      <c r="E34" s="454"/>
      <c r="F34" s="454" t="s">
        <v>2</v>
      </c>
      <c r="G34" s="454"/>
      <c r="H34" s="454" t="s">
        <v>3</v>
      </c>
      <c r="I34" s="454"/>
      <c r="J34" s="454" t="s">
        <v>4</v>
      </c>
      <c r="K34" s="454"/>
      <c r="L34" s="454" t="s">
        <v>61</v>
      </c>
      <c r="M34" s="454"/>
      <c r="N34" s="454" t="s">
        <v>62</v>
      </c>
      <c r="O34" s="454"/>
      <c r="P34" s="454" t="s">
        <v>63</v>
      </c>
      <c r="Q34" s="454"/>
      <c r="R34" s="454" t="s">
        <v>12</v>
      </c>
      <c r="S34" s="447"/>
      <c r="T34" s="458" t="s">
        <v>13</v>
      </c>
      <c r="U34" s="451"/>
      <c r="V34" s="446" t="s">
        <v>19</v>
      </c>
      <c r="W34" s="455"/>
      <c r="X34" s="446" t="s">
        <v>21</v>
      </c>
      <c r="Y34" s="447"/>
      <c r="Z34"/>
    </row>
    <row r="35" spans="1:26" ht="12" customHeight="1" thickBot="1" x14ac:dyDescent="0.3">
      <c r="A35" s="453"/>
      <c r="B35" s="1" t="s">
        <v>9</v>
      </c>
      <c r="C35" s="1" t="s">
        <v>10</v>
      </c>
      <c r="D35" s="1" t="s">
        <v>9</v>
      </c>
      <c r="E35" s="1" t="s">
        <v>10</v>
      </c>
      <c r="F35" s="1" t="s">
        <v>9</v>
      </c>
      <c r="G35" s="1" t="s">
        <v>10</v>
      </c>
      <c r="H35" s="1" t="s">
        <v>9</v>
      </c>
      <c r="I35" s="1" t="s">
        <v>10</v>
      </c>
      <c r="J35" s="1" t="s">
        <v>9</v>
      </c>
      <c r="K35" s="1" t="s">
        <v>10</v>
      </c>
      <c r="L35" s="1" t="s">
        <v>9</v>
      </c>
      <c r="M35" s="1" t="s">
        <v>10</v>
      </c>
      <c r="N35" s="1" t="s">
        <v>9</v>
      </c>
      <c r="O35" s="1" t="s">
        <v>10</v>
      </c>
      <c r="P35" s="1" t="s">
        <v>9</v>
      </c>
      <c r="Q35" s="1" t="s">
        <v>10</v>
      </c>
      <c r="R35" s="1" t="s">
        <v>9</v>
      </c>
      <c r="S35" s="3" t="s">
        <v>10</v>
      </c>
      <c r="T35" s="235" t="s">
        <v>9</v>
      </c>
      <c r="U35" s="3" t="s">
        <v>10</v>
      </c>
      <c r="V35" s="4" t="s">
        <v>9</v>
      </c>
      <c r="W35" s="167" t="s">
        <v>10</v>
      </c>
      <c r="X35" s="4" t="s">
        <v>9</v>
      </c>
      <c r="Y35" s="3" t="s">
        <v>10</v>
      </c>
      <c r="Z35"/>
    </row>
    <row r="36" spans="1:26" ht="12" customHeight="1" x14ac:dyDescent="0.25">
      <c r="A36" s="214">
        <v>1</v>
      </c>
      <c r="B36" s="190">
        <v>239.99999999999997</v>
      </c>
      <c r="C36" s="190">
        <v>161</v>
      </c>
      <c r="D36" s="215">
        <v>2</v>
      </c>
      <c r="E36" s="215">
        <v>0</v>
      </c>
      <c r="F36" s="190">
        <v>421</v>
      </c>
      <c r="G36" s="190">
        <v>291</v>
      </c>
      <c r="H36" s="190">
        <v>12</v>
      </c>
      <c r="I36" s="190">
        <v>8</v>
      </c>
      <c r="J36" s="190">
        <v>29</v>
      </c>
      <c r="K36" s="215">
        <v>0</v>
      </c>
      <c r="L36" s="190">
        <v>456</v>
      </c>
      <c r="M36" s="190">
        <v>261</v>
      </c>
      <c r="N36" s="215">
        <v>0</v>
      </c>
      <c r="O36" s="190">
        <v>18</v>
      </c>
      <c r="P36" s="190">
        <v>50.000000000000014</v>
      </c>
      <c r="Q36" s="190">
        <v>9</v>
      </c>
      <c r="R36" s="215">
        <v>0</v>
      </c>
      <c r="S36" s="236">
        <v>0</v>
      </c>
      <c r="T36" s="237"/>
      <c r="U36" s="216"/>
      <c r="V36" s="217">
        <f t="shared" ref="V36:W50" si="7">+B36+D36+F36+H36+J36+L36+N36+P36+R36</f>
        <v>1210</v>
      </c>
      <c r="W36" s="218">
        <f t="shared" si="7"/>
        <v>748</v>
      </c>
      <c r="X36" s="217">
        <f t="shared" ref="X36:Y50" si="8">+B36+F36+L36+R36</f>
        <v>1117</v>
      </c>
      <c r="Y36" s="238">
        <f t="shared" si="8"/>
        <v>713</v>
      </c>
      <c r="Z36"/>
    </row>
    <row r="37" spans="1:26" ht="12" customHeight="1" x14ac:dyDescent="0.25">
      <c r="A37" s="214">
        <v>2</v>
      </c>
      <c r="B37" s="190">
        <v>72</v>
      </c>
      <c r="C37" s="190">
        <v>206.99999999999994</v>
      </c>
      <c r="D37" s="190">
        <v>0</v>
      </c>
      <c r="E37" s="190">
        <v>0</v>
      </c>
      <c r="F37" s="190">
        <v>141</v>
      </c>
      <c r="G37" s="190">
        <v>265</v>
      </c>
      <c r="H37" s="190">
        <v>10</v>
      </c>
      <c r="I37" s="190">
        <v>12</v>
      </c>
      <c r="J37" s="190">
        <v>15</v>
      </c>
      <c r="K37" s="190">
        <v>0</v>
      </c>
      <c r="L37" s="190">
        <v>140</v>
      </c>
      <c r="M37" s="190">
        <v>162</v>
      </c>
      <c r="N37" s="190">
        <v>0</v>
      </c>
      <c r="O37" s="190">
        <v>0</v>
      </c>
      <c r="P37" s="190">
        <v>24.999999999999996</v>
      </c>
      <c r="Q37" s="190">
        <v>6</v>
      </c>
      <c r="R37" s="190">
        <v>0</v>
      </c>
      <c r="S37" s="238">
        <v>0</v>
      </c>
      <c r="T37" s="237"/>
      <c r="U37" s="216"/>
      <c r="V37" s="217">
        <f t="shared" si="7"/>
        <v>403</v>
      </c>
      <c r="W37" s="218">
        <f t="shared" si="7"/>
        <v>652</v>
      </c>
      <c r="X37" s="217">
        <f t="shared" si="8"/>
        <v>353</v>
      </c>
      <c r="Y37" s="238">
        <f t="shared" si="8"/>
        <v>634</v>
      </c>
      <c r="Z37"/>
    </row>
    <row r="38" spans="1:26" ht="12" customHeight="1" x14ac:dyDescent="0.25">
      <c r="A38" s="220">
        <v>3</v>
      </c>
      <c r="B38" s="205">
        <v>161</v>
      </c>
      <c r="C38" s="205">
        <v>171.00000000000003</v>
      </c>
      <c r="D38" s="205">
        <v>4</v>
      </c>
      <c r="E38" s="205">
        <v>8</v>
      </c>
      <c r="F38" s="205">
        <v>440</v>
      </c>
      <c r="G38" s="205">
        <v>339</v>
      </c>
      <c r="H38" s="205">
        <v>9</v>
      </c>
      <c r="I38" s="205">
        <v>20</v>
      </c>
      <c r="J38" s="205">
        <v>36.999999999999993</v>
      </c>
      <c r="K38" s="205">
        <v>0</v>
      </c>
      <c r="L38" s="205">
        <v>390</v>
      </c>
      <c r="M38" s="205">
        <v>236.99999999999994</v>
      </c>
      <c r="N38" s="205">
        <v>0</v>
      </c>
      <c r="O38" s="205">
        <v>6</v>
      </c>
      <c r="P38" s="205">
        <v>71</v>
      </c>
      <c r="Q38" s="205">
        <v>3</v>
      </c>
      <c r="R38" s="205">
        <v>0</v>
      </c>
      <c r="S38" s="239">
        <v>0</v>
      </c>
      <c r="T38" s="240"/>
      <c r="U38" s="196"/>
      <c r="V38" s="221">
        <f t="shared" si="7"/>
        <v>1112</v>
      </c>
      <c r="W38" s="222">
        <f t="shared" si="7"/>
        <v>784</v>
      </c>
      <c r="X38" s="221">
        <f t="shared" si="8"/>
        <v>991</v>
      </c>
      <c r="Y38" s="239">
        <f t="shared" si="8"/>
        <v>747</v>
      </c>
      <c r="Z38"/>
    </row>
    <row r="39" spans="1:26" ht="12" customHeight="1" x14ac:dyDescent="0.25">
      <c r="A39" s="224">
        <v>4</v>
      </c>
      <c r="B39" s="215">
        <v>404.99999999999989</v>
      </c>
      <c r="C39" s="215">
        <v>151</v>
      </c>
      <c r="D39" s="215">
        <v>6</v>
      </c>
      <c r="E39" s="215">
        <v>1</v>
      </c>
      <c r="F39" s="215">
        <v>840</v>
      </c>
      <c r="G39" s="215">
        <v>308</v>
      </c>
      <c r="H39" s="215">
        <v>62</v>
      </c>
      <c r="I39" s="215">
        <v>7</v>
      </c>
      <c r="J39" s="215">
        <v>43.999999999999993</v>
      </c>
      <c r="K39" s="190">
        <v>2</v>
      </c>
      <c r="L39" s="215">
        <v>473</v>
      </c>
      <c r="M39" s="215">
        <v>172</v>
      </c>
      <c r="N39" s="215">
        <v>0</v>
      </c>
      <c r="O39" s="215">
        <v>0</v>
      </c>
      <c r="P39" s="215">
        <v>37.999999999999986</v>
      </c>
      <c r="Q39" s="215">
        <v>16.999999999999996</v>
      </c>
      <c r="R39" s="215">
        <v>0</v>
      </c>
      <c r="S39" s="236">
        <v>0</v>
      </c>
      <c r="T39" s="241"/>
      <c r="U39" s="225"/>
      <c r="V39" s="226">
        <f t="shared" si="7"/>
        <v>1868</v>
      </c>
      <c r="W39" s="227">
        <f t="shared" si="7"/>
        <v>658</v>
      </c>
      <c r="X39" s="226">
        <f t="shared" si="8"/>
        <v>1718</v>
      </c>
      <c r="Y39" s="236">
        <f t="shared" si="8"/>
        <v>631</v>
      </c>
      <c r="Z39"/>
    </row>
    <row r="40" spans="1:26" ht="12" customHeight="1" x14ac:dyDescent="0.25">
      <c r="A40" s="214">
        <v>5</v>
      </c>
      <c r="B40" s="190">
        <v>152</v>
      </c>
      <c r="C40" s="190">
        <v>138</v>
      </c>
      <c r="D40" s="190">
        <v>0</v>
      </c>
      <c r="E40" s="190">
        <v>0</v>
      </c>
      <c r="F40" s="190">
        <v>302</v>
      </c>
      <c r="G40" s="190">
        <v>267</v>
      </c>
      <c r="H40" s="190">
        <v>0</v>
      </c>
      <c r="I40" s="190">
        <v>39.000000000000007</v>
      </c>
      <c r="J40" s="190">
        <v>15</v>
      </c>
      <c r="K40" s="190">
        <v>0</v>
      </c>
      <c r="L40" s="190">
        <v>249</v>
      </c>
      <c r="M40" s="190">
        <v>256.00000000000006</v>
      </c>
      <c r="N40" s="190">
        <v>0</v>
      </c>
      <c r="O40" s="190">
        <v>3</v>
      </c>
      <c r="P40" s="190">
        <v>50.999999999999972</v>
      </c>
      <c r="Q40" s="190">
        <v>4</v>
      </c>
      <c r="R40" s="190">
        <v>0</v>
      </c>
      <c r="S40" s="238">
        <v>0</v>
      </c>
      <c r="T40" s="237"/>
      <c r="U40" s="216"/>
      <c r="V40" s="217">
        <f t="shared" si="7"/>
        <v>769</v>
      </c>
      <c r="W40" s="218">
        <f t="shared" si="7"/>
        <v>707</v>
      </c>
      <c r="X40" s="217">
        <f t="shared" si="8"/>
        <v>703</v>
      </c>
      <c r="Y40" s="238">
        <f t="shared" si="8"/>
        <v>661</v>
      </c>
      <c r="Z40"/>
    </row>
    <row r="41" spans="1:26" ht="12" customHeight="1" x14ac:dyDescent="0.25">
      <c r="A41" s="220">
        <v>6</v>
      </c>
      <c r="B41" s="205">
        <v>129</v>
      </c>
      <c r="C41" s="205">
        <v>193.99999999999997</v>
      </c>
      <c r="D41" s="205">
        <v>5</v>
      </c>
      <c r="E41" s="205">
        <v>2</v>
      </c>
      <c r="F41" s="205">
        <v>296</v>
      </c>
      <c r="G41" s="205">
        <v>342</v>
      </c>
      <c r="H41" s="205">
        <v>7</v>
      </c>
      <c r="I41" s="205">
        <v>24</v>
      </c>
      <c r="J41" s="205">
        <v>11</v>
      </c>
      <c r="K41" s="205">
        <v>0</v>
      </c>
      <c r="L41" s="205">
        <v>308</v>
      </c>
      <c r="M41" s="205">
        <v>237</v>
      </c>
      <c r="N41" s="205">
        <v>0</v>
      </c>
      <c r="O41" s="205">
        <v>0</v>
      </c>
      <c r="P41" s="205">
        <v>13</v>
      </c>
      <c r="Q41" s="205">
        <v>0</v>
      </c>
      <c r="R41" s="205">
        <v>0</v>
      </c>
      <c r="S41" s="239">
        <v>0</v>
      </c>
      <c r="T41" s="240"/>
      <c r="U41" s="196"/>
      <c r="V41" s="221">
        <f t="shared" si="7"/>
        <v>769</v>
      </c>
      <c r="W41" s="222">
        <f t="shared" si="7"/>
        <v>799</v>
      </c>
      <c r="X41" s="221">
        <f t="shared" si="8"/>
        <v>733</v>
      </c>
      <c r="Y41" s="239">
        <f t="shared" si="8"/>
        <v>773</v>
      </c>
      <c r="Z41"/>
    </row>
    <row r="42" spans="1:26" ht="12" customHeight="1" x14ac:dyDescent="0.25">
      <c r="A42" s="224">
        <v>7</v>
      </c>
      <c r="B42" s="215">
        <v>174</v>
      </c>
      <c r="C42" s="215">
        <v>212</v>
      </c>
      <c r="D42" s="215">
        <v>2</v>
      </c>
      <c r="E42" s="215">
        <v>0</v>
      </c>
      <c r="F42" s="215">
        <v>480</v>
      </c>
      <c r="G42" s="215">
        <v>363</v>
      </c>
      <c r="H42" s="215">
        <v>14</v>
      </c>
      <c r="I42" s="215">
        <v>7</v>
      </c>
      <c r="J42" s="215">
        <v>28.999999999999993</v>
      </c>
      <c r="K42" s="215">
        <v>5</v>
      </c>
      <c r="L42" s="215">
        <v>265</v>
      </c>
      <c r="M42" s="215">
        <v>187</v>
      </c>
      <c r="N42" s="215">
        <v>0</v>
      </c>
      <c r="O42" s="215">
        <v>5</v>
      </c>
      <c r="P42" s="215">
        <v>24.999999999999996</v>
      </c>
      <c r="Q42" s="215">
        <v>12</v>
      </c>
      <c r="R42" s="215">
        <v>0</v>
      </c>
      <c r="S42" s="236">
        <v>0</v>
      </c>
      <c r="T42" s="241"/>
      <c r="U42" s="225"/>
      <c r="V42" s="226">
        <f t="shared" si="7"/>
        <v>989</v>
      </c>
      <c r="W42" s="227">
        <f t="shared" si="7"/>
        <v>791</v>
      </c>
      <c r="X42" s="226">
        <f t="shared" si="8"/>
        <v>919</v>
      </c>
      <c r="Y42" s="236">
        <f t="shared" si="8"/>
        <v>762</v>
      </c>
      <c r="Z42"/>
    </row>
    <row r="43" spans="1:26" ht="12" customHeight="1" x14ac:dyDescent="0.25">
      <c r="A43" s="214">
        <v>8</v>
      </c>
      <c r="B43" s="190">
        <v>424</v>
      </c>
      <c r="C43" s="190">
        <v>157</v>
      </c>
      <c r="D43" s="190">
        <v>4</v>
      </c>
      <c r="E43" s="190">
        <v>0</v>
      </c>
      <c r="F43" s="190">
        <v>785</v>
      </c>
      <c r="G43" s="190">
        <v>283</v>
      </c>
      <c r="H43" s="190">
        <v>37</v>
      </c>
      <c r="I43" s="190">
        <v>0</v>
      </c>
      <c r="J43" s="190">
        <v>42</v>
      </c>
      <c r="K43" s="190">
        <v>3</v>
      </c>
      <c r="L43" s="190">
        <v>354</v>
      </c>
      <c r="M43" s="190">
        <v>190</v>
      </c>
      <c r="N43" s="190">
        <v>0</v>
      </c>
      <c r="O43" s="190">
        <v>0</v>
      </c>
      <c r="P43" s="190">
        <v>25.999999999999993</v>
      </c>
      <c r="Q43" s="190">
        <v>10</v>
      </c>
      <c r="R43" s="190">
        <v>0</v>
      </c>
      <c r="S43" s="238">
        <v>0</v>
      </c>
      <c r="T43" s="237"/>
      <c r="U43" s="216"/>
      <c r="V43" s="217">
        <f t="shared" si="7"/>
        <v>1672</v>
      </c>
      <c r="W43" s="218">
        <f t="shared" si="7"/>
        <v>643</v>
      </c>
      <c r="X43" s="217">
        <f t="shared" si="8"/>
        <v>1563</v>
      </c>
      <c r="Y43" s="238">
        <f t="shared" si="8"/>
        <v>630</v>
      </c>
      <c r="Z43"/>
    </row>
    <row r="44" spans="1:26" ht="12" customHeight="1" x14ac:dyDescent="0.25">
      <c r="A44" s="220">
        <v>9</v>
      </c>
      <c r="B44" s="205">
        <v>146.99999999999997</v>
      </c>
      <c r="C44" s="205">
        <v>175.99999999999997</v>
      </c>
      <c r="D44" s="205">
        <v>0</v>
      </c>
      <c r="E44" s="205">
        <v>0</v>
      </c>
      <c r="F44" s="205">
        <v>543</v>
      </c>
      <c r="G44" s="205">
        <v>345.99999999999994</v>
      </c>
      <c r="H44" s="205">
        <v>0</v>
      </c>
      <c r="I44" s="205">
        <v>0</v>
      </c>
      <c r="J44" s="205">
        <v>21</v>
      </c>
      <c r="K44" s="205">
        <v>0</v>
      </c>
      <c r="L44" s="205">
        <v>307</v>
      </c>
      <c r="M44" s="205">
        <v>257.00000000000006</v>
      </c>
      <c r="N44" s="205">
        <v>0</v>
      </c>
      <c r="O44" s="205">
        <v>0</v>
      </c>
      <c r="P44" s="205">
        <v>6</v>
      </c>
      <c r="Q44" s="205">
        <v>7</v>
      </c>
      <c r="R44" s="205">
        <v>0</v>
      </c>
      <c r="S44" s="239">
        <v>0</v>
      </c>
      <c r="T44" s="240"/>
      <c r="U44" s="196"/>
      <c r="V44" s="221">
        <f t="shared" si="7"/>
        <v>1024</v>
      </c>
      <c r="W44" s="222">
        <f t="shared" si="7"/>
        <v>786</v>
      </c>
      <c r="X44" s="221">
        <f t="shared" si="8"/>
        <v>997</v>
      </c>
      <c r="Y44" s="239">
        <f t="shared" si="8"/>
        <v>779</v>
      </c>
      <c r="Z44"/>
    </row>
    <row r="45" spans="1:26" ht="12" customHeight="1" x14ac:dyDescent="0.25">
      <c r="A45" s="224">
        <v>10</v>
      </c>
      <c r="B45" s="215">
        <v>179.00000000000003</v>
      </c>
      <c r="C45" s="215">
        <v>152</v>
      </c>
      <c r="D45" s="215">
        <v>9</v>
      </c>
      <c r="E45" s="215">
        <v>0</v>
      </c>
      <c r="F45" s="215">
        <v>478</v>
      </c>
      <c r="G45" s="215">
        <v>295</v>
      </c>
      <c r="H45" s="215">
        <v>48</v>
      </c>
      <c r="I45" s="215">
        <v>0</v>
      </c>
      <c r="J45" s="215">
        <v>17</v>
      </c>
      <c r="K45" s="215">
        <v>0</v>
      </c>
      <c r="L45" s="215">
        <v>289</v>
      </c>
      <c r="M45" s="215">
        <v>222.99999999999997</v>
      </c>
      <c r="N45" s="215">
        <v>0</v>
      </c>
      <c r="O45" s="215">
        <v>0</v>
      </c>
      <c r="P45" s="215">
        <v>14.999999999999998</v>
      </c>
      <c r="Q45" s="215">
        <v>8</v>
      </c>
      <c r="R45" s="215">
        <v>0</v>
      </c>
      <c r="S45" s="236">
        <v>0</v>
      </c>
      <c r="T45" s="241"/>
      <c r="U45" s="225"/>
      <c r="V45" s="226">
        <f t="shared" si="7"/>
        <v>1035</v>
      </c>
      <c r="W45" s="227">
        <f t="shared" si="7"/>
        <v>678</v>
      </c>
      <c r="X45" s="226">
        <f t="shared" si="8"/>
        <v>946</v>
      </c>
      <c r="Y45" s="236">
        <f t="shared" si="8"/>
        <v>670</v>
      </c>
      <c r="Z45"/>
    </row>
    <row r="46" spans="1:26" ht="12" customHeight="1" x14ac:dyDescent="0.25">
      <c r="A46" s="214">
        <v>11</v>
      </c>
      <c r="B46" s="190">
        <v>143.00000000000006</v>
      </c>
      <c r="C46" s="190">
        <v>232.99999999999997</v>
      </c>
      <c r="D46" s="190">
        <v>20</v>
      </c>
      <c r="E46" s="190">
        <v>0</v>
      </c>
      <c r="F46" s="190">
        <v>478</v>
      </c>
      <c r="G46" s="190">
        <v>402</v>
      </c>
      <c r="H46" s="190">
        <v>43</v>
      </c>
      <c r="I46" s="190">
        <v>5</v>
      </c>
      <c r="J46" s="190">
        <v>33.999999999999993</v>
      </c>
      <c r="K46" s="190">
        <v>2</v>
      </c>
      <c r="L46" s="190">
        <v>206</v>
      </c>
      <c r="M46" s="190">
        <v>259</v>
      </c>
      <c r="N46" s="190">
        <v>0</v>
      </c>
      <c r="O46" s="190">
        <v>0</v>
      </c>
      <c r="P46" s="190">
        <v>6</v>
      </c>
      <c r="Q46" s="190">
        <v>3</v>
      </c>
      <c r="R46" s="190">
        <v>0</v>
      </c>
      <c r="S46" s="238">
        <v>0</v>
      </c>
      <c r="T46" s="237"/>
      <c r="U46" s="216"/>
      <c r="V46" s="217">
        <f t="shared" si="7"/>
        <v>930</v>
      </c>
      <c r="W46" s="218">
        <f t="shared" si="7"/>
        <v>904</v>
      </c>
      <c r="X46" s="217">
        <f t="shared" si="8"/>
        <v>827</v>
      </c>
      <c r="Y46" s="238">
        <f t="shared" si="8"/>
        <v>894</v>
      </c>
      <c r="Z46"/>
    </row>
    <row r="47" spans="1:26" ht="12" customHeight="1" x14ac:dyDescent="0.25">
      <c r="A47" s="220">
        <v>12</v>
      </c>
      <c r="B47" s="205">
        <v>178.99999999999994</v>
      </c>
      <c r="C47" s="205">
        <v>251.99999999999994</v>
      </c>
      <c r="D47" s="205">
        <v>4</v>
      </c>
      <c r="E47" s="205">
        <v>0</v>
      </c>
      <c r="F47" s="205">
        <v>448</v>
      </c>
      <c r="G47" s="205">
        <v>391</v>
      </c>
      <c r="H47" s="205">
        <v>31</v>
      </c>
      <c r="I47" s="205">
        <v>46</v>
      </c>
      <c r="J47" s="205">
        <v>13.999999999999996</v>
      </c>
      <c r="K47" s="205">
        <v>0</v>
      </c>
      <c r="L47" s="205">
        <v>215</v>
      </c>
      <c r="M47" s="205">
        <v>269</v>
      </c>
      <c r="N47" s="205">
        <v>0</v>
      </c>
      <c r="O47" s="205">
        <v>6</v>
      </c>
      <c r="P47" s="205">
        <v>0</v>
      </c>
      <c r="Q47" s="205">
        <v>3</v>
      </c>
      <c r="R47" s="205">
        <v>0</v>
      </c>
      <c r="S47" s="239">
        <v>0</v>
      </c>
      <c r="T47" s="240"/>
      <c r="U47" s="196"/>
      <c r="V47" s="221">
        <f t="shared" si="7"/>
        <v>891</v>
      </c>
      <c r="W47" s="222">
        <f t="shared" si="7"/>
        <v>967</v>
      </c>
      <c r="X47" s="221">
        <f t="shared" si="8"/>
        <v>842</v>
      </c>
      <c r="Y47" s="239">
        <f t="shared" si="8"/>
        <v>912</v>
      </c>
      <c r="Z47"/>
    </row>
    <row r="48" spans="1:26" ht="12" customHeight="1" x14ac:dyDescent="0.25">
      <c r="A48" s="224">
        <v>13</v>
      </c>
      <c r="B48" s="215">
        <v>129</v>
      </c>
      <c r="C48" s="215">
        <v>421.00000000000017</v>
      </c>
      <c r="D48" s="215">
        <v>0</v>
      </c>
      <c r="E48" s="190">
        <v>0</v>
      </c>
      <c r="F48" s="215">
        <v>290</v>
      </c>
      <c r="G48" s="215">
        <v>684</v>
      </c>
      <c r="H48" s="215">
        <v>18</v>
      </c>
      <c r="I48" s="215">
        <v>4</v>
      </c>
      <c r="J48" s="215">
        <v>15.000000000000004</v>
      </c>
      <c r="K48" s="215">
        <v>1</v>
      </c>
      <c r="L48" s="215">
        <v>295</v>
      </c>
      <c r="M48" s="215">
        <v>556</v>
      </c>
      <c r="N48" s="215">
        <v>0</v>
      </c>
      <c r="O48" s="190">
        <v>0</v>
      </c>
      <c r="P48" s="215">
        <v>9</v>
      </c>
      <c r="Q48" s="215">
        <v>1</v>
      </c>
      <c r="R48" s="215">
        <v>0</v>
      </c>
      <c r="S48" s="236">
        <v>0</v>
      </c>
      <c r="T48" s="241"/>
      <c r="U48" s="225"/>
      <c r="V48" s="226">
        <f t="shared" si="7"/>
        <v>756</v>
      </c>
      <c r="W48" s="227">
        <f t="shared" si="7"/>
        <v>1667.0000000000002</v>
      </c>
      <c r="X48" s="226">
        <f t="shared" si="8"/>
        <v>714</v>
      </c>
      <c r="Y48" s="236">
        <f t="shared" si="8"/>
        <v>1661.0000000000002</v>
      </c>
      <c r="Z48"/>
    </row>
    <row r="49" spans="1:26" ht="12" customHeight="1" x14ac:dyDescent="0.25">
      <c r="A49" s="214">
        <v>14</v>
      </c>
      <c r="B49" s="190">
        <v>163</v>
      </c>
      <c r="C49" s="190">
        <v>338</v>
      </c>
      <c r="D49" s="190">
        <v>6</v>
      </c>
      <c r="E49" s="190">
        <v>5</v>
      </c>
      <c r="F49" s="190">
        <v>339</v>
      </c>
      <c r="G49" s="190">
        <v>471</v>
      </c>
      <c r="H49" s="190">
        <v>69</v>
      </c>
      <c r="I49" s="190">
        <v>25</v>
      </c>
      <c r="J49" s="190">
        <v>12.000000000000004</v>
      </c>
      <c r="K49" s="190">
        <v>2</v>
      </c>
      <c r="L49" s="190">
        <v>203</v>
      </c>
      <c r="M49" s="190">
        <v>263.00000000000006</v>
      </c>
      <c r="N49" s="190">
        <v>0</v>
      </c>
      <c r="O49" s="190">
        <v>0</v>
      </c>
      <c r="P49" s="190">
        <v>10</v>
      </c>
      <c r="Q49" s="190">
        <v>0</v>
      </c>
      <c r="R49" s="190">
        <v>0</v>
      </c>
      <c r="S49" s="238">
        <v>0</v>
      </c>
      <c r="T49" s="237"/>
      <c r="U49" s="216"/>
      <c r="V49" s="217">
        <f t="shared" si="7"/>
        <v>802</v>
      </c>
      <c r="W49" s="218">
        <f t="shared" si="7"/>
        <v>1104</v>
      </c>
      <c r="X49" s="217">
        <f t="shared" si="8"/>
        <v>705</v>
      </c>
      <c r="Y49" s="238">
        <f t="shared" si="8"/>
        <v>1072</v>
      </c>
      <c r="Z49"/>
    </row>
    <row r="50" spans="1:26" ht="12" customHeight="1" x14ac:dyDescent="0.25">
      <c r="A50" s="220">
        <v>15</v>
      </c>
      <c r="B50" s="205">
        <v>112</v>
      </c>
      <c r="C50" s="205">
        <v>159</v>
      </c>
      <c r="D50" s="205">
        <v>0</v>
      </c>
      <c r="E50" s="205">
        <v>0</v>
      </c>
      <c r="F50" s="205">
        <v>369</v>
      </c>
      <c r="G50" s="205">
        <v>249</v>
      </c>
      <c r="H50" s="205">
        <v>10</v>
      </c>
      <c r="I50" s="205">
        <v>31.999999999999993</v>
      </c>
      <c r="J50" s="205">
        <v>18.999999999999996</v>
      </c>
      <c r="K50" s="205">
        <v>0</v>
      </c>
      <c r="L50" s="205">
        <v>180</v>
      </c>
      <c r="M50" s="205">
        <v>159.99999999999994</v>
      </c>
      <c r="N50" s="205">
        <v>0</v>
      </c>
      <c r="O50" s="205">
        <v>7</v>
      </c>
      <c r="P50" s="205">
        <v>18.999999999999996</v>
      </c>
      <c r="Q50" s="205">
        <v>8</v>
      </c>
      <c r="R50" s="205">
        <v>0</v>
      </c>
      <c r="S50" s="239">
        <v>0</v>
      </c>
      <c r="T50" s="240"/>
      <c r="U50" s="196"/>
      <c r="V50" s="221">
        <f t="shared" si="7"/>
        <v>709</v>
      </c>
      <c r="W50" s="222">
        <f t="shared" si="7"/>
        <v>615</v>
      </c>
      <c r="X50" s="221">
        <f t="shared" si="8"/>
        <v>661</v>
      </c>
      <c r="Y50" s="239">
        <f t="shared" si="8"/>
        <v>568</v>
      </c>
      <c r="Z50"/>
    </row>
    <row r="51" spans="1:26" ht="12" customHeight="1" thickBot="1" x14ac:dyDescent="0.3">
      <c r="A51" s="229" t="s">
        <v>17</v>
      </c>
      <c r="B51" s="191">
        <f t="shared" ref="B51:Q51" si="9">SUM(B36:B50)</f>
        <v>2809</v>
      </c>
      <c r="C51" s="191">
        <f t="shared" si="9"/>
        <v>3122</v>
      </c>
      <c r="D51" s="191">
        <f t="shared" si="9"/>
        <v>62</v>
      </c>
      <c r="E51" s="191">
        <f t="shared" si="9"/>
        <v>16</v>
      </c>
      <c r="F51" s="191">
        <f t="shared" si="9"/>
        <v>6650</v>
      </c>
      <c r="G51" s="191">
        <f t="shared" si="9"/>
        <v>5296</v>
      </c>
      <c r="H51" s="191">
        <f t="shared" si="9"/>
        <v>370</v>
      </c>
      <c r="I51" s="191">
        <f t="shared" si="9"/>
        <v>229</v>
      </c>
      <c r="J51" s="191">
        <f t="shared" si="9"/>
        <v>354</v>
      </c>
      <c r="K51" s="191">
        <f t="shared" si="9"/>
        <v>15</v>
      </c>
      <c r="L51" s="191">
        <f t="shared" si="9"/>
        <v>4330</v>
      </c>
      <c r="M51" s="191">
        <f t="shared" si="9"/>
        <v>3689</v>
      </c>
      <c r="N51" s="191">
        <f t="shared" si="9"/>
        <v>0</v>
      </c>
      <c r="O51" s="191">
        <f t="shared" si="9"/>
        <v>45</v>
      </c>
      <c r="P51" s="191">
        <f t="shared" si="9"/>
        <v>363.99999999999994</v>
      </c>
      <c r="Q51" s="191">
        <f t="shared" si="9"/>
        <v>91</v>
      </c>
      <c r="R51" s="191">
        <f>SUM(R36:R50)</f>
        <v>0</v>
      </c>
      <c r="S51" s="193">
        <f>SUM(S36:S50)</f>
        <v>0</v>
      </c>
      <c r="T51" s="242">
        <f>SUM(T36:T50)</f>
        <v>0</v>
      </c>
      <c r="U51" s="193">
        <f>SUM(U36:U50)</f>
        <v>0</v>
      </c>
      <c r="V51" s="195">
        <f>SUM(B51,D51,F51,H51,J51,L51,N51,P51)</f>
        <v>14939</v>
      </c>
      <c r="W51" s="192">
        <f>SUM(C51,E51,G51,I51,K51,M51,O51,Q51)</f>
        <v>12503</v>
      </c>
      <c r="X51" s="195">
        <f>SUM(B51,F51,L51)</f>
        <v>13789</v>
      </c>
      <c r="Y51" s="193">
        <f t="shared" ref="X51:Y53" si="10">SUM(C51,G51,M51)</f>
        <v>12107</v>
      </c>
      <c r="Z51"/>
    </row>
    <row r="52" spans="1:26" ht="12" customHeight="1" x14ac:dyDescent="0.2">
      <c r="A52" s="231" t="s">
        <v>18</v>
      </c>
      <c r="B52" s="184">
        <v>25</v>
      </c>
      <c r="C52" s="324">
        <v>0</v>
      </c>
      <c r="D52" s="190">
        <v>6</v>
      </c>
      <c r="E52" s="324">
        <v>0</v>
      </c>
      <c r="F52" s="184">
        <v>35</v>
      </c>
      <c r="G52" s="190">
        <v>0</v>
      </c>
      <c r="H52" s="190">
        <v>7</v>
      </c>
      <c r="I52" s="190">
        <v>0</v>
      </c>
      <c r="J52" s="190">
        <v>0</v>
      </c>
      <c r="K52" s="190">
        <v>0</v>
      </c>
      <c r="L52" s="184">
        <v>225</v>
      </c>
      <c r="M52" s="190">
        <v>0</v>
      </c>
      <c r="N52" s="190">
        <v>0</v>
      </c>
      <c r="O52" s="190">
        <v>0</v>
      </c>
      <c r="P52" s="184">
        <v>0</v>
      </c>
      <c r="Q52" s="190">
        <v>0</v>
      </c>
      <c r="R52" s="190">
        <v>0</v>
      </c>
      <c r="S52" s="238">
        <v>0</v>
      </c>
      <c r="T52" s="240"/>
      <c r="U52" s="196"/>
      <c r="V52" s="189">
        <f>+B52+D52+F52+H52+J52+L52+N52+P52+R52</f>
        <v>298</v>
      </c>
      <c r="W52" s="187">
        <f t="shared" ref="W52" si="11">+C52+E52+G52+I52+K52+M52+O52+Q52+S52</f>
        <v>0</v>
      </c>
      <c r="X52" s="189">
        <f t="shared" ref="X52:Y52" si="12">+B52+F52+L52+R52</f>
        <v>285</v>
      </c>
      <c r="Y52" s="188">
        <f t="shared" si="12"/>
        <v>0</v>
      </c>
    </row>
    <row r="53" spans="1:26" ht="12" customHeight="1" thickBot="1" x14ac:dyDescent="0.25">
      <c r="A53" s="229" t="s">
        <v>19</v>
      </c>
      <c r="B53" s="191">
        <f>SUM(B52,B51)</f>
        <v>2834</v>
      </c>
      <c r="C53" s="191">
        <f t="shared" ref="C53" si="13">SUM(C52,C51)</f>
        <v>3122</v>
      </c>
      <c r="D53" s="191">
        <f t="shared" ref="D53" si="14">SUM(D52,D51)</f>
        <v>68</v>
      </c>
      <c r="E53" s="191">
        <f t="shared" ref="E53" si="15">SUM(E52,E51)</f>
        <v>16</v>
      </c>
      <c r="F53" s="191">
        <f t="shared" ref="F53" si="16">SUM(F52,F51)</f>
        <v>6685</v>
      </c>
      <c r="G53" s="191">
        <f t="shared" ref="G53" si="17">SUM(G52,G51)</f>
        <v>5296</v>
      </c>
      <c r="H53" s="191">
        <f t="shared" ref="H53" si="18">SUM(H52,H51)</f>
        <v>377</v>
      </c>
      <c r="I53" s="191">
        <f t="shared" ref="I53" si="19">SUM(I52,I51)</f>
        <v>229</v>
      </c>
      <c r="J53" s="191">
        <f t="shared" ref="J53" si="20">SUM(J52,J51)</f>
        <v>354</v>
      </c>
      <c r="K53" s="191">
        <f t="shared" ref="K53" si="21">SUM(K52,K51)</f>
        <v>15</v>
      </c>
      <c r="L53" s="191">
        <f t="shared" ref="L53" si="22">SUM(L52,L51)</f>
        <v>4555</v>
      </c>
      <c r="M53" s="191">
        <f t="shared" ref="M53" si="23">SUM(M52,M51)</f>
        <v>3689</v>
      </c>
      <c r="N53" s="191">
        <f t="shared" ref="N53" si="24">SUM(N52,N51)</f>
        <v>0</v>
      </c>
      <c r="O53" s="191">
        <f t="shared" ref="O53" si="25">SUM(O52,O51)</f>
        <v>45</v>
      </c>
      <c r="P53" s="191">
        <f t="shared" ref="P53" si="26">SUM(P52,P51)</f>
        <v>363.99999999999994</v>
      </c>
      <c r="Q53" s="191">
        <f t="shared" ref="Q53" si="27">SUM(Q52,Q51)</f>
        <v>91</v>
      </c>
      <c r="R53" s="191">
        <f t="shared" ref="R53" si="28">SUM(R52,R51)</f>
        <v>0</v>
      </c>
      <c r="S53" s="191">
        <f t="shared" ref="S53" si="29">SUM(S52,S51)</f>
        <v>0</v>
      </c>
      <c r="T53" s="242">
        <v>0</v>
      </c>
      <c r="U53" s="193">
        <f>SUM(U51:U52)</f>
        <v>0</v>
      </c>
      <c r="V53" s="195">
        <f t="shared" ref="V53:W53" si="30">SUM(B53,D53,F53,H53,J53,L53,N53,P53)</f>
        <v>15237</v>
      </c>
      <c r="W53" s="192">
        <f t="shared" si="30"/>
        <v>12503</v>
      </c>
      <c r="X53" s="195">
        <f t="shared" si="10"/>
        <v>14074</v>
      </c>
      <c r="Y53" s="193">
        <f t="shared" si="10"/>
        <v>12107</v>
      </c>
    </row>
    <row r="54" spans="1:26" ht="12" customHeight="1" x14ac:dyDescent="0.2">
      <c r="A54" s="2" t="s">
        <v>36</v>
      </c>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row>
    <row r="55" spans="1:26" ht="12" customHeight="1" x14ac:dyDescent="0.2">
      <c r="A55" s="77" t="s">
        <v>377</v>
      </c>
      <c r="D55" s="234"/>
    </row>
    <row r="56" spans="1:26" ht="12" customHeight="1" x14ac:dyDescent="0.2">
      <c r="V56" s="12" t="str">
        <f>IF(V51-V27=0," ",V51-V27)</f>
        <v xml:space="preserve"> </v>
      </c>
      <c r="W56" s="12" t="str">
        <f>IF(W51-W27=0," ",W51-W27)</f>
        <v xml:space="preserve"> </v>
      </c>
      <c r="X56" s="12" t="str">
        <f>IF(X51-X27=0," ",X51-X27)</f>
        <v xml:space="preserve"> </v>
      </c>
      <c r="Y56" s="12" t="str">
        <f>IF(Y51-Y27=0," ",Y51-Y27)</f>
        <v xml:space="preserve"> </v>
      </c>
    </row>
    <row r="57" spans="1:26" ht="17.25" customHeight="1" thickBot="1" x14ac:dyDescent="0.35">
      <c r="A57" s="50" t="s">
        <v>405</v>
      </c>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6" ht="12" customHeight="1" x14ac:dyDescent="0.2">
      <c r="A58" s="459" t="s">
        <v>24</v>
      </c>
      <c r="B58" s="454" t="s">
        <v>0</v>
      </c>
      <c r="C58" s="454"/>
      <c r="D58" s="454" t="s">
        <v>1</v>
      </c>
      <c r="E58" s="454"/>
      <c r="F58" s="454" t="s">
        <v>2</v>
      </c>
      <c r="G58" s="454"/>
      <c r="H58" s="454" t="s">
        <v>3</v>
      </c>
      <c r="I58" s="454"/>
      <c r="J58" s="454" t="s">
        <v>4</v>
      </c>
      <c r="K58" s="454"/>
      <c r="L58" s="454" t="s">
        <v>61</v>
      </c>
      <c r="M58" s="454"/>
      <c r="N58" s="454" t="s">
        <v>62</v>
      </c>
      <c r="O58" s="454"/>
      <c r="P58" s="454" t="s">
        <v>63</v>
      </c>
      <c r="Q58" s="454"/>
      <c r="R58" s="454" t="s">
        <v>12</v>
      </c>
      <c r="S58" s="454"/>
      <c r="T58" s="455" t="s">
        <v>13</v>
      </c>
      <c r="U58" s="457"/>
      <c r="V58" s="446" t="s">
        <v>19</v>
      </c>
      <c r="W58" s="455"/>
      <c r="X58" s="446" t="s">
        <v>21</v>
      </c>
      <c r="Y58" s="447"/>
    </row>
    <row r="59" spans="1:26" ht="12" customHeight="1" thickBot="1" x14ac:dyDescent="0.25">
      <c r="A59" s="453"/>
      <c r="B59" s="1" t="s">
        <v>9</v>
      </c>
      <c r="C59" s="1" t="s">
        <v>10</v>
      </c>
      <c r="D59" s="1" t="s">
        <v>9</v>
      </c>
      <c r="E59" s="1" t="s">
        <v>10</v>
      </c>
      <c r="F59" s="1" t="s">
        <v>9</v>
      </c>
      <c r="G59" s="1" t="s">
        <v>10</v>
      </c>
      <c r="H59" s="1" t="s">
        <v>9</v>
      </c>
      <c r="I59" s="1" t="s">
        <v>10</v>
      </c>
      <c r="J59" s="1" t="s">
        <v>9</v>
      </c>
      <c r="K59" s="1" t="s">
        <v>10</v>
      </c>
      <c r="L59" s="1" t="s">
        <v>9</v>
      </c>
      <c r="M59" s="1" t="s">
        <v>10</v>
      </c>
      <c r="N59" s="1" t="s">
        <v>9</v>
      </c>
      <c r="O59" s="1" t="s">
        <v>10</v>
      </c>
      <c r="P59" s="1" t="s">
        <v>9</v>
      </c>
      <c r="Q59" s="1" t="s">
        <v>10</v>
      </c>
      <c r="R59" s="1" t="s">
        <v>9</v>
      </c>
      <c r="S59" s="1" t="s">
        <v>10</v>
      </c>
      <c r="T59" s="1" t="s">
        <v>9</v>
      </c>
      <c r="U59" s="3" t="s">
        <v>10</v>
      </c>
      <c r="V59" s="4" t="s">
        <v>9</v>
      </c>
      <c r="W59" s="167" t="s">
        <v>10</v>
      </c>
      <c r="X59" s="4" t="s">
        <v>9</v>
      </c>
      <c r="Y59" s="3" t="s">
        <v>10</v>
      </c>
    </row>
    <row r="60" spans="1:26" ht="12" customHeight="1" x14ac:dyDescent="0.2">
      <c r="A60" s="214" t="s">
        <v>25</v>
      </c>
      <c r="B60" s="317">
        <v>364</v>
      </c>
      <c r="C60" s="317">
        <v>965.99999999999886</v>
      </c>
      <c r="D60" s="317">
        <v>6</v>
      </c>
      <c r="E60" s="317">
        <v>5</v>
      </c>
      <c r="F60" s="317">
        <v>770</v>
      </c>
      <c r="G60" s="317">
        <v>1420</v>
      </c>
      <c r="H60" s="317">
        <v>97</v>
      </c>
      <c r="I60" s="317">
        <v>41</v>
      </c>
      <c r="J60" s="317">
        <v>41.999999999999986</v>
      </c>
      <c r="K60" s="317">
        <v>3</v>
      </c>
      <c r="L60" s="317">
        <v>638</v>
      </c>
      <c r="M60" s="317">
        <v>980.99999999999932</v>
      </c>
      <c r="N60" s="215">
        <v>0</v>
      </c>
      <c r="O60" s="215">
        <v>0</v>
      </c>
      <c r="P60" s="371">
        <v>43.999999999999993</v>
      </c>
      <c r="Q60" s="371">
        <v>7</v>
      </c>
      <c r="R60" s="215">
        <v>0</v>
      </c>
      <c r="S60" s="215">
        <v>0</v>
      </c>
      <c r="T60" s="204">
        <f>SUM(T14:T15,T19:T22)</f>
        <v>0</v>
      </c>
      <c r="U60" s="216">
        <f>SUM(U14:U15,U19:U22)</f>
        <v>0</v>
      </c>
      <c r="V60" s="217">
        <f t="shared" ref="V60:W65" si="31">SUM(B60,D60,F60,H60,J60,L60,N60,P60)</f>
        <v>1961</v>
      </c>
      <c r="W60" s="238">
        <f t="shared" si="31"/>
        <v>3422.9999999999982</v>
      </c>
      <c r="X60" s="217">
        <f t="shared" ref="X60:Y60" si="32">SUM(X14:X15,X19:X22)</f>
        <v>3262</v>
      </c>
      <c r="Y60" s="238">
        <f t="shared" si="32"/>
        <v>4563</v>
      </c>
    </row>
    <row r="61" spans="1:26" ht="12" customHeight="1" x14ac:dyDescent="0.2">
      <c r="A61" s="214" t="s">
        <v>26</v>
      </c>
      <c r="B61" s="317">
        <v>1290.0000000000005</v>
      </c>
      <c r="C61" s="317">
        <v>1520.0000000000039</v>
      </c>
      <c r="D61" s="317">
        <v>37</v>
      </c>
      <c r="E61" s="317">
        <v>10</v>
      </c>
      <c r="F61" s="317">
        <v>3234</v>
      </c>
      <c r="G61" s="317">
        <v>2644</v>
      </c>
      <c r="H61" s="317">
        <v>126</v>
      </c>
      <c r="I61" s="317">
        <v>181.00000000000003</v>
      </c>
      <c r="J61" s="317">
        <v>188</v>
      </c>
      <c r="K61" s="317">
        <v>7</v>
      </c>
      <c r="L61" s="317">
        <v>2269</v>
      </c>
      <c r="M61" s="317">
        <v>1865.9999999999995</v>
      </c>
      <c r="N61" s="190">
        <v>0</v>
      </c>
      <c r="O61" s="371">
        <v>45</v>
      </c>
      <c r="P61" s="371">
        <v>234.99999999999989</v>
      </c>
      <c r="Q61" s="371">
        <v>41.999999999999993</v>
      </c>
      <c r="R61" s="190">
        <v>0</v>
      </c>
      <c r="S61" s="190">
        <v>0</v>
      </c>
      <c r="T61" s="204">
        <f>SUM(T6:T8,T11:T13,T16:T17,T23)</f>
        <v>0</v>
      </c>
      <c r="U61" s="216">
        <f>SUM(U6:U8,U11:U13,U16:U17,U23)</f>
        <v>0</v>
      </c>
      <c r="V61" s="217">
        <f t="shared" si="31"/>
        <v>7379</v>
      </c>
      <c r="W61" s="238">
        <f t="shared" si="31"/>
        <v>6315.0000000000036</v>
      </c>
      <c r="X61" s="217">
        <f t="shared" ref="X61:Y61" si="33">SUM(X6:X8,X11:X13,X16:X17,X23)</f>
        <v>6022</v>
      </c>
      <c r="Y61" s="238">
        <f t="shared" si="33"/>
        <v>5548</v>
      </c>
    </row>
    <row r="62" spans="1:26" ht="12" customHeight="1" x14ac:dyDescent="0.2">
      <c r="A62" s="220" t="s">
        <v>27</v>
      </c>
      <c r="B62" s="319">
        <v>1155.0000000000007</v>
      </c>
      <c r="C62" s="319">
        <v>636.00000000000011</v>
      </c>
      <c r="D62" s="319">
        <v>19</v>
      </c>
      <c r="E62" s="319">
        <v>1</v>
      </c>
      <c r="F62" s="319">
        <v>2646</v>
      </c>
      <c r="G62" s="319">
        <v>1231.9999999999993</v>
      </c>
      <c r="H62" s="319">
        <v>147</v>
      </c>
      <c r="I62" s="319">
        <v>7</v>
      </c>
      <c r="J62" s="319">
        <v>123.99999999999997</v>
      </c>
      <c r="K62" s="319">
        <v>5</v>
      </c>
      <c r="L62" s="319">
        <v>1423</v>
      </c>
      <c r="M62" s="319">
        <v>842.00000000000102</v>
      </c>
      <c r="N62" s="205">
        <v>0</v>
      </c>
      <c r="O62" s="205">
        <v>0</v>
      </c>
      <c r="P62" s="372">
        <v>85.000000000000014</v>
      </c>
      <c r="Q62" s="372">
        <v>42</v>
      </c>
      <c r="R62" s="205">
        <v>0</v>
      </c>
      <c r="S62" s="205">
        <v>0</v>
      </c>
      <c r="T62" s="184">
        <f>SUM(T9:T10,T18,T24:T26)</f>
        <v>0</v>
      </c>
      <c r="U62" s="196">
        <f>SUM(U9:U10,U18,U24:U26)</f>
        <v>0</v>
      </c>
      <c r="V62" s="221">
        <f t="shared" si="31"/>
        <v>5599.0000000000009</v>
      </c>
      <c r="W62" s="239">
        <f t="shared" si="31"/>
        <v>2765.0000000000005</v>
      </c>
      <c r="X62" s="221">
        <f t="shared" ref="X62:Y62" si="34">SUM(X9:X10,X18,X24:X26)</f>
        <v>4505</v>
      </c>
      <c r="Y62" s="239">
        <f t="shared" si="34"/>
        <v>1996</v>
      </c>
    </row>
    <row r="63" spans="1:26" ht="12" customHeight="1" thickBot="1" x14ac:dyDescent="0.25">
      <c r="A63" s="229" t="s">
        <v>17</v>
      </c>
      <c r="B63" s="191">
        <f t="shared" ref="B63:U63" si="35">SUM(B60:B62)</f>
        <v>2809.0000000000009</v>
      </c>
      <c r="C63" s="191">
        <f t="shared" si="35"/>
        <v>3122.0000000000027</v>
      </c>
      <c r="D63" s="191">
        <f t="shared" si="35"/>
        <v>62</v>
      </c>
      <c r="E63" s="191">
        <f t="shared" si="35"/>
        <v>16</v>
      </c>
      <c r="F63" s="191">
        <f t="shared" si="35"/>
        <v>6650</v>
      </c>
      <c r="G63" s="191">
        <f t="shared" si="35"/>
        <v>5295.9999999999991</v>
      </c>
      <c r="H63" s="191">
        <f t="shared" si="35"/>
        <v>370</v>
      </c>
      <c r="I63" s="191">
        <f t="shared" si="35"/>
        <v>229.00000000000003</v>
      </c>
      <c r="J63" s="191">
        <f t="shared" si="35"/>
        <v>354</v>
      </c>
      <c r="K63" s="191">
        <f t="shared" si="35"/>
        <v>15</v>
      </c>
      <c r="L63" s="191">
        <f t="shared" si="35"/>
        <v>4330</v>
      </c>
      <c r="M63" s="191">
        <f t="shared" si="35"/>
        <v>3689</v>
      </c>
      <c r="N63" s="191">
        <f t="shared" si="35"/>
        <v>0</v>
      </c>
      <c r="O63" s="191">
        <f t="shared" si="35"/>
        <v>45</v>
      </c>
      <c r="P63" s="191">
        <f t="shared" si="35"/>
        <v>363.99999999999989</v>
      </c>
      <c r="Q63" s="191">
        <f t="shared" si="35"/>
        <v>91</v>
      </c>
      <c r="R63" s="191">
        <f t="shared" si="35"/>
        <v>0</v>
      </c>
      <c r="S63" s="191">
        <f t="shared" si="35"/>
        <v>0</v>
      </c>
      <c r="T63" s="191">
        <f t="shared" si="35"/>
        <v>0</v>
      </c>
      <c r="U63" s="193">
        <f t="shared" si="35"/>
        <v>0</v>
      </c>
      <c r="V63" s="195">
        <f t="shared" si="31"/>
        <v>14939</v>
      </c>
      <c r="W63" s="193">
        <f t="shared" si="31"/>
        <v>12503.000000000002</v>
      </c>
      <c r="X63" s="195">
        <f>SUM(X60:X62)</f>
        <v>13789</v>
      </c>
      <c r="Y63" s="243">
        <f>SUM(Y60:Y62)</f>
        <v>12107</v>
      </c>
    </row>
    <row r="64" spans="1:26" ht="12" customHeight="1" x14ac:dyDescent="0.2">
      <c r="A64" s="231" t="s">
        <v>18</v>
      </c>
      <c r="B64" s="184">
        <v>25</v>
      </c>
      <c r="C64" s="324">
        <v>0</v>
      </c>
      <c r="D64" s="190">
        <v>6</v>
      </c>
      <c r="E64" s="324">
        <v>0</v>
      </c>
      <c r="F64" s="184">
        <v>35</v>
      </c>
      <c r="G64" s="190">
        <v>0</v>
      </c>
      <c r="H64" s="190">
        <v>7</v>
      </c>
      <c r="I64" s="190">
        <v>0</v>
      </c>
      <c r="J64" s="190">
        <v>0</v>
      </c>
      <c r="K64" s="190">
        <v>0</v>
      </c>
      <c r="L64" s="184">
        <v>225</v>
      </c>
      <c r="M64" s="190">
        <v>0</v>
      </c>
      <c r="N64" s="190">
        <v>0</v>
      </c>
      <c r="O64" s="190">
        <v>0</v>
      </c>
      <c r="P64" s="184">
        <v>0</v>
      </c>
      <c r="Q64" s="190">
        <v>0</v>
      </c>
      <c r="R64" s="190">
        <v>0</v>
      </c>
      <c r="S64" s="238">
        <v>0</v>
      </c>
      <c r="T64" s="184">
        <f>T28</f>
        <v>0</v>
      </c>
      <c r="U64" s="196">
        <f>U28</f>
        <v>0</v>
      </c>
      <c r="V64" s="189">
        <f t="shared" si="31"/>
        <v>298</v>
      </c>
      <c r="W64" s="188">
        <f t="shared" si="31"/>
        <v>0</v>
      </c>
      <c r="X64" s="189">
        <f>SUM(B64,F64,L64)</f>
        <v>285</v>
      </c>
      <c r="Y64" s="188">
        <f>SUM(C64,G64,M64,S64)</f>
        <v>0</v>
      </c>
    </row>
    <row r="65" spans="1:25" ht="12" customHeight="1" thickBot="1" x14ac:dyDescent="0.25">
      <c r="A65" s="229" t="s">
        <v>19</v>
      </c>
      <c r="B65" s="191">
        <f t="shared" ref="B65:U65" si="36">SUM(B63:B64)</f>
        <v>2834.0000000000009</v>
      </c>
      <c r="C65" s="191">
        <f t="shared" si="36"/>
        <v>3122.0000000000027</v>
      </c>
      <c r="D65" s="191">
        <f t="shared" si="36"/>
        <v>68</v>
      </c>
      <c r="E65" s="191">
        <f t="shared" si="36"/>
        <v>16</v>
      </c>
      <c r="F65" s="191">
        <f t="shared" si="36"/>
        <v>6685</v>
      </c>
      <c r="G65" s="191">
        <f t="shared" si="36"/>
        <v>5295.9999999999991</v>
      </c>
      <c r="H65" s="191">
        <f t="shared" si="36"/>
        <v>377</v>
      </c>
      <c r="I65" s="191">
        <f t="shared" si="36"/>
        <v>229.00000000000003</v>
      </c>
      <c r="J65" s="191">
        <f t="shared" si="36"/>
        <v>354</v>
      </c>
      <c r="K65" s="191">
        <f t="shared" si="36"/>
        <v>15</v>
      </c>
      <c r="L65" s="191">
        <f t="shared" si="36"/>
        <v>4555</v>
      </c>
      <c r="M65" s="191">
        <f t="shared" si="36"/>
        <v>3689</v>
      </c>
      <c r="N65" s="191">
        <f t="shared" si="36"/>
        <v>0</v>
      </c>
      <c r="O65" s="191">
        <f t="shared" si="36"/>
        <v>45</v>
      </c>
      <c r="P65" s="191">
        <f t="shared" si="36"/>
        <v>363.99999999999989</v>
      </c>
      <c r="Q65" s="191">
        <f t="shared" si="36"/>
        <v>91</v>
      </c>
      <c r="R65" s="191">
        <f t="shared" si="36"/>
        <v>0</v>
      </c>
      <c r="S65" s="191">
        <f t="shared" si="36"/>
        <v>0</v>
      </c>
      <c r="T65" s="191">
        <f t="shared" si="36"/>
        <v>0</v>
      </c>
      <c r="U65" s="193">
        <f t="shared" si="36"/>
        <v>0</v>
      </c>
      <c r="V65" s="195">
        <f t="shared" si="31"/>
        <v>15237</v>
      </c>
      <c r="W65" s="193">
        <f t="shared" si="31"/>
        <v>12503.000000000002</v>
      </c>
      <c r="X65" s="195">
        <f>SUM(B65,F65,L65)</f>
        <v>14074</v>
      </c>
      <c r="Y65" s="193">
        <f>SUM(C65,G65,M65)</f>
        <v>12107.000000000002</v>
      </c>
    </row>
    <row r="66" spans="1:25" ht="12" customHeight="1" x14ac:dyDescent="0.2">
      <c r="A66" s="244" t="s">
        <v>28</v>
      </c>
    </row>
    <row r="67" spans="1:25" ht="12" customHeight="1" x14ac:dyDescent="0.2">
      <c r="A67" s="77" t="s">
        <v>377</v>
      </c>
    </row>
  </sheetData>
  <mergeCells count="40">
    <mergeCell ref="B1:W1"/>
    <mergeCell ref="A4:A5"/>
    <mergeCell ref="B4:C4"/>
    <mergeCell ref="D4:E4"/>
    <mergeCell ref="F4:G4"/>
    <mergeCell ref="H4:I4"/>
    <mergeCell ref="J4:K4"/>
    <mergeCell ref="L4:M4"/>
    <mergeCell ref="N4:O4"/>
    <mergeCell ref="P4:Q4"/>
    <mergeCell ref="R4:S4"/>
    <mergeCell ref="T4:U4"/>
    <mergeCell ref="V4:W4"/>
    <mergeCell ref="X4:Y4"/>
    <mergeCell ref="A34:A35"/>
    <mergeCell ref="B34:C34"/>
    <mergeCell ref="D34:E34"/>
    <mergeCell ref="F34:G34"/>
    <mergeCell ref="H34:I34"/>
    <mergeCell ref="J34:K34"/>
    <mergeCell ref="J58:K58"/>
    <mergeCell ref="L58:M58"/>
    <mergeCell ref="N58:O58"/>
    <mergeCell ref="P58:Q58"/>
    <mergeCell ref="L34:M34"/>
    <mergeCell ref="N34:O34"/>
    <mergeCell ref="P34:Q34"/>
    <mergeCell ref="A58:A59"/>
    <mergeCell ref="B58:C58"/>
    <mergeCell ref="D58:E58"/>
    <mergeCell ref="F58:G58"/>
    <mergeCell ref="H58:I58"/>
    <mergeCell ref="R58:S58"/>
    <mergeCell ref="T58:U58"/>
    <mergeCell ref="V58:W58"/>
    <mergeCell ref="X58:Y58"/>
    <mergeCell ref="X34:Y34"/>
    <mergeCell ref="R34:S34"/>
    <mergeCell ref="T34:U34"/>
    <mergeCell ref="V34:W34"/>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AB109"/>
  <sheetViews>
    <sheetView showGridLines="0" topLeftCell="A85" zoomScaleNormal="100" workbookViewId="0">
      <selection activeCell="A36" sqref="A36"/>
    </sheetView>
  </sheetViews>
  <sheetFormatPr baseColWidth="10" defaultColWidth="7.6640625" defaultRowHeight="12" customHeight="1" x14ac:dyDescent="0.2"/>
  <cols>
    <col min="1" max="1" width="16" style="54" customWidth="1"/>
    <col min="2" max="3" width="8.6640625" style="54" bestFit="1" customWidth="1"/>
    <col min="4" max="5" width="7.88671875" style="54" bestFit="1" customWidth="1"/>
    <col min="6" max="7" width="9.5546875" style="54" bestFit="1" customWidth="1"/>
    <col min="8" max="11" width="7.88671875" style="54" bestFit="1" customWidth="1"/>
    <col min="12" max="13" width="9.5546875" style="54" bestFit="1" customWidth="1"/>
    <col min="14" max="15" width="7.88671875" style="54" bestFit="1" customWidth="1"/>
    <col min="16" max="17" width="8.6640625" style="54" bestFit="1" customWidth="1"/>
    <col min="18" max="19" width="7.88671875" style="54" customWidth="1"/>
    <col min="20" max="21" width="8.6640625" style="54" bestFit="1" customWidth="1"/>
    <col min="22" max="23" width="7.88671875" style="54" customWidth="1"/>
    <col min="24" max="27" width="9.5546875" style="54" bestFit="1" customWidth="1"/>
    <col min="28" max="16384" width="7.6640625" style="54"/>
  </cols>
  <sheetData>
    <row r="1" spans="1:27" s="52" customFormat="1" ht="59.25" customHeight="1" thickBot="1" x14ac:dyDescent="0.3">
      <c r="A1" s="51"/>
      <c r="B1" s="468" t="s">
        <v>387</v>
      </c>
      <c r="C1" s="469"/>
      <c r="D1" s="469"/>
      <c r="E1" s="469"/>
      <c r="F1" s="469"/>
      <c r="G1" s="469"/>
      <c r="H1" s="469"/>
      <c r="I1" s="469"/>
      <c r="J1" s="469"/>
      <c r="K1" s="469"/>
      <c r="L1" s="469"/>
      <c r="M1" s="469"/>
      <c r="N1" s="469"/>
      <c r="O1" s="470"/>
      <c r="P1" s="470"/>
      <c r="Q1" s="470"/>
      <c r="R1" s="470"/>
      <c r="S1" s="470"/>
      <c r="T1" s="470"/>
      <c r="U1" s="470"/>
      <c r="V1" s="470"/>
      <c r="W1" s="470"/>
      <c r="X1" s="470"/>
      <c r="Y1" s="471"/>
    </row>
    <row r="2" spans="1:27" ht="12" customHeight="1" x14ac:dyDescent="0.25">
      <c r="A2" s="308" t="s">
        <v>365</v>
      </c>
    </row>
    <row r="3" spans="1:27" ht="21.75" customHeight="1" thickBot="1" x14ac:dyDescent="0.35">
      <c r="A3" s="53" t="s">
        <v>386</v>
      </c>
    </row>
    <row r="4" spans="1:27" ht="19.5" customHeight="1" x14ac:dyDescent="0.2">
      <c r="A4" s="393" t="s">
        <v>16</v>
      </c>
      <c r="B4" s="402" t="s">
        <v>0</v>
      </c>
      <c r="C4" s="402"/>
      <c r="D4" s="402" t="s">
        <v>1</v>
      </c>
      <c r="E4" s="402"/>
      <c r="F4" s="402" t="s">
        <v>2</v>
      </c>
      <c r="G4" s="402"/>
      <c r="H4" s="402" t="s">
        <v>3</v>
      </c>
      <c r="I4" s="402"/>
      <c r="J4" s="402" t="s">
        <v>4</v>
      </c>
      <c r="K4" s="402"/>
      <c r="L4" s="402" t="s">
        <v>61</v>
      </c>
      <c r="M4" s="402"/>
      <c r="N4" s="402" t="s">
        <v>62</v>
      </c>
      <c r="O4" s="402"/>
      <c r="P4" s="402" t="s">
        <v>63</v>
      </c>
      <c r="Q4" s="402"/>
      <c r="R4" s="402" t="s">
        <v>64</v>
      </c>
      <c r="S4" s="475"/>
      <c r="T4" s="402" t="s">
        <v>12</v>
      </c>
      <c r="U4" s="402"/>
      <c r="V4" s="404" t="s">
        <v>13</v>
      </c>
      <c r="W4" s="476"/>
      <c r="X4" s="406" t="s">
        <v>14</v>
      </c>
      <c r="Y4" s="477"/>
      <c r="Z4" s="403" t="s">
        <v>15</v>
      </c>
      <c r="AA4" s="426"/>
    </row>
    <row r="5" spans="1:27" ht="12" customHeight="1" thickBot="1" x14ac:dyDescent="0.25">
      <c r="A5" s="46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5" t="s">
        <v>10</v>
      </c>
      <c r="Z5" s="55" t="s">
        <v>9</v>
      </c>
      <c r="AA5" s="56" t="s">
        <v>10</v>
      </c>
    </row>
    <row r="6" spans="1:27" ht="12" customHeight="1" x14ac:dyDescent="0.2">
      <c r="A6" s="58">
        <v>1996</v>
      </c>
      <c r="B6" s="81">
        <f>MATR96!B$28</f>
        <v>43191</v>
      </c>
      <c r="C6" s="81">
        <f>MATR96!C$28</f>
        <v>36713</v>
      </c>
      <c r="D6" s="81">
        <f>MATR96!D$28</f>
        <v>466</v>
      </c>
      <c r="E6" s="81">
        <f>MATR96!E$28</f>
        <v>367</v>
      </c>
      <c r="F6" s="81">
        <f>MATR96!F$28</f>
        <v>152304</v>
      </c>
      <c r="G6" s="81">
        <f>MATR96!G$28</f>
        <v>118082</v>
      </c>
      <c r="H6" s="81">
        <f>MATR96!H$28</f>
        <v>1519</v>
      </c>
      <c r="I6" s="81">
        <f>MATR96!I$28</f>
        <v>784</v>
      </c>
      <c r="J6" s="81">
        <f>MATR96!J$28</f>
        <v>4873</v>
      </c>
      <c r="K6" s="81">
        <f>MATR96!K$28</f>
        <v>920</v>
      </c>
      <c r="L6" s="81">
        <f>MATR96!L$28</f>
        <v>105629</v>
      </c>
      <c r="M6" s="81">
        <f>MATR96!M$28</f>
        <v>103050</v>
      </c>
      <c r="N6" s="81">
        <f>MATR96!N$28</f>
        <v>0</v>
      </c>
      <c r="O6" s="81">
        <f>MATR96!O$28</f>
        <v>0</v>
      </c>
      <c r="P6" s="81">
        <f>MATR96!P$28</f>
        <v>13819</v>
      </c>
      <c r="Q6" s="81">
        <f>MATR96!Q$28</f>
        <v>8327</v>
      </c>
      <c r="R6" s="81">
        <f>MATR96!R$28</f>
        <v>5267</v>
      </c>
      <c r="S6" s="81">
        <f>MATR96!S$28</f>
        <v>134</v>
      </c>
      <c r="T6" s="81">
        <f>MATR96!T$28</f>
        <v>21954</v>
      </c>
      <c r="U6" s="81">
        <f>MATR96!U$28</f>
        <v>28024</v>
      </c>
      <c r="V6" s="81">
        <f>MATR96!V$28</f>
        <v>0</v>
      </c>
      <c r="W6" s="173">
        <f>MATR96!W$28</f>
        <v>1213</v>
      </c>
      <c r="X6" s="83">
        <f>MATR96!X$28</f>
        <v>349022</v>
      </c>
      <c r="Y6" s="81">
        <f>MATR96!Y$28</f>
        <v>297614</v>
      </c>
      <c r="Z6" s="81">
        <f>MATR96!Z$28</f>
        <v>323078</v>
      </c>
      <c r="AA6" s="82">
        <f>MATR96!AA$28</f>
        <v>285869</v>
      </c>
    </row>
    <row r="7" spans="1:27" ht="12" customHeight="1" x14ac:dyDescent="0.2">
      <c r="A7" s="58">
        <v>1997</v>
      </c>
      <c r="B7" s="81">
        <f>MATR97!B$28</f>
        <v>42687</v>
      </c>
      <c r="C7" s="81">
        <f>MATR97!C$28</f>
        <v>36024</v>
      </c>
      <c r="D7" s="81">
        <f>MATR97!D$28</f>
        <v>614</v>
      </c>
      <c r="E7" s="81">
        <f>MATR97!E$28</f>
        <v>248</v>
      </c>
      <c r="F7" s="81">
        <f>MATR97!F$28</f>
        <v>152395</v>
      </c>
      <c r="G7" s="81">
        <f>MATR97!G$28</f>
        <v>116866</v>
      </c>
      <c r="H7" s="81">
        <f>MATR97!H$28</f>
        <v>4289</v>
      </c>
      <c r="I7" s="81">
        <f>MATR97!I$28</f>
        <v>789</v>
      </c>
      <c r="J7" s="81">
        <f>MATR97!J$28</f>
        <v>6401</v>
      </c>
      <c r="K7" s="81">
        <f>MATR97!K$28</f>
        <v>351</v>
      </c>
      <c r="L7" s="81">
        <f>MATR97!L$28</f>
        <v>104288</v>
      </c>
      <c r="M7" s="81">
        <f>MATR97!M$28</f>
        <v>98674</v>
      </c>
      <c r="N7" s="81">
        <f>MATR97!N$28</f>
        <v>0</v>
      </c>
      <c r="O7" s="81">
        <f>MATR97!O$28</f>
        <v>0</v>
      </c>
      <c r="P7" s="81">
        <f>MATR97!P$28</f>
        <v>14245</v>
      </c>
      <c r="Q7" s="81">
        <f>MATR97!Q$28</f>
        <v>9105</v>
      </c>
      <c r="R7" s="81">
        <f>MATR97!R$28</f>
        <v>4974</v>
      </c>
      <c r="S7" s="81">
        <f>MATR97!S$28</f>
        <v>167</v>
      </c>
      <c r="T7" s="81">
        <f>MATR97!T$28</f>
        <v>26294</v>
      </c>
      <c r="U7" s="81">
        <f>MATR97!U$28</f>
        <v>27314</v>
      </c>
      <c r="V7" s="81">
        <f>MATR97!V$28</f>
        <v>0</v>
      </c>
      <c r="W7" s="173">
        <f>MATR97!W$28</f>
        <v>1102</v>
      </c>
      <c r="X7" s="83">
        <f>MATR97!X$28</f>
        <v>356187</v>
      </c>
      <c r="Y7" s="81">
        <f>MATR97!Y$28</f>
        <v>290640</v>
      </c>
      <c r="Z7" s="81">
        <f>MATR97!Z$28</f>
        <v>325664</v>
      </c>
      <c r="AA7" s="82">
        <f>MATR97!AA$28</f>
        <v>278878</v>
      </c>
    </row>
    <row r="8" spans="1:27" ht="12" customHeight="1" x14ac:dyDescent="0.2">
      <c r="A8" s="62">
        <v>1998</v>
      </c>
      <c r="B8" s="84">
        <f>MATR98!B$28</f>
        <v>43687</v>
      </c>
      <c r="C8" s="84">
        <f>MATR98!C$28</f>
        <v>37958</v>
      </c>
      <c r="D8" s="84">
        <f>MATR98!D$28</f>
        <v>747</v>
      </c>
      <c r="E8" s="84">
        <f>MATR98!E$28</f>
        <v>248</v>
      </c>
      <c r="F8" s="84">
        <f>MATR98!F$28</f>
        <v>151182</v>
      </c>
      <c r="G8" s="84">
        <f>MATR98!G$28</f>
        <v>117665</v>
      </c>
      <c r="H8" s="84">
        <f>MATR98!H$28</f>
        <v>4035</v>
      </c>
      <c r="I8" s="84">
        <f>MATR98!I$28</f>
        <v>898</v>
      </c>
      <c r="J8" s="84">
        <f>MATR98!J$28</f>
        <v>6371</v>
      </c>
      <c r="K8" s="84">
        <f>MATR98!K$28</f>
        <v>363</v>
      </c>
      <c r="L8" s="84">
        <f>MATR98!L$28</f>
        <v>99179</v>
      </c>
      <c r="M8" s="84">
        <f>MATR98!M$28</f>
        <v>97887</v>
      </c>
      <c r="N8" s="84">
        <f>MATR98!N$28</f>
        <v>32</v>
      </c>
      <c r="O8" s="84">
        <f>MATR98!O$28</f>
        <v>43</v>
      </c>
      <c r="P8" s="84">
        <f>MATR98!P$28</f>
        <v>19389</v>
      </c>
      <c r="Q8" s="84">
        <f>MATR98!Q$28</f>
        <v>11676</v>
      </c>
      <c r="R8" s="84">
        <f>MATR98!R$28</f>
        <v>3010</v>
      </c>
      <c r="S8" s="84">
        <f>MATR98!S$28</f>
        <v>125</v>
      </c>
      <c r="T8" s="84">
        <f>MATR98!T$28</f>
        <v>26728</v>
      </c>
      <c r="U8" s="84">
        <f>MATR98!U$28</f>
        <v>38488</v>
      </c>
      <c r="V8" s="84">
        <f>MATR98!V$28</f>
        <v>0</v>
      </c>
      <c r="W8" s="174">
        <f>MATR98!W$28</f>
        <v>571</v>
      </c>
      <c r="X8" s="86">
        <f>MATR98!X$28</f>
        <v>354360</v>
      </c>
      <c r="Y8" s="84">
        <f>MATR98!Y$28</f>
        <v>305922</v>
      </c>
      <c r="Z8" s="84">
        <f>MATR98!Z$28</f>
        <v>320776</v>
      </c>
      <c r="AA8" s="85">
        <f>MATR98!AA$28</f>
        <v>291998</v>
      </c>
    </row>
    <row r="9" spans="1:27" ht="12" customHeight="1" x14ac:dyDescent="0.2">
      <c r="A9" s="66">
        <v>1999</v>
      </c>
      <c r="B9" s="87">
        <f>MATR99!B$28</f>
        <v>44053</v>
      </c>
      <c r="C9" s="87">
        <f>MATR99!C$28</f>
        <v>39935</v>
      </c>
      <c r="D9" s="87">
        <f>MATR99!D$28</f>
        <v>653</v>
      </c>
      <c r="E9" s="87">
        <f>MATR99!E$28</f>
        <v>231</v>
      </c>
      <c r="F9" s="87">
        <f>MATR99!F$28</f>
        <v>150168</v>
      </c>
      <c r="G9" s="87">
        <f>MATR99!G$28</f>
        <v>114865</v>
      </c>
      <c r="H9" s="87">
        <f>MATR99!H$28</f>
        <v>3851</v>
      </c>
      <c r="I9" s="87">
        <f>MATR99!I$28</f>
        <v>903</v>
      </c>
      <c r="J9" s="87">
        <f>MATR99!J$28</f>
        <v>6230</v>
      </c>
      <c r="K9" s="87">
        <f>MATR99!K$28</f>
        <v>344</v>
      </c>
      <c r="L9" s="87">
        <f>MATR99!L$28</f>
        <v>98664</v>
      </c>
      <c r="M9" s="87">
        <f>MATR99!M$28</f>
        <v>96752</v>
      </c>
      <c r="N9" s="87">
        <f>MATR99!N$28</f>
        <v>30</v>
      </c>
      <c r="O9" s="87">
        <f>MATR99!O$28</f>
        <v>44</v>
      </c>
      <c r="P9" s="87">
        <f>MATR99!P$28</f>
        <v>19636</v>
      </c>
      <c r="Q9" s="87">
        <f>MATR99!Q$28</f>
        <v>11442</v>
      </c>
      <c r="R9" s="87">
        <f>MATR99!R$28</f>
        <v>3306</v>
      </c>
      <c r="S9" s="87">
        <f>MATR99!S$28</f>
        <v>66</v>
      </c>
      <c r="T9" s="87">
        <f>MATR99!T$28</f>
        <v>28715</v>
      </c>
      <c r="U9" s="87">
        <f>MATR99!U$28</f>
        <v>39393</v>
      </c>
      <c r="V9" s="87">
        <f>MATR99!V$28</f>
        <v>0</v>
      </c>
      <c r="W9" s="175">
        <f>MATR99!W$28</f>
        <v>370</v>
      </c>
      <c r="X9" s="89">
        <f>MATR99!X$28</f>
        <v>355306</v>
      </c>
      <c r="Y9" s="87">
        <f>MATR99!Y$28</f>
        <v>304345</v>
      </c>
      <c r="Z9" s="87">
        <f>MATR99!Z$28</f>
        <v>321600</v>
      </c>
      <c r="AA9" s="88">
        <f>MATR99!AA$28</f>
        <v>290945</v>
      </c>
    </row>
    <row r="10" spans="1:27" ht="12" customHeight="1" x14ac:dyDescent="0.2">
      <c r="A10" s="58">
        <v>2000</v>
      </c>
      <c r="B10" s="81">
        <f>MATR00!B$28</f>
        <v>45329</v>
      </c>
      <c r="C10" s="81">
        <f>MATR00!C$28</f>
        <v>44932</v>
      </c>
      <c r="D10" s="81">
        <f>MATR00!D$28</f>
        <v>800</v>
      </c>
      <c r="E10" s="81">
        <f>MATR00!E$28</f>
        <v>237</v>
      </c>
      <c r="F10" s="81">
        <f>MATR00!F$28</f>
        <v>149695</v>
      </c>
      <c r="G10" s="81">
        <f>MATR00!G$28</f>
        <v>113187</v>
      </c>
      <c r="H10" s="81">
        <f>MATR00!H$28</f>
        <v>3566</v>
      </c>
      <c r="I10" s="81">
        <f>MATR00!I$28</f>
        <v>902</v>
      </c>
      <c r="J10" s="81">
        <f>MATR00!J$28</f>
        <v>6580</v>
      </c>
      <c r="K10" s="81">
        <f>MATR00!K$28</f>
        <v>334</v>
      </c>
      <c r="L10" s="81">
        <f>MATR00!L$28</f>
        <v>99068</v>
      </c>
      <c r="M10" s="81">
        <f>MATR00!M$28</f>
        <v>95286</v>
      </c>
      <c r="N10" s="81">
        <f>MATR00!N$28</f>
        <v>31</v>
      </c>
      <c r="O10" s="81">
        <f>MATR00!O$28</f>
        <v>51</v>
      </c>
      <c r="P10" s="81">
        <f>MATR00!P$28</f>
        <v>18738</v>
      </c>
      <c r="Q10" s="81">
        <f>MATR00!Q$28</f>
        <v>9340</v>
      </c>
      <c r="R10" s="81">
        <f>MATR00!R$28</f>
        <v>3616</v>
      </c>
      <c r="S10" s="81">
        <f>MATR00!S$28</f>
        <v>29</v>
      </c>
      <c r="T10" s="81">
        <f>MATR00!T$28</f>
        <v>29806</v>
      </c>
      <c r="U10" s="81">
        <f>MATR00!U$28</f>
        <v>42014</v>
      </c>
      <c r="V10" s="81">
        <f>MATR00!V$28</f>
        <v>0</v>
      </c>
      <c r="W10" s="173">
        <f>MATR00!W$28</f>
        <v>1257</v>
      </c>
      <c r="X10" s="83">
        <f>MATR00!X$28</f>
        <v>357229</v>
      </c>
      <c r="Y10" s="81">
        <f>MATR00!Y$28</f>
        <v>307569</v>
      </c>
      <c r="Z10" s="81">
        <f>MATR00!Z$28</f>
        <v>323898</v>
      </c>
      <c r="AA10" s="82">
        <f>MATR00!AA$28</f>
        <v>295419</v>
      </c>
    </row>
    <row r="11" spans="1:27" ht="12" customHeight="1" x14ac:dyDescent="0.2">
      <c r="A11" s="62">
        <v>2001</v>
      </c>
      <c r="B11" s="84">
        <f>MATR01!B$28</f>
        <v>46155</v>
      </c>
      <c r="C11" s="84">
        <f>MATR01!C$28</f>
        <v>44999</v>
      </c>
      <c r="D11" s="84">
        <f>MATR01!D$28</f>
        <v>769</v>
      </c>
      <c r="E11" s="84">
        <f>MATR01!E$28</f>
        <v>212</v>
      </c>
      <c r="F11" s="84">
        <f>MATR01!F$28</f>
        <v>150111</v>
      </c>
      <c r="G11" s="84">
        <f>MATR01!G$28</f>
        <v>111376</v>
      </c>
      <c r="H11" s="84">
        <f>MATR01!H$28</f>
        <v>3685</v>
      </c>
      <c r="I11" s="84">
        <f>MATR01!I$28</f>
        <v>920</v>
      </c>
      <c r="J11" s="84">
        <f>MATR01!J$28</f>
        <v>6667</v>
      </c>
      <c r="K11" s="84">
        <f>MATR01!K$28</f>
        <v>337</v>
      </c>
      <c r="L11" s="84">
        <f>MATR01!L$28</f>
        <v>100795</v>
      </c>
      <c r="M11" s="84">
        <f>MATR01!M$28</f>
        <v>92635</v>
      </c>
      <c r="N11" s="84">
        <f>MATR01!N$28</f>
        <v>39</v>
      </c>
      <c r="O11" s="84">
        <f>MATR01!O$28</f>
        <v>44</v>
      </c>
      <c r="P11" s="84">
        <f>MATR01!P$28</f>
        <v>18328</v>
      </c>
      <c r="Q11" s="84">
        <f>MATR01!Q$28</f>
        <v>8440</v>
      </c>
      <c r="R11" s="84">
        <f>MATR01!R$28</f>
        <v>3724</v>
      </c>
      <c r="S11" s="84">
        <f>MATR01!S$28</f>
        <v>12</v>
      </c>
      <c r="T11" s="84">
        <f>MATR01!T$28</f>
        <v>29941</v>
      </c>
      <c r="U11" s="84">
        <f>MATR01!U$28</f>
        <v>42426</v>
      </c>
      <c r="V11" s="84">
        <f>MATR01!V$28</f>
        <v>0</v>
      </c>
      <c r="W11" s="174">
        <f>MATR01!W$28</f>
        <v>2865</v>
      </c>
      <c r="X11" s="86">
        <f>MATR01!X$28</f>
        <v>360214</v>
      </c>
      <c r="Y11" s="84">
        <f>MATR01!Y$28</f>
        <v>304266</v>
      </c>
      <c r="Z11" s="84">
        <f>MATR01!Z$28</f>
        <v>327002</v>
      </c>
      <c r="AA11" s="85">
        <f>MATR01!AA$28</f>
        <v>291436</v>
      </c>
    </row>
    <row r="12" spans="1:27" ht="12" customHeight="1" x14ac:dyDescent="0.2">
      <c r="A12" s="73">
        <v>2002</v>
      </c>
      <c r="B12" s="87">
        <f>MATR02!B$28</f>
        <v>46748</v>
      </c>
      <c r="C12" s="87">
        <f>MATR02!C$28</f>
        <v>44756</v>
      </c>
      <c r="D12" s="87">
        <f>MATR02!D$28</f>
        <v>820</v>
      </c>
      <c r="E12" s="87">
        <f>MATR02!E$28</f>
        <v>219</v>
      </c>
      <c r="F12" s="87">
        <f>MATR02!F$28</f>
        <v>150976</v>
      </c>
      <c r="G12" s="87">
        <f>MATR02!G$28</f>
        <v>108156</v>
      </c>
      <c r="H12" s="87">
        <f>MATR02!H$28</f>
        <v>3905</v>
      </c>
      <c r="I12" s="87">
        <f>MATR02!I$28</f>
        <v>914</v>
      </c>
      <c r="J12" s="87">
        <f>MATR02!J$28</f>
        <v>6714</v>
      </c>
      <c r="K12" s="87">
        <f>MATR02!K$28</f>
        <v>372</v>
      </c>
      <c r="L12" s="87">
        <f>MATR02!L$28</f>
        <v>103073</v>
      </c>
      <c r="M12" s="87">
        <f>MATR02!M$28</f>
        <v>90440</v>
      </c>
      <c r="N12" s="87">
        <f>MATR02!N$28</f>
        <v>40</v>
      </c>
      <c r="O12" s="87">
        <f>MATR02!O$28</f>
        <v>46</v>
      </c>
      <c r="P12" s="87">
        <f>MATR02!P$28</f>
        <v>18666</v>
      </c>
      <c r="Q12" s="87">
        <f>MATR02!Q$28</f>
        <v>5730</v>
      </c>
      <c r="R12" s="87">
        <f>MATR02!R$28</f>
        <v>4116</v>
      </c>
      <c r="S12" s="87">
        <f>MATR02!S$28</f>
        <v>0</v>
      </c>
      <c r="T12" s="87">
        <f>MATR02!T$28</f>
        <v>31775</v>
      </c>
      <c r="U12" s="87">
        <f>MATR02!U$28</f>
        <v>43742</v>
      </c>
      <c r="V12" s="87">
        <f>MATR02!V$28</f>
        <v>0</v>
      </c>
      <c r="W12" s="175">
        <f>MATR02!W$28</f>
        <v>3010</v>
      </c>
      <c r="X12" s="89">
        <f>MATR02!X$28</f>
        <v>366833</v>
      </c>
      <c r="Y12" s="87">
        <f>MATR02!Y$28</f>
        <v>297385</v>
      </c>
      <c r="Z12" s="87">
        <f>MATR02!Z$28</f>
        <v>332572</v>
      </c>
      <c r="AA12" s="88">
        <f>MATR02!AA$28</f>
        <v>287094</v>
      </c>
    </row>
    <row r="13" spans="1:27" ht="12" customHeight="1" x14ac:dyDescent="0.2">
      <c r="A13" s="71">
        <v>2003</v>
      </c>
      <c r="B13" s="81">
        <f>MATR03!B$28</f>
        <v>46831</v>
      </c>
      <c r="C13" s="81">
        <f>MATR03!C$28</f>
        <v>47599</v>
      </c>
      <c r="D13" s="81">
        <f>MATR03!D$28</f>
        <v>703</v>
      </c>
      <c r="E13" s="81">
        <f>MATR03!E$28</f>
        <v>196</v>
      </c>
      <c r="F13" s="81">
        <f>MATR03!F$28</f>
        <v>151238</v>
      </c>
      <c r="G13" s="81">
        <f>MATR03!G$28</f>
        <v>107395</v>
      </c>
      <c r="H13" s="81">
        <f>MATR03!H$28</f>
        <v>4191</v>
      </c>
      <c r="I13" s="81">
        <f>MATR03!I$28</f>
        <v>858</v>
      </c>
      <c r="J13" s="81">
        <f>MATR03!J$28</f>
        <v>6905</v>
      </c>
      <c r="K13" s="81">
        <f>MATR03!K$28</f>
        <v>426</v>
      </c>
      <c r="L13" s="81">
        <f>MATR03!L$28</f>
        <v>102995</v>
      </c>
      <c r="M13" s="81">
        <f>MATR03!M$28</f>
        <v>89323</v>
      </c>
      <c r="N13" s="81">
        <f>MATR03!N$28</f>
        <v>85</v>
      </c>
      <c r="O13" s="81">
        <f>MATR03!O$28</f>
        <v>37</v>
      </c>
      <c r="P13" s="81">
        <f>MATR03!P$28</f>
        <v>19101</v>
      </c>
      <c r="Q13" s="81">
        <f>MATR03!Q$28</f>
        <v>4951</v>
      </c>
      <c r="R13" s="81">
        <f>MATR03!R$28</f>
        <v>4208</v>
      </c>
      <c r="S13" s="81">
        <f>MATR03!S$28</f>
        <v>0</v>
      </c>
      <c r="T13" s="81">
        <f>MATR03!T$28</f>
        <v>34176</v>
      </c>
      <c r="U13" s="81">
        <f>MATR03!U$28</f>
        <v>49077</v>
      </c>
      <c r="V13" s="81">
        <f>MATR03!V$28</f>
        <v>0</v>
      </c>
      <c r="W13" s="173">
        <f>MATR03!W$28</f>
        <v>3589</v>
      </c>
      <c r="X13" s="83">
        <f>MATR03!X$28</f>
        <v>370433</v>
      </c>
      <c r="Y13" s="81">
        <f>MATR03!Y$28</f>
        <v>303451</v>
      </c>
      <c r="Z13" s="81">
        <f>MATR03!Z$28</f>
        <v>335240</v>
      </c>
      <c r="AA13" s="82">
        <f>MATR03!AA$28</f>
        <v>293394</v>
      </c>
    </row>
    <row r="14" spans="1:27" ht="12" customHeight="1" x14ac:dyDescent="0.2">
      <c r="A14" s="72">
        <v>2004</v>
      </c>
      <c r="B14" s="84">
        <f>MATR04!B$28</f>
        <v>47049</v>
      </c>
      <c r="C14" s="84">
        <f>MATR04!C$28</f>
        <v>50542</v>
      </c>
      <c r="D14" s="84">
        <f>MATR04!D$28</f>
        <v>892</v>
      </c>
      <c r="E14" s="84">
        <f>MATR04!E$28</f>
        <v>208</v>
      </c>
      <c r="F14" s="84">
        <f>MATR04!F$28</f>
        <v>151227</v>
      </c>
      <c r="G14" s="84">
        <f>MATR04!G$28</f>
        <v>108754</v>
      </c>
      <c r="H14" s="84">
        <f>MATR04!H$28</f>
        <v>4316</v>
      </c>
      <c r="I14" s="84">
        <f>MATR04!I$28</f>
        <v>896</v>
      </c>
      <c r="J14" s="84">
        <f>MATR04!J$28</f>
        <v>6505</v>
      </c>
      <c r="K14" s="84">
        <f>MATR04!K$28</f>
        <v>447</v>
      </c>
      <c r="L14" s="84">
        <f>MATR04!L$28</f>
        <v>102504</v>
      </c>
      <c r="M14" s="84">
        <f>MATR04!M$28</f>
        <v>89688</v>
      </c>
      <c r="N14" s="84">
        <f>MATR04!N$28</f>
        <v>71</v>
      </c>
      <c r="O14" s="84">
        <f>MATR04!O$28</f>
        <v>44</v>
      </c>
      <c r="P14" s="84">
        <f>MATR04!P$28</f>
        <v>19149</v>
      </c>
      <c r="Q14" s="84">
        <f>MATR04!Q$28</f>
        <v>4774</v>
      </c>
      <c r="R14" s="84">
        <f>MATR04!R$28</f>
        <v>4242</v>
      </c>
      <c r="S14" s="84">
        <f>MATR04!S$28</f>
        <v>0</v>
      </c>
      <c r="T14" s="84">
        <f>MATR04!T$28</f>
        <v>33492</v>
      </c>
      <c r="U14" s="84">
        <f>MATR04!U$28</f>
        <v>56361</v>
      </c>
      <c r="V14" s="84">
        <f>MATR04!V$28</f>
        <v>0</v>
      </c>
      <c r="W14" s="174">
        <f>MATR04!W$28</f>
        <v>4668</v>
      </c>
      <c r="X14" s="86">
        <f>MATR04!X$28</f>
        <v>369447</v>
      </c>
      <c r="Y14" s="84">
        <f>MATR04!Y$28</f>
        <v>316382</v>
      </c>
      <c r="Z14" s="84">
        <f>MATR04!Z$28</f>
        <v>334272</v>
      </c>
      <c r="AA14" s="85">
        <f>MATR04!AA$28</f>
        <v>305345</v>
      </c>
    </row>
    <row r="15" spans="1:27" ht="12" customHeight="1" x14ac:dyDescent="0.2">
      <c r="A15" s="73">
        <v>2005</v>
      </c>
      <c r="B15" s="87">
        <f>MATR05!B$28</f>
        <v>46098</v>
      </c>
      <c r="C15" s="87">
        <f>MATR05!C$28</f>
        <v>53236</v>
      </c>
      <c r="D15" s="87">
        <f>MATR05!D$28</f>
        <v>855</v>
      </c>
      <c r="E15" s="87">
        <f>MATR05!E$28</f>
        <v>230</v>
      </c>
      <c r="F15" s="87">
        <f>MATR05!F$28</f>
        <v>150544</v>
      </c>
      <c r="G15" s="87">
        <f>MATR05!G$28</f>
        <v>112140</v>
      </c>
      <c r="H15" s="87">
        <f>MATR05!H$28</f>
        <v>3974</v>
      </c>
      <c r="I15" s="87">
        <f>MATR05!I$28</f>
        <v>1000</v>
      </c>
      <c r="J15" s="87">
        <f>MATR05!J$28</f>
        <v>6186</v>
      </c>
      <c r="K15" s="87">
        <f>MATR05!K$28</f>
        <v>443</v>
      </c>
      <c r="L15" s="87">
        <f>MATR05!L$28</f>
        <v>100413</v>
      </c>
      <c r="M15" s="87">
        <f>MATR05!M$28</f>
        <v>88791</v>
      </c>
      <c r="N15" s="87">
        <f>MATR05!N$28</f>
        <v>42</v>
      </c>
      <c r="O15" s="87">
        <f>MATR05!O$28</f>
        <v>49</v>
      </c>
      <c r="P15" s="87">
        <f>MATR05!P$28</f>
        <v>19071</v>
      </c>
      <c r="Q15" s="87">
        <f>MATR05!Q$28</f>
        <v>4634</v>
      </c>
      <c r="R15" s="87">
        <f>MATR05!R$28</f>
        <v>4170</v>
      </c>
      <c r="S15" s="87">
        <f>MATR05!S$28</f>
        <v>38</v>
      </c>
      <c r="T15" s="87">
        <f>MATR05!T$28</f>
        <v>32211</v>
      </c>
      <c r="U15" s="87">
        <f>MATR05!U$28</f>
        <v>56586</v>
      </c>
      <c r="V15" s="87">
        <f>MATR05!V$28</f>
        <v>0</v>
      </c>
      <c r="W15" s="175">
        <f>MATR05!W$28</f>
        <v>6879</v>
      </c>
      <c r="X15" s="89">
        <f>MATR05!X$28</f>
        <v>363564</v>
      </c>
      <c r="Y15" s="87">
        <f>MATR05!Y$28</f>
        <v>324026</v>
      </c>
      <c r="Z15" s="87">
        <f>MATR05!Z$28</f>
        <v>329266</v>
      </c>
      <c r="AA15" s="88">
        <f>MATR05!AA$28</f>
        <v>310753</v>
      </c>
    </row>
    <row r="16" spans="1:27" ht="12" customHeight="1" x14ac:dyDescent="0.2">
      <c r="A16" s="71">
        <v>2006</v>
      </c>
      <c r="B16" s="81">
        <f>MATR06!B$28</f>
        <v>45551</v>
      </c>
      <c r="C16" s="81">
        <f>MATR06!C$28</f>
        <v>55397</v>
      </c>
      <c r="D16" s="81">
        <f>MATR06!D$28</f>
        <v>872</v>
      </c>
      <c r="E16" s="81">
        <f>MATR06!E$28</f>
        <v>246</v>
      </c>
      <c r="F16" s="81">
        <f>MATR06!F$28</f>
        <v>149178</v>
      </c>
      <c r="G16" s="81">
        <f>MATR06!G$28</f>
        <v>115234</v>
      </c>
      <c r="H16" s="81">
        <f>MATR06!H$28</f>
        <v>3798</v>
      </c>
      <c r="I16" s="81">
        <f>MATR06!I$28</f>
        <v>1081</v>
      </c>
      <c r="J16" s="81">
        <f>MATR06!J$28</f>
        <v>5907</v>
      </c>
      <c r="K16" s="81">
        <f>MATR06!K$28</f>
        <v>386</v>
      </c>
      <c r="L16" s="81">
        <f>MATR06!L$28</f>
        <v>98754</v>
      </c>
      <c r="M16" s="81">
        <f>MATR06!M$28</f>
        <v>89176</v>
      </c>
      <c r="N16" s="81">
        <f>MATR06!N$28</f>
        <v>35</v>
      </c>
      <c r="O16" s="81">
        <f>MATR06!O$28</f>
        <v>152</v>
      </c>
      <c r="P16" s="81">
        <f>MATR06!P$28</f>
        <v>19022</v>
      </c>
      <c r="Q16" s="81">
        <f>MATR06!Q$28</f>
        <v>4775</v>
      </c>
      <c r="R16" s="81">
        <f>MATR06!R$28</f>
        <v>4133</v>
      </c>
      <c r="S16" s="81">
        <f>MATR06!S$28</f>
        <v>16</v>
      </c>
      <c r="T16" s="81">
        <f>MATR06!T$28</f>
        <v>30811</v>
      </c>
      <c r="U16" s="81">
        <f>MATR06!U$28</f>
        <v>60032</v>
      </c>
      <c r="V16" s="81">
        <f>MATR06!V$28</f>
        <v>0</v>
      </c>
      <c r="W16" s="173">
        <f>MATR06!W$28</f>
        <v>4828</v>
      </c>
      <c r="X16" s="83">
        <f>MATR06!X$28</f>
        <v>358061</v>
      </c>
      <c r="Y16" s="81">
        <f>MATR06!Y$28</f>
        <v>331323</v>
      </c>
      <c r="Z16" s="81">
        <f>MATR06!Z$28</f>
        <v>324294</v>
      </c>
      <c r="AA16" s="82">
        <f>MATR06!AA$28</f>
        <v>319839</v>
      </c>
    </row>
    <row r="17" spans="1:28" ht="12" customHeight="1" x14ac:dyDescent="0.2">
      <c r="A17" s="72">
        <v>2007</v>
      </c>
      <c r="B17" s="84">
        <f>MATR07!B$28</f>
        <v>45956</v>
      </c>
      <c r="C17" s="84">
        <f>MATR07!C$28</f>
        <v>59143</v>
      </c>
      <c r="D17" s="84">
        <f>MATR07!D$28</f>
        <v>712</v>
      </c>
      <c r="E17" s="84">
        <f>MATR07!E$28</f>
        <v>224</v>
      </c>
      <c r="F17" s="84">
        <f>MATR07!F$28</f>
        <v>148806</v>
      </c>
      <c r="G17" s="84">
        <f>MATR07!G$28</f>
        <v>118223</v>
      </c>
      <c r="H17" s="84">
        <f>MATR07!H$28</f>
        <v>3740</v>
      </c>
      <c r="I17" s="84">
        <f>MATR07!I$28</f>
        <v>1187</v>
      </c>
      <c r="J17" s="84">
        <f>MATR07!J$28</f>
        <v>5761</v>
      </c>
      <c r="K17" s="84">
        <f>MATR07!K$28</f>
        <v>392</v>
      </c>
      <c r="L17" s="84">
        <f>MATR07!L$28</f>
        <v>97096</v>
      </c>
      <c r="M17" s="84">
        <f>MATR07!M$28</f>
        <v>88355</v>
      </c>
      <c r="N17" s="84">
        <f>MATR07!N$28</f>
        <v>27</v>
      </c>
      <c r="O17" s="84">
        <f>MATR07!O$28</f>
        <v>168</v>
      </c>
      <c r="P17" s="84">
        <f>MATR07!P$28</f>
        <v>20437</v>
      </c>
      <c r="Q17" s="84">
        <f>MATR07!Q$28</f>
        <v>4957</v>
      </c>
      <c r="R17" s="84">
        <f>MATR07!R$28</f>
        <v>4033</v>
      </c>
      <c r="S17" s="84">
        <f>MATR07!S$28</f>
        <v>13</v>
      </c>
      <c r="T17" s="84">
        <f>MATR07!T$28</f>
        <v>30157</v>
      </c>
      <c r="U17" s="84">
        <f>MATR07!U$28</f>
        <v>60996</v>
      </c>
      <c r="V17" s="84">
        <f>MATR07!V$28</f>
        <v>0</v>
      </c>
      <c r="W17" s="174">
        <f>MATR07!W$28</f>
        <v>4101</v>
      </c>
      <c r="X17" s="86">
        <f>MATR07!X$28</f>
        <v>356725</v>
      </c>
      <c r="Y17" s="84">
        <f>MATR07!Y$28</f>
        <v>337759</v>
      </c>
      <c r="Z17" s="84">
        <f>MATR07!Z$28</f>
        <v>322015</v>
      </c>
      <c r="AA17" s="85">
        <f>MATR07!AA$28</f>
        <v>326717</v>
      </c>
    </row>
    <row r="18" spans="1:28" ht="12" customHeight="1" x14ac:dyDescent="0.2">
      <c r="A18" s="73">
        <v>2008</v>
      </c>
      <c r="B18" s="87">
        <f>MATR08!B$28</f>
        <v>46186</v>
      </c>
      <c r="C18" s="87">
        <f>MATR08!C$28</f>
        <v>61744</v>
      </c>
      <c r="D18" s="87">
        <f>MATR08!D$28</f>
        <v>689</v>
      </c>
      <c r="E18" s="87">
        <f>MATR08!E$28</f>
        <v>264</v>
      </c>
      <c r="F18" s="87">
        <f>MATR08!F$28</f>
        <v>147486</v>
      </c>
      <c r="G18" s="87">
        <f>MATR08!G$28</f>
        <v>120554</v>
      </c>
      <c r="H18" s="87">
        <f>MATR08!H$28</f>
        <v>3706</v>
      </c>
      <c r="I18" s="87">
        <f>MATR08!I$28</f>
        <v>1351</v>
      </c>
      <c r="J18" s="87">
        <f>MATR08!J$28</f>
        <v>5432</v>
      </c>
      <c r="K18" s="87">
        <f>MATR08!K$28</f>
        <v>377</v>
      </c>
      <c r="L18" s="87">
        <f>MATR08!L$28</f>
        <v>93946</v>
      </c>
      <c r="M18" s="87">
        <f>MATR08!M$28</f>
        <v>88431</v>
      </c>
      <c r="N18" s="87">
        <f>MATR08!N$28</f>
        <v>29</v>
      </c>
      <c r="O18" s="87">
        <f>MATR08!O$28</f>
        <v>208</v>
      </c>
      <c r="P18" s="87">
        <f>MATR08!P$28</f>
        <v>19696</v>
      </c>
      <c r="Q18" s="87">
        <f>MATR08!Q$28</f>
        <v>5440</v>
      </c>
      <c r="R18" s="87">
        <f>MATR08!R$28</f>
        <v>4031</v>
      </c>
      <c r="S18" s="87">
        <f>MATR08!S$28</f>
        <v>27</v>
      </c>
      <c r="T18" s="87">
        <f>MATR08!T$28</f>
        <v>27652</v>
      </c>
      <c r="U18" s="87">
        <f>MATR08!U$28</f>
        <v>61992</v>
      </c>
      <c r="V18" s="87">
        <f>MATR08!V$28</f>
        <v>0</v>
      </c>
      <c r="W18" s="175">
        <f>MATR08!W$28</f>
        <v>4708</v>
      </c>
      <c r="X18" s="89">
        <f>MATR08!X$28</f>
        <v>348853</v>
      </c>
      <c r="Y18" s="87">
        <f>MATR08!Y$28</f>
        <v>345096</v>
      </c>
      <c r="Z18" s="87">
        <f>MATR08!Z$28</f>
        <v>315270</v>
      </c>
      <c r="AA18" s="88">
        <f>MATR08!AA$28</f>
        <v>332721</v>
      </c>
    </row>
    <row r="19" spans="1:28" ht="12" customHeight="1" x14ac:dyDescent="0.2">
      <c r="A19" s="71">
        <v>2009</v>
      </c>
      <c r="B19" s="81">
        <f>MATR09!B$28</f>
        <v>46588</v>
      </c>
      <c r="C19" s="81">
        <f>MATR09!C$28</f>
        <v>64185</v>
      </c>
      <c r="D19" s="81">
        <f>MATR09!D$28</f>
        <v>923</v>
      </c>
      <c r="E19" s="81">
        <f>MATR09!E$28</f>
        <v>259</v>
      </c>
      <c r="F19" s="81">
        <f>MATR09!F$28</f>
        <v>144254</v>
      </c>
      <c r="G19" s="81">
        <f>MATR09!G$28</f>
        <v>123587</v>
      </c>
      <c r="H19" s="81">
        <f>MATR09!H$28</f>
        <v>3893</v>
      </c>
      <c r="I19" s="81">
        <f>MATR09!I$28</f>
        <v>1404</v>
      </c>
      <c r="J19" s="81">
        <f>MATR09!J$28</f>
        <v>5278</v>
      </c>
      <c r="K19" s="81">
        <f>MATR09!K$28</f>
        <v>342</v>
      </c>
      <c r="L19" s="81">
        <f>MATR09!L$28</f>
        <v>91996</v>
      </c>
      <c r="M19" s="81">
        <f>MATR09!M$28</f>
        <v>89038</v>
      </c>
      <c r="N19" s="81">
        <f>MATR09!N$28</f>
        <v>19</v>
      </c>
      <c r="O19" s="81">
        <f>MATR09!O$28</f>
        <v>242</v>
      </c>
      <c r="P19" s="81">
        <f>MATR09!P$28</f>
        <v>21315</v>
      </c>
      <c r="Q19" s="81">
        <f>MATR09!Q$28</f>
        <v>6203</v>
      </c>
      <c r="R19" s="81">
        <f>MATR09!R$28</f>
        <v>3950</v>
      </c>
      <c r="S19" s="81">
        <f>MATR09!S$28</f>
        <v>32</v>
      </c>
      <c r="T19" s="81">
        <f>MATR09!T$28</f>
        <v>29354</v>
      </c>
      <c r="U19" s="81">
        <f>MATR09!U$28</f>
        <v>65683</v>
      </c>
      <c r="V19" s="81">
        <f>MATR09!V$28</f>
        <v>0</v>
      </c>
      <c r="W19" s="173">
        <f>MATR09!W$28</f>
        <v>6356</v>
      </c>
      <c r="X19" s="83">
        <f>MATR09!X$28</f>
        <v>347570</v>
      </c>
      <c r="Y19" s="81">
        <f>MATR09!Y$28</f>
        <v>357331</v>
      </c>
      <c r="Z19" s="81">
        <f>MATR09!Z$28</f>
        <v>312192</v>
      </c>
      <c r="AA19" s="82">
        <f>MATR09!AA$28</f>
        <v>342493</v>
      </c>
    </row>
    <row r="20" spans="1:28" ht="12" customHeight="1" x14ac:dyDescent="0.2">
      <c r="A20" s="72">
        <v>2010</v>
      </c>
      <c r="B20" s="84">
        <f>MATR10!B$28</f>
        <v>47071</v>
      </c>
      <c r="C20" s="84">
        <f>MATR10!C$28</f>
        <v>65023</v>
      </c>
      <c r="D20" s="84">
        <f>MATR10!D$28</f>
        <v>1029</v>
      </c>
      <c r="E20" s="84">
        <f>MATR10!E$28</f>
        <v>288</v>
      </c>
      <c r="F20" s="84">
        <f>MATR10!F$28</f>
        <v>143263</v>
      </c>
      <c r="G20" s="84">
        <f>MATR10!G$28</f>
        <v>125814</v>
      </c>
      <c r="H20" s="84">
        <f>MATR10!H$28</f>
        <v>3852</v>
      </c>
      <c r="I20" s="84">
        <f>MATR10!I$28</f>
        <v>1500</v>
      </c>
      <c r="J20" s="84">
        <f>MATR10!J$28</f>
        <v>5527</v>
      </c>
      <c r="K20" s="84">
        <f>MATR10!K$28</f>
        <v>309</v>
      </c>
      <c r="L20" s="84">
        <f>MATR10!L$28</f>
        <v>92161</v>
      </c>
      <c r="M20" s="84">
        <f>MATR10!M$28</f>
        <v>89706</v>
      </c>
      <c r="N20" s="84">
        <f>MATR10!N$28</f>
        <v>24</v>
      </c>
      <c r="O20" s="84">
        <f>MATR10!O$28</f>
        <v>238</v>
      </c>
      <c r="P20" s="84">
        <f>MATR10!P$28</f>
        <v>21541</v>
      </c>
      <c r="Q20" s="84">
        <f>MATR10!Q$28</f>
        <v>6094</v>
      </c>
      <c r="R20" s="84">
        <f>MATR10!R$28</f>
        <v>3994</v>
      </c>
      <c r="S20" s="84">
        <f>MATR10!S$28</f>
        <v>44</v>
      </c>
      <c r="T20" s="84">
        <f>MATR10!T$28</f>
        <v>34139</v>
      </c>
      <c r="U20" s="84">
        <f>MATR10!U$28</f>
        <v>63068</v>
      </c>
      <c r="V20" s="84">
        <f>MATR10!V$28</f>
        <v>664</v>
      </c>
      <c r="W20" s="174">
        <f>MATR10!W$28</f>
        <v>6187</v>
      </c>
      <c r="X20" s="86">
        <f>MATR10!X$28</f>
        <v>353265</v>
      </c>
      <c r="Y20" s="84">
        <f>MATR10!Y$28</f>
        <v>358271</v>
      </c>
      <c r="Z20" s="84">
        <f>MATR10!Z$28</f>
        <v>316634</v>
      </c>
      <c r="AA20" s="85">
        <f>MATR10!AA$28</f>
        <v>343611</v>
      </c>
    </row>
    <row r="21" spans="1:28" ht="12" customHeight="1" x14ac:dyDescent="0.2">
      <c r="A21" s="73">
        <v>2011</v>
      </c>
      <c r="B21" s="87">
        <f>+MATR11!B28</f>
        <v>48362</v>
      </c>
      <c r="C21" s="87">
        <f>+MATR11!C28</f>
        <v>65354.999999999985</v>
      </c>
      <c r="D21" s="87">
        <f>+MATR11!D28</f>
        <v>909</v>
      </c>
      <c r="E21" s="87">
        <f>+MATR11!E28</f>
        <v>276</v>
      </c>
      <c r="F21" s="87">
        <f>+MATR11!F28</f>
        <v>142819.99999999997</v>
      </c>
      <c r="G21" s="87">
        <f>+MATR11!G28</f>
        <v>130595.99999999999</v>
      </c>
      <c r="H21" s="87">
        <f>+MATR11!H28</f>
        <v>4073</v>
      </c>
      <c r="I21" s="87">
        <f>+MATR11!I28</f>
        <v>1562</v>
      </c>
      <c r="J21" s="87">
        <f>+MATR11!J28</f>
        <v>5096</v>
      </c>
      <c r="K21" s="87">
        <f>+MATR11!K28</f>
        <v>292</v>
      </c>
      <c r="L21" s="87">
        <f>+MATR11!L28</f>
        <v>91641</v>
      </c>
      <c r="M21" s="87">
        <f>+MATR11!M28</f>
        <v>88740.999999999985</v>
      </c>
      <c r="N21" s="87">
        <f>+MATR11!N28</f>
        <v>42</v>
      </c>
      <c r="O21" s="87">
        <f>+MATR11!O28</f>
        <v>165</v>
      </c>
      <c r="P21" s="87">
        <f>MATR11!P$28</f>
        <v>20689.000000000004</v>
      </c>
      <c r="Q21" s="87">
        <f>+MATR11!Q28</f>
        <v>7572</v>
      </c>
      <c r="R21" s="87">
        <f>+MATR11!R28</f>
        <v>3656</v>
      </c>
      <c r="S21" s="87">
        <f>+MATR11!S28</f>
        <v>48</v>
      </c>
      <c r="T21" s="87">
        <f>+MATR11!T28</f>
        <v>33862</v>
      </c>
      <c r="U21" s="87">
        <f>+MATR11!U28</f>
        <v>62408.000000000007</v>
      </c>
      <c r="V21" s="87">
        <f>+MATR11!V28</f>
        <v>1334</v>
      </c>
      <c r="W21" s="175">
        <f>+MATR11!W28</f>
        <v>7160</v>
      </c>
      <c r="X21" s="89">
        <f>+MATR11!X28</f>
        <v>352484</v>
      </c>
      <c r="Y21" s="87">
        <f>+MATR11!Y28</f>
        <v>364174.99999999994</v>
      </c>
      <c r="Z21" s="87">
        <f>+MATR11!Z28</f>
        <v>316685</v>
      </c>
      <c r="AA21" s="88">
        <f>+MATR11!AA28</f>
        <v>347099.99999999994</v>
      </c>
    </row>
    <row r="22" spans="1:28" ht="12" customHeight="1" x14ac:dyDescent="0.2">
      <c r="A22" s="71">
        <v>2012</v>
      </c>
      <c r="B22" s="81">
        <f>+MATR12!B27</f>
        <v>50345.000000000007</v>
      </c>
      <c r="C22" s="81">
        <f>+MATR12!C27</f>
        <v>65914</v>
      </c>
      <c r="D22" s="81">
        <f>+MATR12!D27</f>
        <v>393</v>
      </c>
      <c r="E22" s="81">
        <f>+MATR12!E27</f>
        <v>266</v>
      </c>
      <c r="F22" s="81">
        <f>+MATR12!F27</f>
        <v>144692</v>
      </c>
      <c r="G22" s="81">
        <f>+MATR12!G27</f>
        <v>132515.00000000003</v>
      </c>
      <c r="H22" s="81">
        <f>+MATR12!H27</f>
        <v>2445</v>
      </c>
      <c r="I22" s="81">
        <f>+MATR12!I27</f>
        <v>1632</v>
      </c>
      <c r="J22" s="81">
        <f>+MATR12!J27</f>
        <v>5990</v>
      </c>
      <c r="K22" s="81">
        <f>+MATR12!K27</f>
        <v>288</v>
      </c>
      <c r="L22" s="81">
        <f>+MATR12!L27</f>
        <v>92201.999999999985</v>
      </c>
      <c r="M22" s="81">
        <f>+MATR12!M27</f>
        <v>89576.999999999985</v>
      </c>
      <c r="N22" s="81">
        <f>+MATR12!N27</f>
        <v>0</v>
      </c>
      <c r="O22" s="81">
        <f>+MATR12!O27</f>
        <v>177</v>
      </c>
      <c r="P22" s="81">
        <f>MATR12!P$27</f>
        <v>21579</v>
      </c>
      <c r="Q22" s="81">
        <f>+MATR12!Q27</f>
        <v>7289.9999999999991</v>
      </c>
      <c r="R22" s="81">
        <f>+MATR12!R27</f>
        <v>0</v>
      </c>
      <c r="S22" s="81">
        <f>+MATR12!S27</f>
        <v>0</v>
      </c>
      <c r="T22" s="81">
        <f>+MATR12!T27</f>
        <v>38371</v>
      </c>
      <c r="U22" s="81">
        <f>+MATR12!U27</f>
        <v>65439</v>
      </c>
      <c r="V22" s="81">
        <f>+MATR12!V27</f>
        <v>0</v>
      </c>
      <c r="W22" s="173">
        <f>+MATR12!W27</f>
        <v>0</v>
      </c>
      <c r="X22" s="83">
        <f>+MATR12!X27</f>
        <v>356017</v>
      </c>
      <c r="Y22" s="81">
        <f>+MATR12!Y27</f>
        <v>363098</v>
      </c>
      <c r="Z22" s="81">
        <f>+MATR12!Z27</f>
        <v>325610</v>
      </c>
      <c r="AA22" s="82">
        <f>+MATR12!AA27</f>
        <v>353445</v>
      </c>
    </row>
    <row r="23" spans="1:28" ht="12" customHeight="1" x14ac:dyDescent="0.2">
      <c r="A23" s="72">
        <v>2013</v>
      </c>
      <c r="B23" s="84">
        <f>+MATR13!B27</f>
        <v>51762</v>
      </c>
      <c r="C23" s="84">
        <f>+MATR13!C27</f>
        <v>67214</v>
      </c>
      <c r="D23" s="84">
        <f>+MATR13!D27</f>
        <v>457</v>
      </c>
      <c r="E23" s="84">
        <f>+MATR13!E27</f>
        <v>246</v>
      </c>
      <c r="F23" s="84">
        <f>+MATR13!F27</f>
        <v>145202.00000000003</v>
      </c>
      <c r="G23" s="84">
        <f>+MATR13!G27</f>
        <v>133739</v>
      </c>
      <c r="H23" s="84">
        <f>+MATR13!H27</f>
        <v>2359</v>
      </c>
      <c r="I23" s="84">
        <f>+MATR13!I27</f>
        <v>1559</v>
      </c>
      <c r="J23" s="84">
        <f>+MATR13!J27</f>
        <v>5877</v>
      </c>
      <c r="K23" s="84">
        <f>+MATR13!K27</f>
        <v>247</v>
      </c>
      <c r="L23" s="84">
        <f>+MATR13!L27</f>
        <v>91775</v>
      </c>
      <c r="M23" s="84">
        <f>+MATR13!M27</f>
        <v>90656</v>
      </c>
      <c r="N23" s="84">
        <f>+MATR13!N27</f>
        <v>0</v>
      </c>
      <c r="O23" s="84">
        <f>+MATR13!O27</f>
        <v>141</v>
      </c>
      <c r="P23" s="84">
        <f>MATR13!P$27</f>
        <v>21849</v>
      </c>
      <c r="Q23" s="84">
        <f>+MATR13!Q27</f>
        <v>8131</v>
      </c>
      <c r="R23" s="84">
        <f>+MATR13!R27</f>
        <v>0</v>
      </c>
      <c r="S23" s="84">
        <f>+MATR13!S27</f>
        <v>0</v>
      </c>
      <c r="T23" s="84">
        <f>+MATR13!T27</f>
        <v>40985</v>
      </c>
      <c r="U23" s="84">
        <f>+MATR13!U27</f>
        <v>63840</v>
      </c>
      <c r="V23" s="84">
        <f>+MATR13!V27</f>
        <v>0</v>
      </c>
      <c r="W23" s="174">
        <f>+MATR13!W27</f>
        <v>0</v>
      </c>
      <c r="X23" s="86">
        <f>+MATR13!X27</f>
        <v>360266</v>
      </c>
      <c r="Y23" s="84">
        <f>+MATR13!Y27</f>
        <v>365773</v>
      </c>
      <c r="Z23" s="84">
        <f>+MATR13!Z27</f>
        <v>329724</v>
      </c>
      <c r="AA23" s="85">
        <f>+MATR13!AA27</f>
        <v>355449</v>
      </c>
    </row>
    <row r="24" spans="1:28" ht="12" customHeight="1" x14ac:dyDescent="0.2">
      <c r="A24" s="198">
        <v>2014</v>
      </c>
      <c r="B24" s="87">
        <f>+MATR14!B27</f>
        <v>51739</v>
      </c>
      <c r="C24" s="87">
        <f>+MATR14!C27</f>
        <v>68430</v>
      </c>
      <c r="D24" s="87">
        <f>+MATR14!D27</f>
        <v>385</v>
      </c>
      <c r="E24" s="87">
        <f>+MATR14!E27</f>
        <v>222</v>
      </c>
      <c r="F24" s="87">
        <f>+MATR14!F27</f>
        <v>144599.99999999997</v>
      </c>
      <c r="G24" s="87">
        <f>+MATR14!G27</f>
        <v>134796</v>
      </c>
      <c r="H24" s="87">
        <f>+MATR14!H27</f>
        <v>2305</v>
      </c>
      <c r="I24" s="87">
        <f>+MATR14!I27</f>
        <v>1608</v>
      </c>
      <c r="J24" s="87">
        <f>+MATR14!J27</f>
        <v>5421</v>
      </c>
      <c r="K24" s="87">
        <f>+MATR14!K27</f>
        <v>230</v>
      </c>
      <c r="L24" s="87">
        <f>+MATR14!L27</f>
        <v>91643</v>
      </c>
      <c r="M24" s="87">
        <f>+MATR14!M27</f>
        <v>91953</v>
      </c>
      <c r="N24" s="87">
        <f>+MATR14!N27</f>
        <v>0</v>
      </c>
      <c r="O24" s="87">
        <f>+MATR14!O27</f>
        <v>188</v>
      </c>
      <c r="P24" s="87">
        <f>MATR14!P$27</f>
        <v>22281</v>
      </c>
      <c r="Q24" s="87">
        <f>+MATR14!Q27</f>
        <v>6727</v>
      </c>
      <c r="R24" s="87">
        <f>+MATR14!R27</f>
        <v>0</v>
      </c>
      <c r="S24" s="87">
        <f>+MATR14!S27</f>
        <v>0</v>
      </c>
      <c r="T24" s="87">
        <f>+MATR14!T27</f>
        <v>40603</v>
      </c>
      <c r="U24" s="87">
        <f>+MATR14!U27</f>
        <v>63887</v>
      </c>
      <c r="V24" s="87">
        <f>+MATR14!V27</f>
        <v>0</v>
      </c>
      <c r="W24" s="175">
        <f>+MATR14!W27</f>
        <v>0</v>
      </c>
      <c r="X24" s="89">
        <f>+MATR14!X27</f>
        <v>358977</v>
      </c>
      <c r="Y24" s="87">
        <f>+MATR14!Y27</f>
        <v>368041</v>
      </c>
      <c r="Z24" s="87">
        <f>+MATR14!Z27</f>
        <v>328585</v>
      </c>
      <c r="AA24" s="88">
        <f>+MATR14!AA27</f>
        <v>359066</v>
      </c>
    </row>
    <row r="25" spans="1:28" ht="12" customHeight="1" x14ac:dyDescent="0.2">
      <c r="A25" s="71">
        <v>2015</v>
      </c>
      <c r="B25" s="81">
        <f>+MATR15!B27</f>
        <v>53467.000000000007</v>
      </c>
      <c r="C25" s="81">
        <f>+MATR15!C27</f>
        <v>69137</v>
      </c>
      <c r="D25" s="81">
        <f>+MATR15!D27</f>
        <v>406</v>
      </c>
      <c r="E25" s="81">
        <f>+MATR15!E27</f>
        <v>191</v>
      </c>
      <c r="F25" s="81">
        <f>+MATR15!F27</f>
        <v>145214</v>
      </c>
      <c r="G25" s="81">
        <f>+MATR15!G27</f>
        <v>136437</v>
      </c>
      <c r="H25" s="81">
        <f>+MATR15!H27</f>
        <v>2413</v>
      </c>
      <c r="I25" s="81">
        <f>+MATR15!I27</f>
        <v>1712</v>
      </c>
      <c r="J25" s="81">
        <f>+MATR15!J27</f>
        <v>5561</v>
      </c>
      <c r="K25" s="81">
        <f>+MATR15!K27</f>
        <v>227</v>
      </c>
      <c r="L25" s="81">
        <f>+MATR15!L27</f>
        <v>90878</v>
      </c>
      <c r="M25" s="81">
        <f>+MATR15!M27</f>
        <v>93477</v>
      </c>
      <c r="N25" s="81">
        <f>+MATR15!N27</f>
        <v>0</v>
      </c>
      <c r="O25" s="81">
        <f>+MATR15!O27</f>
        <v>213</v>
      </c>
      <c r="P25" s="81">
        <f>MATR15!P$27</f>
        <v>21885</v>
      </c>
      <c r="Q25" s="81">
        <f>+MATR15!Q27</f>
        <v>6600</v>
      </c>
      <c r="R25" s="81">
        <f>+MATR15!R27</f>
        <v>0</v>
      </c>
      <c r="S25" s="81">
        <f>+MATR15!S27</f>
        <v>0</v>
      </c>
      <c r="T25" s="81">
        <f>+MATR15!T27</f>
        <v>41219.000000000007</v>
      </c>
      <c r="U25" s="81">
        <f>+MATR15!U27</f>
        <v>62922</v>
      </c>
      <c r="V25" s="81">
        <f>+MATR15!V27</f>
        <v>0</v>
      </c>
      <c r="W25" s="173">
        <f>+MATR15!W27</f>
        <v>0</v>
      </c>
      <c r="X25" s="83">
        <f>+MATR15!X27</f>
        <v>361043</v>
      </c>
      <c r="Y25" s="81">
        <f>+MATR15!Y27</f>
        <v>370916</v>
      </c>
      <c r="Z25" s="81">
        <f>+MATR15!Z27</f>
        <v>330778</v>
      </c>
      <c r="AA25" s="82">
        <f>+MATR15!AA27</f>
        <v>361973</v>
      </c>
    </row>
    <row r="26" spans="1:28" ht="12" customHeight="1" x14ac:dyDescent="0.2">
      <c r="A26" s="164">
        <v>2016</v>
      </c>
      <c r="B26" s="81">
        <f>MATR16!B27</f>
        <v>53820</v>
      </c>
      <c r="C26" s="81">
        <f>MATR16!C27</f>
        <v>69277.000000000015</v>
      </c>
      <c r="D26" s="81">
        <f>MATR16!D27</f>
        <v>378</v>
      </c>
      <c r="E26" s="81">
        <f>MATR16!E27</f>
        <v>166</v>
      </c>
      <c r="F26" s="81">
        <f>MATR16!F27</f>
        <v>146050.99999999997</v>
      </c>
      <c r="G26" s="81">
        <f>MATR16!G27</f>
        <v>137548</v>
      </c>
      <c r="H26" s="81">
        <f>MATR16!H27</f>
        <v>2405</v>
      </c>
      <c r="I26" s="81">
        <f>MATR16!I27</f>
        <v>1778</v>
      </c>
      <c r="J26" s="81">
        <f>MATR16!J27</f>
        <v>4919</v>
      </c>
      <c r="K26" s="81">
        <f>MATR16!K27</f>
        <v>231</v>
      </c>
      <c r="L26" s="81">
        <f>MATR16!L27</f>
        <v>90397</v>
      </c>
      <c r="M26" s="81">
        <f>MATR16!M27</f>
        <v>94750.000000000015</v>
      </c>
      <c r="N26" s="81">
        <f>MATR16!N27</f>
        <v>0</v>
      </c>
      <c r="O26" s="81">
        <f>MATR16!O27</f>
        <v>272</v>
      </c>
      <c r="P26" s="81">
        <f>MATR16!P27</f>
        <v>21188</v>
      </c>
      <c r="Q26" s="81">
        <f>MATR16!Q27</f>
        <v>4557</v>
      </c>
      <c r="R26" s="81">
        <f>MATR16!R27</f>
        <v>0</v>
      </c>
      <c r="S26" s="81">
        <f>MATR16!S27</f>
        <v>0</v>
      </c>
      <c r="T26" s="81">
        <f>MATR16!T27</f>
        <v>42047</v>
      </c>
      <c r="U26" s="81">
        <f>MATR16!U27</f>
        <v>59701</v>
      </c>
      <c r="V26" s="81">
        <f>MATR16!V27</f>
        <v>0</v>
      </c>
      <c r="W26" s="173">
        <f>MATR16!W27</f>
        <v>0</v>
      </c>
      <c r="X26" s="83">
        <f>MATR16!X27</f>
        <v>361205</v>
      </c>
      <c r="Y26" s="81">
        <f>MATR16!Y27</f>
        <v>368280</v>
      </c>
      <c r="Z26" s="81">
        <f>MATR16!Z27</f>
        <v>332315</v>
      </c>
      <c r="AA26" s="82">
        <f>MATR16!AA27</f>
        <v>361276</v>
      </c>
    </row>
    <row r="27" spans="1:28" ht="12" customHeight="1" x14ac:dyDescent="0.2">
      <c r="A27" s="274">
        <v>2017</v>
      </c>
      <c r="B27" s="87">
        <f>MATR17!B27</f>
        <v>54606</v>
      </c>
      <c r="C27" s="87">
        <f>MATR17!C27</f>
        <v>69488</v>
      </c>
      <c r="D27" s="87">
        <f>MATR17!D27</f>
        <v>437</v>
      </c>
      <c r="E27" s="87">
        <f>MATR17!E27</f>
        <v>192</v>
      </c>
      <c r="F27" s="87">
        <f>MATR17!F27</f>
        <v>146624</v>
      </c>
      <c r="G27" s="87">
        <f>MATR17!G27</f>
        <v>138491</v>
      </c>
      <c r="H27" s="87">
        <f>MATR17!H27</f>
        <v>2368</v>
      </c>
      <c r="I27" s="87">
        <f>MATR17!I27</f>
        <v>1787</v>
      </c>
      <c r="J27" s="87">
        <f>MATR17!J27</f>
        <v>4801</v>
      </c>
      <c r="K27" s="87">
        <f>MATR17!K27</f>
        <v>175</v>
      </c>
      <c r="L27" s="87">
        <f>MATR17!L27</f>
        <v>90443.000000000015</v>
      </c>
      <c r="M27" s="87">
        <f>MATR17!M27</f>
        <v>97190</v>
      </c>
      <c r="N27" s="87">
        <f>MATR17!N27</f>
        <v>0</v>
      </c>
      <c r="O27" s="87">
        <f>MATR17!O27</f>
        <v>370</v>
      </c>
      <c r="P27" s="87">
        <f>MATR17!P27</f>
        <v>20508</v>
      </c>
      <c r="Q27" s="87">
        <f>MATR17!Q27</f>
        <v>4212</v>
      </c>
      <c r="R27" s="87">
        <v>0</v>
      </c>
      <c r="S27" s="87">
        <v>0</v>
      </c>
      <c r="T27" s="87">
        <f>MATR17!T27</f>
        <v>44162.000000000007</v>
      </c>
      <c r="U27" s="87">
        <f>MATR17!U27</f>
        <v>58417</v>
      </c>
      <c r="V27" s="87">
        <f>MATR17!V27</f>
        <v>0</v>
      </c>
      <c r="W27" s="175">
        <f>MATR17!W27</f>
        <v>0</v>
      </c>
      <c r="X27" s="89">
        <f>MATR17!X27</f>
        <v>363949</v>
      </c>
      <c r="Y27" s="87">
        <f>MATR17!Y27</f>
        <v>370322.00000000006</v>
      </c>
      <c r="Z27" s="87">
        <f>MATR17!Z27</f>
        <v>335835</v>
      </c>
      <c r="AA27" s="88">
        <f>MATR17!AA27</f>
        <v>363586</v>
      </c>
    </row>
    <row r="28" spans="1:28" ht="12" customHeight="1" x14ac:dyDescent="0.2">
      <c r="A28" s="276">
        <v>2018</v>
      </c>
      <c r="B28" s="81">
        <f>MATR18!B27</f>
        <v>55350</v>
      </c>
      <c r="C28" s="81">
        <f>MATR18!C27</f>
        <v>69952</v>
      </c>
      <c r="D28" s="81">
        <f>MATR18!D27</f>
        <v>444</v>
      </c>
      <c r="E28" s="81">
        <f>MATR18!E27</f>
        <v>156</v>
      </c>
      <c r="F28" s="81">
        <f>MATR18!F27</f>
        <v>147163.99999999997</v>
      </c>
      <c r="G28" s="81">
        <f>MATR18!G27</f>
        <v>138333.00000000003</v>
      </c>
      <c r="H28" s="81">
        <f>MATR18!H27</f>
        <v>2420</v>
      </c>
      <c r="I28" s="81">
        <f>MATR18!I27</f>
        <v>1825.0000000000002</v>
      </c>
      <c r="J28" s="81">
        <f>MATR18!J27</f>
        <v>5227</v>
      </c>
      <c r="K28" s="81">
        <f>MATR18!K27</f>
        <v>232</v>
      </c>
      <c r="L28" s="81">
        <f>MATR18!L27</f>
        <v>90510</v>
      </c>
      <c r="M28" s="81">
        <f>MATR18!M27</f>
        <v>99182.000000000015</v>
      </c>
      <c r="N28" s="81">
        <f>MATR18!N27</f>
        <v>0</v>
      </c>
      <c r="O28" s="81">
        <f>MATR18!O27</f>
        <v>348</v>
      </c>
      <c r="P28" s="81">
        <f>MATR18!P27</f>
        <v>22024</v>
      </c>
      <c r="Q28" s="81">
        <f>MATR18!Q27</f>
        <v>4301</v>
      </c>
      <c r="R28" s="81">
        <v>0</v>
      </c>
      <c r="S28" s="81">
        <v>0</v>
      </c>
      <c r="T28" s="265">
        <f>MATR18!R27</f>
        <v>43936.000000000007</v>
      </c>
      <c r="U28" s="265">
        <f>MATR18!S27</f>
        <v>61259</v>
      </c>
      <c r="V28" s="81">
        <f>MATR18!T27</f>
        <v>0</v>
      </c>
      <c r="W28" s="173">
        <f>MATR18!U27</f>
        <v>0</v>
      </c>
      <c r="X28" s="83">
        <f>MATR18!V27</f>
        <v>367075</v>
      </c>
      <c r="Y28" s="81">
        <f>MATR18!W27</f>
        <v>375588</v>
      </c>
      <c r="Z28" s="81">
        <f>MATR18!X27</f>
        <v>336960</v>
      </c>
      <c r="AA28" s="82">
        <f>MATR18!Y27</f>
        <v>368726</v>
      </c>
    </row>
    <row r="29" spans="1:28" ht="12" customHeight="1" x14ac:dyDescent="0.2">
      <c r="A29" s="276">
        <v>2019</v>
      </c>
      <c r="B29" s="81">
        <f>MATR19!B27</f>
        <v>55986</v>
      </c>
      <c r="C29" s="81">
        <f>MATR19!C27</f>
        <v>68461.000000000015</v>
      </c>
      <c r="D29" s="81">
        <f>MATR19!D27</f>
        <v>426</v>
      </c>
      <c r="E29" s="81">
        <f>MATR19!E27</f>
        <v>149</v>
      </c>
      <c r="F29" s="81">
        <f>MATR19!F27</f>
        <v>147055</v>
      </c>
      <c r="G29" s="81">
        <f>MATR19!G27</f>
        <v>138181</v>
      </c>
      <c r="H29" s="81">
        <f>MATR19!H27</f>
        <v>2319</v>
      </c>
      <c r="I29" s="81">
        <f>MATR19!I27</f>
        <v>1837.9999999999998</v>
      </c>
      <c r="J29" s="81">
        <f>MATR19!J27</f>
        <v>5062</v>
      </c>
      <c r="K29" s="81">
        <f>MATR19!K27</f>
        <v>221</v>
      </c>
      <c r="L29" s="81">
        <f>MATR19!L27</f>
        <v>91910</v>
      </c>
      <c r="M29" s="81">
        <f>MATR19!M27</f>
        <v>100420.99999999999</v>
      </c>
      <c r="N29" s="81">
        <f>MATR19!N27</f>
        <v>0</v>
      </c>
      <c r="O29" s="81">
        <f>MATR19!O27</f>
        <v>377</v>
      </c>
      <c r="P29" s="81">
        <f>MATR19!P27</f>
        <v>22621</v>
      </c>
      <c r="Q29" s="81">
        <f>MATR19!Q27</f>
        <v>4158</v>
      </c>
      <c r="R29" s="81">
        <v>0</v>
      </c>
      <c r="S29" s="81">
        <v>0</v>
      </c>
      <c r="T29" s="265">
        <f>MATR19!R27</f>
        <v>43299.999999999993</v>
      </c>
      <c r="U29" s="265">
        <f>MATR19!S27</f>
        <v>62217.000000000007</v>
      </c>
      <c r="V29" s="265">
        <f>MATR19!T27</f>
        <v>0</v>
      </c>
      <c r="W29" s="277">
        <f>MATR19!U27</f>
        <v>0</v>
      </c>
      <c r="X29" s="278">
        <f>MATR19!V27</f>
        <v>368679</v>
      </c>
      <c r="Y29" s="265">
        <f>MATR19!W27</f>
        <v>376023</v>
      </c>
      <c r="Z29" s="265">
        <f>MATR19!X27</f>
        <v>338251</v>
      </c>
      <c r="AA29" s="263">
        <f>MATR19!Y27</f>
        <v>369280</v>
      </c>
    </row>
    <row r="30" spans="1:28" ht="12" customHeight="1" x14ac:dyDescent="0.2">
      <c r="A30" s="274">
        <v>2020</v>
      </c>
      <c r="B30" s="87">
        <f>MATR20!B27</f>
        <v>56076.999999999993</v>
      </c>
      <c r="C30" s="87">
        <f>MATR20!C27</f>
        <v>64551.999999999985</v>
      </c>
      <c r="D30" s="87">
        <f>MATR20!D27</f>
        <v>353</v>
      </c>
      <c r="E30" s="87">
        <f>MATR20!E27</f>
        <v>133</v>
      </c>
      <c r="F30" s="87">
        <f>MATR20!F27</f>
        <v>148981</v>
      </c>
      <c r="G30" s="87">
        <f>MATR20!G27</f>
        <v>137508.00000000003</v>
      </c>
      <c r="H30" s="87">
        <f>MATR20!H27</f>
        <v>2357</v>
      </c>
      <c r="I30" s="87">
        <f>MATR20!I27</f>
        <v>1825.0000000000002</v>
      </c>
      <c r="J30" s="87">
        <f>MATR20!J27</f>
        <v>4812</v>
      </c>
      <c r="K30" s="87">
        <f>MATR20!K27</f>
        <v>171</v>
      </c>
      <c r="L30" s="87">
        <f>MATR20!L27</f>
        <v>91572.000000000015</v>
      </c>
      <c r="M30" s="87">
        <f>MATR20!M27</f>
        <v>100540.99999999999</v>
      </c>
      <c r="N30" s="87">
        <f>MATR20!N27</f>
        <v>0</v>
      </c>
      <c r="O30" s="87">
        <f>MATR20!O27</f>
        <v>372</v>
      </c>
      <c r="P30" s="87">
        <f>MATR20!P27</f>
        <v>19612</v>
      </c>
      <c r="Q30" s="87">
        <f>MATR20!Q27</f>
        <v>4145</v>
      </c>
      <c r="R30" s="289" t="s">
        <v>272</v>
      </c>
      <c r="S30" s="289" t="s">
        <v>272</v>
      </c>
      <c r="T30" s="87">
        <f>MATR20!R27</f>
        <v>44776.000000000007</v>
      </c>
      <c r="U30" s="87">
        <f>MATR20!S27</f>
        <v>64166.999999999993</v>
      </c>
      <c r="V30" s="87">
        <f>MATR17!V30</f>
        <v>0</v>
      </c>
      <c r="W30" s="175">
        <f>MATR17!W30</f>
        <v>0</v>
      </c>
      <c r="X30" s="89">
        <f>MATR20!V27</f>
        <v>368540</v>
      </c>
      <c r="Y30" s="87">
        <f>MATR20!W27</f>
        <v>373414</v>
      </c>
      <c r="Z30" s="87">
        <f>MATR20!X27</f>
        <v>341406</v>
      </c>
      <c r="AA30" s="88">
        <f>MATR20!Y27</f>
        <v>366768</v>
      </c>
      <c r="AB30" s="180"/>
    </row>
    <row r="31" spans="1:28" ht="12" customHeight="1" x14ac:dyDescent="0.2">
      <c r="A31" s="276">
        <v>2021</v>
      </c>
      <c r="B31" s="81">
        <f>MATR21!B27</f>
        <v>53069</v>
      </c>
      <c r="C31" s="81">
        <f>MATR21!C27</f>
        <v>54498</v>
      </c>
      <c r="D31" s="81">
        <f>MATR21!D27</f>
        <v>361</v>
      </c>
      <c r="E31" s="81">
        <f>MATR21!E27</f>
        <v>95</v>
      </c>
      <c r="F31" s="81">
        <f>MATR21!F27</f>
        <v>147613</v>
      </c>
      <c r="G31" s="81">
        <f>MATR21!G27</f>
        <v>134490.00000000003</v>
      </c>
      <c r="H31" s="81">
        <f>MATR21!H27</f>
        <v>2383</v>
      </c>
      <c r="I31" s="81">
        <f>MATR21!I27</f>
        <v>1766</v>
      </c>
      <c r="J31" s="81">
        <f>MATR21!J27</f>
        <v>4841</v>
      </c>
      <c r="K31" s="81">
        <f>MATR21!K27</f>
        <v>190</v>
      </c>
      <c r="L31" s="81">
        <f>MATR21!L27</f>
        <v>97932</v>
      </c>
      <c r="M31" s="81">
        <f>MATR21!M27</f>
        <v>100953.00000000001</v>
      </c>
      <c r="N31" s="81">
        <f>MATR21!N27</f>
        <v>0</v>
      </c>
      <c r="O31" s="81">
        <f>MATR21!O27</f>
        <v>379</v>
      </c>
      <c r="P31" s="81">
        <f>MATR21!P27</f>
        <v>19757</v>
      </c>
      <c r="Q31" s="81">
        <f>MATR21!Q27</f>
        <v>4065</v>
      </c>
      <c r="R31" s="81">
        <v>0</v>
      </c>
      <c r="S31" s="81">
        <v>0</v>
      </c>
      <c r="T31" s="81">
        <f>MATR21!R27</f>
        <v>47084.000000000007</v>
      </c>
      <c r="U31" s="81">
        <f>MATR21!S27</f>
        <v>64982.999999999985</v>
      </c>
      <c r="V31" s="81">
        <f>MATR18!T30</f>
        <v>0</v>
      </c>
      <c r="W31" s="173">
        <f>MATR18!U30</f>
        <v>0</v>
      </c>
      <c r="X31" s="83">
        <f>MATR21!V27</f>
        <v>373040</v>
      </c>
      <c r="Y31" s="81">
        <f>MATR21!W27</f>
        <v>361419.00000000006</v>
      </c>
      <c r="Z31" s="81">
        <f>MATR21!X27</f>
        <v>345698</v>
      </c>
      <c r="AA31" s="82">
        <f>MATR21!Y27</f>
        <v>354924.00000000006</v>
      </c>
      <c r="AB31" s="180"/>
    </row>
    <row r="32" spans="1:28" ht="12" customHeight="1" x14ac:dyDescent="0.2">
      <c r="A32" s="275">
        <v>2022</v>
      </c>
      <c r="B32" s="84">
        <f>MATR22!B27</f>
        <v>50711</v>
      </c>
      <c r="C32" s="84">
        <f>MATR22!C27</f>
        <v>54809.000000000015</v>
      </c>
      <c r="D32" s="84">
        <f>MATR22!D27</f>
        <v>389</v>
      </c>
      <c r="E32" s="84">
        <f>MATR22!E27</f>
        <v>86</v>
      </c>
      <c r="F32" s="84">
        <f>MATR22!F27</f>
        <v>144484.99999999997</v>
      </c>
      <c r="G32" s="84">
        <f>MATR22!G27</f>
        <v>132704</v>
      </c>
      <c r="H32" s="84">
        <f>MATR22!H27</f>
        <v>2411</v>
      </c>
      <c r="I32" s="84">
        <f>MATR22!I27</f>
        <v>1730</v>
      </c>
      <c r="J32" s="84">
        <f>MATR22!J27</f>
        <v>3952</v>
      </c>
      <c r="K32" s="84">
        <f>MATR22!K27</f>
        <v>179</v>
      </c>
      <c r="L32" s="84">
        <f>MATR22!L27</f>
        <v>96388</v>
      </c>
      <c r="M32" s="84">
        <f>MATR22!M27</f>
        <v>100366</v>
      </c>
      <c r="N32" s="84">
        <f>MATR22!N27</f>
        <v>0</v>
      </c>
      <c r="O32" s="84">
        <f>MATR22!O27</f>
        <v>378</v>
      </c>
      <c r="P32" s="84">
        <f>MATR22!P27</f>
        <v>17751</v>
      </c>
      <c r="Q32" s="84">
        <f>MATR22!Q27</f>
        <v>3582</v>
      </c>
      <c r="R32" s="84">
        <v>0</v>
      </c>
      <c r="S32" s="84">
        <v>0</v>
      </c>
      <c r="T32" s="326">
        <f>MATR22!R27</f>
        <v>44102.000000000007</v>
      </c>
      <c r="U32" s="326">
        <f>MATR22!S27</f>
        <v>71243</v>
      </c>
      <c r="V32" s="326">
        <f>MATR19!T30</f>
        <v>0</v>
      </c>
      <c r="W32" s="264">
        <f>MATR19!U30</f>
        <v>0</v>
      </c>
      <c r="X32" s="325">
        <f>MATR22!V27</f>
        <v>360189</v>
      </c>
      <c r="Y32" s="326">
        <f>MATR22!W27</f>
        <v>365077</v>
      </c>
      <c r="Z32" s="326">
        <f>MATR22!X27</f>
        <v>335686</v>
      </c>
      <c r="AA32" s="264">
        <f>MATR22!Y27</f>
        <v>359122</v>
      </c>
      <c r="AB32" s="180"/>
    </row>
    <row r="33" spans="1:28" ht="12" customHeight="1" thickBot="1" x14ac:dyDescent="0.25">
      <c r="A33" s="281">
        <v>2023</v>
      </c>
      <c r="B33" s="282">
        <f>MATR23!B27</f>
        <v>47513</v>
      </c>
      <c r="C33" s="282">
        <f>MATR23!C27</f>
        <v>51983.000000000007</v>
      </c>
      <c r="D33" s="282">
        <f>MATR23!D27</f>
        <v>438</v>
      </c>
      <c r="E33" s="282">
        <f>MATR23!E27</f>
        <v>75</v>
      </c>
      <c r="F33" s="282">
        <f>MATR23!F27</f>
        <v>140569.00000000003</v>
      </c>
      <c r="G33" s="282">
        <f>MATR23!G27</f>
        <v>130772</v>
      </c>
      <c r="H33" s="282">
        <f>MATR23!H27</f>
        <v>2468</v>
      </c>
      <c r="I33" s="282">
        <f>MATR23!I27</f>
        <v>1737</v>
      </c>
      <c r="J33" s="282">
        <f>MATR23!J27</f>
        <v>4104</v>
      </c>
      <c r="K33" s="282">
        <f>MATR23!K27</f>
        <v>201</v>
      </c>
      <c r="L33" s="282">
        <f>MATR23!L27</f>
        <v>96375</v>
      </c>
      <c r="M33" s="282">
        <f>MATR23!M27</f>
        <v>99590.999999999985</v>
      </c>
      <c r="N33" s="282">
        <f>MATR23!N27</f>
        <v>0</v>
      </c>
      <c r="O33" s="282">
        <f>MATR23!O27</f>
        <v>385</v>
      </c>
      <c r="P33" s="282">
        <f>MATR23!P27</f>
        <v>15874</v>
      </c>
      <c r="Q33" s="282">
        <f>MATR23!Q27</f>
        <v>3409</v>
      </c>
      <c r="R33" s="282">
        <v>0</v>
      </c>
      <c r="S33" s="282">
        <v>0</v>
      </c>
      <c r="T33" s="282">
        <f>MATR23!R27</f>
        <v>41615</v>
      </c>
      <c r="U33" s="282">
        <f>MATR23!S27</f>
        <v>73624</v>
      </c>
      <c r="V33" s="282">
        <v>0</v>
      </c>
      <c r="W33" s="282">
        <v>0</v>
      </c>
      <c r="X33" s="375">
        <f>MATR23!V27</f>
        <v>348956</v>
      </c>
      <c r="Y33" s="376">
        <f>MATR23!W27</f>
        <v>361777</v>
      </c>
      <c r="Z33" s="376">
        <f>MATR23!X27</f>
        <v>326072</v>
      </c>
      <c r="AA33" s="377">
        <f>MATR23!Y27</f>
        <v>355970</v>
      </c>
      <c r="AB33" s="180"/>
    </row>
    <row r="34" spans="1:28" ht="12" customHeight="1" x14ac:dyDescent="0.2">
      <c r="A34" s="478" t="s">
        <v>66</v>
      </c>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row>
    <row r="35" spans="1:28" ht="12" customHeight="1" x14ac:dyDescent="0.2">
      <c r="A35" s="474"/>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row>
    <row r="36" spans="1:28" ht="12" customHeight="1" x14ac:dyDescent="0.25">
      <c r="A36" s="233" t="s">
        <v>65</v>
      </c>
      <c r="B36" s="23"/>
      <c r="C36" s="23"/>
      <c r="D36" s="23"/>
      <c r="E36" s="23"/>
      <c r="F36" s="23"/>
      <c r="G36" s="23"/>
      <c r="H36" s="23"/>
      <c r="I36" s="23"/>
      <c r="J36" s="23"/>
      <c r="K36" s="23"/>
      <c r="L36" s="23"/>
      <c r="M36" s="23"/>
      <c r="N36" s="23"/>
      <c r="O36" s="23"/>
      <c r="P36" s="23"/>
      <c r="Q36" s="23"/>
      <c r="R36" s="23"/>
      <c r="S36" s="23"/>
      <c r="T36" s="23"/>
      <c r="U36" s="23"/>
      <c r="V36" s="23"/>
      <c r="W36" s="78"/>
      <c r="X36" s="78"/>
      <c r="Y36" s="78"/>
      <c r="Z36" s="78"/>
      <c r="AA36" s="78"/>
    </row>
    <row r="37" spans="1:28" ht="12" customHeight="1" x14ac:dyDescent="0.2">
      <c r="A37" s="77" t="s">
        <v>385</v>
      </c>
    </row>
    <row r="39" spans="1:28" ht="24.75" customHeight="1" thickBot="1" x14ac:dyDescent="0.35">
      <c r="A39" s="53" t="s">
        <v>389</v>
      </c>
    </row>
    <row r="40" spans="1:28" ht="23.25" customHeight="1" x14ac:dyDescent="0.2">
      <c r="A40" s="393" t="s">
        <v>16</v>
      </c>
      <c r="B40" s="402" t="s">
        <v>0</v>
      </c>
      <c r="C40" s="402"/>
      <c r="D40" s="402" t="s">
        <v>1</v>
      </c>
      <c r="E40" s="402"/>
      <c r="F40" s="402" t="s">
        <v>2</v>
      </c>
      <c r="G40" s="402"/>
      <c r="H40" s="402" t="s">
        <v>3</v>
      </c>
      <c r="I40" s="402"/>
      <c r="J40" s="402" t="s">
        <v>4</v>
      </c>
      <c r="K40" s="402"/>
      <c r="L40" s="402" t="s">
        <v>61</v>
      </c>
      <c r="M40" s="402"/>
      <c r="N40" s="402" t="s">
        <v>62</v>
      </c>
      <c r="O40" s="402"/>
      <c r="P40" s="402" t="s">
        <v>63</v>
      </c>
      <c r="Q40" s="402"/>
      <c r="R40" s="402" t="s">
        <v>64</v>
      </c>
      <c r="S40" s="475"/>
      <c r="T40" s="402" t="s">
        <v>12</v>
      </c>
      <c r="U40" s="402"/>
      <c r="V40" s="404" t="s">
        <v>13</v>
      </c>
      <c r="W40" s="476"/>
      <c r="X40" s="417" t="s">
        <v>14</v>
      </c>
      <c r="Y40" s="402"/>
      <c r="Z40" s="402" t="s">
        <v>15</v>
      </c>
      <c r="AA40" s="404"/>
    </row>
    <row r="41" spans="1:28" ht="12" customHeight="1" thickBot="1" x14ac:dyDescent="0.25">
      <c r="A41" s="467"/>
      <c r="B41" s="55" t="s">
        <v>9</v>
      </c>
      <c r="C41" s="55" t="s">
        <v>10</v>
      </c>
      <c r="D41" s="55" t="s">
        <v>9</v>
      </c>
      <c r="E41" s="55" t="s">
        <v>10</v>
      </c>
      <c r="F41" s="55" t="s">
        <v>9</v>
      </c>
      <c r="G41" s="55" t="s">
        <v>10</v>
      </c>
      <c r="H41" s="55" t="s">
        <v>9</v>
      </c>
      <c r="I41" s="55" t="s">
        <v>10</v>
      </c>
      <c r="J41" s="55" t="s">
        <v>9</v>
      </c>
      <c r="K41" s="55" t="s">
        <v>10</v>
      </c>
      <c r="L41" s="55" t="s">
        <v>9</v>
      </c>
      <c r="M41" s="55" t="s">
        <v>10</v>
      </c>
      <c r="N41" s="55" t="s">
        <v>9</v>
      </c>
      <c r="O41" s="55" t="s">
        <v>10</v>
      </c>
      <c r="P41" s="55" t="s">
        <v>9</v>
      </c>
      <c r="Q41" s="55" t="s">
        <v>10</v>
      </c>
      <c r="R41" s="55" t="s">
        <v>9</v>
      </c>
      <c r="S41" s="55" t="s">
        <v>10</v>
      </c>
      <c r="T41" s="55" t="s">
        <v>9</v>
      </c>
      <c r="U41" s="55" t="s">
        <v>10</v>
      </c>
      <c r="V41" s="55" t="s">
        <v>9</v>
      </c>
      <c r="W41" s="124" t="s">
        <v>10</v>
      </c>
      <c r="X41" s="57" t="s">
        <v>9</v>
      </c>
      <c r="Y41" s="55" t="s">
        <v>10</v>
      </c>
      <c r="Z41" s="55" t="s">
        <v>9</v>
      </c>
      <c r="AA41" s="56" t="s">
        <v>10</v>
      </c>
    </row>
    <row r="42" spans="1:28" ht="12" customHeight="1" x14ac:dyDescent="0.2">
      <c r="A42" s="58">
        <v>1996</v>
      </c>
      <c r="B42" s="81">
        <f>UNED96!B$28</f>
        <v>171</v>
      </c>
      <c r="C42" s="81">
        <f>UNED96!C$28</f>
        <v>483</v>
      </c>
      <c r="D42" s="81">
        <f>UNED96!D$28</f>
        <v>15</v>
      </c>
      <c r="E42" s="81">
        <f>UNED96!E$28</f>
        <v>21</v>
      </c>
      <c r="F42" s="81">
        <f>UNED96!F$28</f>
        <v>447</v>
      </c>
      <c r="G42" s="81">
        <f>UNED96!G$28</f>
        <v>473</v>
      </c>
      <c r="H42" s="81">
        <f>UNED96!H$28</f>
        <v>23</v>
      </c>
      <c r="I42" s="81">
        <f>UNED96!I$28</f>
        <v>28</v>
      </c>
      <c r="J42" s="81">
        <f>UNED96!J$28</f>
        <v>84</v>
      </c>
      <c r="K42" s="81">
        <f>UNED96!K$28</f>
        <v>10</v>
      </c>
      <c r="L42" s="81">
        <f>UNED96!L$28</f>
        <v>135</v>
      </c>
      <c r="M42" s="81">
        <f>UNED96!M$28</f>
        <v>373</v>
      </c>
      <c r="N42" s="81">
        <f>UNED96!N$28</f>
        <v>0</v>
      </c>
      <c r="O42" s="81">
        <f>UNED96!O$28</f>
        <v>0</v>
      </c>
      <c r="P42" s="81">
        <f>UNED96!P$28</f>
        <v>70</v>
      </c>
      <c r="Q42" s="81">
        <f>UNED96!Q$28</f>
        <v>25</v>
      </c>
      <c r="R42" s="81">
        <f>UNED96!R$28</f>
        <v>9</v>
      </c>
      <c r="S42" s="81">
        <f>UNED96!S$28</f>
        <v>1</v>
      </c>
      <c r="T42" s="81">
        <f>UNED96!T$28</f>
        <v>46</v>
      </c>
      <c r="U42" s="81">
        <f>UNED96!U$28</f>
        <v>113</v>
      </c>
      <c r="V42" s="81">
        <f>UNED96!V$28</f>
        <v>0</v>
      </c>
      <c r="W42" s="172">
        <f>UNED96!W$28</f>
        <v>9</v>
      </c>
      <c r="X42" s="91">
        <f>UNED96!X$28</f>
        <v>1000</v>
      </c>
      <c r="Y42" s="81">
        <f>UNED96!Y$28</f>
        <v>1536</v>
      </c>
      <c r="Z42" s="81">
        <f>UNED96!Z$28</f>
        <v>799</v>
      </c>
      <c r="AA42" s="90">
        <f>UNED96!AA$28</f>
        <v>1442</v>
      </c>
    </row>
    <row r="43" spans="1:28" ht="12" customHeight="1" x14ac:dyDescent="0.2">
      <c r="A43" s="58">
        <v>1997</v>
      </c>
      <c r="B43" s="81">
        <f>UNED97!B$28</f>
        <v>173</v>
      </c>
      <c r="C43" s="81">
        <f>UNED97!C$28</f>
        <v>474</v>
      </c>
      <c r="D43" s="81">
        <f>UNED97!D$28</f>
        <v>19</v>
      </c>
      <c r="E43" s="81">
        <f>UNED97!E$28</f>
        <v>19</v>
      </c>
      <c r="F43" s="81">
        <f>UNED97!F$28</f>
        <v>449</v>
      </c>
      <c r="G43" s="81">
        <f>UNED97!G$28</f>
        <v>469</v>
      </c>
      <c r="H43" s="81">
        <f>UNED97!H$28</f>
        <v>43</v>
      </c>
      <c r="I43" s="81">
        <f>UNED97!I$28</f>
        <v>27</v>
      </c>
      <c r="J43" s="81">
        <f>UNED97!J$28</f>
        <v>83</v>
      </c>
      <c r="K43" s="81">
        <f>UNED97!K$28</f>
        <v>7</v>
      </c>
      <c r="L43" s="81">
        <f>UNED97!L$28</f>
        <v>134</v>
      </c>
      <c r="M43" s="81">
        <f>UNED97!M$28</f>
        <v>351</v>
      </c>
      <c r="N43" s="81">
        <f>UNED97!N$28</f>
        <v>0</v>
      </c>
      <c r="O43" s="81">
        <f>UNED97!O$28</f>
        <v>0</v>
      </c>
      <c r="P43" s="81">
        <f>UNED97!P$28</f>
        <v>71</v>
      </c>
      <c r="Q43" s="81">
        <f>UNED97!Q$28</f>
        <v>25</v>
      </c>
      <c r="R43" s="81">
        <f>UNED97!R$28</f>
        <v>9</v>
      </c>
      <c r="S43" s="81">
        <f>UNED97!S$28</f>
        <v>2</v>
      </c>
      <c r="T43" s="81">
        <f>UNED97!T$28</f>
        <v>46</v>
      </c>
      <c r="U43" s="81">
        <f>UNED97!U$28</f>
        <v>108</v>
      </c>
      <c r="V43" s="81">
        <f>UNED97!V$28</f>
        <v>0</v>
      </c>
      <c r="W43" s="173">
        <f>UNED97!W$28</f>
        <v>5</v>
      </c>
      <c r="X43" s="83">
        <f>UNED97!X$28</f>
        <v>1027</v>
      </c>
      <c r="Y43" s="81">
        <f>UNED97!Y$28</f>
        <v>1487</v>
      </c>
      <c r="Z43" s="81">
        <f>UNED97!Z$28</f>
        <v>802</v>
      </c>
      <c r="AA43" s="82">
        <f>UNED97!AA$28</f>
        <v>1402</v>
      </c>
    </row>
    <row r="44" spans="1:28" ht="12" customHeight="1" x14ac:dyDescent="0.2">
      <c r="A44" s="62">
        <v>1998</v>
      </c>
      <c r="B44" s="84">
        <f>UNED98!B$28</f>
        <v>177</v>
      </c>
      <c r="C44" s="84">
        <f>UNED98!C$28</f>
        <v>504</v>
      </c>
      <c r="D44" s="84">
        <f>UNED98!D$28</f>
        <v>19</v>
      </c>
      <c r="E44" s="84">
        <f>UNED98!E$28</f>
        <v>17</v>
      </c>
      <c r="F44" s="84">
        <f>UNED98!F$28</f>
        <v>449</v>
      </c>
      <c r="G44" s="84">
        <f>UNED98!G$28</f>
        <v>491</v>
      </c>
      <c r="H44" s="84">
        <f>UNED98!H$28</f>
        <v>43</v>
      </c>
      <c r="I44" s="84">
        <f>UNED98!I$28</f>
        <v>29</v>
      </c>
      <c r="J44" s="84">
        <f>UNED98!J$28</f>
        <v>83</v>
      </c>
      <c r="K44" s="84">
        <f>UNED98!K$28</f>
        <v>8</v>
      </c>
      <c r="L44" s="84">
        <f>UNED98!L$28</f>
        <v>137</v>
      </c>
      <c r="M44" s="84">
        <f>UNED98!M$28</f>
        <v>359</v>
      </c>
      <c r="N44" s="84">
        <f>UNED98!N$28</f>
        <v>1</v>
      </c>
      <c r="O44" s="84">
        <f>UNED98!O$28</f>
        <v>1</v>
      </c>
      <c r="P44" s="84">
        <f>UNED98!P$28</f>
        <v>85</v>
      </c>
      <c r="Q44" s="84">
        <f>UNED98!Q$28</f>
        <v>37</v>
      </c>
      <c r="R44" s="84">
        <f>UNED98!R$28</f>
        <v>8</v>
      </c>
      <c r="S44" s="84">
        <f>UNED98!S$28</f>
        <v>1</v>
      </c>
      <c r="T44" s="84">
        <f>UNED98!T$28</f>
        <v>46</v>
      </c>
      <c r="U44" s="84">
        <f>UNED98!U$28</f>
        <v>146</v>
      </c>
      <c r="V44" s="84">
        <f>UNED98!V$28</f>
        <v>0</v>
      </c>
      <c r="W44" s="174">
        <f>UNED98!W$28</f>
        <v>4</v>
      </c>
      <c r="X44" s="86">
        <f>UNED98!X$28</f>
        <v>1048</v>
      </c>
      <c r="Y44" s="84">
        <f>UNED98!Y$28</f>
        <v>1597</v>
      </c>
      <c r="Z44" s="84">
        <f>UNED98!Z$28</f>
        <v>809</v>
      </c>
      <c r="AA44" s="85">
        <f>UNED98!AA$28</f>
        <v>1500</v>
      </c>
    </row>
    <row r="45" spans="1:28" ht="12" customHeight="1" x14ac:dyDescent="0.2">
      <c r="A45" s="66">
        <v>1999</v>
      </c>
      <c r="B45" s="81">
        <f>UNED99!B$28</f>
        <v>178</v>
      </c>
      <c r="C45" s="81">
        <f>UNED99!C$28</f>
        <v>502</v>
      </c>
      <c r="D45" s="81">
        <f>UNED99!D$28</f>
        <v>18</v>
      </c>
      <c r="E45" s="81">
        <f>UNED99!E$28</f>
        <v>16</v>
      </c>
      <c r="F45" s="81">
        <f>UNED99!F$28</f>
        <v>448</v>
      </c>
      <c r="G45" s="81">
        <f>UNED99!G$28</f>
        <v>462</v>
      </c>
      <c r="H45" s="81">
        <f>UNED99!H$28</f>
        <v>43</v>
      </c>
      <c r="I45" s="81">
        <f>UNED99!I$28</f>
        <v>31</v>
      </c>
      <c r="J45" s="81">
        <f>UNED99!J$28</f>
        <v>83</v>
      </c>
      <c r="K45" s="81">
        <f>UNED99!K$28</f>
        <v>8</v>
      </c>
      <c r="L45" s="81">
        <f>UNED99!L$28</f>
        <v>137</v>
      </c>
      <c r="M45" s="81">
        <f>UNED99!M$28</f>
        <v>357</v>
      </c>
      <c r="N45" s="81">
        <f>UNED99!N$28</f>
        <v>1</v>
      </c>
      <c r="O45" s="81">
        <f>UNED99!O$28</f>
        <v>1</v>
      </c>
      <c r="P45" s="81">
        <f>UNED99!P$28</f>
        <v>85</v>
      </c>
      <c r="Q45" s="81">
        <f>UNED99!Q$28</f>
        <v>45</v>
      </c>
      <c r="R45" s="81">
        <f>UNED99!R$28</f>
        <v>8</v>
      </c>
      <c r="S45" s="81">
        <f>UNED99!S$28</f>
        <v>1</v>
      </c>
      <c r="T45" s="81">
        <f>UNED99!T$28</f>
        <v>47</v>
      </c>
      <c r="U45" s="81">
        <f>UNED99!U$28</f>
        <v>155</v>
      </c>
      <c r="V45" s="81">
        <f>UNED99!V$28</f>
        <v>0</v>
      </c>
      <c r="W45" s="173">
        <f>UNED99!W$28</f>
        <v>4</v>
      </c>
      <c r="X45" s="83">
        <f>UNED99!X$28</f>
        <v>1048</v>
      </c>
      <c r="Y45" s="81">
        <f>UNED99!Y$28</f>
        <v>1582</v>
      </c>
      <c r="Z45" s="81">
        <f>UNED99!Z$28</f>
        <v>810</v>
      </c>
      <c r="AA45" s="82">
        <f>UNED99!AA$28</f>
        <v>1476</v>
      </c>
    </row>
    <row r="46" spans="1:28" ht="12" customHeight="1" x14ac:dyDescent="0.2">
      <c r="A46" s="58">
        <v>2000</v>
      </c>
      <c r="B46" s="81">
        <f>UNED00!B$28</f>
        <v>179</v>
      </c>
      <c r="C46" s="81">
        <f>UNED00!C$28</f>
        <v>503</v>
      </c>
      <c r="D46" s="81">
        <f>UNED00!D$28</f>
        <v>19</v>
      </c>
      <c r="E46" s="81">
        <f>UNED00!E$28</f>
        <v>14</v>
      </c>
      <c r="F46" s="81">
        <f>UNED00!F$28</f>
        <v>450</v>
      </c>
      <c r="G46" s="81">
        <f>UNED00!G$28</f>
        <v>462</v>
      </c>
      <c r="H46" s="81">
        <f>UNED00!H$28</f>
        <v>43</v>
      </c>
      <c r="I46" s="81">
        <f>UNED00!I$28</f>
        <v>31</v>
      </c>
      <c r="J46" s="81">
        <f>UNED00!J$28</f>
        <v>83</v>
      </c>
      <c r="K46" s="81">
        <f>UNED00!K$28</f>
        <v>8</v>
      </c>
      <c r="L46" s="81">
        <f>UNED00!L$28</f>
        <v>137</v>
      </c>
      <c r="M46" s="81">
        <f>UNED00!M$28</f>
        <v>364</v>
      </c>
      <c r="N46" s="81">
        <f>UNED00!N$28</f>
        <v>1</v>
      </c>
      <c r="O46" s="81">
        <f>UNED00!O$28</f>
        <v>1</v>
      </c>
      <c r="P46" s="81">
        <f>UNED00!P$28</f>
        <v>87</v>
      </c>
      <c r="Q46" s="81">
        <f>UNED00!Q$28</f>
        <v>39</v>
      </c>
      <c r="R46" s="81">
        <f>UNED00!R$28</f>
        <v>8</v>
      </c>
      <c r="S46" s="81">
        <f>UNED00!S$28</f>
        <v>1</v>
      </c>
      <c r="T46" s="81">
        <f>UNED00!T$28</f>
        <v>47</v>
      </c>
      <c r="U46" s="81">
        <f>UNED00!U$28</f>
        <v>162</v>
      </c>
      <c r="V46" s="81">
        <f>UNED00!V$28</f>
        <v>0</v>
      </c>
      <c r="W46" s="173">
        <f>UNED00!W$28</f>
        <v>9</v>
      </c>
      <c r="X46" s="83">
        <f>UNED00!X$28</f>
        <v>1054</v>
      </c>
      <c r="Y46" s="81">
        <f>UNED00!Y$28</f>
        <v>1594</v>
      </c>
      <c r="Z46" s="81">
        <f>UNED00!Z$28</f>
        <v>813</v>
      </c>
      <c r="AA46" s="82">
        <f>UNED00!AA$28</f>
        <v>1491</v>
      </c>
    </row>
    <row r="47" spans="1:28" ht="12" customHeight="1" x14ac:dyDescent="0.2">
      <c r="A47" s="62">
        <v>2001</v>
      </c>
      <c r="B47" s="84">
        <f>UNED01!B$28</f>
        <v>190</v>
      </c>
      <c r="C47" s="84">
        <f>UNED01!C$28</f>
        <v>499</v>
      </c>
      <c r="D47" s="84">
        <f>UNED01!D$28</f>
        <v>20</v>
      </c>
      <c r="E47" s="84">
        <f>UNED01!E$28</f>
        <v>15</v>
      </c>
      <c r="F47" s="84">
        <f>UNED01!F$28</f>
        <v>450</v>
      </c>
      <c r="G47" s="84">
        <f>UNED01!G$28</f>
        <v>454</v>
      </c>
      <c r="H47" s="84">
        <f>UNED01!H$28</f>
        <v>43</v>
      </c>
      <c r="I47" s="84">
        <f>UNED01!I$28</f>
        <v>34</v>
      </c>
      <c r="J47" s="84">
        <f>UNED01!J$28</f>
        <v>83</v>
      </c>
      <c r="K47" s="84">
        <f>UNED01!K$28</f>
        <v>8</v>
      </c>
      <c r="L47" s="84">
        <f>UNED01!L$28</f>
        <v>137</v>
      </c>
      <c r="M47" s="84">
        <f>UNED01!M$28</f>
        <v>355</v>
      </c>
      <c r="N47" s="84">
        <f>UNED01!N$28</f>
        <v>1</v>
      </c>
      <c r="O47" s="84">
        <f>UNED01!O$28</f>
        <v>1</v>
      </c>
      <c r="P47" s="84">
        <f>UNED01!P$28</f>
        <v>88</v>
      </c>
      <c r="Q47" s="84">
        <f>UNED01!Q$28</f>
        <v>41</v>
      </c>
      <c r="R47" s="84">
        <f>UNED01!R$28</f>
        <v>8</v>
      </c>
      <c r="S47" s="84">
        <f>UNED01!S$28</f>
        <v>1</v>
      </c>
      <c r="T47" s="84">
        <f>UNED01!T$28</f>
        <v>47</v>
      </c>
      <c r="U47" s="84">
        <f>UNED01!U$28</f>
        <v>154</v>
      </c>
      <c r="V47" s="84">
        <f>UNED01!V$28</f>
        <v>0</v>
      </c>
      <c r="W47" s="174">
        <f>UNED01!W$28</f>
        <v>17</v>
      </c>
      <c r="X47" s="86">
        <f>UNED01!X$28</f>
        <v>1067</v>
      </c>
      <c r="Y47" s="84">
        <f>UNED01!Y$28</f>
        <v>1579</v>
      </c>
      <c r="Z47" s="84">
        <f>UNED01!Z$28</f>
        <v>824</v>
      </c>
      <c r="AA47" s="85">
        <f>UNED01!AA$28</f>
        <v>1462</v>
      </c>
    </row>
    <row r="48" spans="1:28" ht="12" customHeight="1" x14ac:dyDescent="0.2">
      <c r="A48" s="73">
        <v>2002</v>
      </c>
      <c r="B48" s="87">
        <f>UNED02!B$28</f>
        <v>190</v>
      </c>
      <c r="C48" s="87">
        <f>UNED02!C$28</f>
        <v>497</v>
      </c>
      <c r="D48" s="87">
        <f>UNED02!D$28</f>
        <v>20</v>
      </c>
      <c r="E48" s="87">
        <f>UNED02!E$28</f>
        <v>16</v>
      </c>
      <c r="F48" s="87">
        <f>UNED02!F$28</f>
        <v>450</v>
      </c>
      <c r="G48" s="87">
        <f>UNED02!G$28</f>
        <v>457</v>
      </c>
      <c r="H48" s="87">
        <f>UNED02!H$28</f>
        <v>43</v>
      </c>
      <c r="I48" s="87">
        <f>UNED02!I$28</f>
        <v>35</v>
      </c>
      <c r="J48" s="87">
        <f>UNED02!J$28</f>
        <v>83</v>
      </c>
      <c r="K48" s="87">
        <f>UNED02!K$28</f>
        <v>8</v>
      </c>
      <c r="L48" s="87">
        <f>UNED02!L$28</f>
        <v>138</v>
      </c>
      <c r="M48" s="87">
        <f>UNED02!M$28</f>
        <v>355</v>
      </c>
      <c r="N48" s="87">
        <f>UNED02!N$28</f>
        <v>1</v>
      </c>
      <c r="O48" s="87">
        <f>UNED02!O$28</f>
        <v>1</v>
      </c>
      <c r="P48" s="87">
        <f>UNED02!P$28</f>
        <v>88</v>
      </c>
      <c r="Q48" s="87">
        <f>UNED02!Q$28</f>
        <v>38</v>
      </c>
      <c r="R48" s="87">
        <f>UNED02!R$28</f>
        <v>8</v>
      </c>
      <c r="S48" s="87">
        <f>UNED02!S$28</f>
        <v>0</v>
      </c>
      <c r="T48" s="87">
        <f>UNED02!T$28</f>
        <v>46</v>
      </c>
      <c r="U48" s="87">
        <f>UNED02!U$28</f>
        <v>177</v>
      </c>
      <c r="V48" s="87">
        <f>UNED02!V$28</f>
        <v>0</v>
      </c>
      <c r="W48" s="175">
        <f>UNED02!W$28</f>
        <v>16</v>
      </c>
      <c r="X48" s="89">
        <f>UNED02!X$28</f>
        <v>1067</v>
      </c>
      <c r="Y48" s="87">
        <f>UNED02!Y$28</f>
        <v>1600</v>
      </c>
      <c r="Z48" s="87">
        <f>UNED02!Z$28</f>
        <v>824</v>
      </c>
      <c r="AA48" s="88">
        <f>UNED02!AA$28</f>
        <v>1486</v>
      </c>
    </row>
    <row r="49" spans="1:27" ht="12" customHeight="1" x14ac:dyDescent="0.2">
      <c r="A49" s="71">
        <v>2003</v>
      </c>
      <c r="B49" s="81">
        <f>UNED03!B$28</f>
        <v>194</v>
      </c>
      <c r="C49" s="81">
        <f>UNED03!C$28</f>
        <v>495</v>
      </c>
      <c r="D49" s="81">
        <f>UNED03!D$28</f>
        <v>20</v>
      </c>
      <c r="E49" s="81">
        <f>UNED03!E$28</f>
        <v>16</v>
      </c>
      <c r="F49" s="81">
        <f>UNED03!F$28</f>
        <v>453</v>
      </c>
      <c r="G49" s="81">
        <f>UNED03!G$28</f>
        <v>457</v>
      </c>
      <c r="H49" s="81">
        <f>UNED03!H$28</f>
        <v>43</v>
      </c>
      <c r="I49" s="81">
        <f>UNED03!I$28</f>
        <v>32</v>
      </c>
      <c r="J49" s="81">
        <f>UNED03!J$28</f>
        <v>83</v>
      </c>
      <c r="K49" s="81">
        <f>UNED03!K$28</f>
        <v>9</v>
      </c>
      <c r="L49" s="81">
        <f>UNED03!L$28</f>
        <v>140</v>
      </c>
      <c r="M49" s="81">
        <f>UNED03!M$28</f>
        <v>345</v>
      </c>
      <c r="N49" s="81">
        <f>UNED03!N$28</f>
        <v>1</v>
      </c>
      <c r="O49" s="81">
        <f>UNED03!O$28</f>
        <v>1</v>
      </c>
      <c r="P49" s="81">
        <f>UNED03!P$28</f>
        <v>89</v>
      </c>
      <c r="Q49" s="81">
        <f>UNED03!Q$28</f>
        <v>34</v>
      </c>
      <c r="R49" s="81">
        <f>UNED03!R$28</f>
        <v>8</v>
      </c>
      <c r="S49" s="81">
        <f>UNED03!S$28</f>
        <v>0</v>
      </c>
      <c r="T49" s="81">
        <f>UNED03!T$28</f>
        <v>47</v>
      </c>
      <c r="U49" s="81">
        <f>UNED03!U$28</f>
        <v>186</v>
      </c>
      <c r="V49" s="81">
        <f>UNED03!V$28</f>
        <v>0</v>
      </c>
      <c r="W49" s="173">
        <f>UNED03!W$28</f>
        <v>17</v>
      </c>
      <c r="X49" s="83">
        <f>UNED03!X$28</f>
        <v>1078</v>
      </c>
      <c r="Y49" s="81">
        <f>UNED03!Y$28</f>
        <v>1592</v>
      </c>
      <c r="Z49" s="81">
        <f>UNED03!Z$28</f>
        <v>834</v>
      </c>
      <c r="AA49" s="82">
        <f>UNED03!AA$28</f>
        <v>1483</v>
      </c>
    </row>
    <row r="50" spans="1:27" ht="12" customHeight="1" x14ac:dyDescent="0.2">
      <c r="A50" s="72">
        <v>2004</v>
      </c>
      <c r="B50" s="84">
        <f>UNED04!B$28</f>
        <v>197</v>
      </c>
      <c r="C50" s="84">
        <f>UNED04!C$28</f>
        <v>492</v>
      </c>
      <c r="D50" s="84">
        <f>UNED04!D$28</f>
        <v>21</v>
      </c>
      <c r="E50" s="84">
        <f>UNED04!E$28</f>
        <v>15</v>
      </c>
      <c r="F50" s="84">
        <f>UNED04!F$28</f>
        <v>453</v>
      </c>
      <c r="G50" s="84">
        <f>UNED04!G$28</f>
        <v>449</v>
      </c>
      <c r="H50" s="84">
        <f>UNED04!H$28</f>
        <v>44</v>
      </c>
      <c r="I50" s="84">
        <f>UNED04!I$28</f>
        <v>32</v>
      </c>
      <c r="J50" s="84">
        <f>UNED04!J$28</f>
        <v>83</v>
      </c>
      <c r="K50" s="84">
        <f>UNED04!K$28</f>
        <v>9</v>
      </c>
      <c r="L50" s="84">
        <f>UNED04!L$28</f>
        <v>140</v>
      </c>
      <c r="M50" s="84">
        <f>UNED04!M$28</f>
        <v>347</v>
      </c>
      <c r="N50" s="84">
        <f>UNED04!N$28</f>
        <v>1</v>
      </c>
      <c r="O50" s="84">
        <f>UNED04!O$28</f>
        <v>1</v>
      </c>
      <c r="P50" s="84">
        <f>UNED04!P$28</f>
        <v>97</v>
      </c>
      <c r="Q50" s="84">
        <f>UNED04!Q$28</f>
        <v>33</v>
      </c>
      <c r="R50" s="84">
        <f>UNED04!R$28</f>
        <v>8</v>
      </c>
      <c r="S50" s="84">
        <f>UNED04!S$28</f>
        <v>0</v>
      </c>
      <c r="T50" s="84">
        <f>UNED04!T$28</f>
        <v>47</v>
      </c>
      <c r="U50" s="84">
        <f>UNED04!U$28</f>
        <v>192</v>
      </c>
      <c r="V50" s="84">
        <f>UNED04!V$28</f>
        <v>0</v>
      </c>
      <c r="W50" s="174">
        <f>UNED04!W$28</f>
        <v>18</v>
      </c>
      <c r="X50" s="86">
        <f>UNED04!X$28</f>
        <v>1091</v>
      </c>
      <c r="Y50" s="84">
        <f>UNED04!Y$28</f>
        <v>1588</v>
      </c>
      <c r="Z50" s="84">
        <f>UNED04!Z$28</f>
        <v>837</v>
      </c>
      <c r="AA50" s="85">
        <f>UNED04!AA$28</f>
        <v>1480</v>
      </c>
    </row>
    <row r="51" spans="1:27" ht="12" customHeight="1" x14ac:dyDescent="0.2">
      <c r="A51" s="73">
        <v>2005</v>
      </c>
      <c r="B51" s="87">
        <f>UNED05!B$28</f>
        <v>198</v>
      </c>
      <c r="C51" s="87">
        <f>UNED05!C$28</f>
        <v>483</v>
      </c>
      <c r="D51" s="87">
        <f>UNED05!D$28</f>
        <v>23</v>
      </c>
      <c r="E51" s="87">
        <f>UNED05!E$28</f>
        <v>15</v>
      </c>
      <c r="F51" s="87">
        <f>UNED05!F$28</f>
        <v>453</v>
      </c>
      <c r="G51" s="87">
        <f>UNED05!G$28</f>
        <v>441</v>
      </c>
      <c r="H51" s="87">
        <f>UNED05!H$28</f>
        <v>44</v>
      </c>
      <c r="I51" s="87">
        <f>UNED05!I$28</f>
        <v>31</v>
      </c>
      <c r="J51" s="87">
        <f>UNED05!J$28</f>
        <v>83</v>
      </c>
      <c r="K51" s="87">
        <f>UNED05!K$28</f>
        <v>8</v>
      </c>
      <c r="L51" s="87">
        <f>UNED05!L$28</f>
        <v>140</v>
      </c>
      <c r="M51" s="87">
        <f>UNED05!M$28</f>
        <v>341</v>
      </c>
      <c r="N51" s="87">
        <f>UNED05!N$28</f>
        <v>1</v>
      </c>
      <c r="O51" s="87">
        <f>UNED05!O$28</f>
        <v>1</v>
      </c>
      <c r="P51" s="87">
        <f>UNED05!P$28</f>
        <v>103</v>
      </c>
      <c r="Q51" s="87">
        <f>UNED05!Q$28</f>
        <v>30</v>
      </c>
      <c r="R51" s="87">
        <f>UNED05!R$28</f>
        <v>8</v>
      </c>
      <c r="S51" s="87">
        <f>UNED05!S$28</f>
        <v>2</v>
      </c>
      <c r="T51" s="87">
        <f>UNED05!T$28</f>
        <v>51</v>
      </c>
      <c r="U51" s="87">
        <f>UNED05!U$28</f>
        <v>194</v>
      </c>
      <c r="V51" s="87">
        <f>UNED05!V$28</f>
        <v>0</v>
      </c>
      <c r="W51" s="175">
        <f>UNED05!W$28</f>
        <v>23</v>
      </c>
      <c r="X51" s="89">
        <f>UNED05!X$28</f>
        <v>1104</v>
      </c>
      <c r="Y51" s="87">
        <f>UNED05!Y$28</f>
        <v>1569</v>
      </c>
      <c r="Z51" s="87">
        <f>UNED05!Z$28</f>
        <v>842</v>
      </c>
      <c r="AA51" s="88">
        <f>UNED05!AA$28</f>
        <v>1459</v>
      </c>
    </row>
    <row r="52" spans="1:27" ht="12" customHeight="1" x14ac:dyDescent="0.2">
      <c r="A52" s="71">
        <v>2006</v>
      </c>
      <c r="B52" s="81">
        <f>UNED06!B$28</f>
        <v>202</v>
      </c>
      <c r="C52" s="81">
        <f>UNED06!C$28</f>
        <v>479</v>
      </c>
      <c r="D52" s="81">
        <f>UNED06!D$28</f>
        <v>23</v>
      </c>
      <c r="E52" s="81">
        <f>UNED06!E$28</f>
        <v>17</v>
      </c>
      <c r="F52" s="81">
        <f>UNED06!F$28</f>
        <v>453</v>
      </c>
      <c r="G52" s="81">
        <f>UNED06!G$28</f>
        <v>436</v>
      </c>
      <c r="H52" s="81">
        <f>UNED06!H$28</f>
        <v>44</v>
      </c>
      <c r="I52" s="81">
        <f>UNED06!I$28</f>
        <v>32</v>
      </c>
      <c r="J52" s="81">
        <f>UNED06!J$28</f>
        <v>83</v>
      </c>
      <c r="K52" s="81">
        <f>UNED06!K$28</f>
        <v>8</v>
      </c>
      <c r="L52" s="81">
        <f>UNED06!L$28</f>
        <v>141</v>
      </c>
      <c r="M52" s="81">
        <f>UNED06!M$28</f>
        <v>338</v>
      </c>
      <c r="N52" s="81">
        <f>UNED06!N$28</f>
        <v>1</v>
      </c>
      <c r="O52" s="81">
        <f>UNED06!O$28</f>
        <v>3</v>
      </c>
      <c r="P52" s="81">
        <f>UNED06!P$28</f>
        <v>110</v>
      </c>
      <c r="Q52" s="81">
        <f>UNED06!Q$28</f>
        <v>31</v>
      </c>
      <c r="R52" s="81">
        <f>UNED06!R$28</f>
        <v>8</v>
      </c>
      <c r="S52" s="81">
        <f>UNED06!S$28</f>
        <v>1</v>
      </c>
      <c r="T52" s="81">
        <f>UNED06!T$28</f>
        <v>48</v>
      </c>
      <c r="U52" s="81">
        <f>UNED06!U$28</f>
        <v>205</v>
      </c>
      <c r="V52" s="81">
        <f>UNED06!V$28</f>
        <v>0</v>
      </c>
      <c r="W52" s="173">
        <f>UNED06!W$28</f>
        <v>15</v>
      </c>
      <c r="X52" s="83">
        <f>UNED06!X$28</f>
        <v>1113</v>
      </c>
      <c r="Y52" s="81">
        <f>UNED06!Y$28</f>
        <v>1565</v>
      </c>
      <c r="Z52" s="81">
        <f>UNED06!Z$28</f>
        <v>844</v>
      </c>
      <c r="AA52" s="82">
        <f>UNED06!AA$28</f>
        <v>1458</v>
      </c>
    </row>
    <row r="53" spans="1:27" ht="12" customHeight="1" x14ac:dyDescent="0.2">
      <c r="A53" s="72">
        <v>2007</v>
      </c>
      <c r="B53" s="84">
        <f>UNED07!B$28</f>
        <v>207</v>
      </c>
      <c r="C53" s="84">
        <f>UNED07!C$28</f>
        <v>474</v>
      </c>
      <c r="D53" s="84">
        <f>UNED07!D$28</f>
        <v>23</v>
      </c>
      <c r="E53" s="84">
        <f>UNED07!E$28</f>
        <v>16</v>
      </c>
      <c r="F53" s="84">
        <f>UNED07!F$28</f>
        <v>453</v>
      </c>
      <c r="G53" s="84">
        <f>UNED07!G$28</f>
        <v>431</v>
      </c>
      <c r="H53" s="84">
        <f>UNED07!H$28</f>
        <v>44</v>
      </c>
      <c r="I53" s="84">
        <f>UNED07!I$28</f>
        <v>33</v>
      </c>
      <c r="J53" s="84">
        <f>UNED07!J$28</f>
        <v>83</v>
      </c>
      <c r="K53" s="84">
        <f>UNED07!K$28</f>
        <v>8</v>
      </c>
      <c r="L53" s="84">
        <f>UNED07!L$28</f>
        <v>143</v>
      </c>
      <c r="M53" s="84">
        <f>UNED07!M$28</f>
        <v>337</v>
      </c>
      <c r="N53" s="84">
        <f>UNED07!N$28</f>
        <v>1</v>
      </c>
      <c r="O53" s="84">
        <f>UNED07!O$28</f>
        <v>3</v>
      </c>
      <c r="P53" s="84">
        <f>UNED07!P$28</f>
        <v>115</v>
      </c>
      <c r="Q53" s="84">
        <f>UNED07!Q$28</f>
        <v>29</v>
      </c>
      <c r="R53" s="84">
        <f>UNED07!R$28</f>
        <v>8</v>
      </c>
      <c r="S53" s="84">
        <f>UNED07!S$28</f>
        <v>1</v>
      </c>
      <c r="T53" s="84">
        <f>UNED07!T$28</f>
        <v>49</v>
      </c>
      <c r="U53" s="84">
        <f>UNED07!U$28</f>
        <v>194</v>
      </c>
      <c r="V53" s="84">
        <f>UNED07!V$28</f>
        <v>0</v>
      </c>
      <c r="W53" s="174">
        <f>UNED07!W$28</f>
        <v>12</v>
      </c>
      <c r="X53" s="86">
        <f>UNED07!X$28</f>
        <v>1126</v>
      </c>
      <c r="Y53" s="84">
        <f>UNED07!Y$28</f>
        <v>1538</v>
      </c>
      <c r="Z53" s="84">
        <f>UNED07!Z$28</f>
        <v>852</v>
      </c>
      <c r="AA53" s="85">
        <f>UNED07!AA$28</f>
        <v>1436</v>
      </c>
    </row>
    <row r="54" spans="1:27" ht="12" customHeight="1" x14ac:dyDescent="0.2">
      <c r="A54" s="73">
        <v>2008</v>
      </c>
      <c r="B54" s="87">
        <f>UNED08!B$28</f>
        <v>210</v>
      </c>
      <c r="C54" s="87">
        <f>UNED08!C$28</f>
        <v>475</v>
      </c>
      <c r="D54" s="87">
        <f>UNED08!D$28</f>
        <v>21</v>
      </c>
      <c r="E54" s="87">
        <f>UNED08!E$28</f>
        <v>17</v>
      </c>
      <c r="F54" s="87">
        <f>UNED08!F$28</f>
        <v>454</v>
      </c>
      <c r="G54" s="87">
        <f>UNED08!G$28</f>
        <v>426</v>
      </c>
      <c r="H54" s="87">
        <f>UNED08!H$28</f>
        <v>44</v>
      </c>
      <c r="I54" s="87">
        <f>UNED08!I$28</f>
        <v>34</v>
      </c>
      <c r="J54" s="87">
        <f>UNED08!J$28</f>
        <v>83</v>
      </c>
      <c r="K54" s="87">
        <f>UNED08!K$28</f>
        <v>7</v>
      </c>
      <c r="L54" s="87">
        <f>UNED08!L$28</f>
        <v>143</v>
      </c>
      <c r="M54" s="87">
        <f>UNED08!M$28</f>
        <v>335</v>
      </c>
      <c r="N54" s="87">
        <f>UNED08!N$28</f>
        <v>1</v>
      </c>
      <c r="O54" s="87">
        <f>UNED08!O$28</f>
        <v>4</v>
      </c>
      <c r="P54" s="87">
        <f>UNED08!P$28</f>
        <v>115</v>
      </c>
      <c r="Q54" s="87">
        <f>UNED08!Q$28</f>
        <v>31</v>
      </c>
      <c r="R54" s="87">
        <f>UNED08!R$28</f>
        <v>8</v>
      </c>
      <c r="S54" s="87">
        <f>UNED08!S$28</f>
        <v>1</v>
      </c>
      <c r="T54" s="87">
        <f>UNED08!T$28</f>
        <v>49</v>
      </c>
      <c r="U54" s="87">
        <f>UNED08!U$28</f>
        <v>190</v>
      </c>
      <c r="V54" s="87">
        <f>UNED08!V$28</f>
        <v>0</v>
      </c>
      <c r="W54" s="175">
        <f>UNED08!W$28</f>
        <v>18</v>
      </c>
      <c r="X54" s="89">
        <f>UNED08!X$28</f>
        <v>1128</v>
      </c>
      <c r="Y54" s="87">
        <f>UNED08!Y$28</f>
        <v>1538</v>
      </c>
      <c r="Z54" s="87">
        <f>UNED08!Z$28</f>
        <v>856</v>
      </c>
      <c r="AA54" s="262">
        <f>UNED08!AA$28</f>
        <v>1426</v>
      </c>
    </row>
    <row r="55" spans="1:27" ht="12" customHeight="1" x14ac:dyDescent="0.2">
      <c r="A55" s="71">
        <v>2009</v>
      </c>
      <c r="B55" s="81">
        <f>UNED09!B$28</f>
        <v>213</v>
      </c>
      <c r="C55" s="81">
        <f>UNED09!C$28</f>
        <v>478</v>
      </c>
      <c r="D55" s="81">
        <f>UNED09!D$28</f>
        <v>20</v>
      </c>
      <c r="E55" s="81">
        <f>UNED09!E$28</f>
        <v>16</v>
      </c>
      <c r="F55" s="81">
        <f>UNED09!F$28</f>
        <v>454</v>
      </c>
      <c r="G55" s="81">
        <f>UNED09!G$28</f>
        <v>428</v>
      </c>
      <c r="H55" s="81">
        <f>UNED09!H$28</f>
        <v>43</v>
      </c>
      <c r="I55" s="81">
        <f>UNED09!I$28</f>
        <v>34</v>
      </c>
      <c r="J55" s="81">
        <f>UNED09!J$28</f>
        <v>82</v>
      </c>
      <c r="K55" s="81">
        <f>UNED09!K$28</f>
        <v>7</v>
      </c>
      <c r="L55" s="81">
        <f>UNED09!L$28</f>
        <v>145</v>
      </c>
      <c r="M55" s="81">
        <f>UNED09!M$28</f>
        <v>334</v>
      </c>
      <c r="N55" s="81">
        <f>UNED09!N$28</f>
        <v>1</v>
      </c>
      <c r="O55" s="81">
        <f>UNED09!O$28</f>
        <v>3</v>
      </c>
      <c r="P55" s="81">
        <f>UNED09!P$28</f>
        <v>116</v>
      </c>
      <c r="Q55" s="81">
        <f>UNED09!Q$28</f>
        <v>38</v>
      </c>
      <c r="R55" s="81">
        <f>UNED09!R$28</f>
        <v>8</v>
      </c>
      <c r="S55" s="81">
        <f>UNED09!S$28</f>
        <v>1</v>
      </c>
      <c r="T55" s="81">
        <f>UNED09!T$28</f>
        <v>49</v>
      </c>
      <c r="U55" s="81">
        <f>UNED09!U$28</f>
        <v>190</v>
      </c>
      <c r="V55" s="81">
        <f>UNED09!V$28</f>
        <v>0</v>
      </c>
      <c r="W55" s="173">
        <f>UNED09!W$28</f>
        <v>17</v>
      </c>
      <c r="X55" s="83">
        <f>UNED09!X$28</f>
        <v>1131</v>
      </c>
      <c r="Y55" s="81">
        <f>UNED09!Y$28</f>
        <v>1546</v>
      </c>
      <c r="Z55" s="81">
        <f>UNED09!Z$28</f>
        <v>861</v>
      </c>
      <c r="AA55" s="263">
        <f>UNED09!AA$28</f>
        <v>1430</v>
      </c>
    </row>
    <row r="56" spans="1:27" ht="12" customHeight="1" x14ac:dyDescent="0.2">
      <c r="A56" s="72">
        <v>2010</v>
      </c>
      <c r="B56" s="84">
        <f>UNED10!B$28</f>
        <v>215</v>
      </c>
      <c r="C56" s="84">
        <f>UNED10!C$28</f>
        <v>471</v>
      </c>
      <c r="D56" s="84">
        <f>UNED10!D$28</f>
        <v>25</v>
      </c>
      <c r="E56" s="84">
        <f>UNED10!E$28</f>
        <v>19</v>
      </c>
      <c r="F56" s="84">
        <f>UNED10!F$28</f>
        <v>454</v>
      </c>
      <c r="G56" s="84">
        <f>UNED10!G$28</f>
        <v>425</v>
      </c>
      <c r="H56" s="84">
        <f>UNED10!H$28</f>
        <v>43</v>
      </c>
      <c r="I56" s="84">
        <f>UNED10!I$28</f>
        <v>35</v>
      </c>
      <c r="J56" s="84">
        <f>UNED10!J$28</f>
        <v>84</v>
      </c>
      <c r="K56" s="84">
        <f>UNED10!K$28</f>
        <v>7</v>
      </c>
      <c r="L56" s="84">
        <f>UNED10!L$28</f>
        <v>145</v>
      </c>
      <c r="M56" s="84">
        <f>UNED10!M$28</f>
        <v>335</v>
      </c>
      <c r="N56" s="84">
        <f>UNED10!N$28</f>
        <v>1</v>
      </c>
      <c r="O56" s="84">
        <f>UNED10!O$28</f>
        <v>4</v>
      </c>
      <c r="P56" s="84">
        <f>UNED10!P$28</f>
        <v>118</v>
      </c>
      <c r="Q56" s="84">
        <f>UNED10!Q$28</f>
        <v>38</v>
      </c>
      <c r="R56" s="84">
        <f>UNED10!R$28</f>
        <v>9</v>
      </c>
      <c r="S56" s="84">
        <f>UNED10!S$28</f>
        <v>1</v>
      </c>
      <c r="T56" s="84">
        <f>UNED10!T$28</f>
        <v>50</v>
      </c>
      <c r="U56" s="84">
        <f>UNED10!U$28</f>
        <v>187</v>
      </c>
      <c r="V56" s="84">
        <f>UNED10!V$28</f>
        <v>1</v>
      </c>
      <c r="W56" s="174">
        <f>UNED10!W$28</f>
        <v>17</v>
      </c>
      <c r="X56" s="86">
        <f>UNED10!X$28</f>
        <v>1145</v>
      </c>
      <c r="Y56" s="84">
        <f>UNED10!Y$28</f>
        <v>1539</v>
      </c>
      <c r="Z56" s="84">
        <f>UNED10!Z$28</f>
        <v>864</v>
      </c>
      <c r="AA56" s="264">
        <f>UNED10!AA$28</f>
        <v>1418</v>
      </c>
    </row>
    <row r="57" spans="1:27" ht="12" customHeight="1" x14ac:dyDescent="0.2">
      <c r="A57" s="73">
        <v>2011</v>
      </c>
      <c r="B57" s="87">
        <f>UNED11!B$28</f>
        <v>217</v>
      </c>
      <c r="C57" s="87">
        <f>UNED11!C$28</f>
        <v>472.00000000000011</v>
      </c>
      <c r="D57" s="87">
        <f>UNED11!D$28</f>
        <v>24</v>
      </c>
      <c r="E57" s="87">
        <f>UNED11!E$28</f>
        <v>20</v>
      </c>
      <c r="F57" s="87">
        <f>UNED11!F$28</f>
        <v>455.00000000000017</v>
      </c>
      <c r="G57" s="87">
        <f>UNED11!G$28</f>
        <v>425.00000000000006</v>
      </c>
      <c r="H57" s="87">
        <f>UNED11!H$28</f>
        <v>43</v>
      </c>
      <c r="I57" s="87">
        <f>UNED11!I$28</f>
        <v>35</v>
      </c>
      <c r="J57" s="87">
        <f>UNED11!J$28</f>
        <v>84</v>
      </c>
      <c r="K57" s="87">
        <f>UNED11!K$28</f>
        <v>7</v>
      </c>
      <c r="L57" s="87">
        <f>UNED11!L$28</f>
        <v>145.00000000000003</v>
      </c>
      <c r="M57" s="87">
        <f>UNED11!M$28</f>
        <v>335.00000000000006</v>
      </c>
      <c r="N57" s="87">
        <f>UNED11!N$28</f>
        <v>1</v>
      </c>
      <c r="O57" s="87">
        <f>UNED11!O$28</f>
        <v>2</v>
      </c>
      <c r="P57" s="87">
        <f>UNED11!P$28</f>
        <v>121.00000000000001</v>
      </c>
      <c r="Q57" s="87">
        <f>UNED11!Q$28</f>
        <v>34</v>
      </c>
      <c r="R57" s="87">
        <f>UNED11!R$28</f>
        <v>9.0000000000000018</v>
      </c>
      <c r="S57" s="87">
        <f>UNED11!S$28</f>
        <v>1</v>
      </c>
      <c r="T57" s="87">
        <f>UNED11!T$28</f>
        <v>52</v>
      </c>
      <c r="U57" s="87">
        <f>UNED11!U$28</f>
        <v>186.00000000000003</v>
      </c>
      <c r="V57" s="87">
        <f>UNED11!V$28</f>
        <v>1</v>
      </c>
      <c r="W57" s="175">
        <f>UNED11!W$28</f>
        <v>19</v>
      </c>
      <c r="X57" s="89">
        <f>UNED11!X$28</f>
        <v>1152.0000000000002</v>
      </c>
      <c r="Y57" s="87">
        <f>UNED11!Y$28</f>
        <v>1536.0000000000002</v>
      </c>
      <c r="Z57" s="87">
        <f>UNED11!Z$28</f>
        <v>869.00000000000023</v>
      </c>
      <c r="AA57" s="262">
        <f>UNED11!AA$28</f>
        <v>1418.0000000000002</v>
      </c>
    </row>
    <row r="58" spans="1:27" ht="12" customHeight="1" x14ac:dyDescent="0.2">
      <c r="A58" s="71">
        <v>2012</v>
      </c>
      <c r="B58" s="81">
        <f>UNED12!B$27</f>
        <v>222</v>
      </c>
      <c r="C58" s="81">
        <f>UNED12!C$27</f>
        <v>476</v>
      </c>
      <c r="D58" s="81">
        <f>UNED12!D$27</f>
        <v>17</v>
      </c>
      <c r="E58" s="81">
        <f>UNED12!E$27</f>
        <v>18</v>
      </c>
      <c r="F58" s="81">
        <f>UNED12!F$27</f>
        <v>455</v>
      </c>
      <c r="G58" s="81">
        <f>UNED12!G$27</f>
        <v>425</v>
      </c>
      <c r="H58" s="81">
        <f>UNED12!H$27</f>
        <v>37</v>
      </c>
      <c r="I58" s="81">
        <f>UNED12!I$27</f>
        <v>35</v>
      </c>
      <c r="J58" s="81">
        <f>UNED12!J$27</f>
        <v>83</v>
      </c>
      <c r="K58" s="81">
        <f>UNED12!K$27</f>
        <v>7</v>
      </c>
      <c r="L58" s="81">
        <f>UNED12!L$27</f>
        <v>146</v>
      </c>
      <c r="M58" s="81">
        <f>UNED12!M$27</f>
        <v>338</v>
      </c>
      <c r="N58" s="81">
        <f>UNED12!N$27</f>
        <v>0</v>
      </c>
      <c r="O58" s="81">
        <f>UNED12!O$27</f>
        <v>2</v>
      </c>
      <c r="P58" s="81">
        <f>UNED12!P$27</f>
        <v>131</v>
      </c>
      <c r="Q58" s="81">
        <f>UNED12!Q$27</f>
        <v>47</v>
      </c>
      <c r="R58" s="81">
        <f>UNED12!R$27</f>
        <v>0</v>
      </c>
      <c r="S58" s="81">
        <f>UNED12!S$27</f>
        <v>0</v>
      </c>
      <c r="T58" s="81">
        <f>UNED12!T$27</f>
        <v>54</v>
      </c>
      <c r="U58" s="81">
        <f>UNED12!U$27</f>
        <v>209</v>
      </c>
      <c r="V58" s="81">
        <f>UNED12!V$27</f>
        <v>0</v>
      </c>
      <c r="W58" s="173">
        <f>UNED12!W$27</f>
        <v>0</v>
      </c>
      <c r="X58" s="83">
        <f>UNED12!X$27</f>
        <v>1145</v>
      </c>
      <c r="Y58" s="81">
        <f>UNED12!Y$27</f>
        <v>1557</v>
      </c>
      <c r="Z58" s="81">
        <f>UNED12!Z$27</f>
        <v>877</v>
      </c>
      <c r="AA58" s="263">
        <f>UNED12!AA$27</f>
        <v>1448</v>
      </c>
    </row>
    <row r="59" spans="1:27" ht="12" customHeight="1" x14ac:dyDescent="0.2">
      <c r="A59" s="72">
        <v>2013</v>
      </c>
      <c r="B59" s="84">
        <f>UNED13!B$27</f>
        <v>224</v>
      </c>
      <c r="C59" s="84">
        <f>UNED13!C$27</f>
        <v>481</v>
      </c>
      <c r="D59" s="84">
        <f>UNED13!D$27</f>
        <v>17</v>
      </c>
      <c r="E59" s="84">
        <f>UNED13!E$27</f>
        <v>15</v>
      </c>
      <c r="F59" s="84">
        <f>UNED13!F$27</f>
        <v>455</v>
      </c>
      <c r="G59" s="84">
        <f>UNED13!G$27</f>
        <v>424</v>
      </c>
      <c r="H59" s="84">
        <f>UNED13!H$27</f>
        <v>36</v>
      </c>
      <c r="I59" s="84">
        <f>UNED13!I$27</f>
        <v>34</v>
      </c>
      <c r="J59" s="84">
        <f>UNED13!J$27</f>
        <v>84</v>
      </c>
      <c r="K59" s="84">
        <f>UNED13!K$27</f>
        <v>7</v>
      </c>
      <c r="L59" s="84">
        <f>UNED13!L$27</f>
        <v>150</v>
      </c>
      <c r="M59" s="84">
        <f>UNED13!M$27</f>
        <v>336</v>
      </c>
      <c r="N59" s="84">
        <f>UNED13!N$27</f>
        <v>0</v>
      </c>
      <c r="O59" s="84">
        <f>UNED13!O$27</f>
        <v>2</v>
      </c>
      <c r="P59" s="84">
        <f>UNED13!P$27</f>
        <v>135</v>
      </c>
      <c r="Q59" s="84">
        <f>UNED13!Q$27</f>
        <v>46</v>
      </c>
      <c r="R59" s="84">
        <f>UNED13!R$27</f>
        <v>0</v>
      </c>
      <c r="S59" s="84">
        <f>UNED13!S$27</f>
        <v>0</v>
      </c>
      <c r="T59" s="84">
        <f>UNED13!T$27</f>
        <v>54</v>
      </c>
      <c r="U59" s="84">
        <f>UNED13!U$27</f>
        <v>205</v>
      </c>
      <c r="V59" s="84">
        <f>UNED13!V$27</f>
        <v>0</v>
      </c>
      <c r="W59" s="174">
        <f>UNED13!W$27</f>
        <v>0</v>
      </c>
      <c r="X59" s="86">
        <f>UNED13!X$27</f>
        <v>1155</v>
      </c>
      <c r="Y59" s="84">
        <f>UNED13!Y$27</f>
        <v>1550</v>
      </c>
      <c r="Z59" s="84">
        <f>UNED13!Z$27</f>
        <v>883</v>
      </c>
      <c r="AA59" s="264">
        <f>UNED13!AA$27</f>
        <v>1446</v>
      </c>
    </row>
    <row r="60" spans="1:27" ht="12" customHeight="1" x14ac:dyDescent="0.2">
      <c r="A60" s="164">
        <v>2014</v>
      </c>
      <c r="B60" s="81">
        <f>UNED14!B$27</f>
        <v>231</v>
      </c>
      <c r="C60" s="81">
        <f>UNED14!C$27</f>
        <v>472</v>
      </c>
      <c r="D60" s="81">
        <f>UNED14!D$27</f>
        <v>19</v>
      </c>
      <c r="E60" s="81">
        <f>UNED14!E$27</f>
        <v>15</v>
      </c>
      <c r="F60" s="81">
        <f>UNED14!F$27</f>
        <v>455</v>
      </c>
      <c r="G60" s="81">
        <f>UNED14!G$27</f>
        <v>422</v>
      </c>
      <c r="H60" s="81">
        <f>UNED14!H$27</f>
        <v>37</v>
      </c>
      <c r="I60" s="81">
        <f>UNED14!I$27</f>
        <v>32</v>
      </c>
      <c r="J60" s="81">
        <f>UNED14!J$27</f>
        <v>83</v>
      </c>
      <c r="K60" s="81">
        <f>UNED14!K$27</f>
        <v>7</v>
      </c>
      <c r="L60" s="81">
        <f>UNED14!L$27</f>
        <v>150</v>
      </c>
      <c r="M60" s="81">
        <f>UNED14!M$27</f>
        <v>335</v>
      </c>
      <c r="N60" s="81">
        <f>UNED14!N$27</f>
        <v>0</v>
      </c>
      <c r="O60" s="81">
        <f>UNED14!O$27</f>
        <v>2</v>
      </c>
      <c r="P60" s="81">
        <f>UNED14!P$27</f>
        <v>137</v>
      </c>
      <c r="Q60" s="81">
        <f>UNED14!Q$27</f>
        <v>43</v>
      </c>
      <c r="R60" s="81">
        <f>UNED14!R$27</f>
        <v>0</v>
      </c>
      <c r="S60" s="81">
        <f>UNED14!S$27</f>
        <v>0</v>
      </c>
      <c r="T60" s="81">
        <f>UNED14!T$27</f>
        <v>55</v>
      </c>
      <c r="U60" s="81">
        <f>UNED14!U$27</f>
        <v>196</v>
      </c>
      <c r="V60" s="81">
        <f>UNED14!V$27</f>
        <v>0</v>
      </c>
      <c r="W60" s="173">
        <f>UNED14!W$27</f>
        <v>0</v>
      </c>
      <c r="X60" s="83">
        <f>UNED14!X$27</f>
        <v>1167</v>
      </c>
      <c r="Y60" s="81">
        <f>UNED14!Y$27</f>
        <v>1524</v>
      </c>
      <c r="Z60" s="81">
        <f>UNED14!Z$27</f>
        <v>891</v>
      </c>
      <c r="AA60" s="263">
        <f>UNED14!AA$27</f>
        <v>1425</v>
      </c>
    </row>
    <row r="61" spans="1:27" ht="12" customHeight="1" x14ac:dyDescent="0.2">
      <c r="A61" s="71">
        <v>2015</v>
      </c>
      <c r="B61" s="81">
        <f>UNED15!B$27</f>
        <v>242</v>
      </c>
      <c r="C61" s="81">
        <f>UNED15!C$27</f>
        <v>475</v>
      </c>
      <c r="D61" s="81">
        <f>UNED15!D$27</f>
        <v>19</v>
      </c>
      <c r="E61" s="81">
        <f>UNED15!E$27</f>
        <v>14</v>
      </c>
      <c r="F61" s="81">
        <f>UNED15!F$27</f>
        <v>457</v>
      </c>
      <c r="G61" s="81">
        <f>UNED15!G$27</f>
        <v>422</v>
      </c>
      <c r="H61" s="81">
        <f>UNED15!H$27</f>
        <v>36</v>
      </c>
      <c r="I61" s="81">
        <f>UNED15!I$27</f>
        <v>32</v>
      </c>
      <c r="J61" s="81">
        <f>UNED15!J$27</f>
        <v>83</v>
      </c>
      <c r="K61" s="81">
        <f>UNED15!K$27</f>
        <v>7</v>
      </c>
      <c r="L61" s="81">
        <f>UNED15!L$27</f>
        <v>150</v>
      </c>
      <c r="M61" s="81">
        <f>UNED15!M$27</f>
        <v>338</v>
      </c>
      <c r="N61" s="81">
        <f>UNED15!N$27</f>
        <v>0</v>
      </c>
      <c r="O61" s="81">
        <f>UNED15!O$27</f>
        <v>2</v>
      </c>
      <c r="P61" s="81">
        <f>UNED15!P$27</f>
        <v>137</v>
      </c>
      <c r="Q61" s="81">
        <f>UNED15!Q$27</f>
        <v>42</v>
      </c>
      <c r="R61" s="81">
        <f>UNED15!R$27</f>
        <v>0</v>
      </c>
      <c r="S61" s="81">
        <f>UNED15!S$27</f>
        <v>0</v>
      </c>
      <c r="T61" s="81">
        <f>UNED15!T$27</f>
        <v>55</v>
      </c>
      <c r="U61" s="81">
        <f>UNED15!U$27</f>
        <v>198</v>
      </c>
      <c r="V61" s="81">
        <f>UNED15!V$27</f>
        <v>0</v>
      </c>
      <c r="W61" s="173">
        <f>UNED15!W$27</f>
        <v>0</v>
      </c>
      <c r="X61" s="83">
        <f>UNED15!X$27</f>
        <v>1179</v>
      </c>
      <c r="Y61" s="81">
        <f>UNED15!Y$27</f>
        <v>1530</v>
      </c>
      <c r="Z61" s="81">
        <f>UNED15!Z$27</f>
        <v>904</v>
      </c>
      <c r="AA61" s="263">
        <f>UNED15!AA$27</f>
        <v>1433</v>
      </c>
    </row>
    <row r="62" spans="1:27" ht="12" customHeight="1" x14ac:dyDescent="0.2">
      <c r="A62" s="164">
        <v>2016</v>
      </c>
      <c r="B62" s="81">
        <f>UNED16!B27</f>
        <v>243</v>
      </c>
      <c r="C62" s="81">
        <f>UNED16!C27</f>
        <v>480</v>
      </c>
      <c r="D62" s="81">
        <f>UNED16!D27</f>
        <v>21</v>
      </c>
      <c r="E62" s="81">
        <f>UNED16!E27</f>
        <v>13</v>
      </c>
      <c r="F62" s="81">
        <f>UNED16!F27</f>
        <v>457</v>
      </c>
      <c r="G62" s="81">
        <f>UNED16!G27</f>
        <v>422</v>
      </c>
      <c r="H62" s="81">
        <f>UNED16!H27</f>
        <v>38</v>
      </c>
      <c r="I62" s="81">
        <f>UNED16!I27</f>
        <v>33</v>
      </c>
      <c r="J62" s="81">
        <f>UNED16!J27</f>
        <v>82</v>
      </c>
      <c r="K62" s="81">
        <f>UNED16!K27</f>
        <v>7</v>
      </c>
      <c r="L62" s="81">
        <f>UNED16!L27</f>
        <v>150</v>
      </c>
      <c r="M62" s="81">
        <f>UNED16!M27</f>
        <v>340</v>
      </c>
      <c r="N62" s="81">
        <f>UNED16!N27</f>
        <v>0</v>
      </c>
      <c r="O62" s="81">
        <f>UNED16!O27</f>
        <v>4</v>
      </c>
      <c r="P62" s="81">
        <f>UNED16!P27</f>
        <v>143</v>
      </c>
      <c r="Q62" s="81">
        <f>UNED16!Q27</f>
        <v>42</v>
      </c>
      <c r="R62" s="81">
        <f>UNED16!R27</f>
        <v>0</v>
      </c>
      <c r="S62" s="81">
        <f>UNED16!S27</f>
        <v>0</v>
      </c>
      <c r="T62" s="81">
        <f>UNED16!T27</f>
        <v>62</v>
      </c>
      <c r="U62" s="81">
        <f>UNED16!U27</f>
        <v>193</v>
      </c>
      <c r="V62" s="81">
        <f>UNED16!V27</f>
        <v>0</v>
      </c>
      <c r="W62" s="173">
        <f>UNED16!W27</f>
        <v>0</v>
      </c>
      <c r="X62" s="83">
        <f>UNED16!X27</f>
        <v>1196</v>
      </c>
      <c r="Y62" s="81">
        <f>UNED16!Y27</f>
        <v>1534</v>
      </c>
      <c r="Z62" s="81">
        <f>UNED16!Z27</f>
        <v>912</v>
      </c>
      <c r="AA62" s="263">
        <f>UNED16!AA27</f>
        <v>1435</v>
      </c>
    </row>
    <row r="63" spans="1:27" ht="12" customHeight="1" x14ac:dyDescent="0.2">
      <c r="A63" s="274">
        <v>2017</v>
      </c>
      <c r="B63" s="87">
        <f>UNED17!B27</f>
        <v>245</v>
      </c>
      <c r="C63" s="87">
        <f>UNED17!C27</f>
        <v>482</v>
      </c>
      <c r="D63" s="87">
        <f>UNED17!D27</f>
        <v>21</v>
      </c>
      <c r="E63" s="87">
        <f>UNED17!E27</f>
        <v>12</v>
      </c>
      <c r="F63" s="87">
        <f>UNED17!F27</f>
        <v>457</v>
      </c>
      <c r="G63" s="87">
        <f>UNED17!G27</f>
        <v>424</v>
      </c>
      <c r="H63" s="87">
        <f>UNED17!H27</f>
        <v>38</v>
      </c>
      <c r="I63" s="87">
        <f>UNED17!I27</f>
        <v>33</v>
      </c>
      <c r="J63" s="87">
        <f>UNED17!J27</f>
        <v>83</v>
      </c>
      <c r="K63" s="87">
        <f>UNED17!K27</f>
        <v>6</v>
      </c>
      <c r="L63" s="87">
        <f>UNED17!L27</f>
        <v>150</v>
      </c>
      <c r="M63" s="87">
        <f>UNED17!M27</f>
        <v>341</v>
      </c>
      <c r="N63" s="87">
        <f>UNED17!N27</f>
        <v>0</v>
      </c>
      <c r="O63" s="87">
        <f>UNED17!O27</f>
        <v>6</v>
      </c>
      <c r="P63" s="87">
        <f>UNED17!P27</f>
        <v>145</v>
      </c>
      <c r="Q63" s="87">
        <f>UNED17!Q27</f>
        <v>41</v>
      </c>
      <c r="R63" s="87">
        <f>UNED17!R27</f>
        <v>0</v>
      </c>
      <c r="S63" s="87">
        <f>UNED17!S27</f>
        <v>0</v>
      </c>
      <c r="T63" s="87">
        <f>UNED17!T27</f>
        <v>62</v>
      </c>
      <c r="U63" s="87">
        <f>UNED17!U27</f>
        <v>189</v>
      </c>
      <c r="V63" s="87">
        <f>UNED17!V27</f>
        <v>0</v>
      </c>
      <c r="W63" s="175">
        <f>UNED17!W27</f>
        <v>0</v>
      </c>
      <c r="X63" s="89">
        <f>UNED17!X27</f>
        <v>1201</v>
      </c>
      <c r="Y63" s="87">
        <f>UNED17!Y27</f>
        <v>1534</v>
      </c>
      <c r="Z63" s="87">
        <f>UNED17!Z27</f>
        <v>914</v>
      </c>
      <c r="AA63" s="262">
        <f>UNED17!AA27</f>
        <v>1436</v>
      </c>
    </row>
    <row r="64" spans="1:27" ht="12" customHeight="1" x14ac:dyDescent="0.2">
      <c r="A64" s="276">
        <v>2018</v>
      </c>
      <c r="B64" s="81">
        <f>UNED18!B27</f>
        <v>250</v>
      </c>
      <c r="C64" s="81">
        <f>UNED18!C27</f>
        <v>482</v>
      </c>
      <c r="D64" s="81">
        <f>UNED18!D27</f>
        <v>22</v>
      </c>
      <c r="E64" s="81">
        <f>UNED18!E27</f>
        <v>12</v>
      </c>
      <c r="F64" s="81">
        <f>UNED18!F27</f>
        <v>457</v>
      </c>
      <c r="G64" s="81">
        <f>UNED18!G27</f>
        <v>424</v>
      </c>
      <c r="H64" s="81">
        <f>UNED18!H27</f>
        <v>37</v>
      </c>
      <c r="I64" s="81">
        <f>UNED18!I27</f>
        <v>33</v>
      </c>
      <c r="J64" s="81">
        <f>UNED18!J27</f>
        <v>83</v>
      </c>
      <c r="K64" s="81">
        <f>UNED18!K27</f>
        <v>7</v>
      </c>
      <c r="L64" s="81">
        <f>UNED18!L27</f>
        <v>150</v>
      </c>
      <c r="M64" s="81">
        <f>UNED18!M27</f>
        <v>340</v>
      </c>
      <c r="N64" s="81">
        <f>UNED18!N27</f>
        <v>0</v>
      </c>
      <c r="O64" s="81">
        <f>UNED18!O27</f>
        <v>7</v>
      </c>
      <c r="P64" s="81">
        <f>UNED18!P27</f>
        <v>152</v>
      </c>
      <c r="Q64" s="81">
        <f>UNED18!Q27</f>
        <v>39</v>
      </c>
      <c r="R64" s="81">
        <v>0</v>
      </c>
      <c r="S64" s="81">
        <v>0</v>
      </c>
      <c r="T64" s="81">
        <f>UNED18!R27</f>
        <v>62</v>
      </c>
      <c r="U64" s="81">
        <f>UNED18!S27</f>
        <v>186</v>
      </c>
      <c r="V64" s="81">
        <v>0</v>
      </c>
      <c r="W64" s="173">
        <v>0</v>
      </c>
      <c r="X64" s="83">
        <f>UNED18!V27</f>
        <v>1213</v>
      </c>
      <c r="Y64" s="81">
        <f>UNED18!W27</f>
        <v>1530</v>
      </c>
      <c r="Z64" s="81">
        <f>UNED18!X27</f>
        <v>919</v>
      </c>
      <c r="AA64" s="263">
        <f>UNED18!Y27</f>
        <v>1432</v>
      </c>
    </row>
    <row r="65" spans="1:28" ht="12" customHeight="1" x14ac:dyDescent="0.2">
      <c r="A65" s="275">
        <v>2019</v>
      </c>
      <c r="B65" s="84">
        <f>UNED19!B27</f>
        <v>259</v>
      </c>
      <c r="C65" s="84">
        <f>UNED19!C27</f>
        <v>480</v>
      </c>
      <c r="D65" s="84">
        <f>UNED19!D27</f>
        <v>21</v>
      </c>
      <c r="E65" s="84">
        <f>UNED19!E27</f>
        <v>11</v>
      </c>
      <c r="F65" s="84">
        <f>UNED19!F27</f>
        <v>461</v>
      </c>
      <c r="G65" s="84">
        <f>UNED19!G27</f>
        <v>425</v>
      </c>
      <c r="H65" s="84">
        <f>UNED19!H27</f>
        <v>37</v>
      </c>
      <c r="I65" s="84">
        <f>UNED19!I27</f>
        <v>33</v>
      </c>
      <c r="J65" s="84">
        <f>UNED19!J27</f>
        <v>83</v>
      </c>
      <c r="K65" s="84">
        <f>UNED19!K27</f>
        <v>7</v>
      </c>
      <c r="L65" s="84">
        <f>UNED19!L27</f>
        <v>151</v>
      </c>
      <c r="M65" s="84">
        <f>UNED19!M27</f>
        <v>341</v>
      </c>
      <c r="N65" s="84">
        <f>UNED19!N27</f>
        <v>0</v>
      </c>
      <c r="O65" s="84">
        <f>UNED19!O27</f>
        <v>7</v>
      </c>
      <c r="P65" s="84">
        <f>UNED19!P27</f>
        <v>152</v>
      </c>
      <c r="Q65" s="84">
        <f>UNED19!Q27</f>
        <v>36</v>
      </c>
      <c r="R65" s="84">
        <v>0</v>
      </c>
      <c r="S65" s="84">
        <v>0</v>
      </c>
      <c r="T65" s="84">
        <f>UNED19!R27</f>
        <v>61</v>
      </c>
      <c r="U65" s="84">
        <f>UNED19!S27</f>
        <v>182</v>
      </c>
      <c r="V65" s="84">
        <f>UNED19!T27</f>
        <v>0</v>
      </c>
      <c r="W65" s="174">
        <f>UNED19!U27</f>
        <v>0</v>
      </c>
      <c r="X65" s="86">
        <f>UNED19!V27</f>
        <v>1225</v>
      </c>
      <c r="Y65" s="84">
        <f>UNED19!W27</f>
        <v>1522</v>
      </c>
      <c r="Z65" s="84">
        <f>UNED19!X27</f>
        <v>932</v>
      </c>
      <c r="AA65" s="85">
        <f>UNED19!Y27</f>
        <v>1428</v>
      </c>
    </row>
    <row r="66" spans="1:28" ht="12" customHeight="1" x14ac:dyDescent="0.2">
      <c r="A66" s="274">
        <v>2020</v>
      </c>
      <c r="B66" s="87">
        <f>UNED20!B27</f>
        <v>267</v>
      </c>
      <c r="C66" s="87">
        <f>UNED20!C27</f>
        <v>479</v>
      </c>
      <c r="D66" s="87">
        <f>UNED20!D27</f>
        <v>20</v>
      </c>
      <c r="E66" s="87">
        <f>UNED20!E27</f>
        <v>9</v>
      </c>
      <c r="F66" s="87">
        <f>UNED20!F27</f>
        <v>464</v>
      </c>
      <c r="G66" s="87">
        <f>UNED20!G27</f>
        <v>424</v>
      </c>
      <c r="H66" s="87">
        <f>UNED20!H27</f>
        <v>37</v>
      </c>
      <c r="I66" s="87">
        <f>UNED20!I27</f>
        <v>33</v>
      </c>
      <c r="J66" s="87">
        <f>UNED20!J27</f>
        <v>83</v>
      </c>
      <c r="K66" s="87">
        <f>UNED20!K27</f>
        <v>7</v>
      </c>
      <c r="L66" s="87">
        <f>UNED20!L27</f>
        <v>152</v>
      </c>
      <c r="M66" s="87">
        <f>UNED20!M27</f>
        <v>340</v>
      </c>
      <c r="N66" s="87">
        <f>UNED20!N27</f>
        <v>0</v>
      </c>
      <c r="O66" s="87">
        <f>UNED20!O27</f>
        <v>6</v>
      </c>
      <c r="P66" s="87">
        <f>UNED20!P27</f>
        <v>150</v>
      </c>
      <c r="Q66" s="87">
        <f>UNED20!Q27</f>
        <v>36</v>
      </c>
      <c r="R66" s="87">
        <v>0</v>
      </c>
      <c r="S66" s="87">
        <v>0</v>
      </c>
      <c r="T66" s="87">
        <f>UNED20!R27</f>
        <v>64</v>
      </c>
      <c r="U66" s="87">
        <f>UNED20!S27</f>
        <v>179</v>
      </c>
      <c r="V66" s="87">
        <f>UNED19!T28</f>
        <v>0</v>
      </c>
      <c r="W66" s="175">
        <f>UNED19!U28</f>
        <v>0</v>
      </c>
      <c r="X66" s="89">
        <f>UNED20!V27</f>
        <v>1237</v>
      </c>
      <c r="Y66" s="87">
        <f>UNED20!W27</f>
        <v>1513</v>
      </c>
      <c r="Z66" s="87">
        <f>UNED20!X27</f>
        <v>947</v>
      </c>
      <c r="AA66" s="88">
        <f>UNED20!Y27</f>
        <v>1422</v>
      </c>
    </row>
    <row r="67" spans="1:28" ht="12" customHeight="1" x14ac:dyDescent="0.2">
      <c r="A67" s="276">
        <v>2021</v>
      </c>
      <c r="B67" s="81">
        <f>UNED21!B27</f>
        <v>269</v>
      </c>
      <c r="C67" s="81">
        <f>UNED21!C27</f>
        <v>471</v>
      </c>
      <c r="D67" s="81">
        <f>UNED21!D27</f>
        <v>18</v>
      </c>
      <c r="E67" s="81">
        <f>UNED21!E27</f>
        <v>6</v>
      </c>
      <c r="F67" s="81">
        <f>UNED21!F27</f>
        <v>465</v>
      </c>
      <c r="G67" s="81">
        <f>UNED21!G27</f>
        <v>424</v>
      </c>
      <c r="H67" s="81">
        <f>UNED21!H27</f>
        <v>37</v>
      </c>
      <c r="I67" s="81">
        <f>UNED21!I27</f>
        <v>33</v>
      </c>
      <c r="J67" s="81">
        <f>UNED21!J27</f>
        <v>83</v>
      </c>
      <c r="K67" s="81">
        <f>UNED21!K27</f>
        <v>7</v>
      </c>
      <c r="L67" s="81">
        <f>UNED21!L27</f>
        <v>152</v>
      </c>
      <c r="M67" s="81">
        <f>UNED21!M27</f>
        <v>339</v>
      </c>
      <c r="N67" s="81">
        <f>UNED21!N27</f>
        <v>0</v>
      </c>
      <c r="O67" s="81">
        <f>UNED21!O27</f>
        <v>6</v>
      </c>
      <c r="P67" s="81">
        <f>UNED21!P27</f>
        <v>151</v>
      </c>
      <c r="Q67" s="81">
        <f>UNED21!Q27</f>
        <v>34</v>
      </c>
      <c r="R67" s="81">
        <v>0</v>
      </c>
      <c r="S67" s="81">
        <v>0</v>
      </c>
      <c r="T67" s="81">
        <f>UNED21!R27</f>
        <v>66</v>
      </c>
      <c r="U67" s="81">
        <f>UNED21!S27</f>
        <v>175</v>
      </c>
      <c r="V67" s="81">
        <v>0</v>
      </c>
      <c r="W67" s="173">
        <v>0</v>
      </c>
      <c r="X67" s="83">
        <f>UNED21!V27</f>
        <v>1241</v>
      </c>
      <c r="Y67" s="81">
        <f>UNED21!W27</f>
        <v>1495</v>
      </c>
      <c r="Z67" s="81">
        <f>UNED21!X27</f>
        <v>952</v>
      </c>
      <c r="AA67" s="82">
        <f>UNED21!Y27</f>
        <v>1409</v>
      </c>
    </row>
    <row r="68" spans="1:28" ht="12" customHeight="1" x14ac:dyDescent="0.2">
      <c r="A68" s="271">
        <v>2022</v>
      </c>
      <c r="B68" s="84">
        <f>UNED22!B27</f>
        <v>269</v>
      </c>
      <c r="C68" s="84">
        <f>UNED22!C27</f>
        <v>473</v>
      </c>
      <c r="D68" s="84">
        <f>UNED22!D27</f>
        <v>18</v>
      </c>
      <c r="E68" s="84">
        <f>UNED22!E27</f>
        <v>5</v>
      </c>
      <c r="F68" s="84">
        <f>UNED22!F27</f>
        <v>466</v>
      </c>
      <c r="G68" s="84">
        <f>UNED22!G27</f>
        <v>424</v>
      </c>
      <c r="H68" s="84">
        <f>UNED22!H27</f>
        <v>38</v>
      </c>
      <c r="I68" s="84">
        <f>UNED22!I27</f>
        <v>33</v>
      </c>
      <c r="J68" s="84">
        <f>UNED22!J27</f>
        <v>83</v>
      </c>
      <c r="K68" s="84">
        <f>UNED22!K27</f>
        <v>7</v>
      </c>
      <c r="L68" s="84">
        <f>UNED22!L27</f>
        <v>152</v>
      </c>
      <c r="M68" s="84">
        <f>UNED22!M27</f>
        <v>338</v>
      </c>
      <c r="N68" s="84">
        <f>UNED22!N27</f>
        <v>0</v>
      </c>
      <c r="O68" s="84">
        <f>UNED22!O27</f>
        <v>6</v>
      </c>
      <c r="P68" s="84">
        <f>UNED22!P27</f>
        <v>151</v>
      </c>
      <c r="Q68" s="84">
        <f>UNED22!Q27</f>
        <v>31</v>
      </c>
      <c r="R68" s="84">
        <v>0</v>
      </c>
      <c r="S68" s="84">
        <v>0</v>
      </c>
      <c r="T68" s="84">
        <f>UNED22!R27</f>
        <v>66</v>
      </c>
      <c r="U68" s="84">
        <f>UNED22!S27</f>
        <v>172</v>
      </c>
      <c r="V68" s="84">
        <v>0</v>
      </c>
      <c r="W68" s="174">
        <v>0</v>
      </c>
      <c r="X68" s="86">
        <f>UNED22!V27</f>
        <v>1243</v>
      </c>
      <c r="Y68" s="84">
        <f>UNED22!W27</f>
        <v>1489</v>
      </c>
      <c r="Z68" s="84">
        <f>UNED22!X27</f>
        <v>953</v>
      </c>
      <c r="AA68" s="264">
        <f>UNED22!Y27</f>
        <v>1407</v>
      </c>
    </row>
    <row r="69" spans="1:28" ht="12" customHeight="1" thickBot="1" x14ac:dyDescent="0.25">
      <c r="A69" s="275">
        <v>2023</v>
      </c>
      <c r="B69" s="84">
        <f>UNED23!B51</f>
        <v>272</v>
      </c>
      <c r="C69" s="84">
        <f>UNED23!C51</f>
        <v>478</v>
      </c>
      <c r="D69" s="84">
        <f>UNED23!D51</f>
        <v>18</v>
      </c>
      <c r="E69" s="84">
        <f>UNED23!E51</f>
        <v>5</v>
      </c>
      <c r="F69" s="84">
        <f>UNED23!F51</f>
        <v>466</v>
      </c>
      <c r="G69" s="84">
        <f>UNED23!G51</f>
        <v>423</v>
      </c>
      <c r="H69" s="84">
        <f>UNED23!H51</f>
        <v>38</v>
      </c>
      <c r="I69" s="84">
        <f>UNED23!I51</f>
        <v>32</v>
      </c>
      <c r="J69" s="84">
        <f>UNED23!J51</f>
        <v>83</v>
      </c>
      <c r="K69" s="84">
        <f>UNED23!K51</f>
        <v>7</v>
      </c>
      <c r="L69" s="84">
        <f>UNED23!L51</f>
        <v>156</v>
      </c>
      <c r="M69" s="84">
        <f>UNED23!M51</f>
        <v>338</v>
      </c>
      <c r="N69" s="84">
        <f>UNED23!N51</f>
        <v>0</v>
      </c>
      <c r="O69" s="84">
        <f>UNED23!O51</f>
        <v>6</v>
      </c>
      <c r="P69" s="84">
        <f>UNED23!P51</f>
        <v>148</v>
      </c>
      <c r="Q69" s="84">
        <f>UNED23!Q51</f>
        <v>30</v>
      </c>
      <c r="R69" s="81">
        <v>0</v>
      </c>
      <c r="S69" s="81">
        <v>0</v>
      </c>
      <c r="T69" s="84">
        <f>UNED23!R51</f>
        <v>66</v>
      </c>
      <c r="U69" s="84">
        <f>UNED23!S51</f>
        <v>168</v>
      </c>
      <c r="V69" s="81">
        <v>0</v>
      </c>
      <c r="W69" s="173">
        <v>0</v>
      </c>
      <c r="X69" s="283">
        <f>UNED23!V51</f>
        <v>1247</v>
      </c>
      <c r="Y69" s="282">
        <f>UNED23!W51</f>
        <v>1487</v>
      </c>
      <c r="Z69" s="282">
        <f>UNED23!X51</f>
        <v>960</v>
      </c>
      <c r="AA69" s="378">
        <f>UNED23!Y51</f>
        <v>1407</v>
      </c>
      <c r="AB69" s="180"/>
    </row>
    <row r="70" spans="1:28" ht="12" customHeight="1" x14ac:dyDescent="0.2">
      <c r="A70" s="472" t="s">
        <v>66</v>
      </c>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row>
    <row r="71" spans="1:28" ht="12" customHeight="1"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row>
    <row r="72" spans="1:28" ht="12" customHeight="1" x14ac:dyDescent="0.25">
      <c r="A72" s="233" t="s">
        <v>65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row>
    <row r="73" spans="1:28" ht="12" customHeight="1" x14ac:dyDescent="0.2">
      <c r="A73" s="77" t="s">
        <v>385</v>
      </c>
    </row>
    <row r="75" spans="1:28" ht="24" customHeight="1" thickBot="1" x14ac:dyDescent="0.35">
      <c r="A75" s="53" t="s">
        <v>388</v>
      </c>
    </row>
    <row r="76" spans="1:28" ht="19.5" customHeight="1" x14ac:dyDescent="0.2">
      <c r="A76" s="393" t="s">
        <v>16</v>
      </c>
      <c r="B76" s="402" t="s">
        <v>0</v>
      </c>
      <c r="C76" s="402"/>
      <c r="D76" s="402" t="s">
        <v>1</v>
      </c>
      <c r="E76" s="402"/>
      <c r="F76" s="402" t="s">
        <v>2</v>
      </c>
      <c r="G76" s="402"/>
      <c r="H76" s="402" t="s">
        <v>3</v>
      </c>
      <c r="I76" s="402"/>
      <c r="J76" s="402" t="s">
        <v>4</v>
      </c>
      <c r="K76" s="402"/>
      <c r="L76" s="402" t="s">
        <v>61</v>
      </c>
      <c r="M76" s="402"/>
      <c r="N76" s="402" t="s">
        <v>62</v>
      </c>
      <c r="O76" s="402"/>
      <c r="P76" s="402" t="s">
        <v>63</v>
      </c>
      <c r="Q76" s="402"/>
      <c r="R76" s="402" t="s">
        <v>64</v>
      </c>
      <c r="S76" s="475"/>
      <c r="T76" s="402" t="s">
        <v>12</v>
      </c>
      <c r="U76" s="402"/>
      <c r="V76" s="404" t="s">
        <v>13</v>
      </c>
      <c r="W76" s="476"/>
      <c r="X76" s="417" t="s">
        <v>14</v>
      </c>
      <c r="Y76" s="402"/>
      <c r="Z76" s="402" t="s">
        <v>15</v>
      </c>
      <c r="AA76" s="404"/>
    </row>
    <row r="77" spans="1:28" ht="12" customHeight="1" thickBot="1" x14ac:dyDescent="0.25">
      <c r="A77" s="467"/>
      <c r="B77" s="55" t="s">
        <v>9</v>
      </c>
      <c r="C77" s="55" t="s">
        <v>10</v>
      </c>
      <c r="D77" s="55" t="s">
        <v>9</v>
      </c>
      <c r="E77" s="55" t="s">
        <v>10</v>
      </c>
      <c r="F77" s="55" t="s">
        <v>9</v>
      </c>
      <c r="G77" s="55" t="s">
        <v>10</v>
      </c>
      <c r="H77" s="55" t="s">
        <v>9</v>
      </c>
      <c r="I77" s="55" t="s">
        <v>10</v>
      </c>
      <c r="J77" s="55" t="s">
        <v>9</v>
      </c>
      <c r="K77" s="55" t="s">
        <v>10</v>
      </c>
      <c r="L77" s="55" t="s">
        <v>9</v>
      </c>
      <c r="M77" s="55" t="s">
        <v>10</v>
      </c>
      <c r="N77" s="55" t="s">
        <v>9</v>
      </c>
      <c r="O77" s="55" t="s">
        <v>10</v>
      </c>
      <c r="P77" s="55" t="s">
        <v>9</v>
      </c>
      <c r="Q77" s="55" t="s">
        <v>10</v>
      </c>
      <c r="R77" s="55" t="s">
        <v>9</v>
      </c>
      <c r="S77" s="55" t="s">
        <v>10</v>
      </c>
      <c r="T77" s="55" t="s">
        <v>9</v>
      </c>
      <c r="U77" s="55" t="s">
        <v>10</v>
      </c>
      <c r="V77" s="55" t="s">
        <v>9</v>
      </c>
      <c r="W77" s="124" t="s">
        <v>10</v>
      </c>
      <c r="X77" s="57" t="s">
        <v>9</v>
      </c>
      <c r="Y77" s="55" t="s">
        <v>10</v>
      </c>
      <c r="Z77" s="55" t="s">
        <v>9</v>
      </c>
      <c r="AA77" s="56" t="s">
        <v>10</v>
      </c>
    </row>
    <row r="78" spans="1:28" ht="12" customHeight="1" x14ac:dyDescent="0.2">
      <c r="A78" s="58">
        <v>1996</v>
      </c>
      <c r="B78" s="81">
        <f>SECC96!B$28</f>
        <v>0</v>
      </c>
      <c r="C78" s="81">
        <f>SECC96!C$28</f>
        <v>0</v>
      </c>
      <c r="D78" s="81">
        <f>SECC96!D$28</f>
        <v>0</v>
      </c>
      <c r="E78" s="81">
        <f>SECC96!E$28</f>
        <v>0</v>
      </c>
      <c r="F78" s="81">
        <f>SECC96!F$28</f>
        <v>0</v>
      </c>
      <c r="G78" s="81">
        <f>SECC96!G$28</f>
        <v>0</v>
      </c>
      <c r="H78" s="81">
        <f>SECC96!H$28</f>
        <v>0</v>
      </c>
      <c r="I78" s="81">
        <f>SECC96!I$28</f>
        <v>0</v>
      </c>
      <c r="J78" s="81">
        <f>SECC96!J$28</f>
        <v>0</v>
      </c>
      <c r="K78" s="81">
        <f>SECC96!K$28</f>
        <v>0</v>
      </c>
      <c r="L78" s="81">
        <f>SECC96!L$28</f>
        <v>0</v>
      </c>
      <c r="M78" s="81">
        <f>SECC96!M$28</f>
        <v>0</v>
      </c>
      <c r="N78" s="81">
        <f>SECC96!N$28</f>
        <v>0</v>
      </c>
      <c r="O78" s="81">
        <f>SECC96!O$28</f>
        <v>0</v>
      </c>
      <c r="P78" s="81">
        <f>SECC96!P$28</f>
        <v>0</v>
      </c>
      <c r="Q78" s="81">
        <f>SECC96!Q$28</f>
        <v>0</v>
      </c>
      <c r="R78" s="81">
        <f>SECC96!R$28</f>
        <v>0</v>
      </c>
      <c r="S78" s="81">
        <f>SECC96!S$28</f>
        <v>0</v>
      </c>
      <c r="T78" s="81">
        <f>SECC96!T$28</f>
        <v>0</v>
      </c>
      <c r="U78" s="81">
        <f>SECC96!U$28</f>
        <v>0</v>
      </c>
      <c r="V78" s="81">
        <f>SECC96!V$28</f>
        <v>0</v>
      </c>
      <c r="W78" s="172">
        <f>SECC96!W$28</f>
        <v>0</v>
      </c>
      <c r="X78" s="91">
        <f>SECC96!X$28</f>
        <v>0</v>
      </c>
      <c r="Y78" s="81">
        <f>SECC96!Y$28</f>
        <v>0</v>
      </c>
      <c r="Z78" s="81">
        <f>SECC96!Z$28</f>
        <v>0</v>
      </c>
      <c r="AA78" s="90">
        <f>SECC96!AA$28</f>
        <v>0</v>
      </c>
    </row>
    <row r="79" spans="1:28" ht="12" customHeight="1" x14ac:dyDescent="0.2">
      <c r="A79" s="58">
        <v>1997</v>
      </c>
      <c r="B79" s="81">
        <f>SECC97!B$28</f>
        <v>2038</v>
      </c>
      <c r="C79" s="81">
        <f>SECC97!C$28</f>
        <v>1981</v>
      </c>
      <c r="D79" s="81">
        <f>SECC97!D$28</f>
        <v>63</v>
      </c>
      <c r="E79" s="81">
        <f>SECC97!E$28</f>
        <v>42</v>
      </c>
      <c r="F79" s="81">
        <f>SECC97!F$28</f>
        <v>7107</v>
      </c>
      <c r="G79" s="81">
        <f>SECC97!G$28</f>
        <v>4804</v>
      </c>
      <c r="H79" s="81">
        <f>SECC97!H$28</f>
        <v>583</v>
      </c>
      <c r="I79" s="81">
        <f>SECC97!I$28</f>
        <v>120</v>
      </c>
      <c r="J79" s="81">
        <f>SECC97!J$28</f>
        <v>716</v>
      </c>
      <c r="K79" s="81">
        <f>SECC97!K$28</f>
        <v>24</v>
      </c>
      <c r="L79" s="81">
        <f>SECC97!L$28</f>
        <v>3832</v>
      </c>
      <c r="M79" s="81">
        <f>SECC97!M$28</f>
        <v>3518</v>
      </c>
      <c r="N79" s="81">
        <f>SECC97!N$28</f>
        <v>0</v>
      </c>
      <c r="O79" s="81">
        <f>SECC97!O$28</f>
        <v>0</v>
      </c>
      <c r="P79" s="81">
        <f>SECC97!P$28</f>
        <v>367</v>
      </c>
      <c r="Q79" s="81">
        <f>SECC97!Q$28</f>
        <v>306</v>
      </c>
      <c r="R79" s="81">
        <f>SECC97!R$28</f>
        <v>312</v>
      </c>
      <c r="S79" s="81">
        <f>SECC97!S$28</f>
        <v>10</v>
      </c>
      <c r="T79" s="81">
        <f>SECC97!T$28</f>
        <v>94</v>
      </c>
      <c r="U79" s="81">
        <f>SECC97!U$28</f>
        <v>233</v>
      </c>
      <c r="V79" s="81">
        <f>SECC97!V$28</f>
        <v>0</v>
      </c>
      <c r="W79" s="173">
        <f>SECC97!W$28</f>
        <v>9</v>
      </c>
      <c r="X79" s="83">
        <f>SECC97!X$28</f>
        <v>15112</v>
      </c>
      <c r="Y79" s="81">
        <f>SECC97!Y$28</f>
        <v>11047</v>
      </c>
      <c r="Z79" s="81">
        <f>SECC97!Z$28</f>
        <v>13071</v>
      </c>
      <c r="AA79" s="82">
        <f>SECC97!AA$28</f>
        <v>10536</v>
      </c>
    </row>
    <row r="80" spans="1:28" ht="12" customHeight="1" x14ac:dyDescent="0.2">
      <c r="A80" s="62">
        <v>1998</v>
      </c>
      <c r="B80" s="84">
        <f>SECC98!B$28</f>
        <v>1794</v>
      </c>
      <c r="C80" s="84">
        <f>SECC98!C$28</f>
        <v>1981</v>
      </c>
      <c r="D80" s="84">
        <f>SECC98!D$28</f>
        <v>0</v>
      </c>
      <c r="E80" s="84">
        <f>SECC98!E$28</f>
        <v>0</v>
      </c>
      <c r="F80" s="84">
        <f>SECC98!F$28</f>
        <v>7011</v>
      </c>
      <c r="G80" s="84">
        <f>SECC98!G$28</f>
        <v>4914</v>
      </c>
      <c r="H80" s="84">
        <f>SECC98!H$28</f>
        <v>0</v>
      </c>
      <c r="I80" s="84">
        <f>SECC98!I$28</f>
        <v>0</v>
      </c>
      <c r="J80" s="84">
        <f>SECC98!J$28</f>
        <v>394</v>
      </c>
      <c r="K80" s="84">
        <f>SECC98!K$28</f>
        <v>22</v>
      </c>
      <c r="L80" s="84">
        <f>SECC98!L$28</f>
        <v>3784</v>
      </c>
      <c r="M80" s="84">
        <f>SECC98!M$28</f>
        <v>3537</v>
      </c>
      <c r="N80" s="84">
        <f>SECC98!N$28</f>
        <v>0</v>
      </c>
      <c r="O80" s="84">
        <f>SECC98!O$28</f>
        <v>0</v>
      </c>
      <c r="P80" s="84">
        <f>SECC98!P$28</f>
        <v>549</v>
      </c>
      <c r="Q80" s="84">
        <f>SECC98!Q$28</f>
        <v>376</v>
      </c>
      <c r="R80" s="84">
        <f>SECC98!R$28</f>
        <v>0</v>
      </c>
      <c r="S80" s="84">
        <f>SECC98!S$28</f>
        <v>0</v>
      </c>
      <c r="T80" s="84">
        <f>SECC98!T$28</f>
        <v>0</v>
      </c>
      <c r="U80" s="84">
        <f>SECC98!U$28</f>
        <v>0</v>
      </c>
      <c r="V80" s="84">
        <f>SECC98!V$28</f>
        <v>0</v>
      </c>
      <c r="W80" s="174">
        <f>SECC98!W$28</f>
        <v>0</v>
      </c>
      <c r="X80" s="86">
        <f>SECC98!X$28</f>
        <v>13532</v>
      </c>
      <c r="Y80" s="84">
        <f>SECC98!Y$28</f>
        <v>10830</v>
      </c>
      <c r="Z80" s="84">
        <f>SECC98!Z$28</f>
        <v>12589</v>
      </c>
      <c r="AA80" s="85">
        <f>SECC98!AA$28</f>
        <v>10432</v>
      </c>
    </row>
    <row r="81" spans="1:27" ht="12" customHeight="1" x14ac:dyDescent="0.2">
      <c r="A81" s="66">
        <v>1999</v>
      </c>
      <c r="B81" s="81">
        <f>SECC99!B$28</f>
        <v>2105</v>
      </c>
      <c r="C81" s="81">
        <f>SECC99!C$28</f>
        <v>2146</v>
      </c>
      <c r="D81" s="81">
        <f>SECC99!D$28</f>
        <v>80</v>
      </c>
      <c r="E81" s="81">
        <f>SECC99!E$28</f>
        <v>42</v>
      </c>
      <c r="F81" s="81">
        <f>SECC99!F$28</f>
        <v>7003</v>
      </c>
      <c r="G81" s="81">
        <f>SECC99!G$28</f>
        <v>4761</v>
      </c>
      <c r="H81" s="81">
        <f>SECC99!H$28</f>
        <v>606</v>
      </c>
      <c r="I81" s="81">
        <f>SECC99!I$28</f>
        <v>141</v>
      </c>
      <c r="J81" s="81">
        <f>SECC99!J$28</f>
        <v>470</v>
      </c>
      <c r="K81" s="81">
        <f>SECC99!K$28</f>
        <v>23</v>
      </c>
      <c r="L81" s="81">
        <f>SECC99!L$28</f>
        <v>3955</v>
      </c>
      <c r="M81" s="81">
        <f>SECC99!M$28</f>
        <v>3524</v>
      </c>
      <c r="N81" s="81">
        <f>SECC99!N$28</f>
        <v>9</v>
      </c>
      <c r="O81" s="81">
        <f>SECC99!O$28</f>
        <v>5</v>
      </c>
      <c r="P81" s="81">
        <f>SECC99!P$28</f>
        <v>394</v>
      </c>
      <c r="Q81" s="81">
        <f>SECC99!Q$28</f>
        <v>359</v>
      </c>
      <c r="R81" s="81">
        <f>SECC99!R$28</f>
        <v>211</v>
      </c>
      <c r="S81" s="81">
        <f>SECC99!S$28</f>
        <v>4</v>
      </c>
      <c r="T81" s="81">
        <f>SECC99!T$28</f>
        <v>708</v>
      </c>
      <c r="U81" s="81">
        <f>SECC99!U$28</f>
        <v>1439</v>
      </c>
      <c r="V81" s="81">
        <f>SECC99!V$28</f>
        <v>0</v>
      </c>
      <c r="W81" s="173">
        <f>SECC99!W$28</f>
        <v>32</v>
      </c>
      <c r="X81" s="83">
        <f>SECC99!X$28</f>
        <v>15541</v>
      </c>
      <c r="Y81" s="81">
        <f>SECC99!Y$28</f>
        <v>12476</v>
      </c>
      <c r="Z81" s="81">
        <f>SECC99!Z$28</f>
        <v>13771</v>
      </c>
      <c r="AA81" s="82">
        <f>SECC99!AA$28</f>
        <v>11870</v>
      </c>
    </row>
    <row r="82" spans="1:27" ht="12" customHeight="1" x14ac:dyDescent="0.2">
      <c r="A82" s="58">
        <v>2000</v>
      </c>
      <c r="B82" s="81">
        <f>SECC00!B$28</f>
        <v>2084</v>
      </c>
      <c r="C82" s="81">
        <f>SECC00!C$28</f>
        <v>2454</v>
      </c>
      <c r="D82" s="81">
        <f>SECC00!D$28</f>
        <v>72</v>
      </c>
      <c r="E82" s="81">
        <f>SECC00!E$28</f>
        <v>39</v>
      </c>
      <c r="F82" s="81">
        <f>SECC00!F$28</f>
        <v>7028</v>
      </c>
      <c r="G82" s="81">
        <f>SECC00!G$28</f>
        <v>4755</v>
      </c>
      <c r="H82" s="81">
        <f>SECC00!H$28</f>
        <v>427</v>
      </c>
      <c r="I82" s="81">
        <f>SECC00!I$28</f>
        <v>142</v>
      </c>
      <c r="J82" s="81">
        <f>SECC00!J$28</f>
        <v>477</v>
      </c>
      <c r="K82" s="81">
        <f>SECC00!K$28</f>
        <v>23</v>
      </c>
      <c r="L82" s="81">
        <f>SECC00!L$28</f>
        <v>3810</v>
      </c>
      <c r="M82" s="81">
        <f>SECC00!M$28</f>
        <v>3465</v>
      </c>
      <c r="N82" s="81">
        <f>SECC00!N$28</f>
        <v>0</v>
      </c>
      <c r="O82" s="81">
        <f>SECC00!O$28</f>
        <v>6</v>
      </c>
      <c r="P82" s="81">
        <f>SECC00!P$28</f>
        <v>559</v>
      </c>
      <c r="Q82" s="81">
        <f>SECC00!Q$28</f>
        <v>342</v>
      </c>
      <c r="R82" s="81">
        <f>SECC00!R$28</f>
        <v>218</v>
      </c>
      <c r="S82" s="81">
        <f>SECC00!S$28</f>
        <v>2</v>
      </c>
      <c r="T82" s="81">
        <f>SECC00!T$28</f>
        <v>700</v>
      </c>
      <c r="U82" s="81">
        <f>SECC00!U$28</f>
        <v>1481</v>
      </c>
      <c r="V82" s="81">
        <f>SECC00!V$28</f>
        <v>0</v>
      </c>
      <c r="W82" s="173">
        <f>SECC00!W$28</f>
        <v>60</v>
      </c>
      <c r="X82" s="83">
        <f>SECC00!X$28</f>
        <v>15375</v>
      </c>
      <c r="Y82" s="81">
        <f>SECC00!Y$28</f>
        <v>12769</v>
      </c>
      <c r="Z82" s="81">
        <f>SECC00!Z$28</f>
        <v>13622</v>
      </c>
      <c r="AA82" s="82">
        <f>SECC00!AA$28</f>
        <v>12155</v>
      </c>
    </row>
    <row r="83" spans="1:27" ht="12" customHeight="1" x14ac:dyDescent="0.2">
      <c r="A83" s="62">
        <v>2001</v>
      </c>
      <c r="B83" s="84">
        <f>SECC01!B$28</f>
        <v>2125</v>
      </c>
      <c r="C83" s="84">
        <f>SECC01!C$28</f>
        <v>2470</v>
      </c>
      <c r="D83" s="84">
        <f>SECC01!D$28</f>
        <v>69</v>
      </c>
      <c r="E83" s="84">
        <f>SECC01!E$28</f>
        <v>35</v>
      </c>
      <c r="F83" s="84">
        <f>SECC01!F$28</f>
        <v>6990</v>
      </c>
      <c r="G83" s="84">
        <f>SECC01!G$28</f>
        <v>4718</v>
      </c>
      <c r="H83" s="84">
        <f>SECC01!H$28</f>
        <v>406</v>
      </c>
      <c r="I83" s="84">
        <f>SECC01!I$28</f>
        <v>149</v>
      </c>
      <c r="J83" s="84">
        <f>SECC01!J$28</f>
        <v>474</v>
      </c>
      <c r="K83" s="84">
        <f>SECC01!K$28</f>
        <v>23</v>
      </c>
      <c r="L83" s="84">
        <f>SECC01!L$28</f>
        <v>3841</v>
      </c>
      <c r="M83" s="84">
        <f>SECC01!M$28</f>
        <v>3379</v>
      </c>
      <c r="N83" s="84">
        <f>SECC01!N$28</f>
        <v>0</v>
      </c>
      <c r="O83" s="84">
        <f>SECC01!O$28</f>
        <v>5</v>
      </c>
      <c r="P83" s="84">
        <f>SECC01!P$28</f>
        <v>565</v>
      </c>
      <c r="Q83" s="84">
        <f>SECC01!Q$28</f>
        <v>314</v>
      </c>
      <c r="R83" s="84">
        <f>SECC01!R$28</f>
        <v>221</v>
      </c>
      <c r="S83" s="84">
        <f>SECC01!S$28</f>
        <v>1</v>
      </c>
      <c r="T83" s="84">
        <f>SECC01!T$28</f>
        <v>677</v>
      </c>
      <c r="U83" s="84">
        <f>SECC01!U$28</f>
        <v>1537</v>
      </c>
      <c r="V83" s="84">
        <f>SECC01!V$28</f>
        <v>0</v>
      </c>
      <c r="W83" s="174">
        <f>SECC01!W$28</f>
        <v>158</v>
      </c>
      <c r="X83" s="86">
        <f>SECC01!X$28</f>
        <v>15368</v>
      </c>
      <c r="Y83" s="84">
        <f>SECC01!Y$28</f>
        <v>12789</v>
      </c>
      <c r="Z83" s="84">
        <f>SECC01!Z$28</f>
        <v>13633</v>
      </c>
      <c r="AA83" s="85">
        <f>SECC01!AA$28</f>
        <v>12104</v>
      </c>
    </row>
    <row r="84" spans="1:27" ht="12" customHeight="1" x14ac:dyDescent="0.2">
      <c r="A84" s="73">
        <v>2002</v>
      </c>
      <c r="B84" s="87">
        <f>SECC02!B$28</f>
        <v>2126</v>
      </c>
      <c r="C84" s="87">
        <f>SECC02!C$28</f>
        <v>2490</v>
      </c>
      <c r="D84" s="87">
        <f>SECC02!D$28</f>
        <v>70</v>
      </c>
      <c r="E84" s="87">
        <f>SECC02!E$28</f>
        <v>39</v>
      </c>
      <c r="F84" s="87">
        <f>SECC02!F$28</f>
        <v>6971</v>
      </c>
      <c r="G84" s="87">
        <f>SECC02!G$28</f>
        <v>4685</v>
      </c>
      <c r="H84" s="87">
        <f>SECC02!H$28</f>
        <v>391</v>
      </c>
      <c r="I84" s="87">
        <f>SECC02!I$28</f>
        <v>144</v>
      </c>
      <c r="J84" s="87">
        <f>SECC02!J$28</f>
        <v>470</v>
      </c>
      <c r="K84" s="87">
        <f>SECC02!K$28</f>
        <v>23</v>
      </c>
      <c r="L84" s="87">
        <f>SECC02!L$28</f>
        <v>3871</v>
      </c>
      <c r="M84" s="87">
        <f>SECC02!M$28</f>
        <v>3365</v>
      </c>
      <c r="N84" s="87">
        <f>SECC02!N$28</f>
        <v>0</v>
      </c>
      <c r="O84" s="87">
        <f>SECC02!O$28</f>
        <v>6</v>
      </c>
      <c r="P84" s="87">
        <f>SECC02!P$28</f>
        <v>476</v>
      </c>
      <c r="Q84" s="87">
        <f>SECC02!Q$28</f>
        <v>237</v>
      </c>
      <c r="R84" s="87">
        <f>SECC02!R$28</f>
        <v>231</v>
      </c>
      <c r="S84" s="87">
        <f>SECC02!S$28</f>
        <v>0</v>
      </c>
      <c r="T84" s="87">
        <f>SECC02!T$28</f>
        <v>0</v>
      </c>
      <c r="U84" s="87">
        <f>SECC02!U$28</f>
        <v>0</v>
      </c>
      <c r="V84" s="87">
        <f>SECC02!V$28</f>
        <v>0</v>
      </c>
      <c r="W84" s="175">
        <f>SECC02!W$28</f>
        <v>0</v>
      </c>
      <c r="X84" s="89">
        <f>SECC02!X$28</f>
        <v>14606</v>
      </c>
      <c r="Y84" s="87">
        <f>SECC02!Y$28</f>
        <v>10989</v>
      </c>
      <c r="Z84" s="87">
        <f>SECC02!Z$28</f>
        <v>12968</v>
      </c>
      <c r="AA84" s="88">
        <f>SECC02!AA$28</f>
        <v>10540</v>
      </c>
    </row>
    <row r="85" spans="1:27" ht="12" customHeight="1" x14ac:dyDescent="0.2">
      <c r="A85" s="71">
        <v>2003</v>
      </c>
      <c r="B85" s="81">
        <f>SECC03!B$28</f>
        <v>2172</v>
      </c>
      <c r="C85" s="81">
        <f>SECC03!C$28</f>
        <v>2549</v>
      </c>
      <c r="D85" s="81">
        <f>SECC03!D$28</f>
        <v>68</v>
      </c>
      <c r="E85" s="81">
        <f>SECC03!E$28</f>
        <v>37</v>
      </c>
      <c r="F85" s="81">
        <f>SECC03!F$28</f>
        <v>6988</v>
      </c>
      <c r="G85" s="81">
        <f>SECC03!G$28</f>
        <v>4656</v>
      </c>
      <c r="H85" s="81">
        <f>SECC03!H$28</f>
        <v>404</v>
      </c>
      <c r="I85" s="81">
        <f>SECC03!I$28</f>
        <v>139</v>
      </c>
      <c r="J85" s="81">
        <f>SECC03!J$28</f>
        <v>470</v>
      </c>
      <c r="K85" s="81">
        <f>SECC03!K$28</f>
        <v>26</v>
      </c>
      <c r="L85" s="81">
        <f>SECC03!L$28</f>
        <v>3900</v>
      </c>
      <c r="M85" s="81">
        <f>SECC03!M$28</f>
        <v>3349</v>
      </c>
      <c r="N85" s="81">
        <f>SECC03!N$28</f>
        <v>0</v>
      </c>
      <c r="O85" s="81">
        <f>SECC03!O$28</f>
        <v>5</v>
      </c>
      <c r="P85" s="81">
        <f>SECC03!P$28</f>
        <v>481</v>
      </c>
      <c r="Q85" s="81">
        <f>SECC03!Q$28</f>
        <v>215</v>
      </c>
      <c r="R85" s="81">
        <f>SECC03!R$28</f>
        <v>238</v>
      </c>
      <c r="S85" s="81">
        <f>SECC03!S$28</f>
        <v>0</v>
      </c>
      <c r="T85" s="81">
        <f>SECC03!T$28</f>
        <v>0</v>
      </c>
      <c r="U85" s="81">
        <f>SECC03!U$28</f>
        <v>0</v>
      </c>
      <c r="V85" s="81">
        <f>SECC03!V$28</f>
        <v>0</v>
      </c>
      <c r="W85" s="173">
        <f>SECC03!W$28</f>
        <v>0</v>
      </c>
      <c r="X85" s="83">
        <f>SECC03!X$28</f>
        <v>14721</v>
      </c>
      <c r="Y85" s="81">
        <f>SECC03!Y$28</f>
        <v>10976</v>
      </c>
      <c r="Z85" s="81">
        <f>SECC03!Z$28</f>
        <v>13060</v>
      </c>
      <c r="AA85" s="82">
        <f>SECC03!AA$28</f>
        <v>10554</v>
      </c>
    </row>
    <row r="86" spans="1:27" ht="12" customHeight="1" x14ac:dyDescent="0.2">
      <c r="A86" s="72">
        <v>2004</v>
      </c>
      <c r="B86" s="84">
        <f>SECC04!B$28</f>
        <v>2239</v>
      </c>
      <c r="C86" s="84">
        <f>SECC04!C$28</f>
        <v>2637</v>
      </c>
      <c r="D86" s="84">
        <f>SECC04!D$28</f>
        <v>69</v>
      </c>
      <c r="E86" s="84">
        <f>SECC04!E$28</f>
        <v>38</v>
      </c>
      <c r="F86" s="84">
        <f>SECC04!F$28</f>
        <v>6963</v>
      </c>
      <c r="G86" s="84">
        <f>SECC04!G$28</f>
        <v>4640</v>
      </c>
      <c r="H86" s="84">
        <f>SECC04!H$28</f>
        <v>412</v>
      </c>
      <c r="I86" s="84">
        <f>SECC04!I$28</f>
        <v>143</v>
      </c>
      <c r="J86" s="84">
        <f>SECC04!J$28</f>
        <v>456</v>
      </c>
      <c r="K86" s="84">
        <f>SECC04!K$28</f>
        <v>26</v>
      </c>
      <c r="L86" s="84">
        <f>SECC04!L$28</f>
        <v>3933</v>
      </c>
      <c r="M86" s="84">
        <f>SECC04!M$28</f>
        <v>3359</v>
      </c>
      <c r="N86" s="84">
        <f>SECC04!N$28</f>
        <v>0</v>
      </c>
      <c r="O86" s="84">
        <f>SECC04!O$28</f>
        <v>6</v>
      </c>
      <c r="P86" s="84">
        <f>SECC04!P$28</f>
        <v>486</v>
      </c>
      <c r="Q86" s="84">
        <f>SECC04!Q$28</f>
        <v>201</v>
      </c>
      <c r="R86" s="84">
        <f>SECC04!R$28</f>
        <v>240</v>
      </c>
      <c r="S86" s="84">
        <f>SECC04!S$28</f>
        <v>0</v>
      </c>
      <c r="T86" s="84">
        <f>SECC04!T$28</f>
        <v>0</v>
      </c>
      <c r="U86" s="84">
        <f>SECC04!U$28</f>
        <v>0</v>
      </c>
      <c r="V86" s="84">
        <f>SECC04!V$28</f>
        <v>0</v>
      </c>
      <c r="W86" s="174">
        <f>SECC04!W$28</f>
        <v>0</v>
      </c>
      <c r="X86" s="86">
        <f>SECC04!X$28</f>
        <v>14798</v>
      </c>
      <c r="Y86" s="84">
        <f>SECC04!Y$28</f>
        <v>11050</v>
      </c>
      <c r="Z86" s="84">
        <f>SECC04!Z$28</f>
        <v>13135</v>
      </c>
      <c r="AA86" s="85">
        <f>SECC04!AA$28</f>
        <v>10636</v>
      </c>
    </row>
    <row r="87" spans="1:27" ht="12" customHeight="1" x14ac:dyDescent="0.2">
      <c r="A87" s="73">
        <v>2005</v>
      </c>
      <c r="B87" s="87">
        <f>SECC05!B$28</f>
        <v>2245</v>
      </c>
      <c r="C87" s="87">
        <f>SECC05!C$28</f>
        <v>2697</v>
      </c>
      <c r="D87" s="87">
        <f>SECC05!D$28</f>
        <v>137</v>
      </c>
      <c r="E87" s="87">
        <f>SECC05!E$28</f>
        <v>38</v>
      </c>
      <c r="F87" s="87">
        <f>SECC05!F$28</f>
        <v>6909</v>
      </c>
      <c r="G87" s="87">
        <f>SECC05!G$28</f>
        <v>4678</v>
      </c>
      <c r="H87" s="87">
        <f>SECC05!H$28</f>
        <v>555</v>
      </c>
      <c r="I87" s="87">
        <f>SECC05!I$28</f>
        <v>150</v>
      </c>
      <c r="J87" s="87">
        <f>SECC05!J$28</f>
        <v>458</v>
      </c>
      <c r="K87" s="87">
        <f>SECC05!K$28</f>
        <v>26</v>
      </c>
      <c r="L87" s="87">
        <f>SECC05!L$28</f>
        <v>3965</v>
      </c>
      <c r="M87" s="87">
        <f>SECC05!M$28</f>
        <v>3318</v>
      </c>
      <c r="N87" s="87">
        <f>SECC05!N$28</f>
        <v>5</v>
      </c>
      <c r="O87" s="87">
        <f>SECC05!O$28</f>
        <v>6</v>
      </c>
      <c r="P87" s="87">
        <f>SECC05!P$28</f>
        <v>488</v>
      </c>
      <c r="Q87" s="87">
        <f>SECC05!Q$28</f>
        <v>194</v>
      </c>
      <c r="R87" s="87">
        <f>SECC05!R$28</f>
        <v>240</v>
      </c>
      <c r="S87" s="87">
        <f>SECC05!S$28</f>
        <v>7</v>
      </c>
      <c r="T87" s="87">
        <f>SECC05!T$28</f>
        <v>0</v>
      </c>
      <c r="U87" s="87">
        <f>SECC05!U$28</f>
        <v>0</v>
      </c>
      <c r="V87" s="87">
        <f>SECC05!V$28</f>
        <v>0</v>
      </c>
      <c r="W87" s="175">
        <f>SECC05!W$28</f>
        <v>0</v>
      </c>
      <c r="X87" s="89">
        <f>SECC05!X$28</f>
        <v>15002</v>
      </c>
      <c r="Y87" s="87">
        <f>SECC05!Y$28</f>
        <v>11114</v>
      </c>
      <c r="Z87" s="87">
        <f>SECC05!Z$28</f>
        <v>13119</v>
      </c>
      <c r="AA87" s="88">
        <f>SECC05!AA$28</f>
        <v>10693</v>
      </c>
    </row>
    <row r="88" spans="1:27" ht="12" customHeight="1" x14ac:dyDescent="0.2">
      <c r="A88" s="71">
        <v>2006</v>
      </c>
      <c r="B88" s="81">
        <f>SECC06!B$28</f>
        <v>2141</v>
      </c>
      <c r="C88" s="81">
        <f>SECC06!C$28</f>
        <v>2749</v>
      </c>
      <c r="D88" s="81">
        <f>SECC06!D$28</f>
        <v>141</v>
      </c>
      <c r="E88" s="81">
        <f>SECC06!E$28</f>
        <v>42</v>
      </c>
      <c r="F88" s="81">
        <f>SECC06!F$28</f>
        <v>6897</v>
      </c>
      <c r="G88" s="81">
        <f>SECC06!G$28</f>
        <v>4706</v>
      </c>
      <c r="H88" s="81">
        <f>SECC06!H$28</f>
        <v>569</v>
      </c>
      <c r="I88" s="81">
        <f>SECC06!I$28</f>
        <v>154</v>
      </c>
      <c r="J88" s="81">
        <f>SECC06!J$28</f>
        <v>466</v>
      </c>
      <c r="K88" s="81">
        <f>SECC06!K$28</f>
        <v>26</v>
      </c>
      <c r="L88" s="81">
        <f>SECC06!L$28</f>
        <v>3976</v>
      </c>
      <c r="M88" s="81">
        <f>SECC06!M$28</f>
        <v>3334</v>
      </c>
      <c r="N88" s="81">
        <f>SECC06!N$28</f>
        <v>5</v>
      </c>
      <c r="O88" s="81">
        <f>SECC06!O$28</f>
        <v>13</v>
      </c>
      <c r="P88" s="81">
        <f>SECC06!P$28</f>
        <v>474</v>
      </c>
      <c r="Q88" s="81">
        <f>SECC06!Q$28</f>
        <v>178</v>
      </c>
      <c r="R88" s="81">
        <f>SECC06!R$28</f>
        <v>246</v>
      </c>
      <c r="S88" s="81">
        <f>SECC06!S$28</f>
        <v>2</v>
      </c>
      <c r="T88" s="81">
        <f>SECC06!T$28</f>
        <v>0</v>
      </c>
      <c r="U88" s="81">
        <f>SECC06!U$28</f>
        <v>0</v>
      </c>
      <c r="V88" s="81">
        <f>SECC06!V$28</f>
        <v>0</v>
      </c>
      <c r="W88" s="173">
        <f>SECC06!W$28</f>
        <v>0</v>
      </c>
      <c r="X88" s="83">
        <f>SECC06!X$28</f>
        <v>14915</v>
      </c>
      <c r="Y88" s="81">
        <f>SECC06!Y$28</f>
        <v>11204</v>
      </c>
      <c r="Z88" s="81">
        <f>SECC06!Z$28</f>
        <v>13014</v>
      </c>
      <c r="AA88" s="82">
        <f>SECC06!AA$28</f>
        <v>10789</v>
      </c>
    </row>
    <row r="89" spans="1:27" ht="12" customHeight="1" x14ac:dyDescent="0.2">
      <c r="A89" s="72">
        <v>2007</v>
      </c>
      <c r="B89" s="84">
        <f>SECC07!B$28</f>
        <v>2152</v>
      </c>
      <c r="C89" s="84">
        <f>SECC07!C$28</f>
        <v>2887</v>
      </c>
      <c r="D89" s="84">
        <f>SECC07!D$28</f>
        <v>110</v>
      </c>
      <c r="E89" s="84">
        <f>SECC07!E$28</f>
        <v>41</v>
      </c>
      <c r="F89" s="84">
        <f>SECC07!F$28</f>
        <v>6826</v>
      </c>
      <c r="G89" s="84">
        <f>SECC07!G$28</f>
        <v>4744</v>
      </c>
      <c r="H89" s="84">
        <f>SECC07!H$28</f>
        <v>642</v>
      </c>
      <c r="I89" s="84">
        <f>SECC07!I$28</f>
        <v>169</v>
      </c>
      <c r="J89" s="84">
        <f>SECC07!J$28</f>
        <v>452</v>
      </c>
      <c r="K89" s="84">
        <f>SECC07!K$28</f>
        <v>26</v>
      </c>
      <c r="L89" s="84">
        <f>SECC07!L$28</f>
        <v>3993</v>
      </c>
      <c r="M89" s="84">
        <f>SECC07!M$28</f>
        <v>3326</v>
      </c>
      <c r="N89" s="84">
        <f>SECC07!N$28</f>
        <v>5</v>
      </c>
      <c r="O89" s="84">
        <f>SECC07!O$28</f>
        <v>16</v>
      </c>
      <c r="P89" s="84">
        <f>SECC07!P$28</f>
        <v>454</v>
      </c>
      <c r="Q89" s="84">
        <f>SECC07!Q$28</f>
        <v>197</v>
      </c>
      <c r="R89" s="84">
        <f>SECC07!R$28</f>
        <v>248</v>
      </c>
      <c r="S89" s="84">
        <f>SECC07!S$28</f>
        <v>2</v>
      </c>
      <c r="T89" s="84">
        <f>SECC07!T$28</f>
        <v>0</v>
      </c>
      <c r="U89" s="84">
        <f>SECC07!U$28</f>
        <v>0</v>
      </c>
      <c r="V89" s="84">
        <f>SECC07!V$28</f>
        <v>0</v>
      </c>
      <c r="W89" s="174">
        <f>SECC07!W$28</f>
        <v>0</v>
      </c>
      <c r="X89" s="86">
        <f>SECC07!X$28</f>
        <v>14882</v>
      </c>
      <c r="Y89" s="84">
        <f>SECC07!Y$28</f>
        <v>11408</v>
      </c>
      <c r="Z89" s="84">
        <f>SECC07!Z$28</f>
        <v>12971</v>
      </c>
      <c r="AA89" s="85">
        <f>SECC07!AA$28</f>
        <v>10957</v>
      </c>
    </row>
    <row r="90" spans="1:27" ht="12" customHeight="1" x14ac:dyDescent="0.2">
      <c r="A90" s="73">
        <v>2008</v>
      </c>
      <c r="B90" s="87">
        <f>SECC08!B$28</f>
        <v>2142</v>
      </c>
      <c r="C90" s="87">
        <f>SECC08!C$28</f>
        <v>2967</v>
      </c>
      <c r="D90" s="87">
        <f>SECC08!D$28</f>
        <v>0</v>
      </c>
      <c r="E90" s="87">
        <f>SECC08!E$28</f>
        <v>0</v>
      </c>
      <c r="F90" s="87">
        <f>SECC08!F$28</f>
        <v>6824</v>
      </c>
      <c r="G90" s="87">
        <f>SECC08!G$28</f>
        <v>4783</v>
      </c>
      <c r="H90" s="87">
        <f>SECC08!H$28</f>
        <v>0</v>
      </c>
      <c r="I90" s="87">
        <f>SECC08!I$28</f>
        <v>0</v>
      </c>
      <c r="J90" s="87">
        <f>SECC08!J$28</f>
        <v>444</v>
      </c>
      <c r="K90" s="87">
        <f>SECC08!K$28</f>
        <v>23</v>
      </c>
      <c r="L90" s="87">
        <f>SECC08!L$28</f>
        <v>4018</v>
      </c>
      <c r="M90" s="87">
        <f>SECC08!M$28</f>
        <v>3369</v>
      </c>
      <c r="N90" s="87">
        <f>SECC08!N$28</f>
        <v>0</v>
      </c>
      <c r="O90" s="87">
        <f>SECC08!O$28</f>
        <v>0</v>
      </c>
      <c r="P90" s="87">
        <f>SECC08!P$28</f>
        <v>478</v>
      </c>
      <c r="Q90" s="87">
        <f>SECC08!Q$28</f>
        <v>211</v>
      </c>
      <c r="R90" s="87">
        <f>SECC08!R$28</f>
        <v>234</v>
      </c>
      <c r="S90" s="87">
        <f>SECC08!S$28</f>
        <v>2</v>
      </c>
      <c r="T90" s="87">
        <f>SECC08!T$28</f>
        <v>0</v>
      </c>
      <c r="U90" s="87">
        <f>SECC08!U$28</f>
        <v>0</v>
      </c>
      <c r="V90" s="87">
        <f>SECC08!V$28</f>
        <v>0</v>
      </c>
      <c r="W90" s="175">
        <f>SECC08!W$28</f>
        <v>0</v>
      </c>
      <c r="X90" s="89">
        <f>SECC08!X$28</f>
        <v>14140</v>
      </c>
      <c r="Y90" s="87">
        <f>SECC08!Y$28</f>
        <v>11355</v>
      </c>
      <c r="Z90" s="87">
        <f>SECC08!Z$28</f>
        <v>12984</v>
      </c>
      <c r="AA90" s="88">
        <f>SECC08!AA$28</f>
        <v>11119</v>
      </c>
    </row>
    <row r="91" spans="1:27" ht="12" customHeight="1" x14ac:dyDescent="0.2">
      <c r="A91" s="71">
        <v>2009</v>
      </c>
      <c r="B91" s="81">
        <f>SECC09!B$28</f>
        <v>2174</v>
      </c>
      <c r="C91" s="81">
        <f>SECC09!C$28</f>
        <v>3042</v>
      </c>
      <c r="D91" s="81">
        <f>SECC09!D$28</f>
        <v>0</v>
      </c>
      <c r="E91" s="81">
        <f>SECC09!E$28</f>
        <v>0</v>
      </c>
      <c r="F91" s="81">
        <f>SECC09!F$28</f>
        <v>6822</v>
      </c>
      <c r="G91" s="81">
        <f>SECC09!G$28</f>
        <v>4827</v>
      </c>
      <c r="H91" s="81">
        <f>SECC09!H$28</f>
        <v>0</v>
      </c>
      <c r="I91" s="81">
        <f>SECC09!I$28</f>
        <v>0</v>
      </c>
      <c r="J91" s="81">
        <f>SECC09!J$28</f>
        <v>450</v>
      </c>
      <c r="K91" s="81">
        <f>SECC09!K$28</f>
        <v>22</v>
      </c>
      <c r="L91" s="81">
        <f>SECC09!L$28</f>
        <v>4039</v>
      </c>
      <c r="M91" s="81">
        <f>SECC09!M$28</f>
        <v>3404</v>
      </c>
      <c r="N91" s="81">
        <f>SECC09!N$28</f>
        <v>0</v>
      </c>
      <c r="O91" s="81">
        <f>SECC09!O$28</f>
        <v>0</v>
      </c>
      <c r="P91" s="81">
        <f>SECC09!P$28</f>
        <v>462</v>
      </c>
      <c r="Q91" s="81">
        <f>SECC09!Q$28</f>
        <v>237</v>
      </c>
      <c r="R91" s="81">
        <f>SECC09!R$28</f>
        <v>253</v>
      </c>
      <c r="S91" s="81">
        <f>SECC09!S$28</f>
        <v>3</v>
      </c>
      <c r="T91" s="81">
        <f>SECC09!T$28</f>
        <v>0</v>
      </c>
      <c r="U91" s="81">
        <f>SECC09!U$28</f>
        <v>0</v>
      </c>
      <c r="V91" s="81">
        <f>SECC09!V$28</f>
        <v>0</v>
      </c>
      <c r="W91" s="173">
        <f>SECC09!W$28</f>
        <v>0</v>
      </c>
      <c r="X91" s="83">
        <f>SECC09!X$28</f>
        <v>14200</v>
      </c>
      <c r="Y91" s="81">
        <f>SECC09!Y$28</f>
        <v>11535</v>
      </c>
      <c r="Z91" s="81">
        <f>SECC09!Z$28</f>
        <v>13035</v>
      </c>
      <c r="AA91" s="82">
        <f>SECC09!AA$28</f>
        <v>11273</v>
      </c>
    </row>
    <row r="92" spans="1:27" ht="12" customHeight="1" x14ac:dyDescent="0.2">
      <c r="A92" s="71">
        <v>2010</v>
      </c>
      <c r="B92" s="84">
        <f>SECC10!B$28</f>
        <v>2218</v>
      </c>
      <c r="C92" s="84">
        <f>SECC10!C$28</f>
        <v>3088</v>
      </c>
      <c r="D92" s="84">
        <f>SECC10!D$28</f>
        <v>0</v>
      </c>
      <c r="E92" s="84">
        <f>SECC10!E$28</f>
        <v>0</v>
      </c>
      <c r="F92" s="84">
        <f>SECC10!F$28</f>
        <v>6772</v>
      </c>
      <c r="G92" s="84">
        <f>SECC10!G$28</f>
        <v>4900</v>
      </c>
      <c r="H92" s="84">
        <f>SECC10!H$28</f>
        <v>0</v>
      </c>
      <c r="I92" s="84">
        <f>SECC10!I$28</f>
        <v>0</v>
      </c>
      <c r="J92" s="84">
        <f>SECC10!J$28</f>
        <v>461</v>
      </c>
      <c r="K92" s="84">
        <f>SECC10!K$28</f>
        <v>23</v>
      </c>
      <c r="L92" s="84">
        <f>SECC10!L$28</f>
        <v>4057</v>
      </c>
      <c r="M92" s="84">
        <f>SECC10!M$28</f>
        <v>3462</v>
      </c>
      <c r="N92" s="84">
        <f>SECC10!N$28</f>
        <v>0</v>
      </c>
      <c r="O92" s="84">
        <f>SECC10!O$28</f>
        <v>0</v>
      </c>
      <c r="P92" s="84">
        <f>SECC10!P$28</f>
        <v>463</v>
      </c>
      <c r="Q92" s="84">
        <f>SECC10!Q$28</f>
        <v>231</v>
      </c>
      <c r="R92" s="84">
        <f>SECC10!R$28</f>
        <v>266</v>
      </c>
      <c r="S92" s="84">
        <f>SECC10!S$28</f>
        <v>3</v>
      </c>
      <c r="T92" s="84">
        <f>SECC10!T$28</f>
        <v>0</v>
      </c>
      <c r="U92" s="84">
        <f>SECC10!U$28</f>
        <v>0</v>
      </c>
      <c r="V92" s="84">
        <f>SECC10!V$28</f>
        <v>0</v>
      </c>
      <c r="W92" s="174">
        <f>SECC10!W$28</f>
        <v>0</v>
      </c>
      <c r="X92" s="86">
        <f>SECC10!X$28</f>
        <v>14237</v>
      </c>
      <c r="Y92" s="84">
        <f>SECC10!Y$28</f>
        <v>11707</v>
      </c>
      <c r="Z92" s="84">
        <f>SECC10!Z$28</f>
        <v>13047</v>
      </c>
      <c r="AA92" s="85">
        <f>SECC10!AA$28</f>
        <v>11450</v>
      </c>
    </row>
    <row r="93" spans="1:27" ht="12" customHeight="1" x14ac:dyDescent="0.2">
      <c r="A93" s="73">
        <v>2011</v>
      </c>
      <c r="B93" s="81">
        <f>SECC11!B$28</f>
        <v>2281</v>
      </c>
      <c r="C93" s="81">
        <f>SECC11!C$28</f>
        <v>3106</v>
      </c>
      <c r="D93" s="81">
        <f>SECC11!D$28</f>
        <v>0</v>
      </c>
      <c r="E93" s="81">
        <f>SECC11!E$28</f>
        <v>0</v>
      </c>
      <c r="F93" s="81">
        <f>SECC11!F$28</f>
        <v>6791</v>
      </c>
      <c r="G93" s="81">
        <f>SECC11!G$28</f>
        <v>5058</v>
      </c>
      <c r="H93" s="81">
        <f>SECC11!H$28</f>
        <v>0</v>
      </c>
      <c r="I93" s="81">
        <f>SECC11!I$28</f>
        <v>0</v>
      </c>
      <c r="J93" s="81">
        <f>SECC11!J$28</f>
        <v>465</v>
      </c>
      <c r="K93" s="81">
        <f>SECC11!K$28</f>
        <v>22</v>
      </c>
      <c r="L93" s="81">
        <f>SECC11!L$28</f>
        <v>4108</v>
      </c>
      <c r="M93" s="81">
        <f>SECC11!M$28</f>
        <v>3452</v>
      </c>
      <c r="N93" s="81">
        <f>SECC11!N$28</f>
        <v>0</v>
      </c>
      <c r="O93" s="81">
        <f>SECC11!O$28</f>
        <v>0</v>
      </c>
      <c r="P93" s="81">
        <f>SECC11!P$28</f>
        <v>468</v>
      </c>
      <c r="Q93" s="81">
        <f>SECC11!Q$28</f>
        <v>244</v>
      </c>
      <c r="R93" s="81">
        <f>SECC11!R$28</f>
        <v>249</v>
      </c>
      <c r="S93" s="81">
        <f>SECC11!S$28</f>
        <v>4</v>
      </c>
      <c r="T93" s="81">
        <f>SECC11!T$28</f>
        <v>0</v>
      </c>
      <c r="U93" s="81">
        <f>SECC11!U$28</f>
        <v>0</v>
      </c>
      <c r="V93" s="81">
        <f>SECC11!V$28</f>
        <v>0</v>
      </c>
      <c r="W93" s="173">
        <f>SECC11!W$28</f>
        <v>0</v>
      </c>
      <c r="X93" s="83">
        <f>SECC11!X$28</f>
        <v>14362</v>
      </c>
      <c r="Y93" s="81">
        <f>SECC11!Y$28</f>
        <v>11886</v>
      </c>
      <c r="Z93" s="81">
        <f>SECC11!Z$28</f>
        <v>13180</v>
      </c>
      <c r="AA93" s="82">
        <f>SECC11!AA$28</f>
        <v>11616</v>
      </c>
    </row>
    <row r="94" spans="1:27" ht="12" customHeight="1" x14ac:dyDescent="0.2">
      <c r="A94" s="71">
        <v>2012</v>
      </c>
      <c r="B94" s="81">
        <f>SECC12!B$27</f>
        <v>2371</v>
      </c>
      <c r="C94" s="81">
        <f>SECC12!C$27</f>
        <v>3198</v>
      </c>
      <c r="D94" s="81">
        <f>SECC12!D$27</f>
        <v>0</v>
      </c>
      <c r="E94" s="81">
        <f>SECC12!E$27</f>
        <v>0</v>
      </c>
      <c r="F94" s="81">
        <f>SECC12!F$27</f>
        <v>6783</v>
      </c>
      <c r="G94" s="81">
        <f>SECC12!G$27</f>
        <v>5137</v>
      </c>
      <c r="H94" s="81">
        <f>SECC12!H$27</f>
        <v>0</v>
      </c>
      <c r="I94" s="81">
        <f>SECC12!I$27</f>
        <v>0</v>
      </c>
      <c r="J94" s="81">
        <f>SECC12!J$27</f>
        <v>498</v>
      </c>
      <c r="K94" s="81">
        <f>SECC12!K$27</f>
        <v>22</v>
      </c>
      <c r="L94" s="81">
        <f>SECC12!L$27</f>
        <v>4088</v>
      </c>
      <c r="M94" s="81">
        <f>SECC12!M$27</f>
        <v>3495</v>
      </c>
      <c r="N94" s="81">
        <f>SECC12!N$27</f>
        <v>0</v>
      </c>
      <c r="O94" s="81">
        <f>SECC12!O$27</f>
        <v>0</v>
      </c>
      <c r="P94" s="81">
        <f>SECC12!P$27</f>
        <v>560</v>
      </c>
      <c r="Q94" s="81">
        <f>SECC12!Q$27</f>
        <v>252</v>
      </c>
      <c r="R94" s="81">
        <f>SECC12!R$27</f>
        <v>0</v>
      </c>
      <c r="S94" s="81">
        <f>SECC12!S$27</f>
        <v>0</v>
      </c>
      <c r="T94" s="81">
        <f>SECC12!T$27</f>
        <v>0</v>
      </c>
      <c r="U94" s="81">
        <f>SECC12!U$27</f>
        <v>0</v>
      </c>
      <c r="V94" s="81">
        <f>SECC12!V$27</f>
        <v>0</v>
      </c>
      <c r="W94" s="173">
        <f>SECC12!W$27</f>
        <v>0</v>
      </c>
      <c r="X94" s="83">
        <f>SECC12!X$27</f>
        <v>14300</v>
      </c>
      <c r="Y94" s="81">
        <f>SECC12!Y$27</f>
        <v>12104</v>
      </c>
      <c r="Z94" s="81">
        <f>SECC12!Z$27</f>
        <v>13242</v>
      </c>
      <c r="AA94" s="82">
        <f>SECC12!AA$27</f>
        <v>11830</v>
      </c>
    </row>
    <row r="95" spans="1:27" ht="12" customHeight="1" x14ac:dyDescent="0.2">
      <c r="A95" s="71">
        <v>2013</v>
      </c>
      <c r="B95" s="81">
        <f>SECC13!B$27</f>
        <v>2403</v>
      </c>
      <c r="C95" s="81">
        <f>SECC13!C$27</f>
        <v>3240.0000000000005</v>
      </c>
      <c r="D95" s="81">
        <f>SECC13!D$27</f>
        <v>0</v>
      </c>
      <c r="E95" s="81">
        <f>SECC13!E$27</f>
        <v>0</v>
      </c>
      <c r="F95" s="81">
        <f>SECC13!F$27</f>
        <v>6729</v>
      </c>
      <c r="G95" s="81">
        <f>SECC13!G$27</f>
        <v>5163</v>
      </c>
      <c r="H95" s="81">
        <f>SECC13!H$27</f>
        <v>0</v>
      </c>
      <c r="I95" s="81">
        <f>SECC13!I$27</f>
        <v>0</v>
      </c>
      <c r="J95" s="81">
        <f>SECC13!J$27</f>
        <v>470.99999999999994</v>
      </c>
      <c r="K95" s="81">
        <f>SECC13!K$27</f>
        <v>20</v>
      </c>
      <c r="L95" s="81">
        <f>SECC13!L$27</f>
        <v>4105</v>
      </c>
      <c r="M95" s="81">
        <f>SECC13!M$27</f>
        <v>3504</v>
      </c>
      <c r="N95" s="81">
        <f>SECC13!N$27</f>
        <v>0</v>
      </c>
      <c r="O95" s="81">
        <f>SECC13!O$27</f>
        <v>0</v>
      </c>
      <c r="P95" s="81">
        <f>SECC13!P$27</f>
        <v>525</v>
      </c>
      <c r="Q95" s="81">
        <f>SECC13!Q$27</f>
        <v>238</v>
      </c>
      <c r="R95" s="81">
        <f>SECC13!R$27</f>
        <v>0</v>
      </c>
      <c r="S95" s="81">
        <f>SECC13!S$27</f>
        <v>0</v>
      </c>
      <c r="T95" s="81">
        <f>SECC13!T$27</f>
        <v>0</v>
      </c>
      <c r="U95" s="81">
        <f>SECC13!U$27</f>
        <v>0</v>
      </c>
      <c r="V95" s="81">
        <f>SECC13!V$27</f>
        <v>0</v>
      </c>
      <c r="W95" s="173">
        <f>SECC13!W$27</f>
        <v>0</v>
      </c>
      <c r="X95" s="83">
        <f>SECC13!X$27</f>
        <v>14233</v>
      </c>
      <c r="Y95" s="81">
        <f>SECC13!Y$27</f>
        <v>12165</v>
      </c>
      <c r="Z95" s="81">
        <f>SECC13!Z$27</f>
        <v>13237</v>
      </c>
      <c r="AA95" s="82">
        <f>SECC13!AA$27</f>
        <v>11907</v>
      </c>
    </row>
    <row r="96" spans="1:27" ht="12" customHeight="1" x14ac:dyDescent="0.2">
      <c r="A96" s="197">
        <v>2014</v>
      </c>
      <c r="B96" s="87">
        <f>SECC14!B$27</f>
        <v>2526</v>
      </c>
      <c r="C96" s="87">
        <f>SECC14!C$27</f>
        <v>3253</v>
      </c>
      <c r="D96" s="87">
        <f>SECC14!D$27</f>
        <v>0</v>
      </c>
      <c r="E96" s="87">
        <f>SECC14!E$27</f>
        <v>0</v>
      </c>
      <c r="F96" s="87">
        <f>SECC14!F$27</f>
        <v>6723</v>
      </c>
      <c r="G96" s="87">
        <f>SECC14!G$27</f>
        <v>5197</v>
      </c>
      <c r="H96" s="87">
        <f>SECC14!H$27</f>
        <v>0</v>
      </c>
      <c r="I96" s="87">
        <f>SECC14!I$27</f>
        <v>0</v>
      </c>
      <c r="J96" s="87">
        <f>SECC14!J$27</f>
        <v>485</v>
      </c>
      <c r="K96" s="87">
        <f>SECC14!K$27</f>
        <v>18</v>
      </c>
      <c r="L96" s="87">
        <f>SECC14!L$27</f>
        <v>4118</v>
      </c>
      <c r="M96" s="87">
        <f>SECC14!M$27</f>
        <v>3512</v>
      </c>
      <c r="N96" s="87">
        <f>SECC14!N$27</f>
        <v>0</v>
      </c>
      <c r="O96" s="87">
        <f>SECC14!O$27</f>
        <v>0</v>
      </c>
      <c r="P96" s="87">
        <f>SECC14!P$27</f>
        <v>530</v>
      </c>
      <c r="Q96" s="87">
        <f>SECC14!Q$27</f>
        <v>216</v>
      </c>
      <c r="R96" s="87">
        <f>SECC14!R$27</f>
        <v>0</v>
      </c>
      <c r="S96" s="87">
        <f>SECC14!S$27</f>
        <v>0</v>
      </c>
      <c r="T96" s="87">
        <f>SECC14!T$27</f>
        <v>0</v>
      </c>
      <c r="U96" s="87">
        <f>SECC14!U$27</f>
        <v>0</v>
      </c>
      <c r="V96" s="87">
        <f>SECC14!V$27</f>
        <v>0</v>
      </c>
      <c r="W96" s="175">
        <f>SECC14!W$27</f>
        <v>0</v>
      </c>
      <c r="X96" s="89">
        <f>SECC14!X$27</f>
        <v>14382</v>
      </c>
      <c r="Y96" s="87">
        <f>SECC14!Y$27</f>
        <v>12196</v>
      </c>
      <c r="Z96" s="87">
        <f>SECC14!Z$27</f>
        <v>13367</v>
      </c>
      <c r="AA96" s="88">
        <f>SECC14!AA$27</f>
        <v>11962</v>
      </c>
    </row>
    <row r="97" spans="1:27" ht="12" customHeight="1" x14ac:dyDescent="0.2">
      <c r="A97" s="71">
        <v>2015</v>
      </c>
      <c r="B97" s="81">
        <f>SECC15!B$27</f>
        <v>2619</v>
      </c>
      <c r="C97" s="81">
        <f>SECC15!C$27</f>
        <v>3321</v>
      </c>
      <c r="D97" s="81">
        <f>SECC15!D$27</f>
        <v>0</v>
      </c>
      <c r="E97" s="81">
        <f>SECC15!E$27</f>
        <v>0</v>
      </c>
      <c r="F97" s="81">
        <f>SECC15!F$27</f>
        <v>6682</v>
      </c>
      <c r="G97" s="81">
        <f>SECC15!G$27</f>
        <v>5223</v>
      </c>
      <c r="H97" s="81">
        <f>SECC15!H$27</f>
        <v>0</v>
      </c>
      <c r="I97" s="81">
        <f>SECC15!I$27</f>
        <v>0</v>
      </c>
      <c r="J97" s="81">
        <f>SECC15!J$27</f>
        <v>478</v>
      </c>
      <c r="K97" s="81">
        <f>SECC15!K$27</f>
        <v>17</v>
      </c>
      <c r="L97" s="81">
        <f>SECC15!L$27</f>
        <v>4121</v>
      </c>
      <c r="M97" s="81">
        <f>SECC15!M$27</f>
        <v>3529</v>
      </c>
      <c r="N97" s="81">
        <f>SECC15!N$27</f>
        <v>0</v>
      </c>
      <c r="O97" s="81">
        <f>SECC15!O$27</f>
        <v>0</v>
      </c>
      <c r="P97" s="81">
        <f>SECC15!P$27</f>
        <v>533</v>
      </c>
      <c r="Q97" s="81">
        <f>SECC15!Q$27</f>
        <v>216</v>
      </c>
      <c r="R97" s="81">
        <f>SECC15!R$27</f>
        <v>0</v>
      </c>
      <c r="S97" s="81">
        <f>SECC15!S$27</f>
        <v>0</v>
      </c>
      <c r="T97" s="81">
        <f>SECC15!T$27</f>
        <v>0</v>
      </c>
      <c r="U97" s="81">
        <f>SECC15!U$27</f>
        <v>0</v>
      </c>
      <c r="V97" s="81">
        <f>SECC15!V$27</f>
        <v>0</v>
      </c>
      <c r="W97" s="173">
        <f>SECC15!W$27</f>
        <v>0</v>
      </c>
      <c r="X97" s="83">
        <f>SECC15!X$27</f>
        <v>14433</v>
      </c>
      <c r="Y97" s="81">
        <f>SECC15!Y$27</f>
        <v>12306</v>
      </c>
      <c r="Z97" s="81">
        <f>SECC15!Z$27</f>
        <v>13422</v>
      </c>
      <c r="AA97" s="82">
        <f>SECC15!AA$27</f>
        <v>12073</v>
      </c>
    </row>
    <row r="98" spans="1:27" ht="12.75" customHeight="1" x14ac:dyDescent="0.2">
      <c r="A98" s="164">
        <v>2016</v>
      </c>
      <c r="B98" s="81">
        <f>SECC16!B27</f>
        <v>2726</v>
      </c>
      <c r="C98" s="81">
        <f>SECC16!C27</f>
        <v>3383</v>
      </c>
      <c r="D98" s="81">
        <f>SECC16!D27</f>
        <v>0</v>
      </c>
      <c r="E98" s="81">
        <f>SECC16!E27</f>
        <v>0</v>
      </c>
      <c r="F98" s="81">
        <f>SECC16!F27</f>
        <v>6655</v>
      </c>
      <c r="G98" s="81">
        <f>SECC16!G27</f>
        <v>5277</v>
      </c>
      <c r="H98" s="81">
        <f>SECC16!H27</f>
        <v>0</v>
      </c>
      <c r="I98" s="81">
        <f>SECC16!I27</f>
        <v>0</v>
      </c>
      <c r="J98" s="81">
        <f>SECC16!J27</f>
        <v>467</v>
      </c>
      <c r="K98" s="81">
        <f>SECC16!K27</f>
        <v>17</v>
      </c>
      <c r="L98" s="81">
        <f>SECC16!L27</f>
        <v>4125</v>
      </c>
      <c r="M98" s="81">
        <f>SECC16!M27</f>
        <v>3537</v>
      </c>
      <c r="N98" s="81">
        <f>SECC16!N27</f>
        <v>0</v>
      </c>
      <c r="O98" s="81">
        <f>SECC16!O27</f>
        <v>0</v>
      </c>
      <c r="P98" s="81">
        <f>SECC16!P27</f>
        <v>515</v>
      </c>
      <c r="Q98" s="81">
        <f>SECC16!Q27</f>
        <v>191</v>
      </c>
      <c r="R98" s="81">
        <f>SECC16!R27</f>
        <v>0</v>
      </c>
      <c r="S98" s="81">
        <f>SECC16!S27</f>
        <v>0</v>
      </c>
      <c r="T98" s="81">
        <f>SECC16!T27</f>
        <v>0</v>
      </c>
      <c r="U98" s="81">
        <f>SECC16!U27</f>
        <v>0</v>
      </c>
      <c r="V98" s="81">
        <f>SECC16!V27</f>
        <v>0</v>
      </c>
      <c r="W98" s="173">
        <f>SECC16!W27</f>
        <v>0</v>
      </c>
      <c r="X98" s="83">
        <f>SECC16!X27</f>
        <v>14488</v>
      </c>
      <c r="Y98" s="81">
        <f>SECC16!Y27</f>
        <v>12405</v>
      </c>
      <c r="Z98" s="81">
        <f>SECC16!Z27</f>
        <v>13506</v>
      </c>
      <c r="AA98" s="82">
        <f>SECC16!AA27</f>
        <v>12197</v>
      </c>
    </row>
    <row r="99" spans="1:27" ht="12.75" customHeight="1" x14ac:dyDescent="0.2">
      <c r="A99" s="197">
        <v>2017</v>
      </c>
      <c r="B99" s="87">
        <f>SECC17!B27</f>
        <v>2713</v>
      </c>
      <c r="C99" s="87">
        <f>SECC17!C27</f>
        <v>3396</v>
      </c>
      <c r="D99" s="87">
        <f>SECC17!D27</f>
        <v>0</v>
      </c>
      <c r="E99" s="87">
        <f>SECC17!E27</f>
        <v>0</v>
      </c>
      <c r="F99" s="87">
        <f>SECC17!F27</f>
        <v>6650</v>
      </c>
      <c r="G99" s="87">
        <f>SECC17!G27</f>
        <v>5303</v>
      </c>
      <c r="H99" s="87">
        <f>SECC17!H27</f>
        <v>0</v>
      </c>
      <c r="I99" s="87">
        <f>SECC17!I27</f>
        <v>0</v>
      </c>
      <c r="J99" s="87">
        <f>SECC17!J27</f>
        <v>469</v>
      </c>
      <c r="K99" s="87">
        <f>SECC17!K27</f>
        <v>15</v>
      </c>
      <c r="L99" s="87">
        <f>SECC17!L27</f>
        <v>4153</v>
      </c>
      <c r="M99" s="87">
        <f>SECC17!M27</f>
        <v>3556.9999999999995</v>
      </c>
      <c r="N99" s="87">
        <f>SECC17!N27</f>
        <v>0</v>
      </c>
      <c r="O99" s="87">
        <f>SECC17!O27</f>
        <v>0</v>
      </c>
      <c r="P99" s="87">
        <f>SECC17!P27</f>
        <v>520</v>
      </c>
      <c r="Q99" s="87">
        <f>SECC17!Q27</f>
        <v>146</v>
      </c>
      <c r="R99" s="87">
        <f>SECC17!R27</f>
        <v>0</v>
      </c>
      <c r="S99" s="87">
        <f>SECC17!S27</f>
        <v>0</v>
      </c>
      <c r="T99" s="87">
        <f>SECC17!T27</f>
        <v>0</v>
      </c>
      <c r="U99" s="87">
        <f>SECC17!U27</f>
        <v>0</v>
      </c>
      <c r="V99" s="87">
        <f>SECC17!V27</f>
        <v>0</v>
      </c>
      <c r="W99" s="175">
        <f>SECC17!W27</f>
        <v>0</v>
      </c>
      <c r="X99" s="89">
        <f>SECC17!X27</f>
        <v>14505</v>
      </c>
      <c r="Y99" s="87">
        <f>SECC17!Y27</f>
        <v>12417</v>
      </c>
      <c r="Z99" s="87">
        <f>SECC17!Z27</f>
        <v>13516</v>
      </c>
      <c r="AA99" s="88">
        <f>SECC17!AA27</f>
        <v>12256</v>
      </c>
    </row>
    <row r="100" spans="1:27" ht="12.75" customHeight="1" x14ac:dyDescent="0.2">
      <c r="A100" s="164">
        <v>2018</v>
      </c>
      <c r="B100" s="81">
        <f>SECC18!B27</f>
        <v>2683</v>
      </c>
      <c r="C100" s="81">
        <f>SECC18!C27</f>
        <v>3385</v>
      </c>
      <c r="D100" s="81">
        <f>SECC18!D27</f>
        <v>33</v>
      </c>
      <c r="E100" s="81">
        <f>SECC18!E27</f>
        <v>28</v>
      </c>
      <c r="F100" s="81">
        <f>SECC18!F27</f>
        <v>6702</v>
      </c>
      <c r="G100" s="81">
        <f>SECC18!G27</f>
        <v>5292</v>
      </c>
      <c r="H100" s="81">
        <f>SECC18!H27</f>
        <v>294</v>
      </c>
      <c r="I100" s="81">
        <f>SECC18!I27</f>
        <v>228</v>
      </c>
      <c r="J100" s="81">
        <f>SECC18!J27</f>
        <v>442</v>
      </c>
      <c r="K100" s="81">
        <f>SECC18!K27</f>
        <v>17</v>
      </c>
      <c r="L100" s="81">
        <f>SECC18!L27</f>
        <v>4180</v>
      </c>
      <c r="M100" s="81">
        <f>SECC18!M27</f>
        <v>3559</v>
      </c>
      <c r="N100" s="81">
        <f>SECC18!N27</f>
        <v>0</v>
      </c>
      <c r="O100" s="81">
        <f>SECC18!O27</f>
        <v>48</v>
      </c>
      <c r="P100" s="81">
        <f>SECC18!P27</f>
        <v>567</v>
      </c>
      <c r="Q100" s="81">
        <f>SECC18!Q27</f>
        <v>155</v>
      </c>
      <c r="R100" s="81">
        <v>0</v>
      </c>
      <c r="S100" s="273">
        <v>0</v>
      </c>
      <c r="T100" s="81">
        <f>SECC18!R27</f>
        <v>0</v>
      </c>
      <c r="U100" s="81">
        <f>SECC18!S27</f>
        <v>0</v>
      </c>
      <c r="V100" s="81">
        <f>SECC18!T27</f>
        <v>0</v>
      </c>
      <c r="W100" s="173">
        <f>SECC18!U27</f>
        <v>0</v>
      </c>
      <c r="X100" s="83">
        <f>SECC18!V27</f>
        <v>14901</v>
      </c>
      <c r="Y100" s="81">
        <f>SECC18!W27</f>
        <v>12712</v>
      </c>
      <c r="Z100" s="81">
        <f>SECC18!X27</f>
        <v>13565</v>
      </c>
      <c r="AA100" s="82">
        <f>SECC18!Y27</f>
        <v>12236</v>
      </c>
    </row>
    <row r="101" spans="1:27" ht="12.75" customHeight="1" x14ac:dyDescent="0.2">
      <c r="A101" s="271">
        <v>2019</v>
      </c>
      <c r="B101" s="84">
        <f>SECC19!B27</f>
        <v>2735</v>
      </c>
      <c r="C101" s="84">
        <f>SECC19!C27</f>
        <v>3359</v>
      </c>
      <c r="D101" s="84">
        <f>SECC19!D27</f>
        <v>31</v>
      </c>
      <c r="E101" s="84">
        <f>SECC19!E27</f>
        <v>26</v>
      </c>
      <c r="F101" s="84">
        <f>SECC19!F27</f>
        <v>6732</v>
      </c>
      <c r="G101" s="84">
        <f>SECC19!G27</f>
        <v>5316</v>
      </c>
      <c r="H101" s="84">
        <f>SECC19!H27</f>
        <v>317</v>
      </c>
      <c r="I101" s="84">
        <f>SECC19!I27</f>
        <v>227</v>
      </c>
      <c r="J101" s="84">
        <f>SECC19!J27</f>
        <v>422</v>
      </c>
      <c r="K101" s="84">
        <f>SECC19!K27</f>
        <v>15</v>
      </c>
      <c r="L101" s="84">
        <f>SECC19!L27</f>
        <v>4196</v>
      </c>
      <c r="M101" s="84">
        <f>SECC19!M27</f>
        <v>3599.9999999999991</v>
      </c>
      <c r="N101" s="84">
        <f>SECC19!N27</f>
        <v>0</v>
      </c>
      <c r="O101" s="84">
        <f>SECC19!O27</f>
        <v>45</v>
      </c>
      <c r="P101" s="84">
        <f>SECC19!P27</f>
        <v>567</v>
      </c>
      <c r="Q101" s="84">
        <f>SECC19!Q27</f>
        <v>144</v>
      </c>
      <c r="R101" s="84">
        <v>0</v>
      </c>
      <c r="S101" s="272">
        <v>0</v>
      </c>
      <c r="T101" s="84">
        <f>SECC19!R27</f>
        <v>0</v>
      </c>
      <c r="U101" s="84">
        <f>SECC19!S27</f>
        <v>0</v>
      </c>
      <c r="V101" s="84">
        <f>SECC19!T27</f>
        <v>0</v>
      </c>
      <c r="W101" s="84">
        <f>SECC19!U27</f>
        <v>0</v>
      </c>
      <c r="X101" s="86">
        <f>SECC19!V27</f>
        <v>15000</v>
      </c>
      <c r="Y101" s="84">
        <f>SECC19!W27</f>
        <v>12732</v>
      </c>
      <c r="Z101" s="84">
        <f>SECC19!X27</f>
        <v>13663</v>
      </c>
      <c r="AA101" s="85">
        <f>SECC19!Y27</f>
        <v>12275</v>
      </c>
    </row>
    <row r="102" spans="1:27" ht="12.75" customHeight="1" x14ac:dyDescent="0.2">
      <c r="A102" s="274">
        <v>2020</v>
      </c>
      <c r="B102" s="87">
        <f>SECC20!B27</f>
        <v>2788.9999999999995</v>
      </c>
      <c r="C102" s="87">
        <f>SECC20!C27</f>
        <v>3327</v>
      </c>
      <c r="D102" s="87">
        <f>SECC20!D27</f>
        <v>50</v>
      </c>
      <c r="E102" s="87">
        <f>SECC20!E27</f>
        <v>27</v>
      </c>
      <c r="F102" s="87">
        <f>SECC20!F27</f>
        <v>6759</v>
      </c>
      <c r="G102" s="87">
        <f>SECC20!G27</f>
        <v>5322</v>
      </c>
      <c r="H102" s="87">
        <f>SECC20!H27</f>
        <v>355</v>
      </c>
      <c r="I102" s="87">
        <f>SECC20!I27</f>
        <v>231</v>
      </c>
      <c r="J102" s="87">
        <f>SECC20!J27</f>
        <v>440</v>
      </c>
      <c r="K102" s="87">
        <f>SECC20!K27</f>
        <v>13</v>
      </c>
      <c r="L102" s="87">
        <f>SECC20!L27</f>
        <v>4217</v>
      </c>
      <c r="M102" s="87">
        <f>SECC20!M27</f>
        <v>3629.0000000000005</v>
      </c>
      <c r="N102" s="87">
        <f>SECC20!N27</f>
        <v>0</v>
      </c>
      <c r="O102" s="87">
        <f>SECC20!O27</f>
        <v>44</v>
      </c>
      <c r="P102" s="87">
        <f>SECC20!P27</f>
        <v>559</v>
      </c>
      <c r="Q102" s="87">
        <f>SECC20!Q27</f>
        <v>134</v>
      </c>
      <c r="R102" s="87">
        <f>SECC20!R27</f>
        <v>0</v>
      </c>
      <c r="S102" s="87">
        <f>SECC20!S27</f>
        <v>0</v>
      </c>
      <c r="T102" s="87">
        <f>SECC20!T27</f>
        <v>0</v>
      </c>
      <c r="U102" s="87">
        <f>SECC20!U27</f>
        <v>0</v>
      </c>
      <c r="V102" s="87">
        <f>SECC19!T28</f>
        <v>0</v>
      </c>
      <c r="W102" s="175">
        <f>SECC19!U28</f>
        <v>0</v>
      </c>
      <c r="X102" s="89">
        <f>SECC20!V27</f>
        <v>15169</v>
      </c>
      <c r="Y102" s="87">
        <f>SECC20!W27</f>
        <v>12727</v>
      </c>
      <c r="Z102" s="87">
        <f>SECC20!X27</f>
        <v>13765</v>
      </c>
      <c r="AA102" s="88">
        <f>SECC20!Y27</f>
        <v>12278</v>
      </c>
    </row>
    <row r="103" spans="1:27" ht="12.75" customHeight="1" x14ac:dyDescent="0.2">
      <c r="A103" s="276">
        <v>2021</v>
      </c>
      <c r="B103" s="81">
        <f>SECC21!B27</f>
        <v>2817</v>
      </c>
      <c r="C103" s="81">
        <f>SECC21!C27</f>
        <v>3151</v>
      </c>
      <c r="D103" s="81">
        <f>SECC21!D27</f>
        <v>51</v>
      </c>
      <c r="E103" s="81">
        <f>SECC21!E27</f>
        <v>19</v>
      </c>
      <c r="F103" s="81">
        <f>SECC21!F27</f>
        <v>6755</v>
      </c>
      <c r="G103" s="81">
        <f>SECC21!G27</f>
        <v>5336</v>
      </c>
      <c r="H103" s="81">
        <f>SECC21!H27</f>
        <v>355</v>
      </c>
      <c r="I103" s="81">
        <f>SECC21!I27</f>
        <v>233</v>
      </c>
      <c r="J103" s="81">
        <f>SECC21!J27</f>
        <v>423</v>
      </c>
      <c r="K103" s="81">
        <f>SECC21!K27</f>
        <v>16</v>
      </c>
      <c r="L103" s="81">
        <f>SECC21!L27</f>
        <v>4246</v>
      </c>
      <c r="M103" s="81">
        <f>SECC21!M27</f>
        <v>3660.9999999999995</v>
      </c>
      <c r="N103" s="81">
        <f>SECC21!N27</f>
        <v>0</v>
      </c>
      <c r="O103" s="81">
        <f>SECC21!O27</f>
        <v>42</v>
      </c>
      <c r="P103" s="81">
        <f>SECC21!P27</f>
        <v>554</v>
      </c>
      <c r="Q103" s="81">
        <f>SECC21!Q27</f>
        <v>119</v>
      </c>
      <c r="R103" s="81">
        <v>0</v>
      </c>
      <c r="S103" s="81">
        <v>0</v>
      </c>
      <c r="T103" s="81">
        <v>0</v>
      </c>
      <c r="U103" s="81">
        <v>0</v>
      </c>
      <c r="V103" s="81">
        <v>0</v>
      </c>
      <c r="W103" s="173">
        <v>0</v>
      </c>
      <c r="X103" s="83">
        <f>SECC21!V27</f>
        <v>15201</v>
      </c>
      <c r="Y103" s="81">
        <f>SECC21!W27</f>
        <v>12577</v>
      </c>
      <c r="Z103" s="81">
        <f>SECC21!X27</f>
        <v>13818</v>
      </c>
      <c r="AA103" s="82">
        <f>SECC21!Y27</f>
        <v>12148</v>
      </c>
    </row>
    <row r="104" spans="1:27" ht="12.75" customHeight="1" x14ac:dyDescent="0.2">
      <c r="A104" s="275">
        <v>2022</v>
      </c>
      <c r="B104" s="84">
        <f>SECC22!B27</f>
        <v>2827</v>
      </c>
      <c r="C104" s="84">
        <f>SECC22!C27</f>
        <v>3183</v>
      </c>
      <c r="D104" s="84">
        <f>SECC22!D27</f>
        <v>57</v>
      </c>
      <c r="E104" s="84">
        <f>SECC22!E27</f>
        <v>19</v>
      </c>
      <c r="F104" s="84">
        <f>SECC22!F27</f>
        <v>6785</v>
      </c>
      <c r="G104" s="84">
        <f>SECC22!G27</f>
        <v>5329</v>
      </c>
      <c r="H104" s="84">
        <f>SECC22!H27</f>
        <v>352</v>
      </c>
      <c r="I104" s="84">
        <f>SECC22!I27</f>
        <v>247</v>
      </c>
      <c r="J104" s="84">
        <f>SECC22!J27</f>
        <v>480.99999999999994</v>
      </c>
      <c r="K104" s="84">
        <f>SECC22!K27</f>
        <v>15</v>
      </c>
      <c r="L104" s="84">
        <f>SECC22!L27</f>
        <v>4260</v>
      </c>
      <c r="M104" s="84">
        <f>SECC22!M27</f>
        <v>3688</v>
      </c>
      <c r="N104" s="84">
        <f>SECC22!N27</f>
        <v>0</v>
      </c>
      <c r="O104" s="84">
        <f>SECC22!O27</f>
        <v>41</v>
      </c>
      <c r="P104" s="84">
        <f>SECC22!P27</f>
        <v>429</v>
      </c>
      <c r="Q104" s="84">
        <f>SECC22!Q27</f>
        <v>97</v>
      </c>
      <c r="R104" s="84">
        <v>0</v>
      </c>
      <c r="S104" s="84">
        <v>0</v>
      </c>
      <c r="T104" s="84">
        <v>0</v>
      </c>
      <c r="U104" s="84">
        <v>0</v>
      </c>
      <c r="V104" s="84">
        <v>0</v>
      </c>
      <c r="W104" s="174">
        <v>0</v>
      </c>
      <c r="X104" s="86">
        <f>SECC22!V27</f>
        <v>15191</v>
      </c>
      <c r="Y104" s="84">
        <f>SECC22!W27</f>
        <v>12619</v>
      </c>
      <c r="Z104" s="84">
        <f>SECC22!X27</f>
        <v>13872</v>
      </c>
      <c r="AA104" s="85">
        <f>SECC22!Y27</f>
        <v>12200</v>
      </c>
    </row>
    <row r="105" spans="1:27" ht="12.75" customHeight="1" thickBot="1" x14ac:dyDescent="0.25">
      <c r="A105" s="271">
        <v>2023</v>
      </c>
      <c r="B105" s="84">
        <f>SECC23!B51</f>
        <v>2809</v>
      </c>
      <c r="C105" s="84">
        <f>SECC23!C51</f>
        <v>3122</v>
      </c>
      <c r="D105" s="84">
        <f>SECC23!D51</f>
        <v>62</v>
      </c>
      <c r="E105" s="84">
        <f>SECC23!E51</f>
        <v>16</v>
      </c>
      <c r="F105" s="84">
        <f>SECC23!F51</f>
        <v>6650</v>
      </c>
      <c r="G105" s="84">
        <f>SECC23!G51</f>
        <v>5296</v>
      </c>
      <c r="H105" s="84">
        <f>SECC23!H51</f>
        <v>370</v>
      </c>
      <c r="I105" s="84">
        <f>SECC23!I51</f>
        <v>229</v>
      </c>
      <c r="J105" s="84">
        <f>SECC23!J51</f>
        <v>354</v>
      </c>
      <c r="K105" s="84">
        <f>SECC23!K51</f>
        <v>15</v>
      </c>
      <c r="L105" s="84">
        <f>SECC23!L51</f>
        <v>4330</v>
      </c>
      <c r="M105" s="84">
        <f>SECC23!M51</f>
        <v>3689</v>
      </c>
      <c r="N105" s="84">
        <f>SECC23!N51</f>
        <v>0</v>
      </c>
      <c r="O105" s="84">
        <f>SECC23!O51</f>
        <v>45</v>
      </c>
      <c r="P105" s="84">
        <f>SECC23!P51</f>
        <v>363.99999999999994</v>
      </c>
      <c r="Q105" s="84">
        <f>SECC23!Q51</f>
        <v>91</v>
      </c>
      <c r="R105" s="84">
        <v>0</v>
      </c>
      <c r="S105" s="84">
        <v>0</v>
      </c>
      <c r="T105" s="84">
        <v>0</v>
      </c>
      <c r="U105" s="84">
        <v>0</v>
      </c>
      <c r="V105" s="84">
        <v>0</v>
      </c>
      <c r="W105" s="174">
        <v>0</v>
      </c>
      <c r="X105" s="379">
        <f>SECC23!V63</f>
        <v>14939</v>
      </c>
      <c r="Y105" s="377">
        <f>SECC23!W63</f>
        <v>12503.000000000002</v>
      </c>
      <c r="Z105" s="377">
        <f>SECC23!X63</f>
        <v>13789</v>
      </c>
      <c r="AA105" s="378">
        <f>SECC23!Y63</f>
        <v>12107</v>
      </c>
    </row>
    <row r="106" spans="1:27" ht="12" customHeight="1" x14ac:dyDescent="0.2">
      <c r="A106" s="472" t="s">
        <v>66</v>
      </c>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row>
    <row r="107" spans="1:27" ht="12" customHeight="1"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row>
    <row r="108" spans="1:27" ht="12" customHeight="1" x14ac:dyDescent="0.25">
      <c r="A108" s="233" t="s">
        <v>65</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row>
    <row r="109" spans="1:27" ht="12" customHeight="1" x14ac:dyDescent="0.2">
      <c r="A109" s="77" t="s">
        <v>385</v>
      </c>
    </row>
  </sheetData>
  <mergeCells count="46">
    <mergeCell ref="A34:AA35"/>
    <mergeCell ref="Z4:AA4"/>
    <mergeCell ref="P40:Q40"/>
    <mergeCell ref="P4:Q4"/>
    <mergeCell ref="D40:E40"/>
    <mergeCell ref="T4:U4"/>
    <mergeCell ref="Z40:AA40"/>
    <mergeCell ref="F4:G4"/>
    <mergeCell ref="R4:S4"/>
    <mergeCell ref="F40:G40"/>
    <mergeCell ref="V4:W4"/>
    <mergeCell ref="D4:E4"/>
    <mergeCell ref="B4:C4"/>
    <mergeCell ref="B40:C40"/>
    <mergeCell ref="H4:I4"/>
    <mergeCell ref="J4:K4"/>
    <mergeCell ref="L76:M76"/>
    <mergeCell ref="A70:AA71"/>
    <mergeCell ref="L40:M40"/>
    <mergeCell ref="T40:U40"/>
    <mergeCell ref="X40:Y40"/>
    <mergeCell ref="V40:W40"/>
    <mergeCell ref="N76:O76"/>
    <mergeCell ref="J40:K40"/>
    <mergeCell ref="H76:I76"/>
    <mergeCell ref="A40:A41"/>
    <mergeCell ref="H40:I40"/>
    <mergeCell ref="N40:O40"/>
    <mergeCell ref="J76:K76"/>
    <mergeCell ref="R40:S40"/>
    <mergeCell ref="L4:M4"/>
    <mergeCell ref="A4:A5"/>
    <mergeCell ref="B1:Y1"/>
    <mergeCell ref="A106:AA107"/>
    <mergeCell ref="X76:Y76"/>
    <mergeCell ref="Z76:AA76"/>
    <mergeCell ref="P76:Q76"/>
    <mergeCell ref="R76:S76"/>
    <mergeCell ref="T76:U76"/>
    <mergeCell ref="V76:W76"/>
    <mergeCell ref="A76:A77"/>
    <mergeCell ref="B76:C76"/>
    <mergeCell ref="D76:E76"/>
    <mergeCell ref="F76:G76"/>
    <mergeCell ref="N4:O4"/>
    <mergeCell ref="X4:Y4"/>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AB109"/>
  <sheetViews>
    <sheetView showGridLines="0" topLeftCell="B2" zoomScale="85" zoomScaleNormal="85" workbookViewId="0">
      <selection activeCell="I20" sqref="I20"/>
    </sheetView>
  </sheetViews>
  <sheetFormatPr baseColWidth="10" defaultColWidth="7.6640625" defaultRowHeight="12" customHeight="1" x14ac:dyDescent="0.2"/>
  <cols>
    <col min="1" max="1" width="16.5546875" style="54" customWidth="1"/>
    <col min="2" max="16384" width="7.6640625" style="54"/>
  </cols>
  <sheetData>
    <row r="1" spans="1:27" s="52" customFormat="1" ht="74.25" customHeight="1" thickBot="1" x14ac:dyDescent="0.3">
      <c r="A1" s="51"/>
      <c r="B1" s="395" t="s">
        <v>400</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33" customHeight="1" thickBot="1" x14ac:dyDescent="0.35">
      <c r="A3" s="53" t="s">
        <v>401</v>
      </c>
    </row>
    <row r="4" spans="1:27" ht="18.75" customHeight="1" x14ac:dyDescent="0.2">
      <c r="A4" s="442" t="s">
        <v>16</v>
      </c>
      <c r="B4" s="403" t="s">
        <v>0</v>
      </c>
      <c r="C4" s="477"/>
      <c r="D4" s="403" t="s">
        <v>1</v>
      </c>
      <c r="E4" s="477"/>
      <c r="F4" s="403" t="s">
        <v>2</v>
      </c>
      <c r="G4" s="477"/>
      <c r="H4" s="403" t="s">
        <v>3</v>
      </c>
      <c r="I4" s="477"/>
      <c r="J4" s="403" t="s">
        <v>4</v>
      </c>
      <c r="K4" s="477"/>
      <c r="L4" s="403" t="s">
        <v>61</v>
      </c>
      <c r="M4" s="477"/>
      <c r="N4" s="403" t="s">
        <v>62</v>
      </c>
      <c r="O4" s="477"/>
      <c r="P4" s="403" t="s">
        <v>63</v>
      </c>
      <c r="Q4" s="477"/>
      <c r="R4" s="403" t="s">
        <v>64</v>
      </c>
      <c r="S4" s="477"/>
      <c r="T4" s="403" t="s">
        <v>12</v>
      </c>
      <c r="U4" s="477"/>
      <c r="V4" s="403" t="s">
        <v>13</v>
      </c>
      <c r="W4" s="407"/>
      <c r="X4" s="406" t="s">
        <v>14</v>
      </c>
      <c r="Y4" s="477"/>
      <c r="Z4" s="403" t="s">
        <v>15</v>
      </c>
      <c r="AA4" s="426"/>
    </row>
    <row r="5" spans="1:27" ht="12" customHeight="1" thickBot="1" x14ac:dyDescent="0.25">
      <c r="A5" s="43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5" t="s">
        <v>10</v>
      </c>
      <c r="Z5" s="55" t="s">
        <v>9</v>
      </c>
      <c r="AA5" s="56" t="s">
        <v>10</v>
      </c>
    </row>
    <row r="6" spans="1:27" ht="12" customHeight="1" x14ac:dyDescent="0.2">
      <c r="A6" s="58">
        <v>1996</v>
      </c>
      <c r="B6" s="33">
        <f>IF(MEGC!B$12=0,"...",MEGC!B6/MEGC!B$12*100)</f>
        <v>92.391118336613332</v>
      </c>
      <c r="C6" s="33">
        <f>IF(MEGC!C$12=0,"...",MEGC!C6/MEGC!C$12*100)</f>
        <v>82.029225131825896</v>
      </c>
      <c r="D6" s="33">
        <f>IF(MEGC!D$12=0,"...",MEGC!D6/MEGC!D$12*100)</f>
        <v>56.829268292682919</v>
      </c>
      <c r="E6" s="33">
        <f>IF(MEGC!E$12=0,"...",MEGC!E6/MEGC!E$12*100)</f>
        <v>167.57990867579909</v>
      </c>
      <c r="F6" s="33">
        <f>IF(MEGC!F$12=0,"...",MEGC!F6/MEGC!F$12*100)</f>
        <v>100.87961000423908</v>
      </c>
      <c r="G6" s="33">
        <f>IF(MEGC!G$12=0,"...",MEGC!G6/MEGC!G$12*100)</f>
        <v>109.17748437442214</v>
      </c>
      <c r="H6" s="33">
        <f>IF(MEGC!H$12=0,"...",MEGC!H6/MEGC!H$12*100)</f>
        <v>38.898847631241992</v>
      </c>
      <c r="I6" s="33">
        <f>IF(MEGC!I$12=0,"...",MEGC!I6/MEGC!I$12*100)</f>
        <v>85.776805251641136</v>
      </c>
      <c r="J6" s="33">
        <f>IF(MEGC!J$12=0,"...",MEGC!J6/MEGC!J$12*100)</f>
        <v>72.579684241882632</v>
      </c>
      <c r="K6" s="33">
        <f>IF(MEGC!K$12=0,"...",MEGC!K6/MEGC!K$12*100)</f>
        <v>247.31182795698925</v>
      </c>
      <c r="L6" s="33">
        <f>IF(MEGC!L$12=0,"...",MEGC!L6/MEGC!L$12*100)</f>
        <v>102.47979587282801</v>
      </c>
      <c r="M6" s="33">
        <f>IF(MEGC!M$12=0,"...",MEGC!M6/MEGC!M$12*100)</f>
        <v>113.94294559929234</v>
      </c>
      <c r="N6" s="33">
        <f>IF(MEGC!N$12=0,"...",MEGC!N6/MEGC!N$12*100)</f>
        <v>0</v>
      </c>
      <c r="O6" s="33">
        <f>IF(MEGC!O$12=0,"...",MEGC!O6/MEGC!O$12*100)</f>
        <v>0</v>
      </c>
      <c r="P6" s="33">
        <f>IF(MEGC!P$12=0,"...",MEGC!P6/MEGC!P$12*100)</f>
        <v>74.033001178613517</v>
      </c>
      <c r="Q6" s="33">
        <f>IF(MEGC!Q$12=0,"...",MEGC!Q6/MEGC!Q$12*100)</f>
        <v>145.32286212914485</v>
      </c>
      <c r="R6" s="33">
        <f>IF(MEGC!R$12=0,"...",MEGC!R6/MEGC!R$12*100)</f>
        <v>127.96404275996112</v>
      </c>
      <c r="S6" s="33" t="str">
        <f>IF(MEGC!S$12=0,"...",MEGC!S6/MEGC!S$12*100)</f>
        <v>...</v>
      </c>
      <c r="T6" s="33">
        <f>IF(MEGC!T$12=0,"...",MEGC!T6/MEGC!T$12*100)</f>
        <v>69.092053501180175</v>
      </c>
      <c r="U6" s="33">
        <f>IF(MEGC!U$12=0,"...",MEGC!U6/MEGC!U$12*100)</f>
        <v>64.066572173197386</v>
      </c>
      <c r="V6" s="33" t="str">
        <f>IF(MEGC!V$12=0,"...",MEGC!V6/MEGC!V$12*100)</f>
        <v>...</v>
      </c>
      <c r="W6" s="125">
        <f>IF(MEGC!W$12=0,"...",MEGC!W6/MEGC!W$12*100)</f>
        <v>40.299003322259139</v>
      </c>
      <c r="X6" s="60">
        <f>IF(MEGC!X$12=0,"...",MEGC!X6/MEGC!X$12*100)</f>
        <v>95.144657105549385</v>
      </c>
      <c r="Y6" s="33">
        <f>IF(MEGC!Y$12=0,"...",MEGC!Y6/MEGC!Y$12*100)</f>
        <v>100.07700455638313</v>
      </c>
      <c r="Z6" s="33">
        <f>IF(MEGC!Z$12=0,"...",MEGC!Z6/MEGC!Z$12*100)</f>
        <v>97.145279819106847</v>
      </c>
      <c r="AA6" s="61">
        <f>IF(MEGC!AA$12=0,"...",MEGC!AA6/MEGC!AA$12*100)</f>
        <v>99.573310483674334</v>
      </c>
    </row>
    <row r="7" spans="1:27" ht="12" customHeight="1" x14ac:dyDescent="0.2">
      <c r="A7" s="58">
        <v>1997</v>
      </c>
      <c r="B7" s="33">
        <f>IF(MEGC!B$12=0,"...",MEGC!B7/MEGC!B$12*100)</f>
        <v>91.312997347480106</v>
      </c>
      <c r="C7" s="33">
        <f>IF(MEGC!C$12=0,"...",MEGC!C7/MEGC!C$12*100)</f>
        <v>80.489766735186336</v>
      </c>
      <c r="D7" s="33">
        <f>IF(MEGC!D$12=0,"...",MEGC!D7/MEGC!D$12*100)</f>
        <v>74.878048780487802</v>
      </c>
      <c r="E7" s="33">
        <f>IF(MEGC!E$12=0,"...",MEGC!E7/MEGC!E$12*100)</f>
        <v>113.24200913242008</v>
      </c>
      <c r="F7" s="33">
        <f>IF(MEGC!F$12=0,"...",MEGC!F7/MEGC!F$12*100)</f>
        <v>100.93988448495126</v>
      </c>
      <c r="G7" s="33">
        <f>IF(MEGC!G$12=0,"...",MEGC!G7/MEGC!G$12*100)</f>
        <v>108.053182440179</v>
      </c>
      <c r="H7" s="33">
        <f>IF(MEGC!H$12=0,"...",MEGC!H7/MEGC!H$12*100)</f>
        <v>109.83354673495518</v>
      </c>
      <c r="I7" s="33">
        <f>IF(MEGC!I$12=0,"...",MEGC!I7/MEGC!I$12*100)</f>
        <v>86.323851203501093</v>
      </c>
      <c r="J7" s="33">
        <f>IF(MEGC!J$12=0,"...",MEGC!J7/MEGC!J$12*100)</f>
        <v>95.338099493595479</v>
      </c>
      <c r="K7" s="33">
        <f>IF(MEGC!K$12=0,"...",MEGC!K7/MEGC!K$12*100)</f>
        <v>94.354838709677423</v>
      </c>
      <c r="L7" s="33">
        <f>IF(MEGC!L$12=0,"...",MEGC!L7/MEGC!L$12*100)</f>
        <v>101.17877620715414</v>
      </c>
      <c r="M7" s="33">
        <f>IF(MEGC!M$12=0,"...",MEGC!M7/MEGC!M$12*100)</f>
        <v>109.10437859354268</v>
      </c>
      <c r="N7" s="33">
        <f>IF(MEGC!N$12=0,"...",MEGC!N7/MEGC!N$12*100)</f>
        <v>0</v>
      </c>
      <c r="O7" s="33">
        <f>IF(MEGC!O$12=0,"...",MEGC!O7/MEGC!O$12*100)</f>
        <v>0</v>
      </c>
      <c r="P7" s="33">
        <f>IF(MEGC!P$12=0,"...",MEGC!P7/MEGC!P$12*100)</f>
        <v>76.315225543769415</v>
      </c>
      <c r="Q7" s="33">
        <f>IF(MEGC!Q$12=0,"...",MEGC!Q7/MEGC!Q$12*100)</f>
        <v>158.90052356020942</v>
      </c>
      <c r="R7" s="33">
        <f>IF(MEGC!R$12=0,"...",MEGC!R7/MEGC!R$12*100)</f>
        <v>120.84548104956268</v>
      </c>
      <c r="S7" s="33" t="str">
        <f>IF(MEGC!S$12=0,"...",MEGC!S7/MEGC!S$12*100)</f>
        <v>...</v>
      </c>
      <c r="T7" s="33">
        <f>IF(MEGC!T$12=0,"...",MEGC!T7/MEGC!T$12*100)</f>
        <v>82.750590086546026</v>
      </c>
      <c r="U7" s="33">
        <f>IF(MEGC!U$12=0,"...",MEGC!U7/MEGC!U$12*100)</f>
        <v>62.443418225046862</v>
      </c>
      <c r="V7" s="33" t="str">
        <f>IF(MEGC!V$12=0,"...",MEGC!V7/MEGC!V$12*100)</f>
        <v>...</v>
      </c>
      <c r="W7" s="125">
        <f>IF(MEGC!W$12=0,"...",MEGC!W7/MEGC!W$12*100)</f>
        <v>36.611295681063119</v>
      </c>
      <c r="X7" s="60">
        <f>IF(MEGC!X$12=0,"...",MEGC!X7/MEGC!X$12*100)</f>
        <v>97.097861969888214</v>
      </c>
      <c r="Y7" s="33">
        <f>IF(MEGC!Y$12=0,"...",MEGC!Y7/MEGC!Y$12*100)</f>
        <v>97.731896363300095</v>
      </c>
      <c r="Z7" s="33">
        <f>IF(MEGC!Z$12=0,"...",MEGC!Z7/MEGC!Z$12*100)</f>
        <v>97.92285580265326</v>
      </c>
      <c r="AA7" s="59">
        <f>IF(MEGC!AA$12=0,"...",MEGC!AA7/MEGC!AA$12*100)</f>
        <v>97.138219537851711</v>
      </c>
    </row>
    <row r="8" spans="1:27" ht="12" customHeight="1" x14ac:dyDescent="0.2">
      <c r="A8" s="62">
        <v>1998</v>
      </c>
      <c r="B8" s="63">
        <f>IF(MEGC!B$12=0,"...",MEGC!B8/MEGC!B$12*100)</f>
        <v>93.452126294173013</v>
      </c>
      <c r="C8" s="63">
        <f>IF(MEGC!C$12=0,"...",MEGC!C8/MEGC!C$12*100)</f>
        <v>84.810975064795784</v>
      </c>
      <c r="D8" s="63">
        <f>IF(MEGC!D$12=0,"...",MEGC!D8/MEGC!D$12*100)</f>
        <v>91.097560975609753</v>
      </c>
      <c r="E8" s="63">
        <f>IF(MEGC!E$12=0,"...",MEGC!E8/MEGC!E$12*100)</f>
        <v>113.24200913242008</v>
      </c>
      <c r="F8" s="63">
        <f>IF(MEGC!F$12=0,"...",MEGC!F8/MEGC!F$12*100)</f>
        <v>100.136445527766</v>
      </c>
      <c r="G8" s="63">
        <f>IF(MEGC!G$12=0,"...",MEGC!G8/MEGC!G$12*100)</f>
        <v>108.79193017493249</v>
      </c>
      <c r="H8" s="63">
        <f>IF(MEGC!H$12=0,"...",MEGC!H8/MEGC!H$12*100)</f>
        <v>103.32906530089629</v>
      </c>
      <c r="I8" s="63">
        <f>IF(MEGC!I$12=0,"...",MEGC!I8/MEGC!I$12*100)</f>
        <v>98.249452954048138</v>
      </c>
      <c r="J8" s="63">
        <f>IF(MEGC!J$12=0,"...",MEGC!J8/MEGC!J$12*100)</f>
        <v>94.891271969019968</v>
      </c>
      <c r="K8" s="63">
        <f>IF(MEGC!K$12=0,"...",MEGC!K8/MEGC!K$12*100)</f>
        <v>97.58064516129032</v>
      </c>
      <c r="L8" s="63">
        <f>IF(MEGC!L$12=0,"...",MEGC!L8/MEGC!L$12*100)</f>
        <v>96.222095020034345</v>
      </c>
      <c r="M8" s="63">
        <f>IF(MEGC!M$12=0,"...",MEGC!M8/MEGC!M$12*100)</f>
        <v>108.23418841220698</v>
      </c>
      <c r="N8" s="63">
        <f>IF(MEGC!N$12=0,"...",MEGC!N8/MEGC!N$12*100)</f>
        <v>80</v>
      </c>
      <c r="O8" s="63">
        <f>IF(MEGC!O$12=0,"...",MEGC!O8/MEGC!O$12*100)</f>
        <v>93.478260869565219</v>
      </c>
      <c r="P8" s="63">
        <f>IF(MEGC!P$12=0,"...",MEGC!P8/MEGC!P$12*100)</f>
        <v>103.87335261973642</v>
      </c>
      <c r="Q8" s="63">
        <f>IF(MEGC!Q$12=0,"...",MEGC!Q8/MEGC!Q$12*100)</f>
        <v>203.76963350785343</v>
      </c>
      <c r="R8" s="63">
        <f>IF(MEGC!R$12=0,"...",MEGC!R8/MEGC!R$12*100)</f>
        <v>73.129251700680271</v>
      </c>
      <c r="S8" s="63" t="str">
        <f>IF(MEGC!S$12=0,"...",MEGC!S8/MEGC!S$12*100)</f>
        <v>...</v>
      </c>
      <c r="T8" s="63">
        <f>IF(MEGC!T$12=0,"...",MEGC!T8/MEGC!T$12*100)</f>
        <v>84.11644374508262</v>
      </c>
      <c r="U8" s="63">
        <f>IF(MEGC!U$12=0,"...",MEGC!U8/MEGC!U$12*100)</f>
        <v>87.988660783686157</v>
      </c>
      <c r="V8" s="63" t="str">
        <f>IF(MEGC!V$12=0,"...",MEGC!V8/MEGC!V$12*100)</f>
        <v>...</v>
      </c>
      <c r="W8" s="126">
        <f>IF(MEGC!W$12=0,"...",MEGC!W8/MEGC!W$12*100)</f>
        <v>18.970099667774086</v>
      </c>
      <c r="X8" s="65">
        <f>IF(MEGC!X$12=0,"...",MEGC!X8/MEGC!X$12*100)</f>
        <v>96.59981517475255</v>
      </c>
      <c r="Y8" s="63">
        <f>IF(MEGC!Y$12=0,"...",MEGC!Y8/MEGC!Y$12*100)</f>
        <v>102.87068951023085</v>
      </c>
      <c r="Z8" s="63">
        <f>IF(MEGC!Z$12=0,"...",MEGC!Z8/MEGC!Z$12*100)</f>
        <v>96.453098877836979</v>
      </c>
      <c r="AA8" s="64">
        <f>IF(MEGC!AA$12=0,"...",MEGC!AA8/MEGC!AA$12*100)</f>
        <v>101.70815133719269</v>
      </c>
    </row>
    <row r="9" spans="1:27" ht="12" customHeight="1" x14ac:dyDescent="0.2">
      <c r="A9" s="66">
        <v>1999</v>
      </c>
      <c r="B9" s="33">
        <f>IF(MEGC!B$12=0,"...",MEGC!B9/MEGC!B$12*100)</f>
        <v>94.235047488662616</v>
      </c>
      <c r="C9" s="33">
        <f>IF(MEGC!C$12=0,"...",MEGC!C9/MEGC!C$12*100)</f>
        <v>89.228259898114217</v>
      </c>
      <c r="D9" s="33">
        <f>IF(MEGC!D$12=0,"...",MEGC!D9/MEGC!D$12*100)</f>
        <v>79.634146341463421</v>
      </c>
      <c r="E9" s="33">
        <f>IF(MEGC!E$12=0,"...",MEGC!E9/MEGC!E$12*100)</f>
        <v>105.47945205479452</v>
      </c>
      <c r="F9" s="33">
        <f>IF(MEGC!F$12=0,"...",MEGC!F9/MEGC!F$12*100)</f>
        <v>99.46481559983043</v>
      </c>
      <c r="G9" s="33">
        <f>IF(MEGC!G$12=0,"...",MEGC!G9/MEGC!G$12*100)</f>
        <v>106.20307703687266</v>
      </c>
      <c r="H9" s="33">
        <f>IF(MEGC!H$12=0,"...",MEGC!H9/MEGC!H$12*100)</f>
        <v>98.61715749039692</v>
      </c>
      <c r="I9" s="33">
        <f>IF(MEGC!I$12=0,"...",MEGC!I9/MEGC!I$12*100)</f>
        <v>98.796498905908095</v>
      </c>
      <c r="J9" s="33">
        <f>IF(MEGC!J$12=0,"...",MEGC!J9/MEGC!J$12*100)</f>
        <v>92.79118260351504</v>
      </c>
      <c r="K9" s="33">
        <f>IF(MEGC!K$12=0,"...",MEGC!K9/MEGC!K$12*100)</f>
        <v>92.473118279569889</v>
      </c>
      <c r="L9" s="33">
        <f>IF(MEGC!L$12=0,"...",MEGC!L9/MEGC!L$12*100)</f>
        <v>95.722449137989585</v>
      </c>
      <c r="M9" s="33">
        <f>IF(MEGC!M$12=0,"...",MEGC!M9/MEGC!M$12*100)</f>
        <v>106.97921273772666</v>
      </c>
      <c r="N9" s="33">
        <f>IF(MEGC!N$12=0,"...",MEGC!N9/MEGC!N$12*100)</f>
        <v>75</v>
      </c>
      <c r="O9" s="33">
        <f>IF(MEGC!O$12=0,"...",MEGC!O9/MEGC!O$12*100)</f>
        <v>95.652173913043484</v>
      </c>
      <c r="P9" s="33">
        <f>IF(MEGC!P$12=0,"...",MEGC!P9/MEGC!P$12*100)</f>
        <v>105.1966141647916</v>
      </c>
      <c r="Q9" s="33">
        <f>IF(MEGC!Q$12=0,"...",MEGC!Q9/MEGC!Q$12*100)</f>
        <v>199.68586387434556</v>
      </c>
      <c r="R9" s="33">
        <f>IF(MEGC!R$12=0,"...",MEGC!R9/MEGC!R$12*100)</f>
        <v>80.320699708454811</v>
      </c>
      <c r="S9" s="33" t="str">
        <f>IF(MEGC!S$12=0,"...",MEGC!S9/MEGC!S$12*100)</f>
        <v>...</v>
      </c>
      <c r="T9" s="33">
        <f>IF(MEGC!T$12=0,"...",MEGC!T9/MEGC!T$12*100)</f>
        <v>90.369787568843435</v>
      </c>
      <c r="U9" s="33">
        <f>IF(MEGC!U$12=0,"...",MEGC!U9/MEGC!U$12*100)</f>
        <v>90.057610534497741</v>
      </c>
      <c r="V9" s="33" t="str">
        <f>IF(MEGC!V$12=0,"...",MEGC!V9/MEGC!V$12*100)</f>
        <v>...</v>
      </c>
      <c r="W9" s="125">
        <f>IF(MEGC!W$12=0,"...",MEGC!W9/MEGC!W$12*100)</f>
        <v>12.29235880398671</v>
      </c>
      <c r="X9" s="60">
        <f>IF(MEGC!X$12=0,"...",MEGC!X9/MEGC!X$12*100)</f>
        <v>96.857698189639436</v>
      </c>
      <c r="Y9" s="33">
        <f>IF(MEGC!Y$12=0,"...",MEGC!Y9/MEGC!Y$12*100)</f>
        <v>102.34040049094608</v>
      </c>
      <c r="Z9" s="33">
        <f>IF(MEGC!Z$12=0,"...",MEGC!Z9/MEGC!Z$12*100)</f>
        <v>96.700864775146428</v>
      </c>
      <c r="AA9" s="59">
        <f>IF(MEGC!AA$12=0,"...",MEGC!AA9/MEGC!AA$12*100)</f>
        <v>101.34137251213889</v>
      </c>
    </row>
    <row r="10" spans="1:27" ht="12" customHeight="1" x14ac:dyDescent="0.2">
      <c r="A10" s="58">
        <v>2000</v>
      </c>
      <c r="B10" s="33">
        <f>IF(MEGC!B$12=0,"...",MEGC!B10/MEGC!B$12*100)</f>
        <v>96.964576024642767</v>
      </c>
      <c r="C10" s="33">
        <f>IF(MEGC!C$12=0,"...",MEGC!C10/MEGC!C$12*100)</f>
        <v>100.39324336401822</v>
      </c>
      <c r="D10" s="33">
        <f>IF(MEGC!D$12=0,"...",MEGC!D10/MEGC!D$12*100)</f>
        <v>97.560975609756099</v>
      </c>
      <c r="E10" s="33">
        <f>IF(MEGC!E$12=0,"...",MEGC!E10/MEGC!E$12*100)</f>
        <v>108.21917808219179</v>
      </c>
      <c r="F10" s="33">
        <f>IF(MEGC!F$12=0,"...",MEGC!F10/MEGC!F$12*100)</f>
        <v>99.151520771513361</v>
      </c>
      <c r="G10" s="33">
        <f>IF(MEGC!G$12=0,"...",MEGC!G10/MEGC!G$12*100)</f>
        <v>104.65161433484967</v>
      </c>
      <c r="H10" s="33">
        <f>IF(MEGC!H$12=0,"...",MEGC!H10/MEGC!H$12*100)</f>
        <v>91.318822023047375</v>
      </c>
      <c r="I10" s="33">
        <f>IF(MEGC!I$12=0,"...",MEGC!I10/MEGC!I$12*100)</f>
        <v>98.687089715536104</v>
      </c>
      <c r="J10" s="33">
        <f>IF(MEGC!J$12=0,"...",MEGC!J10/MEGC!J$12*100)</f>
        <v>98.004170390229376</v>
      </c>
      <c r="K10" s="33">
        <f>IF(MEGC!K$12=0,"...",MEGC!K10/MEGC!K$12*100)</f>
        <v>89.784946236559136</v>
      </c>
      <c r="L10" s="33">
        <f>IF(MEGC!L$12=0,"...",MEGC!L10/MEGC!L$12*100)</f>
        <v>96.114404354195571</v>
      </c>
      <c r="M10" s="33">
        <f>IF(MEGC!M$12=0,"...",MEGC!M10/MEGC!M$12*100)</f>
        <v>105.35824856258293</v>
      </c>
      <c r="N10" s="33">
        <f>IF(MEGC!N$12=0,"...",MEGC!N10/MEGC!N$12*100)</f>
        <v>77.5</v>
      </c>
      <c r="O10" s="33">
        <f>IF(MEGC!O$12=0,"...",MEGC!O10/MEGC!O$12*100)</f>
        <v>110.86956521739131</v>
      </c>
      <c r="P10" s="33">
        <f>IF(MEGC!P$12=0,"...",MEGC!P10/MEGC!P$12*100)</f>
        <v>100.38572806171648</v>
      </c>
      <c r="Q10" s="33">
        <f>IF(MEGC!Q$12=0,"...",MEGC!Q10/MEGC!Q$12*100)</f>
        <v>163.00174520069808</v>
      </c>
      <c r="R10" s="33">
        <f>IF(MEGC!R$12=0,"...",MEGC!R10/MEGC!R$12*100)</f>
        <v>87.852283770651113</v>
      </c>
      <c r="S10" s="33" t="str">
        <f>IF(MEGC!S$12=0,"...",MEGC!S10/MEGC!S$12*100)</f>
        <v>...</v>
      </c>
      <c r="T10" s="33">
        <f>IF(MEGC!T$12=0,"...",MEGC!T10/MEGC!T$12*100)</f>
        <v>93.803304484657744</v>
      </c>
      <c r="U10" s="33">
        <f>IF(MEGC!U$12=0,"...",MEGC!U10/MEGC!U$12*100)</f>
        <v>96.049563348726636</v>
      </c>
      <c r="V10" s="33" t="str">
        <f>IF(MEGC!V$12=0,"...",MEGC!V10/MEGC!V$12*100)</f>
        <v>...</v>
      </c>
      <c r="W10" s="125">
        <f>IF(MEGC!W$12=0,"...",MEGC!W10/MEGC!W$12*100)</f>
        <v>41.760797342192689</v>
      </c>
      <c r="X10" s="60">
        <f>IF(MEGC!X$12=0,"...",MEGC!X10/MEGC!X$12*100)</f>
        <v>97.381914931317525</v>
      </c>
      <c r="Y10" s="33">
        <f>IF(MEGC!Y$12=0,"...",MEGC!Y10/MEGC!Y$12*100)</f>
        <v>103.42451704020041</v>
      </c>
      <c r="Z10" s="33">
        <f>IF(MEGC!Z$12=0,"...",MEGC!Z10/MEGC!Z$12*100)</f>
        <v>97.39184296934198</v>
      </c>
      <c r="AA10" s="59">
        <f>IF(MEGC!AA$12=0,"...",MEGC!AA10/MEGC!AA$12*100)</f>
        <v>102.89974712115195</v>
      </c>
    </row>
    <row r="11" spans="1:27" ht="12" customHeight="1" x14ac:dyDescent="0.2">
      <c r="A11" s="62">
        <v>2001</v>
      </c>
      <c r="B11" s="63">
        <f>IF(MEGC!B$12=0,"...",MEGC!B11/MEGC!B$12*100)</f>
        <v>98.731496534611111</v>
      </c>
      <c r="C11" s="63">
        <f>IF(MEGC!C$12=0,"...",MEGC!C11/MEGC!C$12*100)</f>
        <v>100.54294396282062</v>
      </c>
      <c r="D11" s="63">
        <f>IF(MEGC!D$12=0,"...",MEGC!D11/MEGC!D$12*100)</f>
        <v>93.780487804878049</v>
      </c>
      <c r="E11" s="63">
        <f>IF(MEGC!E$12=0,"...",MEGC!E11/MEGC!E$12*100)</f>
        <v>96.803652968036531</v>
      </c>
      <c r="F11" s="63">
        <f>IF(MEGC!F$12=0,"...",MEGC!F11/MEGC!F$12*100)</f>
        <v>99.427061254768972</v>
      </c>
      <c r="G11" s="63">
        <f>IF(MEGC!G$12=0,"...",MEGC!G11/MEGC!G$12*100)</f>
        <v>102.97718110876882</v>
      </c>
      <c r="H11" s="63">
        <f>IF(MEGC!H$12=0,"...",MEGC!H11/MEGC!H$12*100)</f>
        <v>94.366197183098592</v>
      </c>
      <c r="I11" s="63">
        <f>IF(MEGC!I$12=0,"...",MEGC!I11/MEGC!I$12*100)</f>
        <v>100.65645514223193</v>
      </c>
      <c r="J11" s="63">
        <f>IF(MEGC!J$12=0,"...",MEGC!J11/MEGC!J$12*100)</f>
        <v>99.299970211498362</v>
      </c>
      <c r="K11" s="63">
        <f>IF(MEGC!K$12=0,"...",MEGC!K11/MEGC!K$12*100)</f>
        <v>90.591397849462368</v>
      </c>
      <c r="L11" s="63">
        <f>IF(MEGC!L$12=0,"...",MEGC!L11/MEGC!L$12*100)</f>
        <v>97.789915884858303</v>
      </c>
      <c r="M11" s="63">
        <f>IF(MEGC!M$12=0,"...",MEGC!M11/MEGC!M$12*100)</f>
        <v>102.42702344095534</v>
      </c>
      <c r="N11" s="63">
        <f>IF(MEGC!N$12=0,"...",MEGC!N11/MEGC!N$12*100)</f>
        <v>97.5</v>
      </c>
      <c r="O11" s="63">
        <f>IF(MEGC!O$12=0,"...",MEGC!O11/MEGC!O$12*100)</f>
        <v>95.652173913043484</v>
      </c>
      <c r="P11" s="63">
        <f>IF(MEGC!P$12=0,"...",MEGC!P11/MEGC!P$12*100)</f>
        <v>98.189221043608697</v>
      </c>
      <c r="Q11" s="63">
        <f>IF(MEGC!Q$12=0,"...",MEGC!Q11/MEGC!Q$12*100)</f>
        <v>147.29493891797557</v>
      </c>
      <c r="R11" s="63">
        <f>IF(MEGC!R$12=0,"...",MEGC!R11/MEGC!R$12*100)</f>
        <v>90.476190476190482</v>
      </c>
      <c r="S11" s="63" t="str">
        <f>IF(MEGC!S$12=0,"...",MEGC!S11/MEGC!S$12*100)</f>
        <v>...</v>
      </c>
      <c r="T11" s="63">
        <f>IF(MEGC!T$12=0,"...",MEGC!T11/MEGC!T$12*100)</f>
        <v>94.228166797797002</v>
      </c>
      <c r="U11" s="63">
        <f>IF(MEGC!U$12=0,"...",MEGC!U11/MEGC!U$12*100)</f>
        <v>96.991449865118199</v>
      </c>
      <c r="V11" s="63" t="str">
        <f>IF(MEGC!V$12=0,"...",MEGC!V11/MEGC!V$12*100)</f>
        <v>...</v>
      </c>
      <c r="W11" s="126">
        <f>IF(MEGC!W$12=0,"...",MEGC!W11/MEGC!W$12*100)</f>
        <v>95.182724252491695</v>
      </c>
      <c r="X11" s="65">
        <f>IF(MEGC!X$12=0,"...",MEGC!X11/MEGC!X$12*100)</f>
        <v>98.195636706621272</v>
      </c>
      <c r="Y11" s="63">
        <f>IF(MEGC!Y$12=0,"...",MEGC!Y11/MEGC!Y$12*100)</f>
        <v>102.31383560031608</v>
      </c>
      <c r="Z11" s="63">
        <f>IF(MEGC!Z$12=0,"...",MEGC!Z11/MEGC!Z$12*100)</f>
        <v>98.325174699012535</v>
      </c>
      <c r="AA11" s="64">
        <f>IF(MEGC!AA$12=0,"...",MEGC!AA11/MEGC!AA$12*100)</f>
        <v>101.51239663664167</v>
      </c>
    </row>
    <row r="12" spans="1:27" ht="12" customHeight="1" x14ac:dyDescent="0.2">
      <c r="A12" s="67">
        <v>2002</v>
      </c>
      <c r="B12" s="68">
        <f>IF(MEGC!B$12=0,"...",MEGC!B12/MEGC!B$12*100)</f>
        <v>100</v>
      </c>
      <c r="C12" s="68">
        <f>IF(MEGC!C$12=0,"...",MEGC!C12/MEGC!C$12*100)</f>
        <v>100</v>
      </c>
      <c r="D12" s="68">
        <f>IF(MEGC!D$12=0,"...",MEGC!D12/MEGC!D$12*100)</f>
        <v>100</v>
      </c>
      <c r="E12" s="68">
        <f>IF(MEGC!E$12=0,"...",MEGC!E12/MEGC!E$12*100)</f>
        <v>100</v>
      </c>
      <c r="F12" s="68">
        <f>IF(MEGC!F$12=0,"...",MEGC!F12/MEGC!F$12*100)</f>
        <v>100</v>
      </c>
      <c r="G12" s="68">
        <f>IF(MEGC!G$12=0,"...",MEGC!G12/MEGC!G$12*100)</f>
        <v>100</v>
      </c>
      <c r="H12" s="68">
        <f>IF(MEGC!H$12=0,"...",MEGC!H12/MEGC!H$12*100)</f>
        <v>100</v>
      </c>
      <c r="I12" s="68">
        <f>IF(MEGC!I$12=0,"...",MEGC!I12/MEGC!I$12*100)</f>
        <v>100</v>
      </c>
      <c r="J12" s="68">
        <f>IF(MEGC!J$12=0,"...",MEGC!J12/MEGC!J$12*100)</f>
        <v>100</v>
      </c>
      <c r="K12" s="68">
        <f>IF(MEGC!K$12=0,"...",MEGC!K12/MEGC!K$12*100)</f>
        <v>100</v>
      </c>
      <c r="L12" s="68">
        <f>IF(MEGC!L$12=0,"...",MEGC!L12/MEGC!L$12*100)</f>
        <v>100</v>
      </c>
      <c r="M12" s="68">
        <f>IF(MEGC!M$12=0,"...",MEGC!M12/MEGC!M$12*100)</f>
        <v>100</v>
      </c>
      <c r="N12" s="68">
        <f>IF(MEGC!N$12=0,"...",MEGC!N12/MEGC!N$12*100)</f>
        <v>100</v>
      </c>
      <c r="O12" s="68">
        <f>IF(MEGC!O$12=0,"...",MEGC!O12/MEGC!O$12*100)</f>
        <v>100</v>
      </c>
      <c r="P12" s="68">
        <f>IF(MEGC!P$12=0,"...",MEGC!P12/MEGC!P$12*100)</f>
        <v>100</v>
      </c>
      <c r="Q12" s="68">
        <f>IF(MEGC!Q$12=0,"...",MEGC!Q12/MEGC!Q$12*100)</f>
        <v>100</v>
      </c>
      <c r="R12" s="68">
        <f>IF(MEGC!R$12=0,"...",MEGC!R12/MEGC!R$12*100)</f>
        <v>100</v>
      </c>
      <c r="S12" s="68" t="str">
        <f>IF(MEGC!S$12=0,"...",MEGC!S12/MEGC!S$12*100)</f>
        <v>...</v>
      </c>
      <c r="T12" s="68">
        <f>IF(MEGC!T$12=0,"...",MEGC!T12/MEGC!T$12*100)</f>
        <v>100</v>
      </c>
      <c r="U12" s="68">
        <f>IF(MEGC!U$12=0,"...",MEGC!U12/MEGC!U$12*100)</f>
        <v>100</v>
      </c>
      <c r="V12" s="68" t="str">
        <f>IF(MEGC!V$12=0,"...",MEGC!V12/MEGC!V$12*100)</f>
        <v>...</v>
      </c>
      <c r="W12" s="166">
        <f>IF(MEGC!W$12=0,"...",MEGC!W12/MEGC!W$12*100)</f>
        <v>100</v>
      </c>
      <c r="X12" s="70">
        <f>IF(MEGC!X$12=0,"...",MEGC!X12/MEGC!X$12*100)</f>
        <v>100</v>
      </c>
      <c r="Y12" s="68">
        <f>IF(MEGC!Y$12=0,"...",MEGC!Y12/MEGC!Y$12*100)</f>
        <v>100</v>
      </c>
      <c r="Z12" s="68">
        <f>IF(MEGC!Z$12=0,"...",MEGC!Z12/MEGC!Z$12*100)</f>
        <v>100</v>
      </c>
      <c r="AA12" s="69">
        <f>IF(MEGC!AA$12=0,"...",MEGC!AA12/MEGC!AA$12*100)</f>
        <v>100</v>
      </c>
    </row>
    <row r="13" spans="1:27" ht="12" customHeight="1" x14ac:dyDescent="0.2">
      <c r="A13" s="71">
        <v>2003</v>
      </c>
      <c r="B13" s="33">
        <f>IF(MEGC!B$12=0,"...",MEGC!B13/MEGC!B$12*100)</f>
        <v>100.17754770257552</v>
      </c>
      <c r="C13" s="33">
        <f>IF(MEGC!C$12=0,"...",MEGC!C13/MEGC!C$12*100)</f>
        <v>106.35222093127179</v>
      </c>
      <c r="D13" s="33">
        <f>IF(MEGC!D$12=0,"...",MEGC!D13/MEGC!D$12*100)</f>
        <v>85.731707317073173</v>
      </c>
      <c r="E13" s="33">
        <f>IF(MEGC!E$12=0,"...",MEGC!E13/MEGC!E$12*100)</f>
        <v>89.49771689497716</v>
      </c>
      <c r="F13" s="33">
        <f>IF(MEGC!F$12=0,"...",MEGC!F13/MEGC!F$12*100)</f>
        <v>100.17353751589657</v>
      </c>
      <c r="G13" s="33">
        <f>IF(MEGC!G$12=0,"...",MEGC!G13/MEGC!G$12*100)</f>
        <v>99.296386700691599</v>
      </c>
      <c r="H13" s="33">
        <f>IF(MEGC!H$12=0,"...",MEGC!H13/MEGC!H$12*100)</f>
        <v>107.32394366197182</v>
      </c>
      <c r="I13" s="33">
        <f>IF(MEGC!I$12=0,"...",MEGC!I13/MEGC!I$12*100)</f>
        <v>93.873085339168497</v>
      </c>
      <c r="J13" s="33">
        <f>IF(MEGC!J$12=0,"...",MEGC!J13/MEGC!J$12*100)</f>
        <v>102.8448019064641</v>
      </c>
      <c r="K13" s="33">
        <f>IF(MEGC!K$12=0,"...",MEGC!K13/MEGC!K$12*100)</f>
        <v>114.51612903225808</v>
      </c>
      <c r="L13" s="33">
        <f>IF(MEGC!L$12=0,"...",MEGC!L13/MEGC!L$12*100)</f>
        <v>99.924325478059245</v>
      </c>
      <c r="M13" s="33">
        <f>IF(MEGC!M$12=0,"...",MEGC!M13/MEGC!M$12*100)</f>
        <v>98.764927023440947</v>
      </c>
      <c r="N13" s="33">
        <f>IF(MEGC!N$12=0,"...",MEGC!N13/MEGC!N$12*100)</f>
        <v>212.5</v>
      </c>
      <c r="O13" s="33">
        <f>IF(MEGC!O$12=0,"...",MEGC!O13/MEGC!O$12*100)</f>
        <v>80.434782608695656</v>
      </c>
      <c r="P13" s="33">
        <f>IF(MEGC!P$12=0,"...",MEGC!P13/MEGC!P$12*100)</f>
        <v>102.33044037287047</v>
      </c>
      <c r="Q13" s="33">
        <f>IF(MEGC!Q$12=0,"...",MEGC!Q13/MEGC!Q$12*100)</f>
        <v>86.404886561954626</v>
      </c>
      <c r="R13" s="33">
        <f>IF(MEGC!R$12=0,"...",MEGC!R13/MEGC!R$12*100)</f>
        <v>102.23517978620021</v>
      </c>
      <c r="S13" s="33" t="str">
        <f>IF(MEGC!S$12=0,"...",MEGC!S13/MEGC!S$12*100)</f>
        <v>...</v>
      </c>
      <c r="T13" s="33">
        <f>IF(MEGC!T$12=0,"...",MEGC!T13/MEGC!T$12*100)</f>
        <v>107.55625491738789</v>
      </c>
      <c r="U13" s="33">
        <f>IF(MEGC!U$12=0,"...",MEGC!U13/MEGC!U$12*100)</f>
        <v>112.19651593434227</v>
      </c>
      <c r="V13" s="33" t="str">
        <f>IF(MEGC!V$12=0,"...",MEGC!V13/MEGC!V$12*100)</f>
        <v>...</v>
      </c>
      <c r="W13" s="125">
        <f>IF(MEGC!W$12=0,"...",MEGC!W13/MEGC!W$12*100)</f>
        <v>119.2358803986711</v>
      </c>
      <c r="X13" s="60">
        <f>IF(MEGC!X$12=0,"...",MEGC!X13/MEGC!X$12*100)</f>
        <v>100.9813729953412</v>
      </c>
      <c r="Y13" s="33">
        <f>IF(MEGC!Y$12=0,"...",MEGC!Y13/MEGC!Y$12*100)</f>
        <v>102.03978008305732</v>
      </c>
      <c r="Z13" s="33">
        <f>IF(MEGC!Z$12=0,"...",MEGC!Z13/MEGC!Z$12*100)</f>
        <v>100.80223229856993</v>
      </c>
      <c r="AA13" s="59">
        <f>IF(MEGC!AA$12=0,"...",MEGC!AA13/MEGC!AA$12*100)</f>
        <v>102.1944032268177</v>
      </c>
    </row>
    <row r="14" spans="1:27" ht="12" customHeight="1" x14ac:dyDescent="0.2">
      <c r="A14" s="72">
        <v>2004</v>
      </c>
      <c r="B14" s="63">
        <f>IF(MEGC!B$12=0,"...",MEGC!B14/MEGC!B$12*100)</f>
        <v>100.64387781295456</v>
      </c>
      <c r="C14" s="63">
        <f>IF(MEGC!C$12=0,"...",MEGC!C14/MEGC!C$12*100)</f>
        <v>112.92787559209938</v>
      </c>
      <c r="D14" s="63">
        <f>IF(MEGC!D$12=0,"...",MEGC!D14/MEGC!D$12*100)</f>
        <v>108.78048780487805</v>
      </c>
      <c r="E14" s="63">
        <f>IF(MEGC!E$12=0,"...",MEGC!E14/MEGC!E$12*100)</f>
        <v>94.977168949771681</v>
      </c>
      <c r="F14" s="63">
        <f>IF(MEGC!F$12=0,"...",MEGC!F14/MEGC!F$12*100)</f>
        <v>100.16625158965664</v>
      </c>
      <c r="G14" s="63">
        <f>IF(MEGC!G$12=0,"...",MEGC!G14/MEGC!G$12*100)</f>
        <v>100.55290506305707</v>
      </c>
      <c r="H14" s="63">
        <f>IF(MEGC!H$12=0,"...",MEGC!H14/MEGC!H$12*100)</f>
        <v>110.52496798975673</v>
      </c>
      <c r="I14" s="63">
        <f>IF(MEGC!I$12=0,"...",MEGC!I14/MEGC!I$12*100)</f>
        <v>98.030634573304155</v>
      </c>
      <c r="J14" s="63">
        <f>IF(MEGC!J$12=0,"...",MEGC!J14/MEGC!J$12*100)</f>
        <v>96.887101578790592</v>
      </c>
      <c r="K14" s="63">
        <f>IF(MEGC!K$12=0,"...",MEGC!K14/MEGC!K$12*100)</f>
        <v>120.16129032258065</v>
      </c>
      <c r="L14" s="63">
        <f>IF(MEGC!L$12=0,"...",MEGC!L14/MEGC!L$12*100)</f>
        <v>99.447964064303946</v>
      </c>
      <c r="M14" s="63">
        <f>IF(MEGC!M$12=0,"...",MEGC!M14/MEGC!M$12*100)</f>
        <v>99.16850950906678</v>
      </c>
      <c r="N14" s="63">
        <f>IF(MEGC!N$12=0,"...",MEGC!N14/MEGC!N$12*100)</f>
        <v>177.5</v>
      </c>
      <c r="O14" s="63">
        <f>IF(MEGC!O$12=0,"...",MEGC!O14/MEGC!O$12*100)</f>
        <v>95.652173913043484</v>
      </c>
      <c r="P14" s="63">
        <f>IF(MEGC!P$12=0,"...",MEGC!P14/MEGC!P$12*100)</f>
        <v>102.58759241401478</v>
      </c>
      <c r="Q14" s="63">
        <f>IF(MEGC!Q$12=0,"...",MEGC!Q14/MEGC!Q$12*100)</f>
        <v>83.315881326352525</v>
      </c>
      <c r="R14" s="63">
        <f>IF(MEGC!R$12=0,"...",MEGC!R14/MEGC!R$12*100)</f>
        <v>103.0612244897959</v>
      </c>
      <c r="S14" s="63" t="str">
        <f>IF(MEGC!S$12=0,"...",MEGC!S14/MEGC!S$12*100)</f>
        <v>...</v>
      </c>
      <c r="T14" s="63">
        <f>IF(MEGC!T$12=0,"...",MEGC!T14/MEGC!T$12*100)</f>
        <v>105.40361919748229</v>
      </c>
      <c r="U14" s="63">
        <f>IF(MEGC!U$12=0,"...",MEGC!U14/MEGC!U$12*100)</f>
        <v>128.8487037629738</v>
      </c>
      <c r="V14" s="63" t="str">
        <f>IF(MEGC!V$12=0,"...",MEGC!V14/MEGC!V$12*100)</f>
        <v>...</v>
      </c>
      <c r="W14" s="126">
        <f>IF(MEGC!W$12=0,"...",MEGC!W14/MEGC!W$12*100)</f>
        <v>155.08305647840533</v>
      </c>
      <c r="X14" s="65">
        <f>IF(MEGC!X$12=0,"...",MEGC!X14/MEGC!X$12*100)</f>
        <v>100.71258583606163</v>
      </c>
      <c r="Y14" s="63">
        <f>IF(MEGC!Y$12=0,"...",MEGC!Y14/MEGC!Y$12*100)</f>
        <v>106.38801553541705</v>
      </c>
      <c r="Z14" s="63">
        <f>IF(MEGC!Z$12=0,"...",MEGC!Z14/MEGC!Z$12*100)</f>
        <v>100.51116750658504</v>
      </c>
      <c r="AA14" s="64">
        <f>IF(MEGC!AA$12=0,"...",MEGC!AA14/MEGC!AA$12*100)</f>
        <v>106.35715131629362</v>
      </c>
    </row>
    <row r="15" spans="1:27" ht="12" customHeight="1" x14ac:dyDescent="0.2">
      <c r="A15" s="73">
        <v>2005</v>
      </c>
      <c r="B15" s="74">
        <f>IF(MEGC!B$12=0,"...",MEGC!B15/MEGC!B$12*100)</f>
        <v>98.609566184649609</v>
      </c>
      <c r="C15" s="74">
        <f>IF(MEGC!C$12=0,"...",MEGC!C15/MEGC!C$12*100)</f>
        <v>118.94718026633299</v>
      </c>
      <c r="D15" s="74">
        <f>IF(MEGC!D$12=0,"...",MEGC!D15/MEGC!D$12*100)</f>
        <v>104.26829268292683</v>
      </c>
      <c r="E15" s="74">
        <f>IF(MEGC!E$12=0,"...",MEGC!E15/MEGC!E$12*100)</f>
        <v>105.02283105022832</v>
      </c>
      <c r="F15" s="74">
        <f>IF(MEGC!F$12=0,"...",MEGC!F15/MEGC!F$12*100)</f>
        <v>99.71386180584993</v>
      </c>
      <c r="G15" s="74">
        <f>IF(MEGC!G$12=0,"...",MEGC!G15/MEGC!G$12*100)</f>
        <v>103.68356817929659</v>
      </c>
      <c r="H15" s="74">
        <f>IF(MEGC!H$12=0,"...",MEGC!H15/MEGC!H$12*100)</f>
        <v>101.76696542893725</v>
      </c>
      <c r="I15" s="74">
        <f>IF(MEGC!I$12=0,"...",MEGC!I15/MEGC!I$12*100)</f>
        <v>109.40919037199124</v>
      </c>
      <c r="J15" s="74">
        <f>IF(MEGC!J$12=0,"...",MEGC!J15/MEGC!J$12*100)</f>
        <v>92.135835567470963</v>
      </c>
      <c r="K15" s="74">
        <f>IF(MEGC!K$12=0,"...",MEGC!K15/MEGC!K$12*100)</f>
        <v>119.08602150537635</v>
      </c>
      <c r="L15" s="74">
        <f>IF(MEGC!L$12=0,"...",MEGC!L15/MEGC!L$12*100)</f>
        <v>97.419304764584325</v>
      </c>
      <c r="M15" s="74">
        <f>IF(MEGC!M$12=0,"...",MEGC!M15/MEGC!M$12*100)</f>
        <v>98.176691729323309</v>
      </c>
      <c r="N15" s="74">
        <f>IF(MEGC!N$12=0,"...",MEGC!N15/MEGC!N$12*100)</f>
        <v>105</v>
      </c>
      <c r="O15" s="74">
        <f>IF(MEGC!O$12=0,"...",MEGC!O15/MEGC!O$12*100)</f>
        <v>106.5217391304348</v>
      </c>
      <c r="P15" s="74">
        <f>IF(MEGC!P$12=0,"...",MEGC!P15/MEGC!P$12*100)</f>
        <v>102.16972034715526</v>
      </c>
      <c r="Q15" s="74">
        <f>IF(MEGC!Q$12=0,"...",MEGC!Q15/MEGC!Q$12*100)</f>
        <v>80.872600349040141</v>
      </c>
      <c r="R15" s="74">
        <f>IF(MEGC!R$12=0,"...",MEGC!R15/MEGC!R$12*100)</f>
        <v>101.31195335276968</v>
      </c>
      <c r="S15" s="74" t="str">
        <f>IF(MEGC!S$12=0,"...",MEGC!S15/MEGC!S$12*100)</f>
        <v>...</v>
      </c>
      <c r="T15" s="74">
        <f>IF(MEGC!T$12=0,"...",MEGC!T15/MEGC!T$12*100)</f>
        <v>101.37214791502754</v>
      </c>
      <c r="U15" s="74">
        <f>IF(MEGC!U$12=0,"...",MEGC!U15/MEGC!U$12*100)</f>
        <v>129.36308353527502</v>
      </c>
      <c r="V15" s="74" t="str">
        <f>IF(MEGC!V$12=0,"...",MEGC!V15/MEGC!V$12*100)</f>
        <v>...</v>
      </c>
      <c r="W15" s="127">
        <f>IF(MEGC!W$12=0,"...",MEGC!W15/MEGC!W$12*100)</f>
        <v>228.53820598006646</v>
      </c>
      <c r="X15" s="76">
        <f>IF(MEGC!X$12=0,"...",MEGC!X15/MEGC!X$12*100)</f>
        <v>99.108858799508226</v>
      </c>
      <c r="Y15" s="74">
        <f>IF(MEGC!Y$12=0,"...",MEGC!Y15/MEGC!Y$12*100)</f>
        <v>108.95842090219749</v>
      </c>
      <c r="Z15" s="74">
        <f>IF(MEGC!Z$12=0,"...",MEGC!Z15/MEGC!Z$12*100)</f>
        <v>99.005929543076391</v>
      </c>
      <c r="AA15" s="75">
        <f>IF(MEGC!AA$12=0,"...",MEGC!AA15/MEGC!AA$12*100)</f>
        <v>108.24085491163173</v>
      </c>
    </row>
    <row r="16" spans="1:27" ht="12" customHeight="1" x14ac:dyDescent="0.2">
      <c r="A16" s="71">
        <v>2006</v>
      </c>
      <c r="B16" s="33">
        <f>IF(MEGC!B$12=0,"...",MEGC!B16/MEGC!B$12*100)</f>
        <v>97.439462650808593</v>
      </c>
      <c r="C16" s="33">
        <f>IF(MEGC!C$12=0,"...",MEGC!C16/MEGC!C$12*100)</f>
        <v>123.77558316203414</v>
      </c>
      <c r="D16" s="33">
        <f>IF(MEGC!D$12=0,"...",MEGC!D16/MEGC!D$12*100)</f>
        <v>106.34146341463415</v>
      </c>
      <c r="E16" s="33">
        <f>IF(MEGC!E$12=0,"...",MEGC!E16/MEGC!E$12*100)</f>
        <v>112.32876712328768</v>
      </c>
      <c r="F16" s="33">
        <f>IF(MEGC!F$12=0,"...",MEGC!F16/MEGC!F$12*100)</f>
        <v>98.809082238236542</v>
      </c>
      <c r="G16" s="33">
        <f>IF(MEGC!G$12=0,"...",MEGC!G16/MEGC!G$12*100)</f>
        <v>106.54425089685269</v>
      </c>
      <c r="H16" s="33">
        <f>IF(MEGC!H$12=0,"...",MEGC!H16/MEGC!H$12*100)</f>
        <v>97.259923175416134</v>
      </c>
      <c r="I16" s="33">
        <f>IF(MEGC!I$12=0,"...",MEGC!I16/MEGC!I$12*100)</f>
        <v>118.27133479212253</v>
      </c>
      <c r="J16" s="33">
        <f>IF(MEGC!J$12=0,"...",MEGC!J16/MEGC!J$12*100)</f>
        <v>87.980339588918682</v>
      </c>
      <c r="K16" s="33">
        <f>IF(MEGC!K$12=0,"...",MEGC!K16/MEGC!K$12*100)</f>
        <v>103.76344086021506</v>
      </c>
      <c r="L16" s="33">
        <f>IF(MEGC!L$12=0,"...",MEGC!L16/MEGC!L$12*100)</f>
        <v>95.80976589407507</v>
      </c>
      <c r="M16" s="33">
        <f>IF(MEGC!M$12=0,"...",MEGC!M16/MEGC!M$12*100)</f>
        <v>98.60238832375056</v>
      </c>
      <c r="N16" s="33">
        <f>IF(MEGC!N$12=0,"...",MEGC!N16/MEGC!N$12*100)</f>
        <v>87.5</v>
      </c>
      <c r="O16" s="33">
        <f>IF(MEGC!O$12=0,"...",MEGC!O16/MEGC!O$12*100)</f>
        <v>330.43478260869563</v>
      </c>
      <c r="P16" s="33">
        <f>IF(MEGC!P$12=0,"...",MEGC!P16/MEGC!P$12*100)</f>
        <v>101.90721097182043</v>
      </c>
      <c r="Q16" s="33">
        <f>IF(MEGC!Q$12=0,"...",MEGC!Q16/MEGC!Q$12*100)</f>
        <v>83.333333333333343</v>
      </c>
      <c r="R16" s="33">
        <f>IF(MEGC!R$12=0,"...",MEGC!R16/MEGC!R$12*100)</f>
        <v>100.41302235179785</v>
      </c>
      <c r="S16" s="33" t="str">
        <f>IF(MEGC!S$12=0,"...",MEGC!S16/MEGC!S$12*100)</f>
        <v>...</v>
      </c>
      <c r="T16" s="33">
        <f>IF(MEGC!T$12=0,"...",MEGC!T16/MEGC!T$12*100)</f>
        <v>96.966168371361121</v>
      </c>
      <c r="U16" s="33">
        <f>IF(MEGC!U$12=0,"...",MEGC!U16/MEGC!U$12*100)</f>
        <v>137.24109551460839</v>
      </c>
      <c r="V16" s="33" t="str">
        <f>IF(MEGC!V$12=0,"...",MEGC!V16/MEGC!V$12*100)</f>
        <v>...</v>
      </c>
      <c r="W16" s="125">
        <f>IF(MEGC!W$12=0,"...",MEGC!W16/MEGC!W$12*100)</f>
        <v>160.39867109634551</v>
      </c>
      <c r="X16" s="60">
        <f>IF(MEGC!X$12=0,"...",MEGC!X16/MEGC!X$12*100)</f>
        <v>97.608721134685254</v>
      </c>
      <c r="Y16" s="33">
        <f>IF(MEGC!Y$12=0,"...",MEGC!Y16/MEGC!Y$12*100)</f>
        <v>111.41214250886897</v>
      </c>
      <c r="Z16" s="33">
        <f>IF(MEGC!Z$12=0,"...",MEGC!Z16/MEGC!Z$12*100)</f>
        <v>97.510914929699439</v>
      </c>
      <c r="AA16" s="59">
        <f>IF(MEGC!AA$12=0,"...",MEGC!AA16/MEGC!AA$12*100)</f>
        <v>111.40567200986438</v>
      </c>
    </row>
    <row r="17" spans="1:27" ht="12" customHeight="1" x14ac:dyDescent="0.2">
      <c r="A17" s="72">
        <v>2007</v>
      </c>
      <c r="B17" s="63">
        <f>IF(MEGC!B$12=0,"...",MEGC!B17/MEGC!B$12*100)</f>
        <v>98.305809874219221</v>
      </c>
      <c r="C17" s="63">
        <f>IF(MEGC!C$12=0,"...",MEGC!C17/MEGC!C$12*100)</f>
        <v>132.14541067119492</v>
      </c>
      <c r="D17" s="63">
        <f>IF(MEGC!D$12=0,"...",MEGC!D17/MEGC!D$12*100)</f>
        <v>86.829268292682926</v>
      </c>
      <c r="E17" s="63">
        <f>IF(MEGC!E$12=0,"...",MEGC!E17/MEGC!E$12*100)</f>
        <v>102.28310502283105</v>
      </c>
      <c r="F17" s="63">
        <f>IF(MEGC!F$12=0,"...",MEGC!F17/MEGC!F$12*100)</f>
        <v>98.562685459940653</v>
      </c>
      <c r="G17" s="63">
        <f>IF(MEGC!G$12=0,"...",MEGC!G17/MEGC!G$12*100)</f>
        <v>109.30785162173157</v>
      </c>
      <c r="H17" s="63">
        <f>IF(MEGC!H$12=0,"...",MEGC!H17/MEGC!H$12*100)</f>
        <v>95.774647887323937</v>
      </c>
      <c r="I17" s="63">
        <f>IF(MEGC!I$12=0,"...",MEGC!I17/MEGC!I$12*100)</f>
        <v>129.86870897155362</v>
      </c>
      <c r="J17" s="63">
        <f>IF(MEGC!J$12=0,"...",MEGC!J17/MEGC!J$12*100)</f>
        <v>85.805778969317842</v>
      </c>
      <c r="K17" s="63">
        <f>IF(MEGC!K$12=0,"...",MEGC!K17/MEGC!K$12*100)</f>
        <v>105.3763440860215</v>
      </c>
      <c r="L17" s="63">
        <f>IF(MEGC!L$12=0,"...",MEGC!L17/MEGC!L$12*100)</f>
        <v>94.201197209744549</v>
      </c>
      <c r="M17" s="63">
        <f>IF(MEGC!M$12=0,"...",MEGC!M17/MEGC!M$12*100)</f>
        <v>97.69460415745246</v>
      </c>
      <c r="N17" s="63">
        <f>IF(MEGC!N$12=0,"...",MEGC!N17/MEGC!N$12*100)</f>
        <v>67.5</v>
      </c>
      <c r="O17" s="63">
        <f>IF(MEGC!O$12=0,"...",MEGC!O17/MEGC!O$12*100)</f>
        <v>365.21739130434781</v>
      </c>
      <c r="P17" s="63">
        <f>IF(MEGC!P$12=0,"...",MEGC!P17/MEGC!P$12*100)</f>
        <v>109.48783885138755</v>
      </c>
      <c r="Q17" s="63">
        <f>IF(MEGC!Q$12=0,"...",MEGC!Q17/MEGC!Q$12*100)</f>
        <v>86.50959860383945</v>
      </c>
      <c r="R17" s="63">
        <f>IF(MEGC!R$12=0,"...",MEGC!R17/MEGC!R$12*100)</f>
        <v>97.983479105928083</v>
      </c>
      <c r="S17" s="63" t="str">
        <f>IF(MEGC!S$12=0,"...",MEGC!S17/MEGC!S$12*100)</f>
        <v>...</v>
      </c>
      <c r="T17" s="63">
        <f>IF(MEGC!T$12=0,"...",MEGC!T17/MEGC!T$12*100)</f>
        <v>94.907946498819825</v>
      </c>
      <c r="U17" s="63">
        <f>IF(MEGC!U$12=0,"...",MEGC!U17/MEGC!U$12*100)</f>
        <v>139.44492707237893</v>
      </c>
      <c r="V17" s="63" t="str">
        <f>IF(MEGC!V$12=0,"...",MEGC!V17/MEGC!V$12*100)</f>
        <v>...</v>
      </c>
      <c r="W17" s="126">
        <f>IF(MEGC!W$12=0,"...",MEGC!W17/MEGC!W$12*100)</f>
        <v>136.24584717607974</v>
      </c>
      <c r="X17" s="65">
        <f>IF(MEGC!X$12=0,"...",MEGC!X17/MEGC!X$12*100)</f>
        <v>97.244522711969751</v>
      </c>
      <c r="Y17" s="63">
        <f>IF(MEGC!Y$12=0,"...",MEGC!Y17/MEGC!Y$12*100)</f>
        <v>113.5763404341174</v>
      </c>
      <c r="Z17" s="63">
        <f>IF(MEGC!Z$12=0,"...",MEGC!Z17/MEGC!Z$12*100)</f>
        <v>96.825649784106901</v>
      </c>
      <c r="AA17" s="64">
        <f>IF(MEGC!AA$12=0,"...",MEGC!AA17/MEGC!AA$12*100)</f>
        <v>113.80140302479327</v>
      </c>
    </row>
    <row r="18" spans="1:27" ht="12" customHeight="1" x14ac:dyDescent="0.2">
      <c r="A18" s="73">
        <v>2008</v>
      </c>
      <c r="B18" s="74">
        <f>IF(MEGC!B$12=0,"...",MEGC!B18/MEGC!B$12*100)</f>
        <v>98.797809531958592</v>
      </c>
      <c r="C18" s="74">
        <f>IF(MEGC!C$12=0,"...",MEGC!C18/MEGC!C$12*100)</f>
        <v>137.95692197694166</v>
      </c>
      <c r="D18" s="74">
        <f>IF(MEGC!D$12=0,"...",MEGC!D18/MEGC!D$12*100)</f>
        <v>84.024390243902431</v>
      </c>
      <c r="E18" s="74">
        <f>IF(MEGC!E$12=0,"...",MEGC!E18/MEGC!E$12*100)</f>
        <v>120.54794520547945</v>
      </c>
      <c r="F18" s="74">
        <f>IF(MEGC!F$12=0,"...",MEGC!F18/MEGC!F$12*100)</f>
        <v>97.688374311148792</v>
      </c>
      <c r="G18" s="74">
        <f>IF(MEGC!G$12=0,"...",MEGC!G18/MEGC!G$12*100)</f>
        <v>111.46307185916639</v>
      </c>
      <c r="H18" s="74">
        <f>IF(MEGC!H$12=0,"...",MEGC!H18/MEGC!H$12*100)</f>
        <v>94.903969270166456</v>
      </c>
      <c r="I18" s="74">
        <f>IF(MEGC!I$12=0,"...",MEGC!I18/MEGC!I$12*100)</f>
        <v>147.81181619256017</v>
      </c>
      <c r="J18" s="74">
        <f>IF(MEGC!J$12=0,"...",MEGC!J18/MEGC!J$12*100)</f>
        <v>80.905570449806376</v>
      </c>
      <c r="K18" s="74">
        <f>IF(MEGC!K$12=0,"...",MEGC!K18/MEGC!K$12*100)</f>
        <v>101.34408602150538</v>
      </c>
      <c r="L18" s="74">
        <f>IF(MEGC!L$12=0,"...",MEGC!L18/MEGC!L$12*100)</f>
        <v>91.145110746752295</v>
      </c>
      <c r="M18" s="74">
        <f>IF(MEGC!M$12=0,"...",MEGC!M18/MEGC!M$12*100)</f>
        <v>97.778637770897831</v>
      </c>
      <c r="N18" s="74">
        <f>IF(MEGC!N$12=0,"...",MEGC!N18/MEGC!N$12*100)</f>
        <v>72.5</v>
      </c>
      <c r="O18" s="74">
        <f>IF(MEGC!O$12=0,"...",MEGC!O18/MEGC!O$12*100)</f>
        <v>452.17391304347825</v>
      </c>
      <c r="P18" s="74">
        <f>IF(MEGC!P$12=0,"...",MEGC!P18/MEGC!P$12*100)</f>
        <v>105.518054216222</v>
      </c>
      <c r="Q18" s="74">
        <f>IF(MEGC!Q$12=0,"...",MEGC!Q18/MEGC!Q$12*100)</f>
        <v>94.938917975567193</v>
      </c>
      <c r="R18" s="74">
        <f>IF(MEGC!R$12=0,"...",MEGC!R18/MEGC!R$12*100)</f>
        <v>97.934888241010682</v>
      </c>
      <c r="S18" s="74" t="str">
        <f>IF(MEGC!S$12=0,"...",MEGC!S18/MEGC!S$12*100)</f>
        <v>...</v>
      </c>
      <c r="T18" s="74">
        <f>IF(MEGC!T$12=0,"...",MEGC!T18/MEGC!T$12*100)</f>
        <v>87.024390243902445</v>
      </c>
      <c r="U18" s="74">
        <f>IF(MEGC!U$12=0,"...",MEGC!U18/MEGC!U$12*100)</f>
        <v>141.72191486443236</v>
      </c>
      <c r="V18" s="74" t="str">
        <f>IF(MEGC!V$12=0,"...",MEGC!V18/MEGC!V$12*100)</f>
        <v>...</v>
      </c>
      <c r="W18" s="127">
        <f>IF(MEGC!W$12=0,"...",MEGC!W18/MEGC!W$12*100)</f>
        <v>156.41196013289036</v>
      </c>
      <c r="X18" s="76">
        <f>IF(MEGC!X$12=0,"...",MEGC!X18/MEGC!X$12*100)</f>
        <v>95.098587095490316</v>
      </c>
      <c r="Y18" s="74">
        <f>IF(MEGC!Y$12=0,"...",MEGC!Y18/MEGC!Y$12*100)</f>
        <v>116.04351261832304</v>
      </c>
      <c r="Z18" s="74">
        <f>IF(MEGC!Z$12=0,"...",MEGC!Z18/MEGC!Z$12*100)</f>
        <v>94.797517530038604</v>
      </c>
      <c r="AA18" s="75">
        <f>IF(MEGC!AA$12=0,"...",MEGC!AA18/MEGC!AA$12*100)</f>
        <v>115.89270413174779</v>
      </c>
    </row>
    <row r="19" spans="1:27" ht="12" customHeight="1" x14ac:dyDescent="0.2">
      <c r="A19" s="71">
        <v>2009</v>
      </c>
      <c r="B19" s="33">
        <f>IF(MEGC!B$12=0,"...",MEGC!B19/MEGC!B$12*100)</f>
        <v>99.657739368529136</v>
      </c>
      <c r="C19" s="33">
        <f>IF(MEGC!C$12=0,"...",MEGC!C19/MEGC!C$12*100)</f>
        <v>143.41093931539905</v>
      </c>
      <c r="D19" s="33">
        <f>IF(MEGC!D$12=0,"...",MEGC!D19/MEGC!D$12*100)</f>
        <v>112.56097560975608</v>
      </c>
      <c r="E19" s="33">
        <f>IF(MEGC!E$12=0,"...",MEGC!E19/MEGC!E$12*100)</f>
        <v>118.2648401826484</v>
      </c>
      <c r="F19" s="33">
        <f>IF(MEGC!F$12=0,"...",MEGC!F19/MEGC!F$12*100)</f>
        <v>95.547636710470542</v>
      </c>
      <c r="G19" s="33">
        <f>IF(MEGC!G$12=0,"...",MEGC!G19/MEGC!G$12*100)</f>
        <v>114.26735456192907</v>
      </c>
      <c r="H19" s="33">
        <f>IF(MEGC!H$12=0,"...",MEGC!H19/MEGC!H$12*100)</f>
        <v>99.692701664532649</v>
      </c>
      <c r="I19" s="33">
        <f>IF(MEGC!I$12=0,"...",MEGC!I19/MEGC!I$12*100)</f>
        <v>153.61050328227572</v>
      </c>
      <c r="J19" s="33">
        <f>IF(MEGC!J$12=0,"...",MEGC!J19/MEGC!J$12*100)</f>
        <v>78.611855823652064</v>
      </c>
      <c r="K19" s="33">
        <f>IF(MEGC!K$12=0,"...",MEGC!K19/MEGC!K$12*100)</f>
        <v>91.935483870967744</v>
      </c>
      <c r="L19" s="33">
        <f>IF(MEGC!L$12=0,"...",MEGC!L19/MEGC!L$12*100)</f>
        <v>89.253247698233295</v>
      </c>
      <c r="M19" s="33">
        <f>IF(MEGC!M$12=0,"...",MEGC!M19/MEGC!M$12*100)</f>
        <v>98.449800973020785</v>
      </c>
      <c r="N19" s="33">
        <f>IF(MEGC!N$12=0,"...",MEGC!N19/MEGC!N$12*100)</f>
        <v>47.5</v>
      </c>
      <c r="O19" s="33">
        <f>IF(MEGC!O$12=0,"...",MEGC!O19/MEGC!O$12*100)</f>
        <v>526.08695652173913</v>
      </c>
      <c r="P19" s="33">
        <f>IF(MEGC!P$12=0,"...",MEGC!P19/MEGC!P$12*100)</f>
        <v>114.19157827065251</v>
      </c>
      <c r="Q19" s="33">
        <f>IF(MEGC!Q$12=0,"...",MEGC!Q19/MEGC!Q$12*100)</f>
        <v>108.25479930191972</v>
      </c>
      <c r="R19" s="33">
        <f>IF(MEGC!R$12=0,"...",MEGC!R19/MEGC!R$12*100)</f>
        <v>95.966958211856166</v>
      </c>
      <c r="S19" s="33" t="str">
        <f>IF(MEGC!S$12=0,"...",MEGC!S19/MEGC!S$12*100)</f>
        <v>...</v>
      </c>
      <c r="T19" s="33">
        <f>IF(MEGC!T$12=0,"...",MEGC!T19/MEGC!T$12*100)</f>
        <v>92.380802517702591</v>
      </c>
      <c r="U19" s="33">
        <f>IF(MEGC!U$12=0,"...",MEGC!U19/MEGC!U$12*100)</f>
        <v>150.16002926249371</v>
      </c>
      <c r="V19" s="33" t="str">
        <f>IF(MEGC!V$12=0,"...",MEGC!V19/MEGC!V$12*100)</f>
        <v>...</v>
      </c>
      <c r="W19" s="125">
        <f>IF(MEGC!W$12=0,"...",MEGC!W19/MEGC!W$12*100)</f>
        <v>211.16279069767444</v>
      </c>
      <c r="X19" s="60">
        <f>IF(MEGC!X$12=0,"...",MEGC!X19/MEGC!X$12*100)</f>
        <v>94.748836664095109</v>
      </c>
      <c r="Y19" s="33">
        <f>IF(MEGC!Y$12=0,"...",MEGC!Y19/MEGC!Y$12*100)</f>
        <v>120.15770802158818</v>
      </c>
      <c r="Z19" s="33">
        <f>IF(MEGC!Z$12=0,"...",MEGC!Z19/MEGC!Z$12*100)</f>
        <v>93.872003656351112</v>
      </c>
      <c r="AA19" s="59">
        <f>IF(MEGC!AA$12=0,"...",MEGC!AA19/MEGC!AA$12*100)</f>
        <v>119.2964673591228</v>
      </c>
    </row>
    <row r="20" spans="1:27" ht="12" customHeight="1" x14ac:dyDescent="0.2">
      <c r="A20" s="71">
        <v>2010</v>
      </c>
      <c r="B20" s="33">
        <f>IF(MEGC!B$12=0,"...",MEGC!B20/MEGC!B$12*100)</f>
        <v>100.6909386497818</v>
      </c>
      <c r="C20" s="33">
        <f>IF(MEGC!C$12=0,"...",MEGC!C20/MEGC!C$12*100)</f>
        <v>145.28331396907677</v>
      </c>
      <c r="D20" s="33">
        <f>IF(MEGC!D$12=0,"...",MEGC!D20/MEGC!D$12*100)</f>
        <v>125.48780487804878</v>
      </c>
      <c r="E20" s="33">
        <f>IF(MEGC!E$12=0,"...",MEGC!E20/MEGC!E$12*100)</f>
        <v>131.50684931506848</v>
      </c>
      <c r="F20" s="33">
        <f>IF(MEGC!F$12=0,"...",MEGC!F20/MEGC!F$12*100)</f>
        <v>94.891240991945736</v>
      </c>
      <c r="G20" s="33">
        <f>IF(MEGC!G$12=0,"...",MEGC!G20/MEGC!G$12*100)</f>
        <v>116.32641739709308</v>
      </c>
      <c r="H20" s="33">
        <f>IF(MEGC!H$12=0,"...",MEGC!H20/MEGC!H$12*100)</f>
        <v>98.642765685019214</v>
      </c>
      <c r="I20" s="33">
        <f>IF(MEGC!I$12=0,"...",MEGC!I20/MEGC!I$12*100)</f>
        <v>164.11378555798689</v>
      </c>
      <c r="J20" s="33">
        <f>IF(MEGC!J$12=0,"...",MEGC!J20/MEGC!J$12*100)</f>
        <v>82.320524277628834</v>
      </c>
      <c r="K20" s="33">
        <f>IF(MEGC!K$12=0,"...",MEGC!K20/MEGC!K$12*100)</f>
        <v>83.064516129032256</v>
      </c>
      <c r="L20" s="33">
        <f>IF(MEGC!L$12=0,"...",MEGC!L20/MEGC!L$12*100)</f>
        <v>89.413328417723363</v>
      </c>
      <c r="M20" s="33">
        <f>IF(MEGC!M$12=0,"...",MEGC!M20/MEGC!M$12*100)</f>
        <v>99.188412206988062</v>
      </c>
      <c r="N20" s="33">
        <f>IF(MEGC!N$12=0,"...",MEGC!N20/MEGC!N$12*100)</f>
        <v>60</v>
      </c>
      <c r="O20" s="33">
        <f>IF(MEGC!O$12=0,"...",MEGC!O20/MEGC!O$12*100)</f>
        <v>517.39130434782612</v>
      </c>
      <c r="P20" s="33">
        <f>IF(MEGC!P$12=0,"...",MEGC!P20/MEGC!P$12*100)</f>
        <v>115.40233579770707</v>
      </c>
      <c r="Q20" s="33">
        <f>IF(MEGC!Q$12=0,"...",MEGC!Q20/MEGC!Q$12*100)</f>
        <v>106.35253054101221</v>
      </c>
      <c r="R20" s="33">
        <f>IF(MEGC!R$12=0,"...",MEGC!R20/MEGC!R$12*100)</f>
        <v>97.035957240038869</v>
      </c>
      <c r="S20" s="33" t="str">
        <f>IF(MEGC!S$12=0,"...",MEGC!S20/MEGC!S$12*100)</f>
        <v>...</v>
      </c>
      <c r="T20" s="33">
        <f>IF(MEGC!T$12=0,"...",MEGC!T20/MEGC!T$12*100)</f>
        <v>107.43981117230528</v>
      </c>
      <c r="U20" s="33">
        <f>IF(MEGC!U$12=0,"...",MEGC!U20/MEGC!U$12*100)</f>
        <v>144.18179324219287</v>
      </c>
      <c r="V20" s="33" t="str">
        <f>IF(MEGC!V$12=0,"...",MEGC!V20/MEGC!V$12*100)</f>
        <v>...</v>
      </c>
      <c r="W20" s="125">
        <f>IF(MEGC!W$12=0,"...",MEGC!W20/MEGC!W$12*100)</f>
        <v>205.5481727574751</v>
      </c>
      <c r="X20" s="60">
        <f>IF(MEGC!X$12=0,"...",MEGC!X20/MEGC!X$12*100)</f>
        <v>96.301314222002929</v>
      </c>
      <c r="Y20" s="33">
        <f>IF(MEGC!Y$12=0,"...",MEGC!Y20/MEGC!Y$12*100)</f>
        <v>120.47379659364124</v>
      </c>
      <c r="Z20" s="33">
        <f>IF(MEGC!Z$12=0,"...",MEGC!Z20/MEGC!Z$12*100)</f>
        <v>95.207654282380958</v>
      </c>
      <c r="AA20" s="59">
        <f>IF(MEGC!AA$12=0,"...",MEGC!AA20/MEGC!AA$12*100)</f>
        <v>119.68588685238981</v>
      </c>
    </row>
    <row r="21" spans="1:27" ht="12" customHeight="1" x14ac:dyDescent="0.2">
      <c r="A21" s="73">
        <v>2011</v>
      </c>
      <c r="B21" s="74">
        <f>IF(MEGC!B$12=0,"...",MEGC!B21/MEGC!B$12*100)</f>
        <v>103.45255411996234</v>
      </c>
      <c r="C21" s="74">
        <f>IF(MEGC!C$12=0,"...",MEGC!C21/MEGC!C$12*100)</f>
        <v>146.02511395120203</v>
      </c>
      <c r="D21" s="74">
        <f>IF(MEGC!D$12=0,"...",MEGC!D21/MEGC!D$12*100)</f>
        <v>110.85365853658537</v>
      </c>
      <c r="E21" s="74">
        <f>IF(MEGC!E$12=0,"...",MEGC!E21/MEGC!E$12*100)</f>
        <v>126.02739726027397</v>
      </c>
      <c r="F21" s="74">
        <f>IF(MEGC!F$12=0,"...",MEGC!F21/MEGC!F$12*100)</f>
        <v>94.597816871555722</v>
      </c>
      <c r="G21" s="74">
        <f>IF(MEGC!G$12=0,"...",MEGC!G21/MEGC!G$12*100)</f>
        <v>120.7478087207367</v>
      </c>
      <c r="H21" s="74">
        <f>IF(MEGC!H$12=0,"...",MEGC!H21/MEGC!H$12*100)</f>
        <v>104.30217669654289</v>
      </c>
      <c r="I21" s="74">
        <f>IF(MEGC!I$12=0,"...",MEGC!I21/MEGC!I$12*100)</f>
        <v>170.89715536105032</v>
      </c>
      <c r="J21" s="74">
        <f>IF(MEGC!J$12=0,"...",MEGC!J21/MEGC!J$12*100)</f>
        <v>75.90110217456062</v>
      </c>
      <c r="K21" s="74">
        <f>IF(MEGC!K$12=0,"...",MEGC!K21/MEGC!K$12*100)</f>
        <v>78.494623655913969</v>
      </c>
      <c r="L21" s="74">
        <f>IF(MEGC!L$12=0,"...",MEGC!L21/MEGC!L$12*100)</f>
        <v>88.90883160478495</v>
      </c>
      <c r="M21" s="74">
        <f>IF(MEGC!M$12=0,"...",MEGC!M21/MEGC!M$12*100)</f>
        <v>98.12140645731975</v>
      </c>
      <c r="N21" s="74">
        <f>IF(MEGC!N$12=0,"...",MEGC!N21/MEGC!N$12*100)</f>
        <v>105</v>
      </c>
      <c r="O21" s="74">
        <f>IF(MEGC!O$12=0,"...",MEGC!O21/MEGC!O$12*100)</f>
        <v>358.69565217391306</v>
      </c>
      <c r="P21" s="74">
        <f>IF(MEGC!P$12=0,"...",MEGC!P21/MEGC!P$12*100)</f>
        <v>110.83788706739529</v>
      </c>
      <c r="Q21" s="74">
        <f>IF(MEGC!Q$12=0,"...",MEGC!Q21/MEGC!Q$12*100)</f>
        <v>132.14659685863873</v>
      </c>
      <c r="R21" s="74">
        <f>IF(MEGC!R$12=0,"...",MEGC!R21/MEGC!R$12*100)</f>
        <v>88.824101068999028</v>
      </c>
      <c r="S21" s="74" t="str">
        <f>IF(MEGC!S$12=0,"...",MEGC!S21/MEGC!S$12*100)</f>
        <v>...</v>
      </c>
      <c r="T21" s="74">
        <f>IF(MEGC!T$12=0,"...",MEGC!T21/MEGC!T$12*100)</f>
        <v>106.56805664830841</v>
      </c>
      <c r="U21" s="74">
        <f>IF(MEGC!U$12=0,"...",MEGC!U21/MEGC!U$12*100)</f>
        <v>142.67294591010929</v>
      </c>
      <c r="V21" s="74" t="str">
        <f>IF(MEGC!V$12=0,"...",MEGC!V21/MEGC!V$12*100)</f>
        <v>...</v>
      </c>
      <c r="W21" s="127">
        <f>IF(MEGC!W$12=0,"...",MEGC!W21/MEGC!W$12*100)</f>
        <v>237.87375415282392</v>
      </c>
      <c r="X21" s="76">
        <f>IF(MEGC!X$12=0,"...",MEGC!X21/MEGC!X$12*100)</f>
        <v>96.088410802735851</v>
      </c>
      <c r="Y21" s="74">
        <f>IF(MEGC!Y$12=0,"...",MEGC!Y21/MEGC!Y$12*100)</f>
        <v>122.45910183768514</v>
      </c>
      <c r="Z21" s="74">
        <f>IF(MEGC!Z$12=0,"...",MEGC!Z21/MEGC!Z$12*100)</f>
        <v>95.222989307578516</v>
      </c>
      <c r="AA21" s="75">
        <f>IF(MEGC!AA$12=0,"...",MEGC!AA21/MEGC!AA$12*100)</f>
        <v>120.90116825847979</v>
      </c>
    </row>
    <row r="22" spans="1:27" ht="12" customHeight="1" x14ac:dyDescent="0.2">
      <c r="A22" s="71">
        <v>2012</v>
      </c>
      <c r="B22" s="33">
        <f>IF(MEGC!B$12=0,"...",MEGC!B22/MEGC!B$12*100)</f>
        <v>107.6944468212544</v>
      </c>
      <c r="C22" s="33">
        <f>IF(MEGC!C$12=0,"...",MEGC!C22/MEGC!C$12*100)</f>
        <v>147.27410849941907</v>
      </c>
      <c r="D22" s="33">
        <f>IF(MEGC!D$12=0,"...",MEGC!D22/MEGC!D$12*100)</f>
        <v>47.926829268292678</v>
      </c>
      <c r="E22" s="33">
        <f>IF(MEGC!E$12=0,"...",MEGC!E22/MEGC!E$12*100)</f>
        <v>121.46118721461188</v>
      </c>
      <c r="F22" s="33">
        <f>IF(MEGC!F$12=0,"...",MEGC!F22/MEGC!F$12*100)</f>
        <v>95.837749046206028</v>
      </c>
      <c r="G22" s="33">
        <f>IF(MEGC!G$12=0,"...",MEGC!G22/MEGC!G$12*100)</f>
        <v>122.52209771071418</v>
      </c>
      <c r="H22" s="33">
        <f>IF(MEGC!H$12=0,"...",MEGC!H22/MEGC!H$12*100)</f>
        <v>62.61203585147247</v>
      </c>
      <c r="I22" s="33">
        <f>IF(MEGC!I$12=0,"...",MEGC!I22/MEGC!I$12*100)</f>
        <v>178.55579868708972</v>
      </c>
      <c r="J22" s="33">
        <f>IF(MEGC!J$12=0,"...",MEGC!J22/MEGC!J$12*100)</f>
        <v>89.216562406910938</v>
      </c>
      <c r="K22" s="33">
        <f>IF(MEGC!K$12=0,"...",MEGC!K22/MEGC!K$12*100)</f>
        <v>77.41935483870968</v>
      </c>
      <c r="L22" s="33">
        <f>IF(MEGC!L$12=0,"...",MEGC!L22/MEGC!L$12*100)</f>
        <v>89.453106051051179</v>
      </c>
      <c r="M22" s="33">
        <f>IF(MEGC!M$12=0,"...",MEGC!M22/MEGC!M$12*100)</f>
        <v>99.045776205218914</v>
      </c>
      <c r="N22" s="33">
        <f>IF(MEGC!N$12=0,"...",MEGC!N22/MEGC!N$12*100)</f>
        <v>0</v>
      </c>
      <c r="O22" s="33">
        <f>IF(MEGC!O$12=0,"...",MEGC!O22/MEGC!O$12*100)</f>
        <v>384.78260869565219</v>
      </c>
      <c r="P22" s="33">
        <f>IF(MEGC!P$12=0,"...",MEGC!P22/MEGC!P$12*100)</f>
        <v>115.60591449694633</v>
      </c>
      <c r="Q22" s="33">
        <f>IF(MEGC!Q$12=0,"...",MEGC!Q22/MEGC!Q$12*100)</f>
        <v>127.22513089005234</v>
      </c>
      <c r="R22" s="33">
        <f>IF(MEGC!R$12=0,"...",MEGC!R22/MEGC!R$12*100)</f>
        <v>0</v>
      </c>
      <c r="S22" s="33" t="str">
        <f>IF(MEGC!S$12=0,"...",MEGC!S22/MEGC!S$12*100)</f>
        <v>...</v>
      </c>
      <c r="T22" s="33">
        <f>IF(MEGC!T$12=0,"...",MEGC!T22/MEGC!T$12*100)</f>
        <v>120.75845790715971</v>
      </c>
      <c r="U22" s="33">
        <f>IF(MEGC!U$12=0,"...",MEGC!U22/MEGC!U$12*100)</f>
        <v>149.60221297608706</v>
      </c>
      <c r="V22" s="33" t="str">
        <f>IF(MEGC!V$12=0,"...",MEGC!V22/MEGC!V$12*100)</f>
        <v>...</v>
      </c>
      <c r="W22" s="125">
        <f>IF(MEGC!W$12=0,"...",MEGC!W22/MEGC!W$12*100)</f>
        <v>0</v>
      </c>
      <c r="X22" s="60">
        <f>IF(MEGC!X$12=0,"...",MEGC!X22/MEGC!X$12*100)</f>
        <v>97.051519356219316</v>
      </c>
      <c r="Y22" s="33">
        <f>IF(MEGC!Y$12=0,"...",MEGC!Y22/MEGC!Y$12*100)</f>
        <v>122.09694503757756</v>
      </c>
      <c r="Z22" s="33">
        <f>IF(MEGC!Z$12=0,"...",MEGC!Z22/MEGC!Z$12*100)</f>
        <v>97.906618717149968</v>
      </c>
      <c r="AA22" s="59">
        <f>IF(MEGC!AA$12=0,"...",MEGC!AA22/MEGC!AA$12*100)</f>
        <v>123.11124579406048</v>
      </c>
    </row>
    <row r="23" spans="1:27" ht="12" customHeight="1" x14ac:dyDescent="0.2">
      <c r="A23" s="71">
        <v>2013</v>
      </c>
      <c r="B23" s="33">
        <f>IF(MEGC!B$12=0,"...",MEGC!B23/MEGC!B$12*100)</f>
        <v>110.72559253871823</v>
      </c>
      <c r="C23" s="33">
        <f>IF(MEGC!C$12=0,"...",MEGC!C23/MEGC!C$12*100)</f>
        <v>150.17874698364466</v>
      </c>
      <c r="D23" s="33">
        <f>IF(MEGC!D$12=0,"...",MEGC!D23/MEGC!D$12*100)</f>
        <v>55.731707317073173</v>
      </c>
      <c r="E23" s="33">
        <f>IF(MEGC!E$12=0,"...",MEGC!E23/MEGC!E$12*100)</f>
        <v>112.32876712328768</v>
      </c>
      <c r="F23" s="33">
        <f>IF(MEGC!F$12=0,"...",MEGC!F23/MEGC!F$12*100)</f>
        <v>96.175551080966528</v>
      </c>
      <c r="G23" s="33">
        <f>IF(MEGC!G$12=0,"...",MEGC!G23/MEGC!G$12*100)</f>
        <v>123.65379636820887</v>
      </c>
      <c r="H23" s="33">
        <f>IF(MEGC!H$12=0,"...",MEGC!H23/MEGC!H$12*100)</f>
        <v>60.409731113956468</v>
      </c>
      <c r="I23" s="33">
        <f>IF(MEGC!I$12=0,"...",MEGC!I23/MEGC!I$12*100)</f>
        <v>170.56892778993435</v>
      </c>
      <c r="J23" s="33">
        <f>IF(MEGC!J$12=0,"...",MEGC!J23/MEGC!J$12*100)</f>
        <v>87.533512064343171</v>
      </c>
      <c r="K23" s="33">
        <f>IF(MEGC!K$12=0,"...",MEGC!K23/MEGC!K$12*100)</f>
        <v>66.397849462365585</v>
      </c>
      <c r="L23" s="33">
        <f>IF(MEGC!L$12=0,"...",MEGC!L23/MEGC!L$12*100)</f>
        <v>89.038836552734466</v>
      </c>
      <c r="M23" s="33">
        <f>IF(MEGC!M$12=0,"...",MEGC!M23/MEGC!M$12*100)</f>
        <v>100.23883237505528</v>
      </c>
      <c r="N23" s="33">
        <f>IF(MEGC!N$12=0,"...",MEGC!N23/MEGC!N$12*100)</f>
        <v>0</v>
      </c>
      <c r="O23" s="33">
        <f>IF(MEGC!O$12=0,"...",MEGC!O23/MEGC!O$12*100)</f>
        <v>306.52173913043475</v>
      </c>
      <c r="P23" s="33">
        <f>IF(MEGC!P$12=0,"...",MEGC!P23/MEGC!P$12*100)</f>
        <v>117.05239472838316</v>
      </c>
      <c r="Q23" s="33">
        <f>IF(MEGC!Q$12=0,"...",MEGC!Q23/MEGC!Q$12*100)</f>
        <v>141.9022687609075</v>
      </c>
      <c r="R23" s="33">
        <f>IF(MEGC!R$12=0,"...",MEGC!R23/MEGC!R$12*100)</f>
        <v>0</v>
      </c>
      <c r="S23" s="33" t="str">
        <f>IF(MEGC!S$12=0,"...",MEGC!S23/MEGC!S$12*100)</f>
        <v>...</v>
      </c>
      <c r="T23" s="33">
        <f>IF(MEGC!T$12=0,"...",MEGC!T23/MEGC!T$12*100)</f>
        <v>128.98505114083397</v>
      </c>
      <c r="U23" s="33">
        <f>IF(MEGC!U$12=0,"...",MEGC!U23/MEGC!U$12*100)</f>
        <v>145.94668739426638</v>
      </c>
      <c r="V23" s="33" t="str">
        <f>IF(MEGC!V$12=0,"...",MEGC!V23/MEGC!V$12*100)</f>
        <v>...</v>
      </c>
      <c r="W23" s="125">
        <f>IF(MEGC!W$12=0,"...",MEGC!W23/MEGC!W$12*100)</f>
        <v>0</v>
      </c>
      <c r="X23" s="60">
        <f>IF(MEGC!X$12=0,"...",MEGC!X23/MEGC!X$12*100)</f>
        <v>98.209812094331753</v>
      </c>
      <c r="Y23" s="33">
        <f>IF(MEGC!Y$12=0,"...",MEGC!Y23/MEGC!Y$12*100)</f>
        <v>122.99645241017537</v>
      </c>
      <c r="Z23" s="33">
        <f>IF(MEGC!Z$12=0,"...",MEGC!Z23/MEGC!Z$12*100)</f>
        <v>99.143644083085775</v>
      </c>
      <c r="AA23" s="59">
        <f>IF(MEGC!AA$12=0,"...",MEGC!AA23/MEGC!AA$12*100)</f>
        <v>123.80927501097202</v>
      </c>
    </row>
    <row r="24" spans="1:27" ht="12" customHeight="1" x14ac:dyDescent="0.2">
      <c r="A24" s="197">
        <v>2014</v>
      </c>
      <c r="B24" s="74">
        <f>IF(MEGC!B$12=0,"...",MEGC!B24/MEGC!B$12*100)</f>
        <v>110.67639257294431</v>
      </c>
      <c r="C24" s="74">
        <f>IF(MEGC!C$12=0,"...",MEGC!C24/MEGC!C$12*100)</f>
        <v>152.89570113504334</v>
      </c>
      <c r="D24" s="74">
        <f>IF(MEGC!D$12=0,"...",MEGC!D24/MEGC!D$12*100)</f>
        <v>46.951219512195117</v>
      </c>
      <c r="E24" s="74">
        <f>IF(MEGC!E$12=0,"...",MEGC!E24/MEGC!E$12*100)</f>
        <v>101.36986301369863</v>
      </c>
      <c r="F24" s="74">
        <f>IF(MEGC!F$12=0,"...",MEGC!F24/MEGC!F$12*100)</f>
        <v>95.77681220856293</v>
      </c>
      <c r="G24" s="74">
        <f>IF(MEGC!G$12=0,"...",MEGC!G24/MEGC!G$12*100)</f>
        <v>124.63108842782647</v>
      </c>
      <c r="H24" s="74">
        <f>IF(MEGC!H$12=0,"...",MEGC!H24/MEGC!H$12*100)</f>
        <v>59.026888604353388</v>
      </c>
      <c r="I24" s="74">
        <f>IF(MEGC!I$12=0,"...",MEGC!I24/MEGC!I$12*100)</f>
        <v>175.92997811816193</v>
      </c>
      <c r="J24" s="74">
        <f>IF(MEGC!J$12=0,"...",MEGC!J24/MEGC!J$12*100)</f>
        <v>80.741733690795343</v>
      </c>
      <c r="K24" s="74">
        <f>IF(MEGC!K$12=0,"...",MEGC!K24/MEGC!K$12*100)</f>
        <v>61.827956989247312</v>
      </c>
      <c r="L24" s="74">
        <f>IF(MEGC!L$12=0,"...",MEGC!L24/MEGC!L$12*100)</f>
        <v>88.910771977142417</v>
      </c>
      <c r="M24" s="74">
        <f>IF(MEGC!M$12=0,"...",MEGC!M24/MEGC!M$12*100)</f>
        <v>101.67293233082705</v>
      </c>
      <c r="N24" s="74">
        <f>IF(MEGC!N$12=0,"...",MEGC!N24/MEGC!N$12*100)</f>
        <v>0</v>
      </c>
      <c r="O24" s="74">
        <f>IF(MEGC!O$12=0,"...",MEGC!O24/MEGC!O$12*100)</f>
        <v>408.69565217391306</v>
      </c>
      <c r="P24" s="74">
        <f>IF(MEGC!P$12=0,"...",MEGC!P24/MEGC!P$12*100)</f>
        <v>119.3667630986821</v>
      </c>
      <c r="Q24" s="74">
        <f>IF(MEGC!Q$12=0,"...",MEGC!Q24/MEGC!Q$12*100)</f>
        <v>117.39965095986038</v>
      </c>
      <c r="R24" s="74">
        <f>IF(MEGC!R$12=0,"...",MEGC!R24/MEGC!R$12*100)</f>
        <v>0</v>
      </c>
      <c r="S24" s="74" t="str">
        <f>IF(MEGC!S$12=0,"...",MEGC!S24/MEGC!S$12*100)</f>
        <v>...</v>
      </c>
      <c r="T24" s="74">
        <f>IF(MEGC!T$12=0,"...",MEGC!T24/MEGC!T$12*100)</f>
        <v>127.78284815106215</v>
      </c>
      <c r="U24" s="74">
        <f>IF(MEGC!U$12=0,"...",MEGC!U24/MEGC!U$12*100)</f>
        <v>146.05413561336931</v>
      </c>
      <c r="V24" s="74" t="str">
        <f>IF(MEGC!V$12=0,"...",MEGC!V24/MEGC!V$12*100)</f>
        <v>...</v>
      </c>
      <c r="W24" s="127">
        <f>IF(MEGC!W$12=0,"...",MEGC!W24/MEGC!W$12*100)</f>
        <v>0</v>
      </c>
      <c r="X24" s="76">
        <f>IF(MEGC!X$12=0,"...",MEGC!X24/MEGC!X$12*100)</f>
        <v>97.858426041277639</v>
      </c>
      <c r="Y24" s="74">
        <f>IF(MEGC!Y$12=0,"...",MEGC!Y24/MEGC!Y$12*100)</f>
        <v>123.75910015636296</v>
      </c>
      <c r="Z24" s="74">
        <f>IF(MEGC!Z$12=0,"...",MEGC!Z24/MEGC!Z$12*100)</f>
        <v>98.80116185367379</v>
      </c>
      <c r="AA24" s="75">
        <f>IF(MEGC!AA$12=0,"...",MEGC!AA24/MEGC!AA$12*100)</f>
        <v>125.0691411175434</v>
      </c>
    </row>
    <row r="25" spans="1:27" ht="12" customHeight="1" x14ac:dyDescent="0.2">
      <c r="A25" s="71">
        <v>2015</v>
      </c>
      <c r="B25" s="33">
        <f>IF(MEGC!B$12=0,"...",MEGC!B25/MEGC!B$12*100)</f>
        <v>114.37280739282964</v>
      </c>
      <c r="C25" s="33">
        <f>IF(MEGC!C$12=0,"...",MEGC!C25/MEGC!C$12*100)</f>
        <v>154.47537760300293</v>
      </c>
      <c r="D25" s="33">
        <f>IF(MEGC!D$12=0,"...",MEGC!D25/MEGC!D$12*100)</f>
        <v>49.512195121951223</v>
      </c>
      <c r="E25" s="33">
        <f>IF(MEGC!E$12=0,"...",MEGC!E25/MEGC!E$12*100)</f>
        <v>87.214611872146122</v>
      </c>
      <c r="F25" s="33">
        <f>IF(MEGC!F$12=0,"...",MEGC!F25/MEGC!F$12*100)</f>
        <v>96.183499364137347</v>
      </c>
      <c r="G25" s="33">
        <f>IF(MEGC!G$12=0,"...",MEGC!G25/MEGC!G$12*100)</f>
        <v>126.14834128481083</v>
      </c>
      <c r="H25" s="33">
        <f>IF(MEGC!H$12=0,"...",MEGC!H25/MEGC!H$12*100)</f>
        <v>61.792573623559541</v>
      </c>
      <c r="I25" s="33">
        <f>IF(MEGC!I$12=0,"...",MEGC!I25/MEGC!I$12*100)</f>
        <v>187.308533916849</v>
      </c>
      <c r="J25" s="33">
        <f>IF(MEGC!J$12=0,"...",MEGC!J25/MEGC!J$12*100)</f>
        <v>82.826928805481089</v>
      </c>
      <c r="K25" s="33">
        <f>IF(MEGC!K$12=0,"...",MEGC!K25/MEGC!K$12*100)</f>
        <v>61.021505376344088</v>
      </c>
      <c r="L25" s="33">
        <f>IF(MEGC!L$12=0,"...",MEGC!L25/MEGC!L$12*100)</f>
        <v>88.168579550415728</v>
      </c>
      <c r="M25" s="33">
        <f>IF(MEGC!M$12=0,"...",MEGC!M25/MEGC!M$12*100)</f>
        <v>103.35802742149491</v>
      </c>
      <c r="N25" s="33">
        <f>IF(MEGC!N$12=0,"...",MEGC!N25/MEGC!N$12*100)</f>
        <v>0</v>
      </c>
      <c r="O25" s="33">
        <f>IF(MEGC!O$12=0,"...",MEGC!O25/MEGC!O$12*100)</f>
        <v>463.04347826086951</v>
      </c>
      <c r="P25" s="33">
        <f>IF(MEGC!P$12=0,"...",MEGC!P25/MEGC!P$12*100)</f>
        <v>117.24525875924141</v>
      </c>
      <c r="Q25" s="33">
        <f>IF(MEGC!Q$12=0,"...",MEGC!Q25/MEGC!Q$12*100)</f>
        <v>115.18324607329843</v>
      </c>
      <c r="R25" s="33">
        <f>IF(MEGC!R$12=0,"...",MEGC!R25/MEGC!R$12*100)</f>
        <v>0</v>
      </c>
      <c r="S25" s="33" t="str">
        <f>IF(MEGC!S$12=0,"...",MEGC!S25/MEGC!S$12*100)</f>
        <v>...</v>
      </c>
      <c r="T25" s="33">
        <f>IF(MEGC!T$12=0,"...",MEGC!T25/MEGC!T$12*100)</f>
        <v>129.7214791502754</v>
      </c>
      <c r="U25" s="33">
        <f>IF(MEGC!U$12=0,"...",MEGC!U25/MEGC!U$12*100)</f>
        <v>143.84801792327738</v>
      </c>
      <c r="V25" s="33" t="str">
        <f>IF(MEGC!V$12=0,"...",MEGC!V25/MEGC!V$12*100)</f>
        <v>...</v>
      </c>
      <c r="W25" s="125">
        <f>IF(MEGC!W$12=0,"...",MEGC!W25/MEGC!W$12*100)</f>
        <v>0</v>
      </c>
      <c r="X25" s="60">
        <f>IF(MEGC!X$12=0,"...",MEGC!X25/MEGC!X$12*100)</f>
        <v>98.421625099159556</v>
      </c>
      <c r="Y25" s="33">
        <f>IF(MEGC!Y$12=0,"...",MEGC!Y25/MEGC!Y$12*100)</f>
        <v>124.72586041663163</v>
      </c>
      <c r="Z25" s="33">
        <f>IF(MEGC!Z$12=0,"...",MEGC!Z25/MEGC!Z$12*100)</f>
        <v>99.460567937168491</v>
      </c>
      <c r="AA25" s="59">
        <f>IF(MEGC!AA$12=0,"...",MEGC!AA25/MEGC!AA$12*100)</f>
        <v>126.08170146363211</v>
      </c>
    </row>
    <row r="26" spans="1:27" ht="12" customHeight="1" x14ac:dyDescent="0.2">
      <c r="A26" s="164">
        <v>2016</v>
      </c>
      <c r="B26" s="33">
        <f>IF(MEGC!B$12=0,"...",MEGC!B26/MEGC!B$12*100)</f>
        <v>115.12791991101223</v>
      </c>
      <c r="C26" s="33">
        <f>IF(MEGC!C$12=0,"...",MEGC!C26/MEGC!C$12*100)</f>
        <v>154.78818482438112</v>
      </c>
      <c r="D26" s="33">
        <f>IF(MEGC!D$12=0,"...",MEGC!D26/MEGC!D$12*100)</f>
        <v>46.09756097560976</v>
      </c>
      <c r="E26" s="33">
        <f>IF(MEGC!E$12=0,"...",MEGC!E26/MEGC!E$12*100)</f>
        <v>75.799086757990864</v>
      </c>
      <c r="F26" s="33">
        <f>IF(MEGC!F$12=0,"...",MEGC!F26/MEGC!F$12*100)</f>
        <v>96.737892115303069</v>
      </c>
      <c r="G26" s="33">
        <f>IF(MEGC!G$12=0,"...",MEGC!G26/MEGC!G$12*100)</f>
        <v>127.17556122637671</v>
      </c>
      <c r="H26" s="33">
        <f>IF(MEGC!H$12=0,"...",MEGC!H26/MEGC!H$12*100)</f>
        <v>61.587708066581307</v>
      </c>
      <c r="I26" s="33">
        <f>IF(MEGC!I$12=0,"...",MEGC!I26/MEGC!I$12*100)</f>
        <v>194.52954048140043</v>
      </c>
      <c r="J26" s="33">
        <f>IF(MEGC!J$12=0,"...",MEGC!J26/MEGC!J$12*100)</f>
        <v>73.264819779565087</v>
      </c>
      <c r="K26" s="33">
        <f>IF(MEGC!K$12=0,"...",MEGC!K26/MEGC!K$12*100)</f>
        <v>62.096774193548384</v>
      </c>
      <c r="L26" s="33">
        <f>IF(MEGC!L$12=0,"...",MEGC!L26/MEGC!L$12*100)</f>
        <v>87.701919998447693</v>
      </c>
      <c r="M26" s="33">
        <f>IF(MEGC!M$12=0,"...",MEGC!M26/MEGC!M$12*100)</f>
        <v>104.76559044670502</v>
      </c>
      <c r="N26" s="33">
        <f>IF(MEGC!N$12=0,"...",MEGC!N26/MEGC!N$12*100)</f>
        <v>0</v>
      </c>
      <c r="O26" s="33">
        <f>IF(MEGC!O$12=0,"...",MEGC!O26/MEGC!O$12*100)</f>
        <v>591.30434782608688</v>
      </c>
      <c r="P26" s="33">
        <f>IF(MEGC!P$12=0,"...",MEGC!P26/MEGC!P$12*100)</f>
        <v>113.51119682845817</v>
      </c>
      <c r="Q26" s="33">
        <f>IF(MEGC!Q$12=0,"...",MEGC!Q26/MEGC!Q$12*100)</f>
        <v>79.528795811518322</v>
      </c>
      <c r="R26" s="33">
        <f>IF(MEGC!R$12=0,"...",MEGC!R26/MEGC!R$12*100)</f>
        <v>0</v>
      </c>
      <c r="S26" s="33" t="str">
        <f>IF(MEGC!S$12=0,"...",MEGC!S26/MEGC!S$12*100)</f>
        <v>...</v>
      </c>
      <c r="T26" s="33">
        <f>IF(MEGC!T$12=0,"...",MEGC!T26/MEGC!T$12*100)</f>
        <v>132.32730133752949</v>
      </c>
      <c r="U26" s="33">
        <f>IF(MEGC!U$12=0,"...",MEGC!U26/MEGC!U$12*100)</f>
        <v>136.48438571624527</v>
      </c>
      <c r="V26" s="33" t="str">
        <f>IF(MEGC!V$12=0,"...",MEGC!V26/MEGC!V$12*100)</f>
        <v>...</v>
      </c>
      <c r="W26" s="125">
        <f>IF(MEGC!W$12=0,"...",MEGC!W26/MEGC!W$12*100)</f>
        <v>0</v>
      </c>
      <c r="X26" s="60">
        <f>IF(MEGC!X$12=0,"...",MEGC!X26/MEGC!X$12*100)</f>
        <v>98.465786883949917</v>
      </c>
      <c r="Y26" s="33">
        <f>IF(MEGC!Y$12=0,"...",MEGC!Y26/MEGC!Y$12*100)</f>
        <v>123.83946735712965</v>
      </c>
      <c r="Z26" s="33">
        <f>IF(MEGC!Z$12=0,"...",MEGC!Z26/MEGC!Z$12*100)</f>
        <v>99.922723500475087</v>
      </c>
      <c r="AA26" s="59">
        <f>IF(MEGC!AA$12=0,"...",MEGC!AA26/MEGC!AA$12*100)</f>
        <v>125.83892383679213</v>
      </c>
    </row>
    <row r="27" spans="1:27" ht="12" customHeight="1" x14ac:dyDescent="0.2">
      <c r="A27" s="198">
        <v>2017</v>
      </c>
      <c r="B27" s="74">
        <f>IF(MEGC!B$12=0,"...",MEGC!B27/MEGC!B$12*100)</f>
        <v>116.80927526311287</v>
      </c>
      <c r="C27" s="74">
        <f>IF(MEGC!C$12=0,"...",MEGC!C27/MEGC!C$12*100)</f>
        <v>155.25962999374386</v>
      </c>
      <c r="D27" s="74">
        <f>IF(MEGC!D$12=0,"...",MEGC!D27/MEGC!D$12*100)</f>
        <v>53.292682926829272</v>
      </c>
      <c r="E27" s="74">
        <f>IF(MEGC!E$12=0,"...",MEGC!E27/MEGC!E$12*100)</f>
        <v>87.671232876712324</v>
      </c>
      <c r="F27" s="74">
        <f>IF(MEGC!F$12=0,"...",MEGC!F27/MEGC!F$12*100)</f>
        <v>97.117422636710472</v>
      </c>
      <c r="G27" s="74">
        <f>IF(MEGC!G$12=0,"...",MEGC!G27/MEGC!G$12*100)</f>
        <v>128.04744997965901</v>
      </c>
      <c r="H27" s="74">
        <f>IF(MEGC!H$12=0,"...",MEGC!H27/MEGC!H$12*100)</f>
        <v>60.640204865556981</v>
      </c>
      <c r="I27" s="74">
        <f>IF(MEGC!I$12=0,"...",MEGC!I27/MEGC!I$12*100)</f>
        <v>195.51422319474835</v>
      </c>
      <c r="J27" s="74">
        <f>IF(MEGC!J$12=0,"...",MEGC!J27/MEGC!J$12*100)</f>
        <v>71.507298182901408</v>
      </c>
      <c r="K27" s="74">
        <f>IF(MEGC!K$12=0,"...",MEGC!K27/MEGC!K$12*100)</f>
        <v>47.043010752688176</v>
      </c>
      <c r="L27" s="74">
        <f>IF(MEGC!L$12=0,"...",MEGC!L27/MEGC!L$12*100)</f>
        <v>87.74654856266919</v>
      </c>
      <c r="M27" s="74">
        <f>IF(MEGC!M$12=0,"...",MEGC!M27/MEGC!M$12*100)</f>
        <v>107.46351172047765</v>
      </c>
      <c r="N27" s="74">
        <f>IF(MEGC!N$12=0,"...",MEGC!N27/MEGC!N$12*100)</f>
        <v>0</v>
      </c>
      <c r="O27" s="74">
        <f>IF(MEGC!O$12=0,"...",MEGC!O27/MEGC!O$12*100)</f>
        <v>804.3478260869565</v>
      </c>
      <c r="P27" s="74">
        <f>IF(MEGC!P$12=0,"...",MEGC!P27/MEGC!P$12*100)</f>
        <v>109.86820957891352</v>
      </c>
      <c r="Q27" s="74">
        <f>IF(MEGC!Q$12=0,"...",MEGC!Q27/MEGC!Q$12*100)</f>
        <v>73.507853403141368</v>
      </c>
      <c r="R27" s="74">
        <f>IF(MEGC!R$12=0,"...",MEGC!R27/MEGC!R$12*100)</f>
        <v>0</v>
      </c>
      <c r="S27" s="74" t="str">
        <f>IF(MEGC!S$12=0,"...",MEGC!S27/MEGC!S$12*100)</f>
        <v>...</v>
      </c>
      <c r="T27" s="74">
        <f>IF(MEGC!T$12=0,"...",MEGC!T27/MEGC!T$12*100)</f>
        <v>138.98347757671127</v>
      </c>
      <c r="U27" s="74">
        <f>IF(MEGC!U$12=0,"...",MEGC!U27/MEGC!U$12*100)</f>
        <v>133.54899181564627</v>
      </c>
      <c r="V27" s="74" t="str">
        <f>IF(MEGC!V$12=0,"...",MEGC!V27/MEGC!V$12*100)</f>
        <v>...</v>
      </c>
      <c r="W27" s="75">
        <f>IF(MEGC!W$12=0,"...",MEGC!W27/MEGC!W$12*100)</f>
        <v>0</v>
      </c>
      <c r="X27" s="76">
        <f>IF(MEGC!X$12=0,"...",MEGC!X27/MEGC!X$12*100)</f>
        <v>99.213811189287767</v>
      </c>
      <c r="Y27" s="74">
        <f>IF(MEGC!Y$12=0,"...",MEGC!Y27/MEGC!Y$12*100)</f>
        <v>124.5261193402492</v>
      </c>
      <c r="Z27" s="74">
        <f>IF(MEGC!Z$12=0,"...",MEGC!Z27/MEGC!Z$12*100)</f>
        <v>100.98114092587468</v>
      </c>
      <c r="AA27" s="75">
        <f>IF(MEGC!AA$12=0,"...",MEGC!AA27/MEGC!AA$12*100)</f>
        <v>126.64353835329196</v>
      </c>
    </row>
    <row r="28" spans="1:27" ht="12" customHeight="1" x14ac:dyDescent="0.2">
      <c r="A28" s="266">
        <v>2018</v>
      </c>
      <c r="B28" s="33">
        <f>IF(MEGC!B$12=0,"...",MEGC!B28/MEGC!B$12*100)</f>
        <v>118.40078719945237</v>
      </c>
      <c r="C28" s="33">
        <f>IF(MEGC!C$12=0,"...",MEGC!C28/MEGC!C$12*100)</f>
        <v>156.29636249888284</v>
      </c>
      <c r="D28" s="33">
        <f>IF(MEGC!D$12=0,"...",MEGC!D28/MEGC!D$12*100)</f>
        <v>54.146341463414636</v>
      </c>
      <c r="E28" s="33">
        <f>IF(MEGC!E$12=0,"...",MEGC!E28/MEGC!E$12*100)</f>
        <v>71.232876712328761</v>
      </c>
      <c r="F28" s="33">
        <f>IF(MEGC!F$12=0,"...",MEGC!F28/MEGC!F$12*100)</f>
        <v>97.475095379398041</v>
      </c>
      <c r="G28" s="33">
        <f>IF(MEGC!G$12=0,"...",MEGC!G28/MEGC!G$12*100)</f>
        <v>127.90136469543995</v>
      </c>
      <c r="H28" s="33">
        <f>IF(MEGC!H$12=0,"...",MEGC!H28/MEGC!H$12*100)</f>
        <v>61.971830985915489</v>
      </c>
      <c r="I28" s="33">
        <f>IF(MEGC!I$12=0,"...",MEGC!I28/MEGC!I$12*100)</f>
        <v>199.67177242888405</v>
      </c>
      <c r="J28" s="33">
        <f>IF(MEGC!J$12=0,"...",MEGC!J28/MEGC!J$12*100)</f>
        <v>77.852249031873697</v>
      </c>
      <c r="K28" s="33">
        <f>IF(MEGC!K$12=0,"...",MEGC!K28/MEGC!K$12*100)</f>
        <v>62.365591397849464</v>
      </c>
      <c r="L28" s="33">
        <f>IF(MEGC!L$12=0,"...",MEGC!L28/MEGC!L$12*100)</f>
        <v>87.811551036643934</v>
      </c>
      <c r="M28" s="33">
        <f>IF(MEGC!M$12=0,"...",MEGC!M28/MEGC!M$12*100)</f>
        <v>109.66607695709865</v>
      </c>
      <c r="N28" s="33">
        <f>IF(MEGC!N$12=0,"...",MEGC!N28/MEGC!N$12*100)</f>
        <v>0</v>
      </c>
      <c r="O28" s="33">
        <f>IF(MEGC!O$12=0,"...",MEGC!O28/MEGC!O$12*100)</f>
        <v>756.52173913043475</v>
      </c>
      <c r="P28" s="33">
        <f>IF(MEGC!P$12=0,"...",MEGC!P28/MEGC!P$12*100)</f>
        <v>117.98992821172185</v>
      </c>
      <c r="Q28" s="33">
        <f>IF(MEGC!Q$12=0,"...",MEGC!Q28/MEGC!Q$12*100)</f>
        <v>75.061082024432807</v>
      </c>
      <c r="R28" s="33">
        <f>IF(MEGC!R$12=0,"...",MEGC!R28/MEGC!R$12*100)</f>
        <v>0</v>
      </c>
      <c r="S28" s="33" t="str">
        <f>IF(MEGC!S$12=0,"...",MEGC!S28/MEGC!S$12*100)</f>
        <v>...</v>
      </c>
      <c r="T28" s="33">
        <f>IF(MEGC!T$12=0,"...",MEGC!T28/MEGC!T$12*100)</f>
        <v>138.27222659323371</v>
      </c>
      <c r="U28" s="33">
        <f>IF(MEGC!U$12=0,"...",MEGC!U28/MEGC!U$12*100)</f>
        <v>140.04617987289106</v>
      </c>
      <c r="V28" s="33" t="str">
        <f>IF(MEGC!V$12=0,"...",MEGC!V28/MEGC!V$12*100)</f>
        <v>...</v>
      </c>
      <c r="W28" s="59">
        <f>IF(MEGC!W$12=0,"...",MEGC!W28/MEGC!W$12*100)</f>
        <v>0</v>
      </c>
      <c r="X28" s="60">
        <f>IF(MEGC!X$12=0,"...",MEGC!X28/MEGC!X$12*100)</f>
        <v>100.06597007357571</v>
      </c>
      <c r="Y28" s="33">
        <f>IF(MEGC!Y$12=0,"...",MEGC!Y28/MEGC!Y$12*100)</f>
        <v>126.29688787262303</v>
      </c>
      <c r="Z28" s="33">
        <f>IF(MEGC!Z$12=0,"...",MEGC!Z28/MEGC!Z$12*100)</f>
        <v>101.31941354052655</v>
      </c>
      <c r="AA28" s="59">
        <f>IF(MEGC!AA$12=0,"...",MEGC!AA28/MEGC!AA$12*100)</f>
        <v>128.43389273199719</v>
      </c>
    </row>
    <row r="29" spans="1:27" ht="12" customHeight="1" x14ac:dyDescent="0.2">
      <c r="A29" s="266">
        <v>2019</v>
      </c>
      <c r="B29" s="33">
        <f>IF(MEGC!B$12=0,"...",MEGC!B29/MEGC!B$12*100)</f>
        <v>119.76127320954907</v>
      </c>
      <c r="C29" s="33">
        <f>IF(MEGC!C$12=0,"...",MEGC!C29/MEGC!C$12*100)</f>
        <v>152.96496559120567</v>
      </c>
      <c r="D29" s="33">
        <f>IF(MEGC!D$12=0,"...",MEGC!D29/MEGC!D$12*100)</f>
        <v>51.951219512195124</v>
      </c>
      <c r="E29" s="33">
        <f>IF(MEGC!E$12=0,"...",MEGC!E29/MEGC!E$12*100)</f>
        <v>68.036529680365305</v>
      </c>
      <c r="F29" s="33">
        <f>IF(MEGC!F$12=0,"...",MEGC!F29/MEGC!F$12*100)</f>
        <v>97.402898473929639</v>
      </c>
      <c r="G29" s="33">
        <f>IF(MEGC!G$12=0,"...",MEGC!G29/MEGC!G$12*100)</f>
        <v>127.76082695365953</v>
      </c>
      <c r="H29" s="33">
        <f>IF(MEGC!H$12=0,"...",MEGC!H29/MEGC!H$12*100)</f>
        <v>59.385403329065298</v>
      </c>
      <c r="I29" s="33">
        <f>IF(MEGC!I$12=0,"...",MEGC!I29/MEGC!I$12*100)</f>
        <v>201.09409190371989</v>
      </c>
      <c r="J29" s="33">
        <f>IF(MEGC!J$12=0,"...",MEGC!J29/MEGC!J$12*100)</f>
        <v>75.39469764670838</v>
      </c>
      <c r="K29" s="33">
        <f>IF(MEGC!K$12=0,"...",MEGC!K29/MEGC!K$12*100)</f>
        <v>59.408602150537639</v>
      </c>
      <c r="L29" s="33">
        <f>IF(MEGC!L$12=0,"...",MEGC!L29/MEGC!L$12*100)</f>
        <v>89.169811686862715</v>
      </c>
      <c r="M29" s="33">
        <f>IF(MEGC!M$12=0,"...",MEGC!M29/MEGC!M$12*100)</f>
        <v>111.03604599734629</v>
      </c>
      <c r="N29" s="33">
        <f>IF(MEGC!N$12=0,"...",MEGC!N29/MEGC!N$12*100)</f>
        <v>0</v>
      </c>
      <c r="O29" s="33">
        <f>IF(MEGC!O$12=0,"...",MEGC!O29/MEGC!O$12*100)</f>
        <v>819.56521739130426</v>
      </c>
      <c r="P29" s="33">
        <f>IF(MEGC!P$12=0,"...",MEGC!P29/MEGC!P$12*100)</f>
        <v>121.18825672345442</v>
      </c>
      <c r="Q29" s="33">
        <f>IF(MEGC!Q$12=0,"...",MEGC!Q29/MEGC!Q$12*100)</f>
        <v>72.565445026178011</v>
      </c>
      <c r="R29" s="33">
        <f>IF(MEGC!R$12=0,"...",MEGC!R29/MEGC!R$12*100)</f>
        <v>0</v>
      </c>
      <c r="S29" s="33" t="str">
        <f>IF(MEGC!S$12=0,"...",MEGC!S29/MEGC!S$12*100)</f>
        <v>...</v>
      </c>
      <c r="T29" s="33">
        <f>IF(MEGC!T$12=0,"...",MEGC!T29/MEGC!T$12*100)</f>
        <v>136.27065302911092</v>
      </c>
      <c r="U29" s="33">
        <f>IF(MEGC!U$12=0,"...",MEGC!U29/MEGC!U$12*100)</f>
        <v>142.23629463673359</v>
      </c>
      <c r="V29" s="33" t="str">
        <f>IF(MEGC!V$12=0,"...",MEGC!V29/MEGC!V$12*100)</f>
        <v>...</v>
      </c>
      <c r="W29" s="59">
        <f>IF(MEGC!W$12=0,"...",MEGC!W29/MEGC!W$12*100)</f>
        <v>0</v>
      </c>
      <c r="X29" s="60">
        <f>IF(MEGC!X$12=0,"...",MEGC!X29/MEGC!X$12*100)</f>
        <v>100.50322626372218</v>
      </c>
      <c r="Y29" s="33">
        <f>IF(MEGC!Y$12=0,"...",MEGC!Y29/MEGC!Y$12*100)</f>
        <v>126.44316290330717</v>
      </c>
      <c r="Z29" s="33">
        <f>IF(MEGC!Z$12=0,"...",MEGC!Z29/MEGC!Z$12*100)</f>
        <v>101.70760015876262</v>
      </c>
      <c r="AA29" s="59">
        <f>IF(MEGC!AA$12=0,"...",MEGC!AA29/MEGC!AA$12*100)</f>
        <v>128.62686088876814</v>
      </c>
    </row>
    <row r="30" spans="1:27" ht="12" customHeight="1" x14ac:dyDescent="0.2">
      <c r="A30" s="274">
        <v>2020</v>
      </c>
      <c r="B30" s="74">
        <f>IF(MEGC!B$12=0,"...",MEGC!B30/MEGC!B$12*100)</f>
        <v>119.9559339436981</v>
      </c>
      <c r="C30" s="74">
        <f>IF(MEGC!C$12=0,"...",MEGC!C30/MEGC!C$12*100)</f>
        <v>144.23094110286885</v>
      </c>
      <c r="D30" s="74">
        <f>IF(MEGC!D$12=0,"...",MEGC!D30/MEGC!D$12*100)</f>
        <v>43.048780487804876</v>
      </c>
      <c r="E30" s="74">
        <f>IF(MEGC!E$12=0,"...",MEGC!E30/MEGC!E$12*100)</f>
        <v>60.730593607305941</v>
      </c>
      <c r="F30" s="74">
        <f>IF(MEGC!F$12=0,"...",MEGC!F30/MEGC!F$12*100)</f>
        <v>98.678597922848667</v>
      </c>
      <c r="G30" s="74">
        <f>IF(MEGC!G$12=0,"...",MEGC!G30/MEGC!G$12*100)</f>
        <v>127.13857761011876</v>
      </c>
      <c r="H30" s="74">
        <f>IF(MEGC!H$12=0,"...",MEGC!H30/MEGC!H$12*100)</f>
        <v>60.35851472471191</v>
      </c>
      <c r="I30" s="74">
        <f>IF(MEGC!I$12=0,"...",MEGC!I30/MEGC!I$12*100)</f>
        <v>199.67177242888405</v>
      </c>
      <c r="J30" s="74">
        <f>IF(MEGC!J$12=0,"...",MEGC!J30/MEGC!J$12*100)</f>
        <v>71.671134941912413</v>
      </c>
      <c r="K30" s="74">
        <f>IF(MEGC!K$12=0,"...",MEGC!K30/MEGC!K$12*100)</f>
        <v>45.967741935483872</v>
      </c>
      <c r="L30" s="74">
        <f>IF(MEGC!L$12=0,"...",MEGC!L30/MEGC!L$12*100)</f>
        <v>88.841888758452754</v>
      </c>
      <c r="M30" s="74">
        <f>IF(MEGC!M$12=0,"...",MEGC!M30/MEGC!M$12*100)</f>
        <v>111.16873065015479</v>
      </c>
      <c r="N30" s="74">
        <f>IF(MEGC!N$12=0,"...",MEGC!N30/MEGC!N$12*100)</f>
        <v>0</v>
      </c>
      <c r="O30" s="74">
        <f>IF(MEGC!O$12=0,"...",MEGC!O30/MEGC!O$12*100)</f>
        <v>808.69565217391312</v>
      </c>
      <c r="P30" s="74">
        <f>IF(MEGC!P$12=0,"...",MEGC!P30/MEGC!P$12*100)</f>
        <v>105.06803814421943</v>
      </c>
      <c r="Q30" s="74">
        <f>IF(MEGC!Q$12=0,"...",MEGC!Q30/MEGC!Q$12*100)</f>
        <v>72.338568935427574</v>
      </c>
      <c r="R30" s="290" t="s">
        <v>272</v>
      </c>
      <c r="S30" s="74" t="str">
        <f>IF(MEGC!S$12=0,"...",MEGC!S30/MEGC!S$12*100)</f>
        <v>...</v>
      </c>
      <c r="T30" s="74">
        <f>IF(MEGC!T$12=0,"...",MEGC!T30/MEGC!T$12*100)</f>
        <v>140.91581431943354</v>
      </c>
      <c r="U30" s="74">
        <f>IF(MEGC!U$12=0,"...",MEGC!U30/MEGC!U$12*100)</f>
        <v>146.69425266334412</v>
      </c>
      <c r="V30" s="74" t="str">
        <f>IF(MEGC!V$12=0,"...",MEGC!V30/MEGC!V$12*100)</f>
        <v>...</v>
      </c>
      <c r="W30" s="127">
        <f>IF(MEGC!W$12=0,"...",MEGC!W30/MEGC!W$12*100)</f>
        <v>0</v>
      </c>
      <c r="X30" s="76">
        <f>IF(MEGC!X$12=0,"...",MEGC!X30/MEGC!X$12*100)</f>
        <v>100.46533436195762</v>
      </c>
      <c r="Y30" s="74">
        <f>IF(MEGC!Y$12=0,"...",MEGC!Y30/MEGC!Y$12*100)</f>
        <v>125.56584898364073</v>
      </c>
      <c r="Z30" s="74">
        <f>IF(MEGC!Z$12=0,"...",MEGC!Z30/MEGC!Z$12*100)</f>
        <v>102.65626691363072</v>
      </c>
      <c r="AA30" s="75">
        <f>IF(MEGC!AA$12=0,"...",MEGC!AA30/MEGC!AA$12*100)</f>
        <v>127.75188614182113</v>
      </c>
    </row>
    <row r="31" spans="1:27" ht="12" customHeight="1" x14ac:dyDescent="0.2">
      <c r="A31" s="276">
        <v>2021</v>
      </c>
      <c r="B31" s="33">
        <f>IF(MEGC!B$12=0,"...",MEGC!B31/MEGC!B$12*100)</f>
        <v>113.52143407204586</v>
      </c>
      <c r="C31" s="33">
        <f>IF(MEGC!C$12=0,"...",MEGC!C31/MEGC!C$12*100)</f>
        <v>121.76691393332737</v>
      </c>
      <c r="D31" s="33">
        <f>IF(MEGC!D$12=0,"...",MEGC!D31/MEGC!D$12*100)</f>
        <v>44.024390243902438</v>
      </c>
      <c r="E31" s="33">
        <f>IF(MEGC!E$12=0,"...",MEGC!E31/MEGC!E$12*100)</f>
        <v>43.378995433789953</v>
      </c>
      <c r="F31" s="33">
        <f>IF(MEGC!F$12=0,"...",MEGC!F31/MEGC!F$12*100)</f>
        <v>97.772493641373458</v>
      </c>
      <c r="G31" s="33">
        <f>IF(MEGC!G$12=0,"...",MEGC!G31/MEGC!G$12*100)</f>
        <v>124.34816376345282</v>
      </c>
      <c r="H31" s="33">
        <f>IF(MEGC!H$12=0,"...",MEGC!H31/MEGC!H$12*100)</f>
        <v>61.024327784891163</v>
      </c>
      <c r="I31" s="33">
        <f>IF(MEGC!I$12=0,"...",MEGC!I31/MEGC!I$12*100)</f>
        <v>193.21663019693653</v>
      </c>
      <c r="J31" s="33">
        <f>IF(MEGC!J$12=0,"...",MEGC!J31/MEGC!J$12*100)</f>
        <v>72.103068215668756</v>
      </c>
      <c r="K31" s="33">
        <f>IF(MEGC!K$12=0,"...",MEGC!K31/MEGC!K$12*100)</f>
        <v>51.075268817204304</v>
      </c>
      <c r="L31" s="33">
        <f>IF(MEGC!L$12=0,"...",MEGC!L31/MEGC!L$12*100)</f>
        <v>95.012272855160901</v>
      </c>
      <c r="M31" s="33">
        <f>IF(MEGC!M$12=0,"...",MEGC!M31/MEGC!M$12*100)</f>
        <v>111.62428129146397</v>
      </c>
      <c r="N31" s="33">
        <f>IF(MEGC!N$12=0,"...",MEGC!N31/MEGC!N$12*100)</f>
        <v>0</v>
      </c>
      <c r="O31" s="33">
        <f>IF(MEGC!O$12=0,"...",MEGC!O31/MEGC!O$12*100)</f>
        <v>823.91304347826099</v>
      </c>
      <c r="P31" s="33">
        <f>IF(MEGC!P$12=0,"...",MEGC!P31/MEGC!P$12*100)</f>
        <v>105.84485160184292</v>
      </c>
      <c r="Q31" s="33">
        <f>IF(MEGC!Q$12=0,"...",MEGC!Q31/MEGC!Q$12*100)</f>
        <v>70.942408376963357</v>
      </c>
      <c r="R31" s="33">
        <f>IF(MEGC!R$12=0,"...",MEGC!R31/MEGC!R$12*100)</f>
        <v>0</v>
      </c>
      <c r="S31" s="33" t="str">
        <f>IF(MEGC!S$12=0,"...",MEGC!S31/MEGC!S$12*100)</f>
        <v>...</v>
      </c>
      <c r="T31" s="33">
        <f>IF(MEGC!T$12=0,"...",MEGC!T31/MEGC!T$12*100)</f>
        <v>148.17938630999214</v>
      </c>
      <c r="U31" s="33">
        <f>IF(MEGC!U$12=0,"...",MEGC!U31/MEGC!U$12*100)</f>
        <v>148.55973663755654</v>
      </c>
      <c r="V31" s="33" t="str">
        <f>IF(MEGC!V$12=0,"...",MEGC!V31/MEGC!V$12*100)</f>
        <v>...</v>
      </c>
      <c r="W31" s="125">
        <f>IF(MEGC!W$12=0,"...",MEGC!W31/MEGC!W$12*100)</f>
        <v>0</v>
      </c>
      <c r="X31" s="60">
        <f>IF(MEGC!X$12=0,"...",MEGC!X31/MEGC!X$12*100)</f>
        <v>101.69205060613413</v>
      </c>
      <c r="Y31" s="33">
        <f>IF(MEGC!Y$12=0,"...",MEGC!Y31/MEGC!Y$12*100)</f>
        <v>121.53235704558068</v>
      </c>
      <c r="Z31" s="33">
        <f>IF(MEGC!Z$12=0,"...",MEGC!Z31/MEGC!Z$12*100)</f>
        <v>103.94681452437366</v>
      </c>
      <c r="AA31" s="59">
        <f>IF(MEGC!AA$12=0,"...",MEGC!AA31/MEGC!AA$12*100)</f>
        <v>123.6264080754039</v>
      </c>
    </row>
    <row r="32" spans="1:27" ht="12" customHeight="1" x14ac:dyDescent="0.2">
      <c r="A32" s="275">
        <v>2022</v>
      </c>
      <c r="B32" s="63">
        <f>IF(MEGC!B$12=0,"...",MEGC!B32/MEGC!B$12*100)</f>
        <v>108.47736801574399</v>
      </c>
      <c r="C32" s="63">
        <f>IF(MEGC!C$12=0,"...",MEGC!C32/MEGC!C$12*100)</f>
        <v>122.46179283224599</v>
      </c>
      <c r="D32" s="63">
        <f>IF(MEGC!D$12=0,"...",MEGC!D32/MEGC!D$12*100)</f>
        <v>47.439024390243901</v>
      </c>
      <c r="E32" s="63">
        <f>IF(MEGC!E$12=0,"...",MEGC!E32/MEGC!E$12*100)</f>
        <v>39.269406392694059</v>
      </c>
      <c r="F32" s="63">
        <f>IF(MEGC!F$12=0,"...",MEGC!F32/MEGC!F$12*100)</f>
        <v>95.700641161509097</v>
      </c>
      <c r="G32" s="63">
        <f>IF(MEGC!G$12=0,"...",MEGC!G32/MEGC!G$12*100)</f>
        <v>122.6968452975332</v>
      </c>
      <c r="H32" s="63">
        <f>IF(MEGC!H$12=0,"...",MEGC!H32/MEGC!H$12*100)</f>
        <v>61.741357234314975</v>
      </c>
      <c r="I32" s="63">
        <f>IF(MEGC!I$12=0,"...",MEGC!I32/MEGC!I$12*100)</f>
        <v>189.27789934354487</v>
      </c>
      <c r="J32" s="63">
        <f>IF(MEGC!J$12=0,"...",MEGC!J32/MEGC!J$12*100)</f>
        <v>58.862079237414356</v>
      </c>
      <c r="K32" s="63">
        <f>IF(MEGC!K$12=0,"...",MEGC!K32/MEGC!K$12*100)</f>
        <v>48.118279569892472</v>
      </c>
      <c r="L32" s="63">
        <f>IF(MEGC!L$12=0,"...",MEGC!L32/MEGC!L$12*100)</f>
        <v>93.514305395205341</v>
      </c>
      <c r="M32" s="63">
        <f>IF(MEGC!M$12=0,"...",MEGC!M32/MEGC!M$12*100)</f>
        <v>110.97523219814241</v>
      </c>
      <c r="N32" s="63">
        <f>IF(MEGC!N$12=0,"...",MEGC!N32/MEGC!N$12*100)</f>
        <v>0</v>
      </c>
      <c r="O32" s="63">
        <f>IF(MEGC!O$12=0,"...",MEGC!O32/MEGC!O$12*100)</f>
        <v>821.73913043478262</v>
      </c>
      <c r="P32" s="63">
        <f>IF(MEGC!P$12=0,"...",MEGC!P32/MEGC!P$12*100)</f>
        <v>95.098039215686271</v>
      </c>
      <c r="Q32" s="63">
        <f>IF(MEGC!Q$12=0,"...",MEGC!Q32/MEGC!Q$12*100)</f>
        <v>62.513089005235599</v>
      </c>
      <c r="R32" s="63">
        <f>IF(MEGC!R$12=0,"...",MEGC!R32/MEGC!R$12*100)</f>
        <v>0</v>
      </c>
      <c r="S32" s="63" t="str">
        <f>IF(MEGC!S$12=0,"...",MEGC!S32/MEGC!S$12*100)</f>
        <v>...</v>
      </c>
      <c r="T32" s="63">
        <f>IF(MEGC!T$12=0,"...",MEGC!T32/MEGC!T$12*100)</f>
        <v>138.79464988198271</v>
      </c>
      <c r="U32" s="63">
        <f>IF(MEGC!U$12=0,"...",MEGC!U32/MEGC!U$12*100)</f>
        <v>162.87092496913721</v>
      </c>
      <c r="V32" s="63" t="str">
        <f>IF(MEGC!V$12=0,"...",MEGC!V32/MEGC!V$12*100)</f>
        <v>...</v>
      </c>
      <c r="W32" s="126">
        <f>IF(MEGC!W$12=0,"...",MEGC!W32/MEGC!W$12*100)</f>
        <v>0</v>
      </c>
      <c r="X32" s="65">
        <f>IF(MEGC!X$12=0,"...",MEGC!X32/MEGC!X$12*100)</f>
        <v>98.188821616375847</v>
      </c>
      <c r="Y32" s="63">
        <f>IF(MEGC!Y$12=0,"...",MEGC!Y32/MEGC!Y$12*100)</f>
        <v>122.76241236108076</v>
      </c>
      <c r="Z32" s="63">
        <f>IF(MEGC!Z$12=0,"...",MEGC!Z32/MEGC!Z$12*100)</f>
        <v>100.93633859735635</v>
      </c>
      <c r="AA32" s="64">
        <f>IF(MEGC!AA$12=0,"...",MEGC!AA32/MEGC!AA$12*100)</f>
        <v>125.08864692400398</v>
      </c>
    </row>
    <row r="33" spans="1:27" ht="12" customHeight="1" thickBot="1" x14ac:dyDescent="0.25">
      <c r="A33" s="281">
        <v>2023</v>
      </c>
      <c r="B33" s="285">
        <f>IF(MEGC!B$12=0,"...",MEGC!B33/MEGC!B$12*100)</f>
        <v>101.63643364422008</v>
      </c>
      <c r="C33" s="285">
        <f>IF(MEGC!C$12=0,"...",MEGC!C33/MEGC!C$12*100)</f>
        <v>116.14755563499868</v>
      </c>
      <c r="D33" s="285">
        <f>IF(MEGC!D$12=0,"...",MEGC!D33/MEGC!D$12*100)</f>
        <v>53.41463414634147</v>
      </c>
      <c r="E33" s="285">
        <f>IF(MEGC!E$12=0,"...",MEGC!E33/MEGC!E$12*100)</f>
        <v>34.246575342465754</v>
      </c>
      <c r="F33" s="285">
        <f>IF(MEGC!F$12=0,"...",MEGC!F33/MEGC!F$12*100)</f>
        <v>93.106851420093278</v>
      </c>
      <c r="G33" s="285">
        <f>IF(MEGC!G$12=0,"...",MEGC!G33/MEGC!G$12*100)</f>
        <v>120.91053663227191</v>
      </c>
      <c r="H33" s="285">
        <f>IF(MEGC!H$12=0,"...",MEGC!H33/MEGC!H$12*100)</f>
        <v>63.201024327784893</v>
      </c>
      <c r="I33" s="285">
        <f>IF(MEGC!I$12=0,"...",MEGC!I33/MEGC!I$12*100)</f>
        <v>190.04376367614879</v>
      </c>
      <c r="J33" s="285">
        <f>IF(MEGC!J$12=0,"...",MEGC!J33/MEGC!J$12*100)</f>
        <v>61.126005361930289</v>
      </c>
      <c r="K33" s="285">
        <f>IF(MEGC!K$12=0,"...",MEGC!K33/MEGC!K$12*100)</f>
        <v>54.032258064516128</v>
      </c>
      <c r="L33" s="285">
        <f>IF(MEGC!L$12=0,"...",MEGC!L33/MEGC!L$12*100)</f>
        <v>93.501692974881877</v>
      </c>
      <c r="M33" s="285">
        <f>IF(MEGC!M$12=0,"...",MEGC!M33/MEGC!M$12*100)</f>
        <v>110.11831048208755</v>
      </c>
      <c r="N33" s="285">
        <f>IF(MEGC!N$12=0,"...",MEGC!N33/MEGC!N$12*100)</f>
        <v>0</v>
      </c>
      <c r="O33" s="285">
        <f>IF(MEGC!O$12=0,"...",MEGC!O33/MEGC!O$12*100)</f>
        <v>836.95652173913049</v>
      </c>
      <c r="P33" s="285">
        <f>IF(MEGC!P$12=0,"...",MEGC!P33/MEGC!P$12*100)</f>
        <v>85.042322940105009</v>
      </c>
      <c r="Q33" s="285">
        <f>IF(MEGC!Q$12=0,"...",MEGC!Q33/MEGC!Q$12*100)</f>
        <v>59.493891797556721</v>
      </c>
      <c r="R33" s="285">
        <f>IF(MEGC!R$12=0,"...",MEGC!R33/MEGC!R$12*100)</f>
        <v>0</v>
      </c>
      <c r="S33" s="285" t="str">
        <f>IF(MEGC!S$12=0,"...",MEGC!S33/MEGC!S$12*100)</f>
        <v>...</v>
      </c>
      <c r="T33" s="285">
        <f>IF(MEGC!T$12=0,"...",MEGC!T33/MEGC!T$12*100)</f>
        <v>130.96774193548387</v>
      </c>
      <c r="U33" s="285">
        <f>IF(MEGC!U$12=0,"...",MEGC!U33/MEGC!U$12*100)</f>
        <v>168.31420602624482</v>
      </c>
      <c r="V33" s="285" t="str">
        <f>IF(MEGC!V$12=0,"...",MEGC!V33/MEGC!V$12*100)</f>
        <v>...</v>
      </c>
      <c r="W33" s="287">
        <f>IF(MEGC!W$12=0,"...",MEGC!W33/MEGC!W$12*100)</f>
        <v>0</v>
      </c>
      <c r="X33" s="288">
        <f>IF(MEGC!X$12=0,"...",MEGC!X33/MEGC!X$12*100)</f>
        <v>95.126665267301462</v>
      </c>
      <c r="Y33" s="285">
        <f>IF(MEGC!Y$12=0,"...",MEGC!Y33/MEGC!Y$12*100)</f>
        <v>121.6527397145115</v>
      </c>
      <c r="Z33" s="285">
        <f>IF(MEGC!Z$12=0,"...",MEGC!Z33/MEGC!Z$12*100)</f>
        <v>98.045536004233668</v>
      </c>
      <c r="AA33" s="286">
        <f>IF(MEGC!AA$12=0,"...",MEGC!AA33/MEGC!AA$12*100)</f>
        <v>123.99074867465012</v>
      </c>
    </row>
    <row r="34" spans="1:27" ht="12" customHeight="1" x14ac:dyDescent="0.2">
      <c r="A34" s="472" t="s">
        <v>67</v>
      </c>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row>
    <row r="35" spans="1:27" ht="12" customHeight="1" x14ac:dyDescent="0.2">
      <c r="A35" s="474"/>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row>
    <row r="36" spans="1:27" ht="12" customHeight="1" x14ac:dyDescent="0.25">
      <c r="A36" s="233" t="s">
        <v>65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row>
    <row r="37" spans="1:27" ht="12" customHeight="1" x14ac:dyDescent="0.2">
      <c r="A37" s="77" t="s">
        <v>385</v>
      </c>
    </row>
    <row r="39" spans="1:27" ht="30" customHeight="1" thickBot="1" x14ac:dyDescent="0.35">
      <c r="A39" s="53" t="s">
        <v>402</v>
      </c>
    </row>
    <row r="40" spans="1:27" ht="21" customHeight="1" x14ac:dyDescent="0.2">
      <c r="A40" s="393" t="s">
        <v>16</v>
      </c>
      <c r="B40" s="402" t="s">
        <v>0</v>
      </c>
      <c r="C40" s="402"/>
      <c r="D40" s="402" t="s">
        <v>1</v>
      </c>
      <c r="E40" s="402"/>
      <c r="F40" s="402" t="s">
        <v>2</v>
      </c>
      <c r="G40" s="402"/>
      <c r="H40" s="402" t="s">
        <v>3</v>
      </c>
      <c r="I40" s="402"/>
      <c r="J40" s="402" t="s">
        <v>4</v>
      </c>
      <c r="K40" s="402"/>
      <c r="L40" s="403" t="s">
        <v>61</v>
      </c>
      <c r="M40" s="477"/>
      <c r="N40" s="403" t="s">
        <v>62</v>
      </c>
      <c r="O40" s="477"/>
      <c r="P40" s="403" t="s">
        <v>63</v>
      </c>
      <c r="Q40" s="477"/>
      <c r="R40" s="403" t="s">
        <v>64</v>
      </c>
      <c r="S40" s="477"/>
      <c r="T40" s="402" t="s">
        <v>12</v>
      </c>
      <c r="U40" s="402"/>
      <c r="V40" s="404" t="s">
        <v>13</v>
      </c>
      <c r="W40" s="476"/>
      <c r="X40" s="417" t="s">
        <v>14</v>
      </c>
      <c r="Y40" s="402"/>
      <c r="Z40" s="402" t="s">
        <v>15</v>
      </c>
      <c r="AA40" s="404"/>
    </row>
    <row r="41" spans="1:27" ht="12" customHeight="1" thickBot="1" x14ac:dyDescent="0.25">
      <c r="A41" s="467"/>
      <c r="B41" s="55" t="s">
        <v>9</v>
      </c>
      <c r="C41" s="55" t="s">
        <v>10</v>
      </c>
      <c r="D41" s="55" t="s">
        <v>9</v>
      </c>
      <c r="E41" s="55" t="s">
        <v>10</v>
      </c>
      <c r="F41" s="55" t="s">
        <v>9</v>
      </c>
      <c r="G41" s="55" t="s">
        <v>10</v>
      </c>
      <c r="H41" s="55" t="s">
        <v>9</v>
      </c>
      <c r="I41" s="55" t="s">
        <v>10</v>
      </c>
      <c r="J41" s="55" t="s">
        <v>9</v>
      </c>
      <c r="K41" s="55" t="s">
        <v>10</v>
      </c>
      <c r="L41" s="55" t="s">
        <v>9</v>
      </c>
      <c r="M41" s="55" t="s">
        <v>10</v>
      </c>
      <c r="N41" s="55" t="s">
        <v>9</v>
      </c>
      <c r="O41" s="55" t="s">
        <v>10</v>
      </c>
      <c r="P41" s="55" t="s">
        <v>9</v>
      </c>
      <c r="Q41" s="55" t="s">
        <v>10</v>
      </c>
      <c r="R41" s="55" t="s">
        <v>9</v>
      </c>
      <c r="S41" s="55" t="s">
        <v>10</v>
      </c>
      <c r="T41" s="55" t="s">
        <v>9</v>
      </c>
      <c r="U41" s="55" t="s">
        <v>10</v>
      </c>
      <c r="V41" s="55" t="s">
        <v>9</v>
      </c>
      <c r="W41" s="124" t="s">
        <v>10</v>
      </c>
      <c r="X41" s="57" t="s">
        <v>9</v>
      </c>
      <c r="Y41" s="55" t="s">
        <v>10</v>
      </c>
      <c r="Z41" s="55" t="s">
        <v>9</v>
      </c>
      <c r="AA41" s="56" t="s">
        <v>10</v>
      </c>
    </row>
    <row r="42" spans="1:27" ht="12" customHeight="1" x14ac:dyDescent="0.2">
      <c r="A42" s="58">
        <v>1996</v>
      </c>
      <c r="B42" s="33">
        <f>IF(MEGC!B$48=0,"...",MEGC!B42/MEGC!B$48*100)</f>
        <v>90</v>
      </c>
      <c r="C42" s="33">
        <f>IF(MEGC!C$48=0,"...",MEGC!C42/MEGC!C$48*100)</f>
        <v>97.183098591549296</v>
      </c>
      <c r="D42" s="33">
        <f>IF(MEGC!D$48=0,"...",MEGC!D42/MEGC!D$48*100)</f>
        <v>75</v>
      </c>
      <c r="E42" s="33">
        <f>IF(MEGC!E$48=0,"...",MEGC!E42/MEGC!E$48*100)</f>
        <v>131.25</v>
      </c>
      <c r="F42" s="33">
        <f>IF(MEGC!F$48=0,"...",MEGC!F42/MEGC!F$48*100)</f>
        <v>99.333333333333329</v>
      </c>
      <c r="G42" s="33">
        <f>IF(MEGC!G$48=0,"...",MEGC!G42/MEGC!G$48*100)</f>
        <v>103.50109409190371</v>
      </c>
      <c r="H42" s="33">
        <f>IF(MEGC!H$48=0,"...",MEGC!H42/MEGC!H$48*100)</f>
        <v>53.488372093023251</v>
      </c>
      <c r="I42" s="33">
        <f>IF(MEGC!I$48=0,"...",MEGC!I42/MEGC!I$48*100)</f>
        <v>80</v>
      </c>
      <c r="J42" s="33">
        <f>IF(MEGC!J$48=0,"...",MEGC!J42/MEGC!J$48*100)</f>
        <v>101.20481927710843</v>
      </c>
      <c r="K42" s="33">
        <f>IF(MEGC!K$48=0,"...",MEGC!K42/MEGC!K$48*100)</f>
        <v>125</v>
      </c>
      <c r="L42" s="33">
        <f>IF(MEGC!L$48=0,"...",MEGC!L42/MEGC!L$48*100)</f>
        <v>97.826086956521735</v>
      </c>
      <c r="M42" s="33">
        <f>IF(MEGC!M$48=0,"...",MEGC!M42/MEGC!M$48*100)</f>
        <v>105.07042253521126</v>
      </c>
      <c r="N42" s="33">
        <f>IF(MEGC!N$48=0,"...",MEGC!N42/MEGC!N$48*100)</f>
        <v>0</v>
      </c>
      <c r="O42" s="33">
        <f>IF(MEGC!O$48=0,"...",MEGC!O42/MEGC!O$48*100)</f>
        <v>0</v>
      </c>
      <c r="P42" s="33">
        <f>IF(MEGC!P$48=0,"...",MEGC!P42/MEGC!P$48*100)</f>
        <v>79.545454545454547</v>
      </c>
      <c r="Q42" s="33">
        <f>IF(MEGC!Q$48=0,"...",MEGC!Q42/MEGC!Q$48*100)</f>
        <v>65.789473684210535</v>
      </c>
      <c r="R42" s="33">
        <f>IF(MEGC!R$48=0,"...",MEGC!R42/MEGC!R$48*100)</f>
        <v>112.5</v>
      </c>
      <c r="S42" s="33" t="str">
        <f>IF(MEGC!S$48=0,"...",MEGC!S42/MEGC!S$48*100)</f>
        <v>...</v>
      </c>
      <c r="T42" s="33">
        <f>IF(MEGC!T$48=0,"...",MEGC!T42/MEGC!T$48*100)</f>
        <v>100</v>
      </c>
      <c r="U42" s="33">
        <f>IF(MEGC!U$48=0,"...",MEGC!U42/MEGC!U$48*100)</f>
        <v>63.841807909604519</v>
      </c>
      <c r="V42" s="33" t="str">
        <f>IF(MEGC!V$48=0,"...",MEGC!V42/MEGC!V$48*100)</f>
        <v>...</v>
      </c>
      <c r="W42" s="165">
        <f>IF(MEGC!W$48=0,"...",MEGC!W42/MEGC!W$48*100)</f>
        <v>56.25</v>
      </c>
      <c r="X42" s="80">
        <f>IF(MEGC!X$48=0,"...",MEGC!X42/MEGC!X$48*100)</f>
        <v>93.720712277413313</v>
      </c>
      <c r="Y42" s="33">
        <f>IF(MEGC!Y$48=0,"...",MEGC!Y42/MEGC!Y$48*100)</f>
        <v>96</v>
      </c>
      <c r="Z42" s="33">
        <f>IF(MEGC!Z$48=0,"...",MEGC!Z42/MEGC!Z$48*100)</f>
        <v>96.966019417475721</v>
      </c>
      <c r="AA42" s="61">
        <f>IF(MEGC!AA$48=0,"...",MEGC!AA42/MEGC!AA$48*100)</f>
        <v>97.03903095558546</v>
      </c>
    </row>
    <row r="43" spans="1:27" ht="12" customHeight="1" x14ac:dyDescent="0.2">
      <c r="A43" s="58">
        <v>1997</v>
      </c>
      <c r="B43" s="33">
        <f>IF(MEGC!B$48=0,"...",MEGC!B43/MEGC!B$48*100)</f>
        <v>91.05263157894737</v>
      </c>
      <c r="C43" s="33">
        <f>IF(MEGC!C$48=0,"...",MEGC!C43/MEGC!C$48*100)</f>
        <v>95.372233400402422</v>
      </c>
      <c r="D43" s="33">
        <f>IF(MEGC!D$48=0,"...",MEGC!D43/MEGC!D$48*100)</f>
        <v>95</v>
      </c>
      <c r="E43" s="33">
        <f>IF(MEGC!E$48=0,"...",MEGC!E43/MEGC!E$48*100)</f>
        <v>118.75</v>
      </c>
      <c r="F43" s="33">
        <f>IF(MEGC!F$48=0,"...",MEGC!F43/MEGC!F$48*100)</f>
        <v>99.777777777777771</v>
      </c>
      <c r="G43" s="33">
        <f>IF(MEGC!G$48=0,"...",MEGC!G43/MEGC!G$48*100)</f>
        <v>102.62582056892779</v>
      </c>
      <c r="H43" s="33">
        <f>IF(MEGC!H$48=0,"...",MEGC!H43/MEGC!H$48*100)</f>
        <v>100</v>
      </c>
      <c r="I43" s="33">
        <f>IF(MEGC!I$48=0,"...",MEGC!I43/MEGC!I$48*100)</f>
        <v>77.142857142857153</v>
      </c>
      <c r="J43" s="33">
        <f>IF(MEGC!J$48=0,"...",MEGC!J43/MEGC!J$48*100)</f>
        <v>100</v>
      </c>
      <c r="K43" s="33">
        <f>IF(MEGC!K$48=0,"...",MEGC!K43/MEGC!K$48*100)</f>
        <v>87.5</v>
      </c>
      <c r="L43" s="33">
        <f>IF(MEGC!L$48=0,"...",MEGC!L43/MEGC!L$48*100)</f>
        <v>97.101449275362313</v>
      </c>
      <c r="M43" s="33">
        <f>IF(MEGC!M$48=0,"...",MEGC!M43/MEGC!M$48*100)</f>
        <v>98.873239436619713</v>
      </c>
      <c r="N43" s="33">
        <f>IF(MEGC!N$48=0,"...",MEGC!N43/MEGC!N$48*100)</f>
        <v>0</v>
      </c>
      <c r="O43" s="33">
        <f>IF(MEGC!O$48=0,"...",MEGC!O43/MEGC!O$48*100)</f>
        <v>0</v>
      </c>
      <c r="P43" s="33">
        <f>IF(MEGC!P$48=0,"...",MEGC!P43/MEGC!P$48*100)</f>
        <v>80.681818181818173</v>
      </c>
      <c r="Q43" s="33">
        <f>IF(MEGC!Q$48=0,"...",MEGC!Q43/MEGC!Q$48*100)</f>
        <v>65.789473684210535</v>
      </c>
      <c r="R43" s="33">
        <f>IF(MEGC!R$48=0,"...",MEGC!R43/MEGC!R$48*100)</f>
        <v>112.5</v>
      </c>
      <c r="S43" s="33" t="str">
        <f>IF(MEGC!S$48=0,"...",MEGC!S43/MEGC!S$48*100)</f>
        <v>...</v>
      </c>
      <c r="T43" s="33">
        <f>IF(MEGC!T$48=0,"...",MEGC!T43/MEGC!T$48*100)</f>
        <v>100</v>
      </c>
      <c r="U43" s="33">
        <f>IF(MEGC!U$48=0,"...",MEGC!U43/MEGC!U$48*100)</f>
        <v>61.016949152542374</v>
      </c>
      <c r="V43" s="33" t="str">
        <f>IF(MEGC!V$48=0,"...",MEGC!V43/MEGC!V$48*100)</f>
        <v>...</v>
      </c>
      <c r="W43" s="125">
        <f>IF(MEGC!W$48=0,"...",MEGC!W43/MEGC!W$48*100)</f>
        <v>31.25</v>
      </c>
      <c r="X43" s="60">
        <f>IF(MEGC!X$48=0,"...",MEGC!X43/MEGC!X$48*100)</f>
        <v>96.251171508903468</v>
      </c>
      <c r="Y43" s="33">
        <f>IF(MEGC!Y$48=0,"...",MEGC!Y43/MEGC!Y$48*100)</f>
        <v>92.9375</v>
      </c>
      <c r="Z43" s="33">
        <f>IF(MEGC!Z$48=0,"...",MEGC!Z43/MEGC!Z$48*100)</f>
        <v>97.330097087378647</v>
      </c>
      <c r="AA43" s="59">
        <f>IF(MEGC!AA$48=0,"...",MEGC!AA43/MEGC!AA$48*100)</f>
        <v>94.347240915208616</v>
      </c>
    </row>
    <row r="44" spans="1:27" ht="12" customHeight="1" x14ac:dyDescent="0.2">
      <c r="A44" s="62">
        <v>1998</v>
      </c>
      <c r="B44" s="63">
        <f>IF(MEGC!B$48=0,"...",MEGC!B44/MEGC!B$48*100)</f>
        <v>93.15789473684211</v>
      </c>
      <c r="C44" s="63">
        <f>IF(MEGC!C$48=0,"...",MEGC!C44/MEGC!C$48*100)</f>
        <v>101.40845070422534</v>
      </c>
      <c r="D44" s="63">
        <f>IF(MEGC!D$48=0,"...",MEGC!D44/MEGC!D$48*100)</f>
        <v>95</v>
      </c>
      <c r="E44" s="63">
        <f>IF(MEGC!E$48=0,"...",MEGC!E44/MEGC!E$48*100)</f>
        <v>106.25</v>
      </c>
      <c r="F44" s="63">
        <f>IF(MEGC!F$48=0,"...",MEGC!F44/MEGC!F$48*100)</f>
        <v>99.777777777777771</v>
      </c>
      <c r="G44" s="63">
        <f>IF(MEGC!G$48=0,"...",MEGC!G44/MEGC!G$48*100)</f>
        <v>107.4398249452954</v>
      </c>
      <c r="H44" s="63">
        <f>IF(MEGC!H$48=0,"...",MEGC!H44/MEGC!H$48*100)</f>
        <v>100</v>
      </c>
      <c r="I44" s="63">
        <f>IF(MEGC!I$48=0,"...",MEGC!I44/MEGC!I$48*100)</f>
        <v>82.857142857142861</v>
      </c>
      <c r="J44" s="63">
        <f>IF(MEGC!J$48=0,"...",MEGC!J44/MEGC!J$48*100)</f>
        <v>100</v>
      </c>
      <c r="K44" s="63">
        <f>IF(MEGC!K$48=0,"...",MEGC!K44/MEGC!K$48*100)</f>
        <v>100</v>
      </c>
      <c r="L44" s="63">
        <f>IF(MEGC!L$48=0,"...",MEGC!L44/MEGC!L$48*100)</f>
        <v>99.275362318840578</v>
      </c>
      <c r="M44" s="63">
        <f>IF(MEGC!M$48=0,"...",MEGC!M44/MEGC!M$48*100)</f>
        <v>101.12676056338029</v>
      </c>
      <c r="N44" s="63">
        <f>IF(MEGC!N$48=0,"...",MEGC!N44/MEGC!N$48*100)</f>
        <v>100</v>
      </c>
      <c r="O44" s="63">
        <f>IF(MEGC!O$48=0,"...",MEGC!O44/MEGC!O$48*100)</f>
        <v>100</v>
      </c>
      <c r="P44" s="63">
        <f>IF(MEGC!P$48=0,"...",MEGC!P44/MEGC!P$48*100)</f>
        <v>96.590909090909093</v>
      </c>
      <c r="Q44" s="63">
        <f>IF(MEGC!Q$48=0,"...",MEGC!Q44/MEGC!Q$48*100)</f>
        <v>97.368421052631575</v>
      </c>
      <c r="R44" s="63">
        <f>IF(MEGC!R$48=0,"...",MEGC!R44/MEGC!R$48*100)</f>
        <v>100</v>
      </c>
      <c r="S44" s="63" t="str">
        <f>IF(MEGC!S$48=0,"...",MEGC!S44/MEGC!S$48*100)</f>
        <v>...</v>
      </c>
      <c r="T44" s="63">
        <f>IF(MEGC!T$48=0,"...",MEGC!T44/MEGC!T$48*100)</f>
        <v>100</v>
      </c>
      <c r="U44" s="63">
        <f>IF(MEGC!U$48=0,"...",MEGC!U44/MEGC!U$48*100)</f>
        <v>82.485875706214685</v>
      </c>
      <c r="V44" s="63" t="str">
        <f>IF(MEGC!V$48=0,"...",MEGC!V44/MEGC!V$48*100)</f>
        <v>...</v>
      </c>
      <c r="W44" s="126">
        <f>IF(MEGC!W$48=0,"...",MEGC!W44/MEGC!W$48*100)</f>
        <v>25</v>
      </c>
      <c r="X44" s="65">
        <f>IF(MEGC!X$48=0,"...",MEGC!X44/MEGC!X$48*100)</f>
        <v>98.219306466729151</v>
      </c>
      <c r="Y44" s="63">
        <f>IF(MEGC!Y$48=0,"...",MEGC!Y44/MEGC!Y$48*100)</f>
        <v>99.8125</v>
      </c>
      <c r="Z44" s="63">
        <f>IF(MEGC!Z$48=0,"...",MEGC!Z44/MEGC!Z$48*100)</f>
        <v>98.179611650485427</v>
      </c>
      <c r="AA44" s="64">
        <f>IF(MEGC!AA$48=0,"...",MEGC!AA44/MEGC!AA$48*100)</f>
        <v>100.9421265141319</v>
      </c>
    </row>
    <row r="45" spans="1:27" ht="12" customHeight="1" x14ac:dyDescent="0.2">
      <c r="A45" s="66">
        <v>1999</v>
      </c>
      <c r="B45" s="33">
        <f>IF(MEGC!B$48=0,"...",MEGC!B45/MEGC!B$48*100)</f>
        <v>93.684210526315795</v>
      </c>
      <c r="C45" s="33">
        <f>IF(MEGC!C$48=0,"...",MEGC!C45/MEGC!C$48*100)</f>
        <v>101.00603621730382</v>
      </c>
      <c r="D45" s="33">
        <f>IF(MEGC!D$48=0,"...",MEGC!D45/MEGC!D$48*100)</f>
        <v>90</v>
      </c>
      <c r="E45" s="33">
        <f>IF(MEGC!E$48=0,"...",MEGC!E45/MEGC!E$48*100)</f>
        <v>100</v>
      </c>
      <c r="F45" s="33">
        <f>IF(MEGC!F$48=0,"...",MEGC!F45/MEGC!F$48*100)</f>
        <v>99.555555555555557</v>
      </c>
      <c r="G45" s="33">
        <f>IF(MEGC!G$48=0,"...",MEGC!G45/MEGC!G$48*100)</f>
        <v>101.09409190371991</v>
      </c>
      <c r="H45" s="33">
        <f>IF(MEGC!H$48=0,"...",MEGC!H45/MEGC!H$48*100)</f>
        <v>100</v>
      </c>
      <c r="I45" s="33">
        <f>IF(MEGC!I$48=0,"...",MEGC!I45/MEGC!I$48*100)</f>
        <v>88.571428571428569</v>
      </c>
      <c r="J45" s="33">
        <f>IF(MEGC!J$48=0,"...",MEGC!J45/MEGC!J$48*100)</f>
        <v>100</v>
      </c>
      <c r="K45" s="33">
        <f>IF(MEGC!K$48=0,"...",MEGC!K45/MEGC!K$48*100)</f>
        <v>100</v>
      </c>
      <c r="L45" s="33">
        <f>IF(MEGC!L$48=0,"...",MEGC!L45/MEGC!L$48*100)</f>
        <v>99.275362318840578</v>
      </c>
      <c r="M45" s="33">
        <f>IF(MEGC!M$48=0,"...",MEGC!M45/MEGC!M$48*100)</f>
        <v>100.56338028169014</v>
      </c>
      <c r="N45" s="33">
        <f>IF(MEGC!N$48=0,"...",MEGC!N45/MEGC!N$48*100)</f>
        <v>100</v>
      </c>
      <c r="O45" s="33">
        <f>IF(MEGC!O$48=0,"...",MEGC!O45/MEGC!O$48*100)</f>
        <v>100</v>
      </c>
      <c r="P45" s="33">
        <f>IF(MEGC!P$48=0,"...",MEGC!P45/MEGC!P$48*100)</f>
        <v>96.590909090909093</v>
      </c>
      <c r="Q45" s="33">
        <f>IF(MEGC!Q$48=0,"...",MEGC!Q45/MEGC!Q$48*100)</f>
        <v>118.42105263157893</v>
      </c>
      <c r="R45" s="33">
        <f>IF(MEGC!R$48=0,"...",MEGC!R45/MEGC!R$48*100)</f>
        <v>100</v>
      </c>
      <c r="S45" s="33" t="str">
        <f>IF(MEGC!S$48=0,"...",MEGC!S45/MEGC!S$48*100)</f>
        <v>...</v>
      </c>
      <c r="T45" s="33">
        <f>IF(MEGC!T$48=0,"...",MEGC!T45/MEGC!T$48*100)</f>
        <v>102.17391304347827</v>
      </c>
      <c r="U45" s="33">
        <f>IF(MEGC!U$48=0,"...",MEGC!U45/MEGC!U$48*100)</f>
        <v>87.570621468926561</v>
      </c>
      <c r="V45" s="33" t="str">
        <f>IF(MEGC!V$48=0,"...",MEGC!V45/MEGC!V$48*100)</f>
        <v>...</v>
      </c>
      <c r="W45" s="125">
        <f>IF(MEGC!W$48=0,"...",MEGC!W45/MEGC!W$48*100)</f>
        <v>25</v>
      </c>
      <c r="X45" s="60">
        <f>IF(MEGC!X$48=0,"...",MEGC!X45/MEGC!X$48*100)</f>
        <v>98.219306466729151</v>
      </c>
      <c r="Y45" s="33">
        <f>IF(MEGC!Y$48=0,"...",MEGC!Y45/MEGC!Y$48*100)</f>
        <v>98.875</v>
      </c>
      <c r="Z45" s="33">
        <f>IF(MEGC!Z$48=0,"...",MEGC!Z45/MEGC!Z$48*100)</f>
        <v>98.300970873786412</v>
      </c>
      <c r="AA45" s="59">
        <f>IF(MEGC!AA$48=0,"...",MEGC!AA45/MEGC!AA$48*100)</f>
        <v>99.327052489905782</v>
      </c>
    </row>
    <row r="46" spans="1:27" ht="12" customHeight="1" x14ac:dyDescent="0.2">
      <c r="A46" s="58">
        <v>2000</v>
      </c>
      <c r="B46" s="33">
        <f>IF(MEGC!B$48=0,"...",MEGC!B46/MEGC!B$48*100)</f>
        <v>94.21052631578948</v>
      </c>
      <c r="C46" s="33">
        <f>IF(MEGC!C$48=0,"...",MEGC!C46/MEGC!C$48*100)</f>
        <v>101.2072434607646</v>
      </c>
      <c r="D46" s="33">
        <f>IF(MEGC!D$48=0,"...",MEGC!D46/MEGC!D$48*100)</f>
        <v>95</v>
      </c>
      <c r="E46" s="33">
        <f>IF(MEGC!E$48=0,"...",MEGC!E46/MEGC!E$48*100)</f>
        <v>87.5</v>
      </c>
      <c r="F46" s="33">
        <f>IF(MEGC!F$48=0,"...",MEGC!F46/MEGC!F$48*100)</f>
        <v>100</v>
      </c>
      <c r="G46" s="33">
        <f>IF(MEGC!G$48=0,"...",MEGC!G46/MEGC!G$48*100)</f>
        <v>101.09409190371991</v>
      </c>
      <c r="H46" s="33">
        <f>IF(MEGC!H$48=0,"...",MEGC!H46/MEGC!H$48*100)</f>
        <v>100</v>
      </c>
      <c r="I46" s="33">
        <f>IF(MEGC!I$48=0,"...",MEGC!I46/MEGC!I$48*100)</f>
        <v>88.571428571428569</v>
      </c>
      <c r="J46" s="33">
        <f>IF(MEGC!J$48=0,"...",MEGC!J46/MEGC!J$48*100)</f>
        <v>100</v>
      </c>
      <c r="K46" s="33">
        <f>IF(MEGC!K$48=0,"...",MEGC!K46/MEGC!K$48*100)</f>
        <v>100</v>
      </c>
      <c r="L46" s="33">
        <f>IF(MEGC!L$48=0,"...",MEGC!L46/MEGC!L$48*100)</f>
        <v>99.275362318840578</v>
      </c>
      <c r="M46" s="33">
        <f>IF(MEGC!M$48=0,"...",MEGC!M46/MEGC!M$48*100)</f>
        <v>102.53521126760563</v>
      </c>
      <c r="N46" s="33">
        <f>IF(MEGC!N$48=0,"...",MEGC!N46/MEGC!N$48*100)</f>
        <v>100</v>
      </c>
      <c r="O46" s="33">
        <f>IF(MEGC!O$48=0,"...",MEGC!O46/MEGC!O$48*100)</f>
        <v>100</v>
      </c>
      <c r="P46" s="33">
        <f>IF(MEGC!P$48=0,"...",MEGC!P46/MEGC!P$48*100)</f>
        <v>98.86363636363636</v>
      </c>
      <c r="Q46" s="33">
        <f>IF(MEGC!Q$48=0,"...",MEGC!Q46/MEGC!Q$48*100)</f>
        <v>102.63157894736842</v>
      </c>
      <c r="R46" s="33">
        <f>IF(MEGC!R$48=0,"...",MEGC!R46/MEGC!R$48*100)</f>
        <v>100</v>
      </c>
      <c r="S46" s="33" t="str">
        <f>IF(MEGC!S$48=0,"...",MEGC!S46/MEGC!S$48*100)</f>
        <v>...</v>
      </c>
      <c r="T46" s="33">
        <f>IF(MEGC!T$48=0,"...",MEGC!T46/MEGC!T$48*100)</f>
        <v>102.17391304347827</v>
      </c>
      <c r="U46" s="33">
        <f>IF(MEGC!U$48=0,"...",MEGC!U46/MEGC!U$48*100)</f>
        <v>91.525423728813564</v>
      </c>
      <c r="V46" s="33" t="str">
        <f>IF(MEGC!V$48=0,"...",MEGC!V46/MEGC!V$48*100)</f>
        <v>...</v>
      </c>
      <c r="W46" s="125">
        <f>IF(MEGC!W$48=0,"...",MEGC!W46/MEGC!W$48*100)</f>
        <v>56.25</v>
      </c>
      <c r="X46" s="60">
        <f>IF(MEGC!X$48=0,"...",MEGC!X46/MEGC!X$48*100)</f>
        <v>98.781630740393624</v>
      </c>
      <c r="Y46" s="33">
        <f>IF(MEGC!Y$48=0,"...",MEGC!Y46/MEGC!Y$48*100)</f>
        <v>99.625</v>
      </c>
      <c r="Z46" s="33">
        <f>IF(MEGC!Z$48=0,"...",MEGC!Z46/MEGC!Z$48*100)</f>
        <v>98.665048543689309</v>
      </c>
      <c r="AA46" s="59">
        <f>IF(MEGC!AA$48=0,"...",MEGC!AA46/MEGC!AA$48*100)</f>
        <v>100.33647375504711</v>
      </c>
    </row>
    <row r="47" spans="1:27" ht="12" customHeight="1" x14ac:dyDescent="0.2">
      <c r="A47" s="62">
        <v>2001</v>
      </c>
      <c r="B47" s="63">
        <f>IF(MEGC!B$48=0,"...",MEGC!B47/MEGC!B$48*100)</f>
        <v>100</v>
      </c>
      <c r="C47" s="63">
        <f>IF(MEGC!C$48=0,"...",MEGC!C47/MEGC!C$48*100)</f>
        <v>100.40241448692153</v>
      </c>
      <c r="D47" s="63">
        <f>IF(MEGC!D$48=0,"...",MEGC!D47/MEGC!D$48*100)</f>
        <v>100</v>
      </c>
      <c r="E47" s="63">
        <f>IF(MEGC!E$48=0,"...",MEGC!E47/MEGC!E$48*100)</f>
        <v>93.75</v>
      </c>
      <c r="F47" s="63">
        <f>IF(MEGC!F$48=0,"...",MEGC!F47/MEGC!F$48*100)</f>
        <v>100</v>
      </c>
      <c r="G47" s="63">
        <f>IF(MEGC!G$48=0,"...",MEGC!G47/MEGC!G$48*100)</f>
        <v>99.343544857768052</v>
      </c>
      <c r="H47" s="63">
        <f>IF(MEGC!H$48=0,"...",MEGC!H47/MEGC!H$48*100)</f>
        <v>100</v>
      </c>
      <c r="I47" s="63">
        <f>IF(MEGC!I$48=0,"...",MEGC!I47/MEGC!I$48*100)</f>
        <v>97.142857142857139</v>
      </c>
      <c r="J47" s="63">
        <f>IF(MEGC!J$48=0,"...",MEGC!J47/MEGC!J$48*100)</f>
        <v>100</v>
      </c>
      <c r="K47" s="63">
        <f>IF(MEGC!K$48=0,"...",MEGC!K47/MEGC!K$48*100)</f>
        <v>100</v>
      </c>
      <c r="L47" s="63">
        <f>IF(MEGC!L$48=0,"...",MEGC!L47/MEGC!L$48*100)</f>
        <v>99.275362318840578</v>
      </c>
      <c r="M47" s="63">
        <f>IF(MEGC!M$48=0,"...",MEGC!M47/MEGC!M$48*100)</f>
        <v>100</v>
      </c>
      <c r="N47" s="63">
        <f>IF(MEGC!N$48=0,"...",MEGC!N47/MEGC!N$48*100)</f>
        <v>100</v>
      </c>
      <c r="O47" s="63">
        <f>IF(MEGC!O$48=0,"...",MEGC!O47/MEGC!O$48*100)</f>
        <v>100</v>
      </c>
      <c r="P47" s="63">
        <f>IF(MEGC!P$48=0,"...",MEGC!P47/MEGC!P$48*100)</f>
        <v>100</v>
      </c>
      <c r="Q47" s="63">
        <f>IF(MEGC!Q$48=0,"...",MEGC!Q47/MEGC!Q$48*100)</f>
        <v>107.89473684210526</v>
      </c>
      <c r="R47" s="63">
        <f>IF(MEGC!R$48=0,"...",MEGC!R47/MEGC!R$48*100)</f>
        <v>100</v>
      </c>
      <c r="S47" s="63" t="str">
        <f>IF(MEGC!S$48=0,"...",MEGC!S47/MEGC!S$48*100)</f>
        <v>...</v>
      </c>
      <c r="T47" s="63">
        <f>IF(MEGC!T$48=0,"...",MEGC!T47/MEGC!T$48*100)</f>
        <v>102.17391304347827</v>
      </c>
      <c r="U47" s="63">
        <f>IF(MEGC!U$48=0,"...",MEGC!U47/MEGC!U$48*100)</f>
        <v>87.005649717514117</v>
      </c>
      <c r="V47" s="63" t="str">
        <f>IF(MEGC!V$48=0,"...",MEGC!V47/MEGC!V$48*100)</f>
        <v>...</v>
      </c>
      <c r="W47" s="126">
        <f>IF(MEGC!W$48=0,"...",MEGC!W47/MEGC!W$48*100)</f>
        <v>106.25</v>
      </c>
      <c r="X47" s="65">
        <f>IF(MEGC!X$48=0,"...",MEGC!X47/MEGC!X$48*100)</f>
        <v>100</v>
      </c>
      <c r="Y47" s="63">
        <f>IF(MEGC!Y$48=0,"...",MEGC!Y47/MEGC!Y$48*100)</f>
        <v>98.6875</v>
      </c>
      <c r="Z47" s="63">
        <f>IF(MEGC!Z$48=0,"...",MEGC!Z47/MEGC!Z$48*100)</f>
        <v>100</v>
      </c>
      <c r="AA47" s="64">
        <f>IF(MEGC!AA$48=0,"...",MEGC!AA47/MEGC!AA$48*100)</f>
        <v>98.384925975773882</v>
      </c>
    </row>
    <row r="48" spans="1:27" ht="12" customHeight="1" x14ac:dyDescent="0.2">
      <c r="A48" s="67">
        <v>2002</v>
      </c>
      <c r="B48" s="68">
        <f>IF(MEGC!B$48=0,"...",MEGC!B48/MEGC!B$48*100)</f>
        <v>100</v>
      </c>
      <c r="C48" s="68">
        <f>IF(MEGC!C$48=0,"...",MEGC!C48/MEGC!C$48*100)</f>
        <v>100</v>
      </c>
      <c r="D48" s="68">
        <f>IF(MEGC!D$48=0,"...",MEGC!D48/MEGC!D$48*100)</f>
        <v>100</v>
      </c>
      <c r="E48" s="68">
        <f>IF(MEGC!E$48=0,"...",MEGC!E48/MEGC!E$48*100)</f>
        <v>100</v>
      </c>
      <c r="F48" s="68">
        <f>IF(MEGC!F$48=0,"...",MEGC!F48/MEGC!F$48*100)</f>
        <v>100</v>
      </c>
      <c r="G48" s="68">
        <f>IF(MEGC!G$48=0,"...",MEGC!G48/MEGC!G$48*100)</f>
        <v>100</v>
      </c>
      <c r="H48" s="68">
        <f>IF(MEGC!H$48=0,"...",MEGC!H48/MEGC!H$48*100)</f>
        <v>100</v>
      </c>
      <c r="I48" s="68">
        <f>IF(MEGC!I$48=0,"...",MEGC!I48/MEGC!I$48*100)</f>
        <v>100</v>
      </c>
      <c r="J48" s="68">
        <f>IF(MEGC!J$48=0,"...",MEGC!J48/MEGC!J$48*100)</f>
        <v>100</v>
      </c>
      <c r="K48" s="68">
        <f>IF(MEGC!K$48=0,"...",MEGC!K48/MEGC!K$48*100)</f>
        <v>100</v>
      </c>
      <c r="L48" s="68">
        <f>IF(MEGC!L$48=0,"...",MEGC!L48/MEGC!L$48*100)</f>
        <v>100</v>
      </c>
      <c r="M48" s="68">
        <f>IF(MEGC!M$48=0,"...",MEGC!M48/MEGC!M$48*100)</f>
        <v>100</v>
      </c>
      <c r="N48" s="68">
        <f>IF(MEGC!N$48=0,"...",MEGC!N48/MEGC!N$48*100)</f>
        <v>100</v>
      </c>
      <c r="O48" s="68">
        <f>IF(MEGC!O$48=0,"...",MEGC!O48/MEGC!O$48*100)</f>
        <v>100</v>
      </c>
      <c r="P48" s="68">
        <f>IF(MEGC!P$48=0,"...",MEGC!P48/MEGC!P$48*100)</f>
        <v>100</v>
      </c>
      <c r="Q48" s="68">
        <f>IF(MEGC!Q$48=0,"...",MEGC!Q48/MEGC!Q$48*100)</f>
        <v>100</v>
      </c>
      <c r="R48" s="68">
        <f>IF(MEGC!R$48=0,"...",MEGC!R48/MEGC!R$48*100)</f>
        <v>100</v>
      </c>
      <c r="S48" s="68" t="str">
        <f>IF(MEGC!S$48=0,"...",MEGC!S48/MEGC!S$48*100)</f>
        <v>...</v>
      </c>
      <c r="T48" s="68">
        <f>IF(MEGC!T$48=0,"...",MEGC!T48/MEGC!T$48*100)</f>
        <v>100</v>
      </c>
      <c r="U48" s="68">
        <f>IF(MEGC!U$48=0,"...",MEGC!U48/MEGC!U$48*100)</f>
        <v>100</v>
      </c>
      <c r="V48" s="68" t="str">
        <f>IF(MEGC!V$48=0,"...",MEGC!V48/MEGC!V$48*100)</f>
        <v>...</v>
      </c>
      <c r="W48" s="166">
        <f>IF(MEGC!W$48=0,"...",MEGC!W48/MEGC!W$48*100)</f>
        <v>100</v>
      </c>
      <c r="X48" s="70">
        <f>IF(MEGC!X$48=0,"...",MEGC!X48/MEGC!X$48*100)</f>
        <v>100</v>
      </c>
      <c r="Y48" s="68">
        <f>IF(MEGC!Y$48=0,"...",MEGC!Y48/MEGC!Y$48*100)</f>
        <v>100</v>
      </c>
      <c r="Z48" s="68">
        <f>IF(MEGC!Z$48=0,"...",MEGC!Z48/MEGC!Z$48*100)</f>
        <v>100</v>
      </c>
      <c r="AA48" s="69">
        <f>IF(MEGC!AA$48=0,"...",MEGC!AA48/MEGC!AA$48*100)</f>
        <v>100</v>
      </c>
    </row>
    <row r="49" spans="1:27" ht="12" customHeight="1" x14ac:dyDescent="0.2">
      <c r="A49" s="71">
        <v>2003</v>
      </c>
      <c r="B49" s="33">
        <f>IF(MEGC!B$48=0,"...",MEGC!B49/MEGC!B$48*100)</f>
        <v>102.10526315789474</v>
      </c>
      <c r="C49" s="33">
        <f>IF(MEGC!C$48=0,"...",MEGC!C49/MEGC!C$48*100)</f>
        <v>99.597585513078471</v>
      </c>
      <c r="D49" s="33">
        <f>IF(MEGC!D$48=0,"...",MEGC!D49/MEGC!D$48*100)</f>
        <v>100</v>
      </c>
      <c r="E49" s="33">
        <f>IF(MEGC!E$48=0,"...",MEGC!E49/MEGC!E$48*100)</f>
        <v>100</v>
      </c>
      <c r="F49" s="33">
        <f>IF(MEGC!F$48=0,"...",MEGC!F49/MEGC!F$48*100)</f>
        <v>100.66666666666666</v>
      </c>
      <c r="G49" s="33">
        <f>IF(MEGC!G$48=0,"...",MEGC!G49/MEGC!G$48*100)</f>
        <v>100</v>
      </c>
      <c r="H49" s="33">
        <f>IF(MEGC!H$48=0,"...",MEGC!H49/MEGC!H$48*100)</f>
        <v>100</v>
      </c>
      <c r="I49" s="33">
        <f>IF(MEGC!I$48=0,"...",MEGC!I49/MEGC!I$48*100)</f>
        <v>91.428571428571431</v>
      </c>
      <c r="J49" s="33">
        <f>IF(MEGC!J$48=0,"...",MEGC!J49/MEGC!J$48*100)</f>
        <v>100</v>
      </c>
      <c r="K49" s="33">
        <f>IF(MEGC!K$48=0,"...",MEGC!K49/MEGC!K$48*100)</f>
        <v>112.5</v>
      </c>
      <c r="L49" s="33">
        <f>IF(MEGC!L$48=0,"...",MEGC!L49/MEGC!L$48*100)</f>
        <v>101.44927536231884</v>
      </c>
      <c r="M49" s="33">
        <f>IF(MEGC!M$48=0,"...",MEGC!M49/MEGC!M$48*100)</f>
        <v>97.183098591549296</v>
      </c>
      <c r="N49" s="33">
        <f>IF(MEGC!N$48=0,"...",MEGC!N49/MEGC!N$48*100)</f>
        <v>100</v>
      </c>
      <c r="O49" s="33">
        <f>IF(MEGC!O$48=0,"...",MEGC!O49/MEGC!O$48*100)</f>
        <v>100</v>
      </c>
      <c r="P49" s="33">
        <f>IF(MEGC!P$48=0,"...",MEGC!P49/MEGC!P$48*100)</f>
        <v>101.13636363636364</v>
      </c>
      <c r="Q49" s="33">
        <f>IF(MEGC!Q$48=0,"...",MEGC!Q49/MEGC!Q$48*100)</f>
        <v>89.473684210526315</v>
      </c>
      <c r="R49" s="33">
        <f>IF(MEGC!R$48=0,"...",MEGC!R49/MEGC!R$48*100)</f>
        <v>100</v>
      </c>
      <c r="S49" s="33" t="str">
        <f>IF(MEGC!S$48=0,"...",MEGC!S49/MEGC!S$48*100)</f>
        <v>...</v>
      </c>
      <c r="T49" s="33">
        <f>IF(MEGC!T$48=0,"...",MEGC!T49/MEGC!T$48*100)</f>
        <v>102.17391304347827</v>
      </c>
      <c r="U49" s="33">
        <f>IF(MEGC!U$48=0,"...",MEGC!U49/MEGC!U$48*100)</f>
        <v>105.08474576271188</v>
      </c>
      <c r="V49" s="33" t="str">
        <f>IF(MEGC!V$48=0,"...",MEGC!V49/MEGC!V$48*100)</f>
        <v>...</v>
      </c>
      <c r="W49" s="125">
        <f>IF(MEGC!W$48=0,"...",MEGC!W49/MEGC!W$48*100)</f>
        <v>106.25</v>
      </c>
      <c r="X49" s="60">
        <f>IF(MEGC!X$48=0,"...",MEGC!X49/MEGC!X$48*100)</f>
        <v>101.03092783505154</v>
      </c>
      <c r="Y49" s="33">
        <f>IF(MEGC!Y$48=0,"...",MEGC!Y49/MEGC!Y$48*100)</f>
        <v>99.5</v>
      </c>
      <c r="Z49" s="33">
        <f>IF(MEGC!Z$48=0,"...",MEGC!Z49/MEGC!Z$48*100)</f>
        <v>101.21359223300972</v>
      </c>
      <c r="AA49" s="59">
        <f>IF(MEGC!AA$48=0,"...",MEGC!AA49/MEGC!AA$48*100)</f>
        <v>99.798115746971732</v>
      </c>
    </row>
    <row r="50" spans="1:27" ht="12" customHeight="1" x14ac:dyDescent="0.2">
      <c r="A50" s="72">
        <v>2004</v>
      </c>
      <c r="B50" s="63">
        <f>IF(MEGC!B$48=0,"...",MEGC!B50/MEGC!B$48*100)</f>
        <v>103.68421052631578</v>
      </c>
      <c r="C50" s="63">
        <f>IF(MEGC!C$48=0,"...",MEGC!C50/MEGC!C$48*100)</f>
        <v>98.993963782696184</v>
      </c>
      <c r="D50" s="63">
        <f>IF(MEGC!D$48=0,"...",MEGC!D50/MEGC!D$48*100)</f>
        <v>105</v>
      </c>
      <c r="E50" s="63">
        <f>IF(MEGC!E$48=0,"...",MEGC!E50/MEGC!E$48*100)</f>
        <v>93.75</v>
      </c>
      <c r="F50" s="63">
        <f>IF(MEGC!F$48=0,"...",MEGC!F50/MEGC!F$48*100)</f>
        <v>100.66666666666666</v>
      </c>
      <c r="G50" s="63">
        <f>IF(MEGC!G$48=0,"...",MEGC!G50/MEGC!G$48*100)</f>
        <v>98.249452954048138</v>
      </c>
      <c r="H50" s="63">
        <f>IF(MEGC!H$48=0,"...",MEGC!H50/MEGC!H$48*100)</f>
        <v>102.32558139534885</v>
      </c>
      <c r="I50" s="63">
        <f>IF(MEGC!I$48=0,"...",MEGC!I50/MEGC!I$48*100)</f>
        <v>91.428571428571431</v>
      </c>
      <c r="J50" s="63">
        <f>IF(MEGC!J$48=0,"...",MEGC!J50/MEGC!J$48*100)</f>
        <v>100</v>
      </c>
      <c r="K50" s="63">
        <f>IF(MEGC!K$48=0,"...",MEGC!K50/MEGC!K$48*100)</f>
        <v>112.5</v>
      </c>
      <c r="L50" s="63">
        <f>IF(MEGC!L$48=0,"...",MEGC!L50/MEGC!L$48*100)</f>
        <v>101.44927536231884</v>
      </c>
      <c r="M50" s="63">
        <f>IF(MEGC!M$48=0,"...",MEGC!M50/MEGC!M$48*100)</f>
        <v>97.74647887323944</v>
      </c>
      <c r="N50" s="63">
        <f>IF(MEGC!N$48=0,"...",MEGC!N50/MEGC!N$48*100)</f>
        <v>100</v>
      </c>
      <c r="O50" s="63">
        <f>IF(MEGC!O$48=0,"...",MEGC!O50/MEGC!O$48*100)</f>
        <v>100</v>
      </c>
      <c r="P50" s="63">
        <f>IF(MEGC!P$48=0,"...",MEGC!P50/MEGC!P$48*100)</f>
        <v>110.22727272727273</v>
      </c>
      <c r="Q50" s="63">
        <f>IF(MEGC!Q$48=0,"...",MEGC!Q50/MEGC!Q$48*100)</f>
        <v>86.842105263157904</v>
      </c>
      <c r="R50" s="63">
        <f>IF(MEGC!R$48=0,"...",MEGC!R50/MEGC!R$48*100)</f>
        <v>100</v>
      </c>
      <c r="S50" s="63" t="str">
        <f>IF(MEGC!S$48=0,"...",MEGC!S50/MEGC!S$48*100)</f>
        <v>...</v>
      </c>
      <c r="T50" s="63">
        <f>IF(MEGC!T$48=0,"...",MEGC!T50/MEGC!T$48*100)</f>
        <v>102.17391304347827</v>
      </c>
      <c r="U50" s="63">
        <f>IF(MEGC!U$48=0,"...",MEGC!U50/MEGC!U$48*100)</f>
        <v>108.47457627118644</v>
      </c>
      <c r="V50" s="63" t="str">
        <f>IF(MEGC!V$48=0,"...",MEGC!V50/MEGC!V$48*100)</f>
        <v>...</v>
      </c>
      <c r="W50" s="126">
        <f>IF(MEGC!W$48=0,"...",MEGC!W50/MEGC!W$48*100)</f>
        <v>112.5</v>
      </c>
      <c r="X50" s="65">
        <f>IF(MEGC!X$48=0,"...",MEGC!X50/MEGC!X$48*100)</f>
        <v>102.2492970946579</v>
      </c>
      <c r="Y50" s="63">
        <f>IF(MEGC!Y$48=0,"...",MEGC!Y50/MEGC!Y$48*100)</f>
        <v>99.25</v>
      </c>
      <c r="Z50" s="63">
        <f>IF(MEGC!Z$48=0,"...",MEGC!Z50/MEGC!Z$48*100)</f>
        <v>101.57766990291262</v>
      </c>
      <c r="AA50" s="64">
        <f>IF(MEGC!AA$48=0,"...",MEGC!AA50/MEGC!AA$48*100)</f>
        <v>99.596231493943478</v>
      </c>
    </row>
    <row r="51" spans="1:27" ht="12" customHeight="1" x14ac:dyDescent="0.2">
      <c r="A51" s="73">
        <v>2005</v>
      </c>
      <c r="B51" s="74">
        <f>IF(MEGC!B$48=0,"...",MEGC!B51/MEGC!B$48*100)</f>
        <v>104.21052631578947</v>
      </c>
      <c r="C51" s="74">
        <f>IF(MEGC!C$48=0,"...",MEGC!C51/MEGC!C$48*100)</f>
        <v>97.183098591549296</v>
      </c>
      <c r="D51" s="74">
        <f>IF(MEGC!D$48=0,"...",MEGC!D51/MEGC!D$48*100)</f>
        <v>114.99999999999999</v>
      </c>
      <c r="E51" s="74">
        <f>IF(MEGC!E$48=0,"...",MEGC!E51/MEGC!E$48*100)</f>
        <v>93.75</v>
      </c>
      <c r="F51" s="74">
        <f>IF(MEGC!F$48=0,"...",MEGC!F51/MEGC!F$48*100)</f>
        <v>100.66666666666666</v>
      </c>
      <c r="G51" s="74">
        <f>IF(MEGC!G$48=0,"...",MEGC!G51/MEGC!G$48*100)</f>
        <v>96.498905908096276</v>
      </c>
      <c r="H51" s="74">
        <f>IF(MEGC!H$48=0,"...",MEGC!H51/MEGC!H$48*100)</f>
        <v>102.32558139534885</v>
      </c>
      <c r="I51" s="74">
        <f>IF(MEGC!I$48=0,"...",MEGC!I51/MEGC!I$48*100)</f>
        <v>88.571428571428569</v>
      </c>
      <c r="J51" s="74">
        <f>IF(MEGC!J$48=0,"...",MEGC!J51/MEGC!J$48*100)</f>
        <v>100</v>
      </c>
      <c r="K51" s="74">
        <f>IF(MEGC!K$48=0,"...",MEGC!K51/MEGC!K$48*100)</f>
        <v>100</v>
      </c>
      <c r="L51" s="74">
        <f>IF(MEGC!L$48=0,"...",MEGC!L51/MEGC!L$48*100)</f>
        <v>101.44927536231884</v>
      </c>
      <c r="M51" s="74">
        <f>IF(MEGC!M$48=0,"...",MEGC!M51/MEGC!M$48*100)</f>
        <v>96.056338028169023</v>
      </c>
      <c r="N51" s="74">
        <f>IF(MEGC!N$48=0,"...",MEGC!N51/MEGC!N$48*100)</f>
        <v>100</v>
      </c>
      <c r="O51" s="74">
        <f>IF(MEGC!O$48=0,"...",MEGC!O51/MEGC!O$48*100)</f>
        <v>100</v>
      </c>
      <c r="P51" s="74">
        <f>IF(MEGC!P$48=0,"...",MEGC!P51/MEGC!P$48*100)</f>
        <v>117.04545454545455</v>
      </c>
      <c r="Q51" s="74">
        <f>IF(MEGC!Q$48=0,"...",MEGC!Q51/MEGC!Q$48*100)</f>
        <v>78.94736842105263</v>
      </c>
      <c r="R51" s="74">
        <f>IF(MEGC!R$48=0,"...",MEGC!R51/MEGC!R$48*100)</f>
        <v>100</v>
      </c>
      <c r="S51" s="74" t="str">
        <f>IF(MEGC!S$48=0,"...",MEGC!S51/MEGC!S$48*100)</f>
        <v>...</v>
      </c>
      <c r="T51" s="74">
        <f>IF(MEGC!T$48=0,"...",MEGC!T51/MEGC!T$48*100)</f>
        <v>110.86956521739131</v>
      </c>
      <c r="U51" s="74">
        <f>IF(MEGC!U$48=0,"...",MEGC!U51/MEGC!U$48*100)</f>
        <v>109.60451977401129</v>
      </c>
      <c r="V51" s="74" t="str">
        <f>IF(MEGC!V$48=0,"...",MEGC!V51/MEGC!V$48*100)</f>
        <v>...</v>
      </c>
      <c r="W51" s="127">
        <f>IF(MEGC!W$48=0,"...",MEGC!W51/MEGC!W$48*100)</f>
        <v>143.75</v>
      </c>
      <c r="X51" s="76">
        <f>IF(MEGC!X$48=0,"...",MEGC!X51/MEGC!X$48*100)</f>
        <v>103.4676663542643</v>
      </c>
      <c r="Y51" s="74">
        <f>IF(MEGC!Y$48=0,"...",MEGC!Y51/MEGC!Y$48*100)</f>
        <v>98.0625</v>
      </c>
      <c r="Z51" s="74">
        <f>IF(MEGC!Z$48=0,"...",MEGC!Z51/MEGC!Z$48*100)</f>
        <v>102.18446601941748</v>
      </c>
      <c r="AA51" s="75">
        <f>IF(MEGC!AA$48=0,"...",MEGC!AA51/MEGC!AA$48*100)</f>
        <v>98.183041722745628</v>
      </c>
    </row>
    <row r="52" spans="1:27" ht="12" customHeight="1" x14ac:dyDescent="0.2">
      <c r="A52" s="71">
        <v>2006</v>
      </c>
      <c r="B52" s="33">
        <f>IF(MEGC!B$48=0,"...",MEGC!B52/MEGC!B$48*100)</f>
        <v>106.31578947368421</v>
      </c>
      <c r="C52" s="33">
        <f>IF(MEGC!C$48=0,"...",MEGC!C52/MEGC!C$48*100)</f>
        <v>96.378269617706238</v>
      </c>
      <c r="D52" s="33">
        <f>IF(MEGC!D$48=0,"...",MEGC!D52/MEGC!D$48*100)</f>
        <v>114.99999999999999</v>
      </c>
      <c r="E52" s="33">
        <f>IF(MEGC!E$48=0,"...",MEGC!E52/MEGC!E$48*100)</f>
        <v>106.25</v>
      </c>
      <c r="F52" s="33">
        <f>IF(MEGC!F$48=0,"...",MEGC!F52/MEGC!F$48*100)</f>
        <v>100.66666666666666</v>
      </c>
      <c r="G52" s="33">
        <f>IF(MEGC!G$48=0,"...",MEGC!G52/MEGC!G$48*100)</f>
        <v>95.404814004376377</v>
      </c>
      <c r="H52" s="33">
        <f>IF(MEGC!H$48=0,"...",MEGC!H52/MEGC!H$48*100)</f>
        <v>102.32558139534885</v>
      </c>
      <c r="I52" s="33">
        <f>IF(MEGC!I$48=0,"...",MEGC!I52/MEGC!I$48*100)</f>
        <v>91.428571428571431</v>
      </c>
      <c r="J52" s="33">
        <f>IF(MEGC!J$48=0,"...",MEGC!J52/MEGC!J$48*100)</f>
        <v>100</v>
      </c>
      <c r="K52" s="33">
        <f>IF(MEGC!K$48=0,"...",MEGC!K52/MEGC!K$48*100)</f>
        <v>100</v>
      </c>
      <c r="L52" s="33">
        <f>IF(MEGC!L$48=0,"...",MEGC!L52/MEGC!L$48*100)</f>
        <v>102.17391304347827</v>
      </c>
      <c r="M52" s="33">
        <f>IF(MEGC!M$48=0,"...",MEGC!M52/MEGC!M$48*100)</f>
        <v>95.211267605633793</v>
      </c>
      <c r="N52" s="33">
        <f>IF(MEGC!N$48=0,"...",MEGC!N52/MEGC!N$48*100)</f>
        <v>100</v>
      </c>
      <c r="O52" s="33">
        <f>IF(MEGC!O$48=0,"...",MEGC!O52/MEGC!O$48*100)</f>
        <v>300</v>
      </c>
      <c r="P52" s="33">
        <f>IF(MEGC!P$48=0,"...",MEGC!P52/MEGC!P$48*100)</f>
        <v>125</v>
      </c>
      <c r="Q52" s="33">
        <f>IF(MEGC!Q$48=0,"...",MEGC!Q52/MEGC!Q$48*100)</f>
        <v>81.578947368421055</v>
      </c>
      <c r="R52" s="33">
        <f>IF(MEGC!R$48=0,"...",MEGC!R52/MEGC!R$48*100)</f>
        <v>100</v>
      </c>
      <c r="S52" s="33" t="str">
        <f>IF(MEGC!S$48=0,"...",MEGC!S52/MEGC!S$48*100)</f>
        <v>...</v>
      </c>
      <c r="T52" s="33">
        <f>IF(MEGC!T$48=0,"...",MEGC!T52/MEGC!T$48*100)</f>
        <v>104.34782608695652</v>
      </c>
      <c r="U52" s="33">
        <f>IF(MEGC!U$48=0,"...",MEGC!U52/MEGC!U$48*100)</f>
        <v>115.81920903954803</v>
      </c>
      <c r="V52" s="33" t="str">
        <f>IF(MEGC!V$48=0,"...",MEGC!V52/MEGC!V$48*100)</f>
        <v>...</v>
      </c>
      <c r="W52" s="125">
        <f>IF(MEGC!W$48=0,"...",MEGC!W52/MEGC!W$48*100)</f>
        <v>93.75</v>
      </c>
      <c r="X52" s="60">
        <f>IF(MEGC!X$48=0,"...",MEGC!X52/MEGC!X$48*100)</f>
        <v>104.31115276476102</v>
      </c>
      <c r="Y52" s="33">
        <f>IF(MEGC!Y$48=0,"...",MEGC!Y52/MEGC!Y$48*100)</f>
        <v>97.8125</v>
      </c>
      <c r="Z52" s="33">
        <f>IF(MEGC!Z$48=0,"...",MEGC!Z52/MEGC!Z$48*100)</f>
        <v>102.42718446601941</v>
      </c>
      <c r="AA52" s="59">
        <f>IF(MEGC!AA$48=0,"...",MEGC!AA52/MEGC!AA$48*100)</f>
        <v>98.115746971736201</v>
      </c>
    </row>
    <row r="53" spans="1:27" ht="12" customHeight="1" x14ac:dyDescent="0.2">
      <c r="A53" s="72">
        <v>2007</v>
      </c>
      <c r="B53" s="63">
        <f>IF(MEGC!B$48=0,"...",MEGC!B53/MEGC!B$48*100)</f>
        <v>108.94736842105263</v>
      </c>
      <c r="C53" s="63">
        <f>IF(MEGC!C$48=0,"...",MEGC!C53/MEGC!C$48*100)</f>
        <v>95.372233400402422</v>
      </c>
      <c r="D53" s="63">
        <f>IF(MEGC!D$48=0,"...",MEGC!D53/MEGC!D$48*100)</f>
        <v>114.99999999999999</v>
      </c>
      <c r="E53" s="63">
        <f>IF(MEGC!E$48=0,"...",MEGC!E53/MEGC!E$48*100)</f>
        <v>100</v>
      </c>
      <c r="F53" s="63">
        <f>IF(MEGC!F$48=0,"...",MEGC!F53/MEGC!F$48*100)</f>
        <v>100.66666666666666</v>
      </c>
      <c r="G53" s="63">
        <f>IF(MEGC!G$48=0,"...",MEGC!G53/MEGC!G$48*100)</f>
        <v>94.310722100656449</v>
      </c>
      <c r="H53" s="63">
        <f>IF(MEGC!H$48=0,"...",MEGC!H53/MEGC!H$48*100)</f>
        <v>102.32558139534885</v>
      </c>
      <c r="I53" s="63">
        <f>IF(MEGC!I$48=0,"...",MEGC!I53/MEGC!I$48*100)</f>
        <v>94.285714285714278</v>
      </c>
      <c r="J53" s="63">
        <f>IF(MEGC!J$48=0,"...",MEGC!J53/MEGC!J$48*100)</f>
        <v>100</v>
      </c>
      <c r="K53" s="63">
        <f>IF(MEGC!K$48=0,"...",MEGC!K53/MEGC!K$48*100)</f>
        <v>100</v>
      </c>
      <c r="L53" s="63">
        <f>IF(MEGC!L$48=0,"...",MEGC!L53/MEGC!L$48*100)</f>
        <v>103.62318840579709</v>
      </c>
      <c r="M53" s="63">
        <f>IF(MEGC!M$48=0,"...",MEGC!M53/MEGC!M$48*100)</f>
        <v>94.929577464788721</v>
      </c>
      <c r="N53" s="63">
        <f>IF(MEGC!N$48=0,"...",MEGC!N53/MEGC!N$48*100)</f>
        <v>100</v>
      </c>
      <c r="O53" s="63">
        <f>IF(MEGC!O$48=0,"...",MEGC!O53/MEGC!O$48*100)</f>
        <v>300</v>
      </c>
      <c r="P53" s="63">
        <f>IF(MEGC!P$48=0,"...",MEGC!P53/MEGC!P$48*100)</f>
        <v>130.68181818181819</v>
      </c>
      <c r="Q53" s="63">
        <f>IF(MEGC!Q$48=0,"...",MEGC!Q53/MEGC!Q$48*100)</f>
        <v>76.31578947368422</v>
      </c>
      <c r="R53" s="63">
        <f>IF(MEGC!R$48=0,"...",MEGC!R53/MEGC!R$48*100)</f>
        <v>100</v>
      </c>
      <c r="S53" s="63" t="str">
        <f>IF(MEGC!S$48=0,"...",MEGC!S53/MEGC!S$48*100)</f>
        <v>...</v>
      </c>
      <c r="T53" s="63">
        <f>IF(MEGC!T$48=0,"...",MEGC!T53/MEGC!T$48*100)</f>
        <v>106.5217391304348</v>
      </c>
      <c r="U53" s="63">
        <f>IF(MEGC!U$48=0,"...",MEGC!U53/MEGC!U$48*100)</f>
        <v>109.60451977401129</v>
      </c>
      <c r="V53" s="63" t="str">
        <f>IF(MEGC!V$48=0,"...",MEGC!V53/MEGC!V$48*100)</f>
        <v>...</v>
      </c>
      <c r="W53" s="126">
        <f>IF(MEGC!W$48=0,"...",MEGC!W53/MEGC!W$48*100)</f>
        <v>75</v>
      </c>
      <c r="X53" s="65">
        <f>IF(MEGC!X$48=0,"...",MEGC!X53/MEGC!X$48*100)</f>
        <v>105.52952202436738</v>
      </c>
      <c r="Y53" s="63">
        <f>IF(MEGC!Y$48=0,"...",MEGC!Y53/MEGC!Y$48*100)</f>
        <v>96.125</v>
      </c>
      <c r="Z53" s="63">
        <f>IF(MEGC!Z$48=0,"...",MEGC!Z53/MEGC!Z$48*100)</f>
        <v>103.39805825242718</v>
      </c>
      <c r="AA53" s="64">
        <f>IF(MEGC!AA$48=0,"...",MEGC!AA53/MEGC!AA$48*100)</f>
        <v>96.635262449528938</v>
      </c>
    </row>
    <row r="54" spans="1:27" ht="12" customHeight="1" x14ac:dyDescent="0.2">
      <c r="A54" s="73">
        <v>2008</v>
      </c>
      <c r="B54" s="74">
        <f>IF(MEGC!B$48=0,"...",MEGC!B54/MEGC!B$48*100)</f>
        <v>110.5263157894737</v>
      </c>
      <c r="C54" s="74">
        <f>IF(MEGC!C$48=0,"...",MEGC!C54/MEGC!C$48*100)</f>
        <v>95.573440643863179</v>
      </c>
      <c r="D54" s="74">
        <f>IF(MEGC!D$48=0,"...",MEGC!D54/MEGC!D$48*100)</f>
        <v>105</v>
      </c>
      <c r="E54" s="74">
        <f>IF(MEGC!E$48=0,"...",MEGC!E54/MEGC!E$48*100)</f>
        <v>106.25</v>
      </c>
      <c r="F54" s="74">
        <f>IF(MEGC!F$48=0,"...",MEGC!F54/MEGC!F$48*100)</f>
        <v>100.8888888888889</v>
      </c>
      <c r="G54" s="74">
        <f>IF(MEGC!G$48=0,"...",MEGC!G54/MEGC!G$48*100)</f>
        <v>93.216630196936549</v>
      </c>
      <c r="H54" s="74">
        <f>IF(MEGC!H$48=0,"...",MEGC!H54/MEGC!H$48*100)</f>
        <v>102.32558139534885</v>
      </c>
      <c r="I54" s="74">
        <f>IF(MEGC!I$48=0,"...",MEGC!I54/MEGC!I$48*100)</f>
        <v>97.142857142857139</v>
      </c>
      <c r="J54" s="74">
        <f>IF(MEGC!J$48=0,"...",MEGC!J54/MEGC!J$48*100)</f>
        <v>100</v>
      </c>
      <c r="K54" s="74">
        <f>IF(MEGC!K$48=0,"...",MEGC!K54/MEGC!K$48*100)</f>
        <v>87.5</v>
      </c>
      <c r="L54" s="74">
        <f>IF(MEGC!L$48=0,"...",MEGC!L54/MEGC!L$48*100)</f>
        <v>103.62318840579709</v>
      </c>
      <c r="M54" s="74">
        <f>IF(MEGC!M$48=0,"...",MEGC!M54/MEGC!M$48*100)</f>
        <v>94.366197183098592</v>
      </c>
      <c r="N54" s="74">
        <f>IF(MEGC!N$48=0,"...",MEGC!N54/MEGC!N$48*100)</f>
        <v>100</v>
      </c>
      <c r="O54" s="74">
        <f>IF(MEGC!O$48=0,"...",MEGC!O54/MEGC!O$48*100)</f>
        <v>400</v>
      </c>
      <c r="P54" s="74">
        <f>IF(MEGC!P$48=0,"...",MEGC!P54/MEGC!P$48*100)</f>
        <v>130.68181818181819</v>
      </c>
      <c r="Q54" s="74">
        <f>IF(MEGC!Q$48=0,"...",MEGC!Q54/MEGC!Q$48*100)</f>
        <v>81.578947368421055</v>
      </c>
      <c r="R54" s="74">
        <f>IF(MEGC!R$48=0,"...",MEGC!R54/MEGC!R$48*100)</f>
        <v>100</v>
      </c>
      <c r="S54" s="74" t="str">
        <f>IF(MEGC!S$48=0,"...",MEGC!S54/MEGC!S$48*100)</f>
        <v>...</v>
      </c>
      <c r="T54" s="74">
        <f>IF(MEGC!T$48=0,"...",MEGC!T54/MEGC!T$48*100)</f>
        <v>106.5217391304348</v>
      </c>
      <c r="U54" s="74">
        <f>IF(MEGC!U$48=0,"...",MEGC!U54/MEGC!U$48*100)</f>
        <v>107.34463276836159</v>
      </c>
      <c r="V54" s="74" t="str">
        <f>IF(MEGC!V$48=0,"...",MEGC!V54/MEGC!V$48*100)</f>
        <v>...</v>
      </c>
      <c r="W54" s="127">
        <f>IF(MEGC!W$48=0,"...",MEGC!W54/MEGC!W$48*100)</f>
        <v>112.5</v>
      </c>
      <c r="X54" s="76">
        <f>IF(MEGC!X$48=0,"...",MEGC!X54/MEGC!X$48*100)</f>
        <v>105.7169634489222</v>
      </c>
      <c r="Y54" s="74">
        <f>IF(MEGC!Y$48=0,"...",MEGC!Y54/MEGC!Y$48*100)</f>
        <v>96.125</v>
      </c>
      <c r="Z54" s="74">
        <f>IF(MEGC!Z$48=0,"...",MEGC!Z54/MEGC!Z$48*100)</f>
        <v>103.88349514563106</v>
      </c>
      <c r="AA54" s="75">
        <f>IF(MEGC!AA$48=0,"...",MEGC!AA54/MEGC!AA$48*100)</f>
        <v>95.962314939434719</v>
      </c>
    </row>
    <row r="55" spans="1:27" ht="12" customHeight="1" x14ac:dyDescent="0.2">
      <c r="A55" s="71">
        <v>2009</v>
      </c>
      <c r="B55" s="33">
        <f>IF(MEGC!B$48=0,"...",MEGC!B55/MEGC!B$48*100)</f>
        <v>112.10526315789473</v>
      </c>
      <c r="C55" s="33">
        <f>IF(MEGC!C$48=0,"...",MEGC!C55/MEGC!C$48*100)</f>
        <v>96.177062374245466</v>
      </c>
      <c r="D55" s="33">
        <f>IF(MEGC!D$48=0,"...",MEGC!D55/MEGC!D$48*100)</f>
        <v>100</v>
      </c>
      <c r="E55" s="33">
        <f>IF(MEGC!E$48=0,"...",MEGC!E55/MEGC!E$48*100)</f>
        <v>100</v>
      </c>
      <c r="F55" s="33">
        <f>IF(MEGC!F$48=0,"...",MEGC!F55/MEGC!F$48*100)</f>
        <v>100.8888888888889</v>
      </c>
      <c r="G55" s="33">
        <f>IF(MEGC!G$48=0,"...",MEGC!G55/MEGC!G$48*100)</f>
        <v>93.6542669584245</v>
      </c>
      <c r="H55" s="33">
        <f>IF(MEGC!H$48=0,"...",MEGC!H55/MEGC!H$48*100)</f>
        <v>100</v>
      </c>
      <c r="I55" s="33">
        <f>IF(MEGC!I$48=0,"...",MEGC!I55/MEGC!I$48*100)</f>
        <v>97.142857142857139</v>
      </c>
      <c r="J55" s="33">
        <f>IF(MEGC!J$48=0,"...",MEGC!J55/MEGC!J$48*100)</f>
        <v>98.795180722891558</v>
      </c>
      <c r="K55" s="33">
        <f>IF(MEGC!K$48=0,"...",MEGC!K55/MEGC!K$48*100)</f>
        <v>87.5</v>
      </c>
      <c r="L55" s="33">
        <f>IF(MEGC!L$48=0,"...",MEGC!L55/MEGC!L$48*100)</f>
        <v>105.07246376811594</v>
      </c>
      <c r="M55" s="33">
        <f>IF(MEGC!M$48=0,"...",MEGC!M55/MEGC!M$48*100)</f>
        <v>94.08450704225352</v>
      </c>
      <c r="N55" s="33">
        <f>IF(MEGC!N$48=0,"...",MEGC!N55/MEGC!N$48*100)</f>
        <v>100</v>
      </c>
      <c r="O55" s="33">
        <f>IF(MEGC!O$48=0,"...",MEGC!O55/MEGC!O$48*100)</f>
        <v>300</v>
      </c>
      <c r="P55" s="33">
        <f>IF(MEGC!P$48=0,"...",MEGC!P55/MEGC!P$48*100)</f>
        <v>131.81818181818181</v>
      </c>
      <c r="Q55" s="33">
        <f>IF(MEGC!Q$48=0,"...",MEGC!Q55/MEGC!Q$48*100)</f>
        <v>100</v>
      </c>
      <c r="R55" s="33">
        <f>IF(MEGC!R$48=0,"...",MEGC!R55/MEGC!R$48*100)</f>
        <v>100</v>
      </c>
      <c r="S55" s="33" t="str">
        <f>IF(MEGC!S$48=0,"...",MEGC!S55/MEGC!S$48*100)</f>
        <v>...</v>
      </c>
      <c r="T55" s="33">
        <f>IF(MEGC!T$48=0,"...",MEGC!T55/MEGC!T$48*100)</f>
        <v>106.5217391304348</v>
      </c>
      <c r="U55" s="33">
        <f>IF(MEGC!U$48=0,"...",MEGC!U55/MEGC!U$48*100)</f>
        <v>107.34463276836159</v>
      </c>
      <c r="V55" s="33" t="str">
        <f>IF(MEGC!V$48=0,"...",MEGC!V55/MEGC!V$48*100)</f>
        <v>...</v>
      </c>
      <c r="W55" s="125">
        <f>IF(MEGC!W$48=0,"...",MEGC!W55/MEGC!W$48*100)</f>
        <v>106.25</v>
      </c>
      <c r="X55" s="60">
        <f>IF(MEGC!X$48=0,"...",MEGC!X55/MEGC!X$48*100)</f>
        <v>105.99812558575445</v>
      </c>
      <c r="Y55" s="33">
        <f>IF(MEGC!Y$48=0,"...",MEGC!Y55/MEGC!Y$48*100)</f>
        <v>96.625</v>
      </c>
      <c r="Z55" s="33">
        <f>IF(MEGC!Z$48=0,"...",MEGC!Z55/MEGC!Z$48*100)</f>
        <v>104.49029126213591</v>
      </c>
      <c r="AA55" s="59">
        <f>IF(MEGC!AA$48=0,"...",MEGC!AA55/MEGC!AA$48*100)</f>
        <v>96.231493943472415</v>
      </c>
    </row>
    <row r="56" spans="1:27" ht="12" customHeight="1" x14ac:dyDescent="0.2">
      <c r="A56" s="71">
        <v>2010</v>
      </c>
      <c r="B56" s="33">
        <f>IF(MEGC!B$48=0,"...",MEGC!B56/MEGC!B$48*100)</f>
        <v>113.1578947368421</v>
      </c>
      <c r="C56" s="33">
        <f>IF(MEGC!C$48=0,"...",MEGC!C56/MEGC!C$48*100)</f>
        <v>94.768611670020121</v>
      </c>
      <c r="D56" s="33">
        <f>IF(MEGC!D$48=0,"...",MEGC!D56/MEGC!D$48*100)</f>
        <v>125</v>
      </c>
      <c r="E56" s="33">
        <f>IF(MEGC!E$48=0,"...",MEGC!E56/MEGC!E$48*100)</f>
        <v>118.75</v>
      </c>
      <c r="F56" s="33">
        <f>IF(MEGC!F$48=0,"...",MEGC!F56/MEGC!F$48*100)</f>
        <v>100.8888888888889</v>
      </c>
      <c r="G56" s="33">
        <f>IF(MEGC!G$48=0,"...",MEGC!G56/MEGC!G$48*100)</f>
        <v>92.997811816192552</v>
      </c>
      <c r="H56" s="33">
        <f>IF(MEGC!H$48=0,"...",MEGC!H56/MEGC!H$48*100)</f>
        <v>100</v>
      </c>
      <c r="I56" s="33">
        <f>IF(MEGC!I$48=0,"...",MEGC!I56/MEGC!I$48*100)</f>
        <v>100</v>
      </c>
      <c r="J56" s="33">
        <f>IF(MEGC!J$48=0,"...",MEGC!J56/MEGC!J$48*100)</f>
        <v>101.20481927710843</v>
      </c>
      <c r="K56" s="33">
        <f>IF(MEGC!K$48=0,"...",MEGC!K56/MEGC!K$48*100)</f>
        <v>87.5</v>
      </c>
      <c r="L56" s="33">
        <f>IF(MEGC!L$48=0,"...",MEGC!L56/MEGC!L$48*100)</f>
        <v>105.07246376811594</v>
      </c>
      <c r="M56" s="33">
        <f>IF(MEGC!M$48=0,"...",MEGC!M56/MEGC!M$48*100)</f>
        <v>94.366197183098592</v>
      </c>
      <c r="N56" s="33">
        <f>IF(MEGC!N$48=0,"...",MEGC!N56/MEGC!N$48*100)</f>
        <v>100</v>
      </c>
      <c r="O56" s="33">
        <f>IF(MEGC!O$48=0,"...",MEGC!O56/MEGC!O$48*100)</f>
        <v>400</v>
      </c>
      <c r="P56" s="33">
        <f>IF(MEGC!P$48=0,"...",MEGC!P56/MEGC!P$48*100)</f>
        <v>134.09090909090909</v>
      </c>
      <c r="Q56" s="33">
        <f>IF(MEGC!Q$48=0,"...",MEGC!Q56/MEGC!Q$48*100)</f>
        <v>100</v>
      </c>
      <c r="R56" s="33">
        <f>IF(MEGC!R$48=0,"...",MEGC!R56/MEGC!R$48*100)</f>
        <v>112.5</v>
      </c>
      <c r="S56" s="33" t="str">
        <f>IF(MEGC!S$48=0,"...",MEGC!S56/MEGC!S$48*100)</f>
        <v>...</v>
      </c>
      <c r="T56" s="33">
        <f>IF(MEGC!T$48=0,"...",MEGC!T56/MEGC!T$48*100)</f>
        <v>108.69565217391303</v>
      </c>
      <c r="U56" s="33">
        <f>IF(MEGC!U$48=0,"...",MEGC!U56/MEGC!U$48*100)</f>
        <v>105.64971751412429</v>
      </c>
      <c r="V56" s="33" t="str">
        <f>IF(MEGC!V$48=0,"...",MEGC!V56/MEGC!V$48*100)</f>
        <v>...</v>
      </c>
      <c r="W56" s="125">
        <f>IF(MEGC!W$48=0,"...",MEGC!W56/MEGC!W$48*100)</f>
        <v>106.25</v>
      </c>
      <c r="X56" s="60">
        <f>IF(MEGC!X$48=0,"...",MEGC!X56/MEGC!X$48*100)</f>
        <v>107.31021555763824</v>
      </c>
      <c r="Y56" s="33">
        <f>IF(MEGC!Y$48=0,"...",MEGC!Y56/MEGC!Y$48*100)</f>
        <v>96.1875</v>
      </c>
      <c r="Z56" s="33">
        <f>IF(MEGC!Z$48=0,"...",MEGC!Z56/MEGC!Z$48*100)</f>
        <v>104.85436893203884</v>
      </c>
      <c r="AA56" s="59">
        <f>IF(MEGC!AA$48=0,"...",MEGC!AA56/MEGC!AA$48*100)</f>
        <v>95.423956931359356</v>
      </c>
    </row>
    <row r="57" spans="1:27" ht="12" customHeight="1" x14ac:dyDescent="0.2">
      <c r="A57" s="73">
        <v>2011</v>
      </c>
      <c r="B57" s="74">
        <f>IF(MEGC!B$48=0,"...",MEGC!B57/MEGC!B$48*100)</f>
        <v>114.21052631578948</v>
      </c>
      <c r="C57" s="74">
        <f>IF(MEGC!C$48=0,"...",MEGC!C57/MEGC!C$48*100)</f>
        <v>94.969818913480907</v>
      </c>
      <c r="D57" s="74">
        <f>IF(MEGC!D$48=0,"...",MEGC!D57/MEGC!D$48*100)</f>
        <v>120</v>
      </c>
      <c r="E57" s="74">
        <f>IF(MEGC!E$48=0,"...",MEGC!E57/MEGC!E$48*100)</f>
        <v>125</v>
      </c>
      <c r="F57" s="74">
        <f>IF(MEGC!F$48=0,"...",MEGC!F57/MEGC!F$48*100)</f>
        <v>101.11111111111116</v>
      </c>
      <c r="G57" s="74">
        <f>IF(MEGC!G$48=0,"...",MEGC!G57/MEGC!G$48*100)</f>
        <v>92.997811816192581</v>
      </c>
      <c r="H57" s="74">
        <f>IF(MEGC!H$48=0,"...",MEGC!H57/MEGC!H$48*100)</f>
        <v>100</v>
      </c>
      <c r="I57" s="74">
        <f>IF(MEGC!I$48=0,"...",MEGC!I57/MEGC!I$48*100)</f>
        <v>100</v>
      </c>
      <c r="J57" s="74">
        <f>IF(MEGC!J$48=0,"...",MEGC!J57/MEGC!J$48*100)</f>
        <v>101.20481927710843</v>
      </c>
      <c r="K57" s="74">
        <f>IF(MEGC!K$48=0,"...",MEGC!K57/MEGC!K$48*100)</f>
        <v>87.5</v>
      </c>
      <c r="L57" s="74">
        <f>IF(MEGC!L$48=0,"...",MEGC!L57/MEGC!L$48*100)</f>
        <v>105.07246376811597</v>
      </c>
      <c r="M57" s="74">
        <f>IF(MEGC!M$48=0,"...",MEGC!M57/MEGC!M$48*100)</f>
        <v>94.366197183098606</v>
      </c>
      <c r="N57" s="74">
        <f>IF(MEGC!N$48=0,"...",MEGC!N57/MEGC!N$48*100)</f>
        <v>100</v>
      </c>
      <c r="O57" s="74">
        <f>IF(MEGC!O$48=0,"...",MEGC!O57/MEGC!O$48*100)</f>
        <v>200</v>
      </c>
      <c r="P57" s="74">
        <f>IF(MEGC!P$48=0,"...",MEGC!P57/MEGC!P$48*100)</f>
        <v>137.50000000000003</v>
      </c>
      <c r="Q57" s="74">
        <f>IF(MEGC!Q$48=0,"...",MEGC!Q57/MEGC!Q$48*100)</f>
        <v>89.473684210526315</v>
      </c>
      <c r="R57" s="74">
        <f>IF(MEGC!R$48=0,"...",MEGC!R57/MEGC!R$48*100)</f>
        <v>112.50000000000003</v>
      </c>
      <c r="S57" s="74" t="str">
        <f>IF(MEGC!S$48=0,"...",MEGC!S57/MEGC!S$48*100)</f>
        <v>...</v>
      </c>
      <c r="T57" s="74">
        <f>IF(MEGC!T$48=0,"...",MEGC!T57/MEGC!T$48*100)</f>
        <v>113.04347826086956</v>
      </c>
      <c r="U57" s="74">
        <f>IF(MEGC!U$48=0,"...",MEGC!U57/MEGC!U$48*100)</f>
        <v>105.08474576271188</v>
      </c>
      <c r="V57" s="74" t="str">
        <f>IF(MEGC!V$48=0,"...",MEGC!V57/MEGC!V$48*100)</f>
        <v>...</v>
      </c>
      <c r="W57" s="127">
        <f>IF(MEGC!W$48=0,"...",MEGC!W57/MEGC!W$48*100)</f>
        <v>118.75</v>
      </c>
      <c r="X57" s="76">
        <f>IF(MEGC!X$48=0,"...",MEGC!X57/MEGC!X$48*100)</f>
        <v>107.96626054358016</v>
      </c>
      <c r="Y57" s="74">
        <f>IF(MEGC!Y$48=0,"...",MEGC!Y57/MEGC!Y$48*100)</f>
        <v>96.000000000000014</v>
      </c>
      <c r="Z57" s="74">
        <f>IF(MEGC!Z$48=0,"...",MEGC!Z57/MEGC!Z$48*100)</f>
        <v>105.46116504854372</v>
      </c>
      <c r="AA57" s="75">
        <f>IF(MEGC!AA$48=0,"...",MEGC!AA57/MEGC!AA$48*100)</f>
        <v>95.423956931359371</v>
      </c>
    </row>
    <row r="58" spans="1:27" ht="12" customHeight="1" x14ac:dyDescent="0.2">
      <c r="A58" s="71">
        <v>2012</v>
      </c>
      <c r="B58" s="33">
        <f>IF(MEGC!B$48=0,"...",MEGC!B58/MEGC!B$48*100)</f>
        <v>116.8421052631579</v>
      </c>
      <c r="C58" s="33">
        <f>IF(MEGC!C$48=0,"...",MEGC!C58/MEGC!C$48*100)</f>
        <v>95.774647887323937</v>
      </c>
      <c r="D58" s="33">
        <f>IF(MEGC!D$48=0,"...",MEGC!D58/MEGC!D$48*100)</f>
        <v>85</v>
      </c>
      <c r="E58" s="33">
        <f>IF(MEGC!E$48=0,"...",MEGC!E58/MEGC!E$48*100)</f>
        <v>112.5</v>
      </c>
      <c r="F58" s="33">
        <f>IF(MEGC!F$48=0,"...",MEGC!F58/MEGC!F$48*100)</f>
        <v>101.11111111111111</v>
      </c>
      <c r="G58" s="33">
        <f>IF(MEGC!G$48=0,"...",MEGC!G58/MEGC!G$48*100)</f>
        <v>92.997811816192552</v>
      </c>
      <c r="H58" s="33">
        <f>IF(MEGC!H$48=0,"...",MEGC!H58/MEGC!H$48*100)</f>
        <v>86.04651162790698</v>
      </c>
      <c r="I58" s="33">
        <f>IF(MEGC!I$48=0,"...",MEGC!I58/MEGC!I$48*100)</f>
        <v>100</v>
      </c>
      <c r="J58" s="33">
        <f>IF(MEGC!J$48=0,"...",MEGC!J58/MEGC!J$48*100)</f>
        <v>100</v>
      </c>
      <c r="K58" s="33">
        <f>IF(MEGC!K$48=0,"...",MEGC!K58/MEGC!K$48*100)</f>
        <v>87.5</v>
      </c>
      <c r="L58" s="33">
        <f>IF(MEGC!L$48=0,"...",MEGC!L58/MEGC!L$48*100)</f>
        <v>105.79710144927536</v>
      </c>
      <c r="M58" s="33">
        <f>IF(MEGC!M$48=0,"...",MEGC!M58/MEGC!M$48*100)</f>
        <v>95.211267605633793</v>
      </c>
      <c r="N58" s="33">
        <f>IF(MEGC!N$48=0,"...",MEGC!N58/MEGC!N$48*100)</f>
        <v>0</v>
      </c>
      <c r="O58" s="33">
        <f>IF(MEGC!O$48=0,"...",MEGC!O58/MEGC!O$48*100)</f>
        <v>200</v>
      </c>
      <c r="P58" s="33">
        <f>IF(MEGC!P$48=0,"...",MEGC!P58/MEGC!P$48*100)</f>
        <v>148.86363636363635</v>
      </c>
      <c r="Q58" s="33">
        <f>IF(MEGC!Q$48=0,"...",MEGC!Q58/MEGC!Q$48*100)</f>
        <v>123.68421052631579</v>
      </c>
      <c r="R58" s="33">
        <f>IF(MEGC!R$48=0,"...",MEGC!R58/MEGC!R$48*100)</f>
        <v>0</v>
      </c>
      <c r="S58" s="33" t="str">
        <f>IF(MEGC!S$48=0,"...",MEGC!S58/MEGC!S$48*100)</f>
        <v>...</v>
      </c>
      <c r="T58" s="33">
        <f>IF(MEGC!T$48=0,"...",MEGC!T58/MEGC!T$48*100)</f>
        <v>117.39130434782609</v>
      </c>
      <c r="U58" s="33">
        <f>IF(MEGC!U$48=0,"...",MEGC!U58/MEGC!U$48*100)</f>
        <v>118.07909604519776</v>
      </c>
      <c r="V58" s="33" t="str">
        <f>IF(MEGC!V$48=0,"...",MEGC!V58/MEGC!V$48*100)</f>
        <v>...</v>
      </c>
      <c r="W58" s="125">
        <f>IF(MEGC!W$48=0,"...",MEGC!W58/MEGC!W$48*100)</f>
        <v>0</v>
      </c>
      <c r="X58" s="60">
        <f>IF(MEGC!X$48=0,"...",MEGC!X58/MEGC!X$48*100)</f>
        <v>107.31021555763824</v>
      </c>
      <c r="Y58" s="33">
        <f>IF(MEGC!Y$48=0,"...",MEGC!Y58/MEGC!Y$48*100)</f>
        <v>97.3125</v>
      </c>
      <c r="Z58" s="33">
        <f>IF(MEGC!Z$48=0,"...",MEGC!Z58/MEGC!Z$48*100)</f>
        <v>106.43203883495144</v>
      </c>
      <c r="AA58" s="59">
        <f>IF(MEGC!AA$48=0,"...",MEGC!AA58/MEGC!AA$48*100)</f>
        <v>97.442799461641997</v>
      </c>
    </row>
    <row r="59" spans="1:27" ht="12" customHeight="1" x14ac:dyDescent="0.2">
      <c r="A59" s="71">
        <v>2013</v>
      </c>
      <c r="B59" s="33">
        <f>IF(MEGC!B$48=0,"...",MEGC!B59/MEGC!B$48*100)</f>
        <v>117.89473684210525</v>
      </c>
      <c r="C59" s="33">
        <f>IF(MEGC!C$48=0,"...",MEGC!C59/MEGC!C$48*100)</f>
        <v>96.780684104627767</v>
      </c>
      <c r="D59" s="33">
        <f>IF(MEGC!D$48=0,"...",MEGC!D59/MEGC!D$48*100)</f>
        <v>85</v>
      </c>
      <c r="E59" s="33">
        <f>IF(MEGC!E$48=0,"...",MEGC!E59/MEGC!E$48*100)</f>
        <v>93.75</v>
      </c>
      <c r="F59" s="33">
        <f>IF(MEGC!F$48=0,"...",MEGC!F59/MEGC!F$48*100)</f>
        <v>101.11111111111111</v>
      </c>
      <c r="G59" s="33">
        <f>IF(MEGC!G$48=0,"...",MEGC!G59/MEGC!G$48*100)</f>
        <v>92.778993435448569</v>
      </c>
      <c r="H59" s="33">
        <f>IF(MEGC!H$48=0,"...",MEGC!H59/MEGC!H$48*100)</f>
        <v>83.720930232558146</v>
      </c>
      <c r="I59" s="33">
        <f>IF(MEGC!I$48=0,"...",MEGC!I59/MEGC!I$48*100)</f>
        <v>97.142857142857139</v>
      </c>
      <c r="J59" s="33">
        <f>IF(MEGC!J$48=0,"...",MEGC!J59/MEGC!J$48*100)</f>
        <v>101.20481927710843</v>
      </c>
      <c r="K59" s="33">
        <f>IF(MEGC!K$48=0,"...",MEGC!K59/MEGC!K$48*100)</f>
        <v>87.5</v>
      </c>
      <c r="L59" s="33">
        <f>IF(MEGC!L$48=0,"...",MEGC!L59/MEGC!L$48*100)</f>
        <v>108.69565217391303</v>
      </c>
      <c r="M59" s="33">
        <f>IF(MEGC!M$48=0,"...",MEGC!M59/MEGC!M$48*100)</f>
        <v>94.647887323943664</v>
      </c>
      <c r="N59" s="33">
        <f>IF(MEGC!N$48=0,"...",MEGC!N59/MEGC!N$48*100)</f>
        <v>0</v>
      </c>
      <c r="O59" s="33">
        <f>IF(MEGC!O$48=0,"...",MEGC!O59/MEGC!O$48*100)</f>
        <v>200</v>
      </c>
      <c r="P59" s="33">
        <f>IF(MEGC!P$48=0,"...",MEGC!P59/MEGC!P$48*100)</f>
        <v>153.40909090909091</v>
      </c>
      <c r="Q59" s="33">
        <f>IF(MEGC!Q$48=0,"...",MEGC!Q59/MEGC!Q$48*100)</f>
        <v>121.05263157894737</v>
      </c>
      <c r="R59" s="33">
        <f>IF(MEGC!R$48=0,"...",MEGC!R59/MEGC!R$48*100)</f>
        <v>0</v>
      </c>
      <c r="S59" s="33" t="str">
        <f>IF(MEGC!S$48=0,"...",MEGC!S59/MEGC!S$48*100)</f>
        <v>...</v>
      </c>
      <c r="T59" s="33">
        <f>IF(MEGC!T$48=0,"...",MEGC!T59/MEGC!T$48*100)</f>
        <v>117.39130434782609</v>
      </c>
      <c r="U59" s="33">
        <f>IF(MEGC!U$48=0,"...",MEGC!U59/MEGC!U$48*100)</f>
        <v>115.81920903954803</v>
      </c>
      <c r="V59" s="33" t="str">
        <f>IF(MEGC!V$48=0,"...",MEGC!V59/MEGC!V$48*100)</f>
        <v>...</v>
      </c>
      <c r="W59" s="125">
        <f>IF(MEGC!W$48=0,"...",MEGC!W59/MEGC!W$48*100)</f>
        <v>0</v>
      </c>
      <c r="X59" s="60">
        <f>IF(MEGC!X$48=0,"...",MEGC!X59/MEGC!X$48*100)</f>
        <v>108.24742268041237</v>
      </c>
      <c r="Y59" s="33">
        <f>IF(MEGC!Y$48=0,"...",MEGC!Y59/MEGC!Y$48*100)</f>
        <v>96.875</v>
      </c>
      <c r="Z59" s="33">
        <f>IF(MEGC!Z$48=0,"...",MEGC!Z59/MEGC!Z$48*100)</f>
        <v>107.16019417475728</v>
      </c>
      <c r="AA59" s="59">
        <f>IF(MEGC!AA$48=0,"...",MEGC!AA59/MEGC!AA$48*100)</f>
        <v>97.308209959623156</v>
      </c>
    </row>
    <row r="60" spans="1:27" ht="12" customHeight="1" x14ac:dyDescent="0.2">
      <c r="A60" s="197">
        <v>2014</v>
      </c>
      <c r="B60" s="74">
        <f>IF(MEGC!B$48=0,"...",MEGC!B60/MEGC!B$48*100)</f>
        <v>121.57894736842105</v>
      </c>
      <c r="C60" s="74">
        <f>IF(MEGC!C$48=0,"...",MEGC!C60/MEGC!C$48*100)</f>
        <v>94.969818913480879</v>
      </c>
      <c r="D60" s="74">
        <f>IF(MEGC!D$48=0,"...",MEGC!D60/MEGC!D$48*100)</f>
        <v>95</v>
      </c>
      <c r="E60" s="74">
        <f>IF(MEGC!E$48=0,"...",MEGC!E60/MEGC!E$48*100)</f>
        <v>93.75</v>
      </c>
      <c r="F60" s="74">
        <f>IF(MEGC!F$48=0,"...",MEGC!F60/MEGC!F$48*100)</f>
        <v>101.11111111111111</v>
      </c>
      <c r="G60" s="74">
        <f>IF(MEGC!G$48=0,"...",MEGC!G60/MEGC!G$48*100)</f>
        <v>92.341356673960618</v>
      </c>
      <c r="H60" s="74">
        <f>IF(MEGC!H$48=0,"...",MEGC!H60/MEGC!H$48*100)</f>
        <v>86.04651162790698</v>
      </c>
      <c r="I60" s="74">
        <f>IF(MEGC!I$48=0,"...",MEGC!I60/MEGC!I$48*100)</f>
        <v>91.428571428571431</v>
      </c>
      <c r="J60" s="74">
        <f>IF(MEGC!J$48=0,"...",MEGC!J60/MEGC!J$48*100)</f>
        <v>100</v>
      </c>
      <c r="K60" s="74">
        <f>IF(MEGC!K$48=0,"...",MEGC!K60/MEGC!K$48*100)</f>
        <v>87.5</v>
      </c>
      <c r="L60" s="74">
        <f>IF(MEGC!L$48=0,"...",MEGC!L60/MEGC!L$48*100)</f>
        <v>108.69565217391303</v>
      </c>
      <c r="M60" s="74">
        <f>IF(MEGC!M$48=0,"...",MEGC!M60/MEGC!M$48*100)</f>
        <v>94.366197183098592</v>
      </c>
      <c r="N60" s="74">
        <f>IF(MEGC!N$48=0,"...",MEGC!N60/MEGC!N$48*100)</f>
        <v>0</v>
      </c>
      <c r="O60" s="74">
        <f>IF(MEGC!O$48=0,"...",MEGC!O60/MEGC!O$48*100)</f>
        <v>200</v>
      </c>
      <c r="P60" s="74">
        <f>IF(MEGC!P$48=0,"...",MEGC!P60/MEGC!P$48*100)</f>
        <v>155.68181818181819</v>
      </c>
      <c r="Q60" s="74">
        <f>IF(MEGC!Q$48=0,"...",MEGC!Q60/MEGC!Q$48*100)</f>
        <v>113.1578947368421</v>
      </c>
      <c r="R60" s="74">
        <f>IF(MEGC!R$48=0,"...",MEGC!R60/MEGC!R$48*100)</f>
        <v>0</v>
      </c>
      <c r="S60" s="74" t="str">
        <f>IF(MEGC!S$48=0,"...",MEGC!S60/MEGC!S$48*100)</f>
        <v>...</v>
      </c>
      <c r="T60" s="74">
        <f>IF(MEGC!T$48=0,"...",MEGC!T60/MEGC!T$48*100)</f>
        <v>119.56521739130434</v>
      </c>
      <c r="U60" s="74">
        <f>IF(MEGC!U$48=0,"...",MEGC!U60/MEGC!U$48*100)</f>
        <v>110.73446327683615</v>
      </c>
      <c r="V60" s="74" t="str">
        <f>IF(MEGC!V$48=0,"...",MEGC!V60/MEGC!V$48*100)</f>
        <v>...</v>
      </c>
      <c r="W60" s="127">
        <f>IF(MEGC!W$48=0,"...",MEGC!W60/MEGC!W$48*100)</f>
        <v>0</v>
      </c>
      <c r="X60" s="76">
        <f>IF(MEGC!X$48=0,"...",MEGC!X60/MEGC!X$48*100)</f>
        <v>109.37207122774133</v>
      </c>
      <c r="Y60" s="74">
        <f>IF(MEGC!Y$48=0,"...",MEGC!Y60/MEGC!Y$48*100)</f>
        <v>95.25</v>
      </c>
      <c r="Z60" s="74">
        <f>IF(MEGC!Z$48=0,"...",MEGC!Z60/MEGC!Z$48*100)</f>
        <v>108.13106796116504</v>
      </c>
      <c r="AA60" s="75">
        <f>IF(MEGC!AA$48=0,"...",MEGC!AA60/MEGC!AA$48*100)</f>
        <v>95.895020188425306</v>
      </c>
    </row>
    <row r="61" spans="1:27" ht="12" customHeight="1" x14ac:dyDescent="0.2">
      <c r="A61" s="71">
        <v>2015</v>
      </c>
      <c r="B61" s="33">
        <f>IF(MEGC!B$48=0,"...",MEGC!B61/MEGC!B$48*100)</f>
        <v>127.36842105263158</v>
      </c>
      <c r="C61" s="33">
        <f>IF(MEGC!C$48=0,"...",MEGC!C61/MEGC!C$48*100)</f>
        <v>95.573440643863179</v>
      </c>
      <c r="D61" s="33">
        <f>IF(MEGC!D$48=0,"...",MEGC!D61/MEGC!D$48*100)</f>
        <v>95</v>
      </c>
      <c r="E61" s="33">
        <f>IF(MEGC!E$48=0,"...",MEGC!E61/MEGC!E$48*100)</f>
        <v>87.5</v>
      </c>
      <c r="F61" s="33">
        <f>IF(MEGC!F$48=0,"...",MEGC!F61/MEGC!F$48*100)</f>
        <v>101.55555555555556</v>
      </c>
      <c r="G61" s="33">
        <f>IF(MEGC!G$48=0,"...",MEGC!G61/MEGC!G$48*100)</f>
        <v>92.341356673960618</v>
      </c>
      <c r="H61" s="33">
        <f>IF(MEGC!H$48=0,"...",MEGC!H61/MEGC!H$48*100)</f>
        <v>83.720930232558146</v>
      </c>
      <c r="I61" s="33">
        <f>IF(MEGC!I$48=0,"...",MEGC!I61/MEGC!I$48*100)</f>
        <v>91.428571428571431</v>
      </c>
      <c r="J61" s="33">
        <f>IF(MEGC!J$48=0,"...",MEGC!J61/MEGC!J$48*100)</f>
        <v>100</v>
      </c>
      <c r="K61" s="33">
        <f>IF(MEGC!K$48=0,"...",MEGC!K61/MEGC!K$48*100)</f>
        <v>87.5</v>
      </c>
      <c r="L61" s="33">
        <f>IF(MEGC!L$48=0,"...",MEGC!L61/MEGC!L$48*100)</f>
        <v>108.69565217391303</v>
      </c>
      <c r="M61" s="33">
        <f>IF(MEGC!M$48=0,"...",MEGC!M61/MEGC!M$48*100)</f>
        <v>95.211267605633793</v>
      </c>
      <c r="N61" s="33">
        <f>IF(MEGC!N$48=0,"...",MEGC!N61/MEGC!N$48*100)</f>
        <v>0</v>
      </c>
      <c r="O61" s="33">
        <f>IF(MEGC!O$48=0,"...",MEGC!O61/MEGC!O$48*100)</f>
        <v>200</v>
      </c>
      <c r="P61" s="33">
        <f>IF(MEGC!P$48=0,"...",MEGC!P61/MEGC!P$48*100)</f>
        <v>155.68181818181819</v>
      </c>
      <c r="Q61" s="33">
        <f>IF(MEGC!Q$48=0,"...",MEGC!Q61/MEGC!Q$48*100)</f>
        <v>110.5263157894737</v>
      </c>
      <c r="R61" s="33">
        <f>IF(MEGC!R$48=0,"...",MEGC!R61/MEGC!R$48*100)</f>
        <v>0</v>
      </c>
      <c r="S61" s="33" t="str">
        <f>IF(MEGC!S$48=0,"...",MEGC!S61/MEGC!S$48*100)</f>
        <v>...</v>
      </c>
      <c r="T61" s="33">
        <f>IF(MEGC!T$48=0,"...",MEGC!T61/MEGC!T$48*100)</f>
        <v>119.56521739130434</v>
      </c>
      <c r="U61" s="33">
        <f>IF(MEGC!U$48=0,"...",MEGC!U61/MEGC!U$48*100)</f>
        <v>111.86440677966101</v>
      </c>
      <c r="V61" s="33" t="str">
        <f>IF(MEGC!V$48=0,"...",MEGC!V61/MEGC!V$48*100)</f>
        <v>...</v>
      </c>
      <c r="W61" s="125">
        <f>IF(MEGC!W$48=0,"...",MEGC!W61/MEGC!W$48*100)</f>
        <v>0</v>
      </c>
      <c r="X61" s="60">
        <f>IF(MEGC!X$48=0,"...",MEGC!X61/MEGC!X$48*100)</f>
        <v>110.49671977507029</v>
      </c>
      <c r="Y61" s="33">
        <f>IF(MEGC!Y$48=0,"...",MEGC!Y61/MEGC!Y$48*100)</f>
        <v>95.625</v>
      </c>
      <c r="Z61" s="33">
        <f>IF(MEGC!Z$48=0,"...",MEGC!Z61/MEGC!Z$48*100)</f>
        <v>109.70873786407766</v>
      </c>
      <c r="AA61" s="59">
        <f>IF(MEGC!AA$48=0,"...",MEGC!AA61/MEGC!AA$48*100)</f>
        <v>96.433378196500669</v>
      </c>
    </row>
    <row r="62" spans="1:27" ht="12" customHeight="1" x14ac:dyDescent="0.2">
      <c r="A62" s="164">
        <v>2016</v>
      </c>
      <c r="B62" s="33">
        <f>IF(MEGC!B$48=0,"...",MEGC!B62/MEGC!B$48*100)</f>
        <v>127.89473684210526</v>
      </c>
      <c r="C62" s="33">
        <f>IF(MEGC!C$48=0,"...",MEGC!C62/MEGC!C$48*100)</f>
        <v>96.579476861166995</v>
      </c>
      <c r="D62" s="33">
        <f>IF(MEGC!D$48=0,"...",MEGC!D62/MEGC!D$48*100)</f>
        <v>105</v>
      </c>
      <c r="E62" s="33">
        <f>IF(MEGC!E$48=0,"...",MEGC!E62/MEGC!E$48*100)</f>
        <v>81.25</v>
      </c>
      <c r="F62" s="33">
        <f>IF(MEGC!F$48=0,"...",MEGC!F62/MEGC!F$48*100)</f>
        <v>101.55555555555556</v>
      </c>
      <c r="G62" s="33">
        <f>IF(MEGC!G$48=0,"...",MEGC!G62/MEGC!G$48*100)</f>
        <v>92.341356673960618</v>
      </c>
      <c r="H62" s="33">
        <f>IF(MEGC!H$48=0,"...",MEGC!H62/MEGC!H$48*100)</f>
        <v>88.372093023255815</v>
      </c>
      <c r="I62" s="33">
        <f>IF(MEGC!I$48=0,"...",MEGC!I62/MEGC!I$48*100)</f>
        <v>94.285714285714278</v>
      </c>
      <c r="J62" s="33">
        <f>IF(MEGC!J$48=0,"...",MEGC!J62/MEGC!J$48*100)</f>
        <v>98.795180722891558</v>
      </c>
      <c r="K62" s="33">
        <f>IF(MEGC!K$48=0,"...",MEGC!K62/MEGC!K$48*100)</f>
        <v>87.5</v>
      </c>
      <c r="L62" s="33">
        <f>IF(MEGC!L$48=0,"...",MEGC!L62/MEGC!L$48*100)</f>
        <v>108.69565217391303</v>
      </c>
      <c r="M62" s="33">
        <f>IF(MEGC!M$48=0,"...",MEGC!M62/MEGC!M$48*100)</f>
        <v>95.774647887323937</v>
      </c>
      <c r="N62" s="33">
        <f>IF(MEGC!N$48=0,"...",MEGC!N62/MEGC!N$48*100)</f>
        <v>0</v>
      </c>
      <c r="O62" s="33">
        <f>IF(MEGC!O$48=0,"...",MEGC!O62/MEGC!O$48*100)</f>
        <v>400</v>
      </c>
      <c r="P62" s="33">
        <f>IF(MEGC!P$48=0,"...",MEGC!P62/MEGC!P$48*100)</f>
        <v>162.5</v>
      </c>
      <c r="Q62" s="33">
        <f>IF(MEGC!Q$48=0,"...",MEGC!Q62/MEGC!Q$48*100)</f>
        <v>110.5263157894737</v>
      </c>
      <c r="R62" s="33">
        <f>IF(MEGC!R$48=0,"...",MEGC!R62/MEGC!R$48*100)</f>
        <v>0</v>
      </c>
      <c r="S62" s="33" t="str">
        <f>IF(MEGC!S$48=0,"...",MEGC!S62/MEGC!S$48*100)</f>
        <v>...</v>
      </c>
      <c r="T62" s="33">
        <f>IF(MEGC!T$48=0,"...",MEGC!T62/MEGC!T$48*100)</f>
        <v>134.78260869565219</v>
      </c>
      <c r="U62" s="33">
        <f>IF(MEGC!U$48=0,"...",MEGC!U62/MEGC!U$48*100)</f>
        <v>109.03954802259888</v>
      </c>
      <c r="V62" s="33" t="str">
        <f>IF(MEGC!V$48=0,"...",MEGC!V62/MEGC!V$48*100)</f>
        <v>...</v>
      </c>
      <c r="W62" s="125">
        <f>IF(MEGC!W$48=0,"...",MEGC!W62/MEGC!W$48*100)</f>
        <v>0</v>
      </c>
      <c r="X62" s="60">
        <f>IF(MEGC!X$48=0,"...",MEGC!X62/MEGC!X$48*100)</f>
        <v>112.0899718837863</v>
      </c>
      <c r="Y62" s="33">
        <f>IF(MEGC!Y$48=0,"...",MEGC!Y62/MEGC!Y$48*100)</f>
        <v>95.875</v>
      </c>
      <c r="Z62" s="33">
        <f>IF(MEGC!Z$48=0,"...",MEGC!Z62/MEGC!Z$48*100)</f>
        <v>110.67961165048543</v>
      </c>
      <c r="AA62" s="59">
        <f>IF(MEGC!AA$48=0,"...",MEGC!AA62/MEGC!AA$48*100)</f>
        <v>96.567967698519524</v>
      </c>
    </row>
    <row r="63" spans="1:27" ht="12" customHeight="1" x14ac:dyDescent="0.2">
      <c r="A63" s="198">
        <v>2017</v>
      </c>
      <c r="B63" s="74">
        <f>IF(MEGC!B$48=0,"...",MEGC!B63/MEGC!B$48*100)</f>
        <v>128.94736842105263</v>
      </c>
      <c r="C63" s="74">
        <f>IF(MEGC!C$48=0,"...",MEGC!C63/MEGC!C$48*100)</f>
        <v>96.981891348088539</v>
      </c>
      <c r="D63" s="74">
        <f>IF(MEGC!D$48=0,"...",MEGC!D63/MEGC!D$48*100)</f>
        <v>105</v>
      </c>
      <c r="E63" s="74">
        <f>IF(MEGC!E$48=0,"...",MEGC!E63/MEGC!E$48*100)</f>
        <v>75</v>
      </c>
      <c r="F63" s="74">
        <f>IF(MEGC!F$48=0,"...",MEGC!F63/MEGC!F$48*100)</f>
        <v>101.55555555555556</v>
      </c>
      <c r="G63" s="74">
        <f>IF(MEGC!G$48=0,"...",MEGC!G63/MEGC!G$48*100)</f>
        <v>92.778993435448569</v>
      </c>
      <c r="H63" s="74">
        <f>IF(MEGC!H$48=0,"...",MEGC!H63/MEGC!H$48*100)</f>
        <v>88.372093023255815</v>
      </c>
      <c r="I63" s="74">
        <f>IF(MEGC!I$48=0,"...",MEGC!I63/MEGC!I$48*100)</f>
        <v>94.285714285714278</v>
      </c>
      <c r="J63" s="74">
        <f>IF(MEGC!J$48=0,"...",MEGC!J63/MEGC!J$48*100)</f>
        <v>100</v>
      </c>
      <c r="K63" s="74">
        <f>IF(MEGC!K$48=0,"...",MEGC!K63/MEGC!K$48*100)</f>
        <v>75</v>
      </c>
      <c r="L63" s="74">
        <f>IF(MEGC!L$48=0,"...",MEGC!L63/MEGC!L$48*100)</f>
        <v>108.69565217391303</v>
      </c>
      <c r="M63" s="74">
        <f>IF(MEGC!M$48=0,"...",MEGC!M63/MEGC!M$48*100)</f>
        <v>96.056338028169023</v>
      </c>
      <c r="N63" s="74">
        <f>IF(MEGC!N$48=0,"...",MEGC!N63/MEGC!N$48*100)</f>
        <v>0</v>
      </c>
      <c r="O63" s="74">
        <f>IF(MEGC!O$48=0,"...",MEGC!O63/MEGC!O$48*100)</f>
        <v>600</v>
      </c>
      <c r="P63" s="74">
        <f>IF(MEGC!P$48=0,"...",MEGC!P63/MEGC!P$48*100)</f>
        <v>164.77272727272728</v>
      </c>
      <c r="Q63" s="74">
        <f>IF(MEGC!Q$48=0,"...",MEGC!Q63/MEGC!Q$48*100)</f>
        <v>107.89473684210526</v>
      </c>
      <c r="R63" s="74">
        <f>IF(MEGC!R$48=0,"...",MEGC!R63/MEGC!R$48*100)</f>
        <v>0</v>
      </c>
      <c r="S63" s="74" t="str">
        <f>IF(MEGC!S$48=0,"...",MEGC!S63/MEGC!S$48*100)</f>
        <v>...</v>
      </c>
      <c r="T63" s="74">
        <f>IF(MEGC!T$48=0,"...",MEGC!T63/MEGC!T$48*100)</f>
        <v>134.78260869565219</v>
      </c>
      <c r="U63" s="74">
        <f>IF(MEGC!U$48=0,"...",MEGC!U63/MEGC!U$48*100)</f>
        <v>106.77966101694916</v>
      </c>
      <c r="V63" s="74" t="str">
        <f>IF(MEGC!V$48=0,"...",MEGC!V63/MEGC!V$48*100)</f>
        <v>...</v>
      </c>
      <c r="W63" s="75">
        <f>IF(MEGC!W$48=0,"...",MEGC!W63/MEGC!W$48*100)</f>
        <v>0</v>
      </c>
      <c r="X63" s="76">
        <f>IF(MEGC!X$48=0,"...",MEGC!X63/MEGC!X$48*100)</f>
        <v>112.55857544517337</v>
      </c>
      <c r="Y63" s="74">
        <f>IF(MEGC!Y$48=0,"...",MEGC!Y63/MEGC!Y$48*100)</f>
        <v>95.875</v>
      </c>
      <c r="Z63" s="74">
        <f>IF(MEGC!Z$48=0,"...",MEGC!Z63/MEGC!Z$48*100)</f>
        <v>110.92233009708738</v>
      </c>
      <c r="AA63" s="75">
        <f>IF(MEGC!AA$48=0,"...",MEGC!AA63/MEGC!AA$48*100)</f>
        <v>96.635262449528938</v>
      </c>
    </row>
    <row r="64" spans="1:27" ht="12" customHeight="1" x14ac:dyDescent="0.2">
      <c r="A64" s="266">
        <v>2018</v>
      </c>
      <c r="B64" s="33">
        <f>IF(MEGC!B$48=0,"...",MEGC!B64/MEGC!B$48*100)</f>
        <v>131.57894736842107</v>
      </c>
      <c r="C64" s="33">
        <f>IF(MEGC!C$48=0,"...",MEGC!C64/MEGC!C$48*100)</f>
        <v>96.981891348088539</v>
      </c>
      <c r="D64" s="33">
        <f>IF(MEGC!D$48=0,"...",MEGC!D64/MEGC!D$48*100)</f>
        <v>110.00000000000001</v>
      </c>
      <c r="E64" s="33">
        <f>IF(MEGC!E$48=0,"...",MEGC!E64/MEGC!E$48*100)</f>
        <v>75</v>
      </c>
      <c r="F64" s="33">
        <f>IF(MEGC!F$48=0,"...",MEGC!F64/MEGC!F$48*100)</f>
        <v>101.55555555555556</v>
      </c>
      <c r="G64" s="33">
        <f>IF(MEGC!G$48=0,"...",MEGC!G64/MEGC!G$48*100)</f>
        <v>92.778993435448569</v>
      </c>
      <c r="H64" s="33">
        <f>IF(MEGC!H$48=0,"...",MEGC!H64/MEGC!H$48*100)</f>
        <v>86.04651162790698</v>
      </c>
      <c r="I64" s="33">
        <f>IF(MEGC!I$48=0,"...",MEGC!I64/MEGC!I$48*100)</f>
        <v>94.285714285714278</v>
      </c>
      <c r="J64" s="33">
        <f>IF(MEGC!J$48=0,"...",MEGC!J64/MEGC!J$48*100)</f>
        <v>100</v>
      </c>
      <c r="K64" s="33">
        <f>IF(MEGC!K$48=0,"...",MEGC!K64/MEGC!K$48*100)</f>
        <v>87.5</v>
      </c>
      <c r="L64" s="33">
        <f>IF(MEGC!L$48=0,"...",MEGC!L64/MEGC!L$48*100)</f>
        <v>108.69565217391303</v>
      </c>
      <c r="M64" s="33">
        <f>IF(MEGC!M$48=0,"...",MEGC!M64/MEGC!M$48*100)</f>
        <v>95.774647887323937</v>
      </c>
      <c r="N64" s="33">
        <f>IF(MEGC!N$48=0,"...",MEGC!N64/MEGC!N$48*100)</f>
        <v>0</v>
      </c>
      <c r="O64" s="33">
        <f>IF(MEGC!O$48=0,"...",MEGC!O64/MEGC!O$48*100)</f>
        <v>700</v>
      </c>
      <c r="P64" s="33">
        <f>IF(MEGC!P$48=0,"...",MEGC!P64/MEGC!P$48*100)</f>
        <v>172.72727272727272</v>
      </c>
      <c r="Q64" s="33">
        <f>IF(MEGC!Q$48=0,"...",MEGC!Q64/MEGC!Q$48*100)</f>
        <v>102.63157894736842</v>
      </c>
      <c r="R64" s="33">
        <f>IF(MEGC!R$48=0,"...",MEGC!T64/MEGC!R$48*100)</f>
        <v>775</v>
      </c>
      <c r="S64" s="33" t="str">
        <f>IF(MEGC!S$48=0,"...",MEGC!U64/MEGC!S$48*100)</f>
        <v>...</v>
      </c>
      <c r="T64" s="33">
        <f>IF(MEGC!T$48=0,"...",MEGC!T64/MEGC!T$48*100)</f>
        <v>134.78260869565219</v>
      </c>
      <c r="U64" s="33">
        <f>IF(MEGC!U$48=0,"...",MEGC!U64/MEGC!U$48*100)</f>
        <v>105.08474576271188</v>
      </c>
      <c r="V64" s="33" t="str">
        <f>IF(MEGC!V$48=0,"...",MEGC!V64/MEGC!V$48*100)</f>
        <v>...</v>
      </c>
      <c r="W64" s="59">
        <f>IF(MEGC!W$48=0,"...",MEGC!W64/MEGC!W$48*100)</f>
        <v>0</v>
      </c>
      <c r="X64" s="60">
        <f>IF(MEGC!X$48=0,"...",MEGC!X64/MEGC!X$48*100)</f>
        <v>113.68322399250235</v>
      </c>
      <c r="Y64" s="33">
        <f>IF(MEGC!Y$48=0,"...",MEGC!Y64/MEGC!Y$48*100)</f>
        <v>95.625</v>
      </c>
      <c r="Z64" s="33">
        <f>IF(MEGC!Z$48=0,"...",MEGC!Z64/MEGC!Z$48*100)</f>
        <v>111.52912621359224</v>
      </c>
      <c r="AA64" s="59">
        <f>IF(MEGC!AA$48=0,"...",MEGC!AA64/MEGC!AA$48*100)</f>
        <v>96.366083445491242</v>
      </c>
    </row>
    <row r="65" spans="1:28" ht="12" customHeight="1" x14ac:dyDescent="0.2">
      <c r="A65" s="266">
        <v>2019</v>
      </c>
      <c r="B65" s="33">
        <f>IF(MEGC!B$48=0,"...",MEGC!B65/MEGC!B$48*100)</f>
        <v>136.31578947368422</v>
      </c>
      <c r="C65" s="33">
        <f>IF(MEGC!C$48=0,"...",MEGC!C65/MEGC!C$48*100)</f>
        <v>96.579476861166995</v>
      </c>
      <c r="D65" s="33">
        <f>IF(MEGC!D$48=0,"...",MEGC!D65/MEGC!D$48*100)</f>
        <v>105</v>
      </c>
      <c r="E65" s="33">
        <f>IF(MEGC!E$48=0,"...",MEGC!E65/MEGC!E$48*100)</f>
        <v>68.75</v>
      </c>
      <c r="F65" s="33">
        <f>IF(MEGC!F$48=0,"...",MEGC!F65/MEGC!F$48*100)</f>
        <v>102.44444444444444</v>
      </c>
      <c r="G65" s="33">
        <f>IF(MEGC!G$48=0,"...",MEGC!G65/MEGC!G$48*100)</f>
        <v>92.997811816192552</v>
      </c>
      <c r="H65" s="33">
        <f>IF(MEGC!H$48=0,"...",MEGC!H65/MEGC!H$48*100)</f>
        <v>86.04651162790698</v>
      </c>
      <c r="I65" s="33">
        <f>IF(MEGC!I$48=0,"...",MEGC!I65/MEGC!I$48*100)</f>
        <v>94.285714285714278</v>
      </c>
      <c r="J65" s="33">
        <f>IF(MEGC!J$48=0,"...",MEGC!J65/MEGC!J$48*100)</f>
        <v>100</v>
      </c>
      <c r="K65" s="33">
        <f>IF(MEGC!K$48=0,"...",MEGC!K65/MEGC!K$48*100)</f>
        <v>87.5</v>
      </c>
      <c r="L65" s="33">
        <f>IF(MEGC!L$48=0,"...",MEGC!L65/MEGC!L$48*100)</f>
        <v>109.42028985507247</v>
      </c>
      <c r="M65" s="33">
        <f>IF(MEGC!M$48=0,"...",MEGC!M65/MEGC!M$48*100)</f>
        <v>96.056338028169023</v>
      </c>
      <c r="N65" s="33">
        <f>IF(MEGC!N$48=0,"...",MEGC!N65/MEGC!N$48*100)</f>
        <v>0</v>
      </c>
      <c r="O65" s="33">
        <f>IF(MEGC!O$48=0,"...",MEGC!O65/MEGC!O$48*100)</f>
        <v>700</v>
      </c>
      <c r="P65" s="33">
        <f>IF(MEGC!P$48=0,"...",MEGC!P65/MEGC!P$48*100)</f>
        <v>172.72727272727272</v>
      </c>
      <c r="Q65" s="33">
        <f>IF(MEGC!Q$48=0,"...",MEGC!Q65/MEGC!Q$48*100)</f>
        <v>94.73684210526315</v>
      </c>
      <c r="R65" s="33">
        <f>IF(MEGC!R$48=0,"...",MEGC!R65/MEGC!R$48*100)</f>
        <v>0</v>
      </c>
      <c r="S65" s="33" t="str">
        <f>IF(MEGC!S$48=0,"...",MEGC!S65/MEGC!S$48*100)</f>
        <v>...</v>
      </c>
      <c r="T65" s="33">
        <f>IF(MEGC!T$48=0,"...",MEGC!T65/MEGC!T$48*100)</f>
        <v>132.60869565217391</v>
      </c>
      <c r="U65" s="33">
        <f>IF(MEGC!U$48=0,"...",MEGC!U65/MEGC!U$48*100)</f>
        <v>102.82485875706216</v>
      </c>
      <c r="V65" s="33" t="str">
        <f>IF(MEGC!V$48=0,"...",MEGC!V65/MEGC!V$48*100)</f>
        <v>...</v>
      </c>
      <c r="W65" s="59">
        <f>IF(MEGC!W$48=0,"...",MEGC!W65/MEGC!W$48*100)</f>
        <v>0</v>
      </c>
      <c r="X65" s="60">
        <f>IF(MEGC!X$48=0,"...",MEGC!X65/MEGC!X$48*100)</f>
        <v>114.80787253983131</v>
      </c>
      <c r="Y65" s="33">
        <f>IF(MEGC!Y$48=0,"...",MEGC!Y65/MEGC!Y$48*100)</f>
        <v>95.125</v>
      </c>
      <c r="Z65" s="33">
        <f>IF(MEGC!Z$48=0,"...",MEGC!Z65/MEGC!Z$48*100)</f>
        <v>113.10679611650485</v>
      </c>
      <c r="AA65" s="59">
        <f>IF(MEGC!AA$48=0,"...",MEGC!AA65/MEGC!AA$48*100)</f>
        <v>96.096904441453574</v>
      </c>
    </row>
    <row r="66" spans="1:28" ht="12" customHeight="1" x14ac:dyDescent="0.2">
      <c r="A66" s="274">
        <v>2020</v>
      </c>
      <c r="B66" s="74">
        <f>IF(MEGC!B$48=0,"...",MEGC!B66/MEGC!B$48*100)</f>
        <v>140.52631578947367</v>
      </c>
      <c r="C66" s="74">
        <f>IF(MEGC!C$48=0,"...",MEGC!C66/MEGC!C$48*100)</f>
        <v>96.378269617706238</v>
      </c>
      <c r="D66" s="74">
        <f>IF(MEGC!D$48=0,"...",MEGC!D66/MEGC!D$48*100)</f>
        <v>100</v>
      </c>
      <c r="E66" s="74">
        <f>IF(MEGC!E$48=0,"...",MEGC!E66/MEGC!E$48*100)</f>
        <v>56.25</v>
      </c>
      <c r="F66" s="74">
        <f>IF(MEGC!F$48=0,"...",MEGC!F66/MEGC!F$48*100)</f>
        <v>103.11111111111111</v>
      </c>
      <c r="G66" s="74">
        <f>IF(MEGC!G$48=0,"...",MEGC!G66/MEGC!G$48*100)</f>
        <v>92.778993435448569</v>
      </c>
      <c r="H66" s="74">
        <f>IF(MEGC!H$48=0,"...",MEGC!H66/MEGC!H$48*100)</f>
        <v>86.04651162790698</v>
      </c>
      <c r="I66" s="74">
        <f>IF(MEGC!I$48=0,"...",MEGC!I66/MEGC!I$48*100)</f>
        <v>94.285714285714278</v>
      </c>
      <c r="J66" s="74">
        <f>IF(MEGC!J$48=0,"...",MEGC!J66/MEGC!J$48*100)</f>
        <v>100</v>
      </c>
      <c r="K66" s="74">
        <f>IF(MEGC!K$48=0,"...",MEGC!K66/MEGC!K$48*100)</f>
        <v>87.5</v>
      </c>
      <c r="L66" s="74">
        <f>IF(MEGC!L$48=0,"...",MEGC!L66/MEGC!L$48*100)</f>
        <v>110.14492753623189</v>
      </c>
      <c r="M66" s="74">
        <f>IF(MEGC!M$48=0,"...",MEGC!M66/MEGC!M$48*100)</f>
        <v>95.774647887323937</v>
      </c>
      <c r="N66" s="74">
        <f>IF(MEGC!N$48=0,"...",MEGC!N66/MEGC!N$48*100)</f>
        <v>0</v>
      </c>
      <c r="O66" s="74">
        <f>IF(MEGC!O$48=0,"...",MEGC!O66/MEGC!O$48*100)</f>
        <v>600</v>
      </c>
      <c r="P66" s="74">
        <f>IF(MEGC!P$48=0,"...",MEGC!P66/MEGC!P$48*100)</f>
        <v>170.45454545454547</v>
      </c>
      <c r="Q66" s="74">
        <f>IF(MEGC!Q$48=0,"...",MEGC!Q66/MEGC!Q$48*100)</f>
        <v>94.73684210526315</v>
      </c>
      <c r="R66" s="74">
        <f>IF(MEGC!R$48=0,"...",MEGC!R66/MEGC!R$48*100)</f>
        <v>0</v>
      </c>
      <c r="S66" s="74" t="str">
        <f>IF(MEGC!S$48=0,"...",MEGC!S66/MEGC!S$48*100)</f>
        <v>...</v>
      </c>
      <c r="T66" s="74">
        <f>IF(MEGC!T$48=0,"...",MEGC!T66/MEGC!T$48*100)</f>
        <v>139.13043478260869</v>
      </c>
      <c r="U66" s="74">
        <f>IF(MEGC!U$48=0,"...",MEGC!U66/MEGC!U$48*100)</f>
        <v>101.12994350282484</v>
      </c>
      <c r="V66" s="74" t="str">
        <f>IF(MEGC!V$48=0,"...",MEGC!V66/MEGC!V$48*100)</f>
        <v>...</v>
      </c>
      <c r="W66" s="127">
        <f>IF(MEGC!W$48=0,"...",MEGC!W66/MEGC!W$48*100)</f>
        <v>0</v>
      </c>
      <c r="X66" s="76">
        <f>IF(MEGC!X$48=0,"...",MEGC!X66/MEGC!X$48*100)</f>
        <v>115.93252108716025</v>
      </c>
      <c r="Y66" s="74">
        <f>IF(MEGC!Y$48=0,"...",MEGC!Y66/MEGC!Y$48*100)</f>
        <v>94.5625</v>
      </c>
      <c r="Z66" s="74">
        <f>IF(MEGC!Z$48=0,"...",MEGC!Z66/MEGC!Z$48*100)</f>
        <v>114.92718446601941</v>
      </c>
      <c r="AA66" s="75">
        <f>IF(MEGC!AA$48=0,"...",MEGC!AA66/MEGC!AA$48*100)</f>
        <v>95.693135935397038</v>
      </c>
    </row>
    <row r="67" spans="1:28" ht="12" customHeight="1" x14ac:dyDescent="0.2">
      <c r="A67" s="276">
        <v>2021</v>
      </c>
      <c r="B67" s="33">
        <f>IF(MEGC!B$48=0,"...",MEGC!B67/MEGC!B$48*100)</f>
        <v>141.57894736842104</v>
      </c>
      <c r="C67" s="33">
        <f>IF(MEGC!C$48=0,"...",MEGC!C67/MEGC!C$48*100)</f>
        <v>94.768611670020121</v>
      </c>
      <c r="D67" s="33">
        <f>IF(MEGC!D$48=0,"...",MEGC!D67/MEGC!D$48*100)</f>
        <v>90</v>
      </c>
      <c r="E67" s="33">
        <f>IF(MEGC!E$48=0,"...",MEGC!E67/MEGC!E$48*100)</f>
        <v>37.5</v>
      </c>
      <c r="F67" s="33">
        <f>IF(MEGC!F$48=0,"...",MEGC!F67/MEGC!F$48*100)</f>
        <v>103.33333333333334</v>
      </c>
      <c r="G67" s="33">
        <f>IF(MEGC!G$48=0,"...",MEGC!G67/MEGC!G$48*100)</f>
        <v>92.778993435448569</v>
      </c>
      <c r="H67" s="33">
        <f>IF(MEGC!H$48=0,"...",MEGC!H67/MEGC!H$48*100)</f>
        <v>86.04651162790698</v>
      </c>
      <c r="I67" s="33">
        <f>IF(MEGC!I$48=0,"...",MEGC!I67/MEGC!I$48*100)</f>
        <v>94.285714285714278</v>
      </c>
      <c r="J67" s="33">
        <f>IF(MEGC!J$48=0,"...",MEGC!J67/MEGC!J$48*100)</f>
        <v>100</v>
      </c>
      <c r="K67" s="33">
        <f>IF(MEGC!K$48=0,"...",MEGC!K67/MEGC!K$48*100)</f>
        <v>87.5</v>
      </c>
      <c r="L67" s="33">
        <f>IF(MEGC!L$48=0,"...",MEGC!L67/MEGC!L$48*100)</f>
        <v>110.14492753623189</v>
      </c>
      <c r="M67" s="33">
        <f>IF(MEGC!M$48=0,"...",MEGC!M67/MEGC!M$48*100)</f>
        <v>95.492957746478865</v>
      </c>
      <c r="N67" s="33">
        <f>IF(MEGC!N$48=0,"...",MEGC!N67/MEGC!N$48*100)</f>
        <v>0</v>
      </c>
      <c r="O67" s="33">
        <f>IF(MEGC!O$48=0,"...",MEGC!O67/MEGC!O$48*100)</f>
        <v>600</v>
      </c>
      <c r="P67" s="33">
        <f>IF(MEGC!P$48=0,"...",MEGC!P67/MEGC!P$48*100)</f>
        <v>171.59090909090909</v>
      </c>
      <c r="Q67" s="33">
        <f>IF(MEGC!Q$48=0,"...",MEGC!Q67/MEGC!Q$48*100)</f>
        <v>89.473684210526315</v>
      </c>
      <c r="R67" s="33">
        <f>IF(MEGC!R$48=0,"...",MEGC!R67/MEGC!R$48*100)</f>
        <v>0</v>
      </c>
      <c r="S67" s="33" t="str">
        <f>IF(MEGC!S$48=0,"...",MEGC!S67/MEGC!S$48*100)</f>
        <v>...</v>
      </c>
      <c r="T67" s="33">
        <f>IF(MEGC!T$48=0,"...",MEGC!T67/MEGC!T$48*100)</f>
        <v>143.47826086956522</v>
      </c>
      <c r="U67" s="33">
        <f>IF(MEGC!U$48=0,"...",MEGC!U67/MEGC!U$48*100)</f>
        <v>98.870056497175142</v>
      </c>
      <c r="V67" s="33" t="str">
        <f>IF(MEGC!V$48=0,"...",MEGC!V67/MEGC!V$48*100)</f>
        <v>...</v>
      </c>
      <c r="W67" s="125">
        <f>IF(MEGC!W$48=0,"...",MEGC!W67/MEGC!W$48*100)</f>
        <v>0</v>
      </c>
      <c r="X67" s="60">
        <f>IF(MEGC!X$48=0,"...",MEGC!X67/MEGC!X$48*100)</f>
        <v>116.30740393626992</v>
      </c>
      <c r="Y67" s="33">
        <f>IF(MEGC!Y$48=0,"...",MEGC!Y67/MEGC!Y$48*100)</f>
        <v>93.4375</v>
      </c>
      <c r="Z67" s="33">
        <f>IF(MEGC!Z$48=0,"...",MEGC!Z67/MEGC!Z$48*100)</f>
        <v>115.53398058252426</v>
      </c>
      <c r="AA67" s="59">
        <f>IF(MEGC!AA$48=0,"...",MEGC!AA67/MEGC!AA$48*100)</f>
        <v>94.818304172274566</v>
      </c>
      <c r="AB67" s="284"/>
    </row>
    <row r="68" spans="1:28" ht="12" customHeight="1" x14ac:dyDescent="0.2">
      <c r="A68" s="275">
        <v>2022</v>
      </c>
      <c r="B68" s="63">
        <f>IF(MEGC!B$48=0,"...",MEGC!B68/MEGC!B$48*100)</f>
        <v>141.57894736842104</v>
      </c>
      <c r="C68" s="63">
        <f>IF(MEGC!C$48=0,"...",MEGC!C68/MEGC!C$48*100)</f>
        <v>95.17102615694165</v>
      </c>
      <c r="D68" s="63">
        <f>IF(MEGC!D$48=0,"...",MEGC!D68/MEGC!D$48*100)</f>
        <v>90</v>
      </c>
      <c r="E68" s="63">
        <f>IF(MEGC!E$48=0,"...",MEGC!E68/MEGC!E$48*100)</f>
        <v>31.25</v>
      </c>
      <c r="F68" s="63">
        <f>IF(MEGC!F$48=0,"...",MEGC!F68/MEGC!F$48*100)</f>
        <v>103.55555555555556</v>
      </c>
      <c r="G68" s="63">
        <f>IF(MEGC!G$48=0,"...",MEGC!G68/MEGC!G$48*100)</f>
        <v>92.778993435448569</v>
      </c>
      <c r="H68" s="63">
        <f>IF(MEGC!H$48=0,"...",MEGC!H68/MEGC!H$48*100)</f>
        <v>88.372093023255815</v>
      </c>
      <c r="I68" s="63">
        <f>IF(MEGC!I$48=0,"...",MEGC!I68/MEGC!I$48*100)</f>
        <v>94.285714285714278</v>
      </c>
      <c r="J68" s="63">
        <f>IF(MEGC!J$48=0,"...",MEGC!J68/MEGC!J$48*100)</f>
        <v>100</v>
      </c>
      <c r="K68" s="63">
        <f>IF(MEGC!K$48=0,"...",MEGC!K68/MEGC!K$48*100)</f>
        <v>87.5</v>
      </c>
      <c r="L68" s="63">
        <f>IF(MEGC!L$48=0,"...",MEGC!L68/MEGC!L$48*100)</f>
        <v>110.14492753623189</v>
      </c>
      <c r="M68" s="63">
        <f>IF(MEGC!M$48=0,"...",MEGC!M68/MEGC!M$48*100)</f>
        <v>95.211267605633793</v>
      </c>
      <c r="N68" s="63">
        <f>IF(MEGC!N$48=0,"...",MEGC!N68/MEGC!N$48*100)</f>
        <v>0</v>
      </c>
      <c r="O68" s="63">
        <f>IF(MEGC!O$48=0,"...",MEGC!O68/MEGC!O$48*100)</f>
        <v>600</v>
      </c>
      <c r="P68" s="63">
        <f>IF(MEGC!P$48=0,"...",MEGC!P68/MEGC!P$48*100)</f>
        <v>171.59090909090909</v>
      </c>
      <c r="Q68" s="63">
        <f>IF(MEGC!Q$48=0,"...",MEGC!Q68/MEGC!Q$48*100)</f>
        <v>81.578947368421055</v>
      </c>
      <c r="R68" s="63">
        <f>IF(MEGC!R$48=0,"...",MEGC!R68/MEGC!R$48*100)</f>
        <v>0</v>
      </c>
      <c r="S68" s="63" t="str">
        <f>IF(MEGC!S$48=0,"...",MEGC!S68/MEGC!S$48*100)</f>
        <v>...</v>
      </c>
      <c r="T68" s="63">
        <f>IF(MEGC!T$48=0,"...",MEGC!T68/MEGC!T$48*100)</f>
        <v>143.47826086956522</v>
      </c>
      <c r="U68" s="63">
        <f>IF(MEGC!U$48=0,"...",MEGC!U68/MEGC!U$48*100)</f>
        <v>97.175141242937855</v>
      </c>
      <c r="V68" s="63" t="str">
        <f>IF(MEGC!V$48=0,"...",MEGC!V68/MEGC!V$48*100)</f>
        <v>...</v>
      </c>
      <c r="W68" s="126">
        <f>IF(MEGC!W$48=0,"...",MEGC!W68/MEGC!W$48*100)</f>
        <v>0</v>
      </c>
      <c r="X68" s="65">
        <f>IF(MEGC!X$48=0,"...",MEGC!X68/MEGC!X$48*100)</f>
        <v>116.49484536082475</v>
      </c>
      <c r="Y68" s="63">
        <f>IF(MEGC!Y$48=0,"...",MEGC!Y68/MEGC!Y$48*100)</f>
        <v>93.0625</v>
      </c>
      <c r="Z68" s="63">
        <f>IF(MEGC!Z$48=0,"...",MEGC!Z68/MEGC!Z$48*100)</f>
        <v>115.65533980582525</v>
      </c>
      <c r="AA68" s="64">
        <f>IF(MEGC!AA$48=0,"...",MEGC!AA68/MEGC!AA$48*100)</f>
        <v>94.683714670255725</v>
      </c>
      <c r="AB68" s="284"/>
    </row>
    <row r="69" spans="1:28" ht="12" customHeight="1" thickBot="1" x14ac:dyDescent="0.25">
      <c r="A69" s="281">
        <v>2023</v>
      </c>
      <c r="B69" s="285">
        <f>IF(MEGC!B$48=0,"...",MEGC!B69/MEGC!B$48*100)</f>
        <v>143.15789473684211</v>
      </c>
      <c r="C69" s="285">
        <f>IF(MEGC!C$48=0,"...",MEGC!C69/MEGC!C$48*100)</f>
        <v>96.177062374245466</v>
      </c>
      <c r="D69" s="285">
        <f>IF(MEGC!D$48=0,"...",MEGC!D69/MEGC!D$48*100)</f>
        <v>90</v>
      </c>
      <c r="E69" s="285">
        <f>IF(MEGC!E$48=0,"...",MEGC!E69/MEGC!E$48*100)</f>
        <v>31.25</v>
      </c>
      <c r="F69" s="285">
        <f>IF(MEGC!F$48=0,"...",MEGC!F69/MEGC!F$48*100)</f>
        <v>103.55555555555556</v>
      </c>
      <c r="G69" s="285">
        <f>IF(MEGC!G$48=0,"...",MEGC!G69/MEGC!G$48*100)</f>
        <v>92.560175054704601</v>
      </c>
      <c r="H69" s="285">
        <f>IF(MEGC!H$48=0,"...",MEGC!H69/MEGC!H$48*100)</f>
        <v>88.372093023255815</v>
      </c>
      <c r="I69" s="285">
        <f>IF(MEGC!I$48=0,"...",MEGC!I69/MEGC!I$48*100)</f>
        <v>91.428571428571431</v>
      </c>
      <c r="J69" s="285">
        <f>IF(MEGC!J$48=0,"...",MEGC!J69/MEGC!J$48*100)</f>
        <v>100</v>
      </c>
      <c r="K69" s="285">
        <f>IF(MEGC!K$48=0,"...",MEGC!K69/MEGC!K$48*100)</f>
        <v>87.5</v>
      </c>
      <c r="L69" s="285">
        <f>IF(MEGC!L$48=0,"...",MEGC!L69/MEGC!L$48*100)</f>
        <v>113.04347826086956</v>
      </c>
      <c r="M69" s="285">
        <f>IF(MEGC!M$48=0,"...",MEGC!M69/MEGC!M$48*100)</f>
        <v>95.211267605633793</v>
      </c>
      <c r="N69" s="285">
        <f>IF(MEGC!N$48=0,"...",MEGC!N69/MEGC!N$48*100)</f>
        <v>0</v>
      </c>
      <c r="O69" s="285">
        <f>IF(MEGC!O$48=0,"...",MEGC!O69/MEGC!O$48*100)</f>
        <v>600</v>
      </c>
      <c r="P69" s="285">
        <f>IF(MEGC!P$48=0,"...",MEGC!P69/MEGC!P$48*100)</f>
        <v>168.18181818181819</v>
      </c>
      <c r="Q69" s="285">
        <f>IF(MEGC!Q$48=0,"...",MEGC!Q69/MEGC!Q$48*100)</f>
        <v>78.94736842105263</v>
      </c>
      <c r="R69" s="285">
        <f>IF(MEGC!R$48=0,"...",MEGC!R69/MEGC!R$48*100)</f>
        <v>0</v>
      </c>
      <c r="S69" s="285" t="str">
        <f>IF(MEGC!S$48=0,"...",MEGC!S69/MEGC!S$48*100)</f>
        <v>...</v>
      </c>
      <c r="T69" s="285">
        <f>IF(MEGC!T$48=0,"...",MEGC!T69/MEGC!T$48*100)</f>
        <v>143.47826086956522</v>
      </c>
      <c r="U69" s="285">
        <f>IF(MEGC!U$48=0,"...",MEGC!U69/MEGC!U$48*100)</f>
        <v>94.915254237288138</v>
      </c>
      <c r="V69" s="285" t="str">
        <f>IF(MEGC!V$48=0,"...",MEGC!V69/MEGC!V$48*100)</f>
        <v>...</v>
      </c>
      <c r="W69" s="287">
        <f>IF(MEGC!W$48=0,"...",MEGC!W69/MEGC!W$48*100)</f>
        <v>0</v>
      </c>
      <c r="X69" s="288">
        <f>IF(MEGC!X$48=0,"...",MEGC!X69/MEGC!X$48*100)</f>
        <v>116.86972820993439</v>
      </c>
      <c r="Y69" s="285">
        <f>IF(MEGC!Y$48=0,"...",MEGC!Y69/MEGC!Y$48*100)</f>
        <v>92.9375</v>
      </c>
      <c r="Z69" s="285">
        <f>IF(MEGC!Z$48=0,"...",MEGC!Z69/MEGC!Z$48*100)</f>
        <v>116.50485436893203</v>
      </c>
      <c r="AA69" s="286">
        <f>IF(MEGC!AA$48=0,"...",MEGC!AA69/MEGC!AA$48*100)</f>
        <v>94.683714670255725</v>
      </c>
      <c r="AB69" s="284"/>
    </row>
    <row r="70" spans="1:28" ht="12" customHeight="1" x14ac:dyDescent="0.2">
      <c r="A70" s="472" t="s">
        <v>67</v>
      </c>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row>
    <row r="71" spans="1:28" ht="12" customHeight="1"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row>
    <row r="72" spans="1:28" ht="12" customHeight="1" x14ac:dyDescent="0.25">
      <c r="A72" s="77" t="s">
        <v>65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row>
    <row r="73" spans="1:28" ht="12" customHeight="1" x14ac:dyDescent="0.2">
      <c r="A73" s="77" t="s">
        <v>385</v>
      </c>
    </row>
    <row r="75" spans="1:28" ht="21.75" customHeight="1" thickBot="1" x14ac:dyDescent="0.35">
      <c r="A75" s="53" t="s">
        <v>403</v>
      </c>
    </row>
    <row r="76" spans="1:28" ht="18.75" customHeight="1" x14ac:dyDescent="0.2">
      <c r="A76" s="393" t="s">
        <v>16</v>
      </c>
      <c r="B76" s="402" t="s">
        <v>0</v>
      </c>
      <c r="C76" s="402"/>
      <c r="D76" s="402" t="s">
        <v>1</v>
      </c>
      <c r="E76" s="402"/>
      <c r="F76" s="402" t="s">
        <v>2</v>
      </c>
      <c r="G76" s="402"/>
      <c r="H76" s="402" t="s">
        <v>3</v>
      </c>
      <c r="I76" s="402"/>
      <c r="J76" s="402" t="s">
        <v>4</v>
      </c>
      <c r="K76" s="402"/>
      <c r="L76" s="403" t="s">
        <v>61</v>
      </c>
      <c r="M76" s="477"/>
      <c r="N76" s="403" t="s">
        <v>62</v>
      </c>
      <c r="O76" s="477"/>
      <c r="P76" s="403" t="s">
        <v>63</v>
      </c>
      <c r="Q76" s="477"/>
      <c r="R76" s="403" t="s">
        <v>64</v>
      </c>
      <c r="S76" s="477"/>
      <c r="T76" s="402" t="s">
        <v>12</v>
      </c>
      <c r="U76" s="402"/>
      <c r="V76" s="404" t="s">
        <v>13</v>
      </c>
      <c r="W76" s="476"/>
      <c r="X76" s="417" t="s">
        <v>14</v>
      </c>
      <c r="Y76" s="402"/>
      <c r="Z76" s="402" t="s">
        <v>15</v>
      </c>
      <c r="AA76" s="404"/>
    </row>
    <row r="77" spans="1:28" ht="12" customHeight="1" thickBot="1" x14ac:dyDescent="0.25">
      <c r="A77" s="467"/>
      <c r="B77" s="55" t="s">
        <v>9</v>
      </c>
      <c r="C77" s="55" t="s">
        <v>10</v>
      </c>
      <c r="D77" s="55" t="s">
        <v>9</v>
      </c>
      <c r="E77" s="55" t="s">
        <v>10</v>
      </c>
      <c r="F77" s="55" t="s">
        <v>9</v>
      </c>
      <c r="G77" s="55" t="s">
        <v>10</v>
      </c>
      <c r="H77" s="55" t="s">
        <v>9</v>
      </c>
      <c r="I77" s="55" t="s">
        <v>10</v>
      </c>
      <c r="J77" s="55" t="s">
        <v>9</v>
      </c>
      <c r="K77" s="55" t="s">
        <v>10</v>
      </c>
      <c r="L77" s="55" t="s">
        <v>9</v>
      </c>
      <c r="M77" s="55" t="s">
        <v>10</v>
      </c>
      <c r="N77" s="55" t="s">
        <v>9</v>
      </c>
      <c r="O77" s="55" t="s">
        <v>10</v>
      </c>
      <c r="P77" s="55" t="s">
        <v>9</v>
      </c>
      <c r="Q77" s="55" t="s">
        <v>10</v>
      </c>
      <c r="R77" s="55" t="s">
        <v>9</v>
      </c>
      <c r="S77" s="55" t="s">
        <v>10</v>
      </c>
      <c r="T77" s="55" t="s">
        <v>9</v>
      </c>
      <c r="U77" s="55" t="s">
        <v>10</v>
      </c>
      <c r="V77" s="55" t="s">
        <v>9</v>
      </c>
      <c r="W77" s="124" t="s">
        <v>10</v>
      </c>
      <c r="X77" s="57" t="s">
        <v>9</v>
      </c>
      <c r="Y77" s="55" t="s">
        <v>10</v>
      </c>
      <c r="Z77" s="55" t="s">
        <v>9</v>
      </c>
      <c r="AA77" s="56" t="s">
        <v>10</v>
      </c>
    </row>
    <row r="78" spans="1:28" ht="12" customHeight="1" x14ac:dyDescent="0.2">
      <c r="A78" s="58">
        <v>1996</v>
      </c>
      <c r="B78" s="33">
        <f>IF(MEGC!B$84=0,"...",MEGC!B78/MEGC!B$84*100)</f>
        <v>0</v>
      </c>
      <c r="C78" s="33">
        <f>IF(MEGC!C$84=0,"...",MEGC!C78/MEGC!C$84*100)</f>
        <v>0</v>
      </c>
      <c r="D78" s="33">
        <f>IF(MEGC!D$84=0,"...",MEGC!D78/MEGC!D$84*100)</f>
        <v>0</v>
      </c>
      <c r="E78" s="33">
        <f>IF(MEGC!E$84=0,"...",MEGC!E78/MEGC!E$84*100)</f>
        <v>0</v>
      </c>
      <c r="F78" s="33">
        <f>IF(MEGC!F$84=0,"...",MEGC!F78/MEGC!F$84*100)</f>
        <v>0</v>
      </c>
      <c r="G78" s="33">
        <f>IF(MEGC!G$84=0,"...",MEGC!G78/MEGC!G$84*100)</f>
        <v>0</v>
      </c>
      <c r="H78" s="33">
        <f>IF(MEGC!H$84=0,"...",MEGC!H78/MEGC!H$84*100)</f>
        <v>0</v>
      </c>
      <c r="I78" s="33">
        <f>IF(MEGC!I$84=0,"...",MEGC!I78/MEGC!I$84*100)</f>
        <v>0</v>
      </c>
      <c r="J78" s="33">
        <f>IF(MEGC!J$84=0,"...",MEGC!J78/MEGC!J$84*100)</f>
        <v>0</v>
      </c>
      <c r="K78" s="33">
        <f>IF(MEGC!K$84=0,"...",MEGC!K78/MEGC!K$84*100)</f>
        <v>0</v>
      </c>
      <c r="L78" s="33">
        <f>IF(MEGC!L$84=0,"...",MEGC!L78/MEGC!L$84*100)</f>
        <v>0</v>
      </c>
      <c r="M78" s="33">
        <f>IF(MEGC!M$84=0,"...",MEGC!M78/MEGC!M$84*100)</f>
        <v>0</v>
      </c>
      <c r="N78" s="33" t="str">
        <f>IF(MEGC!N$84=0,"...",MEGC!N78/MEGC!N$84*100)</f>
        <v>...</v>
      </c>
      <c r="O78" s="33">
        <f>IF(MEGC!O$84=0,"...",MEGC!O78/MEGC!O$84*100)</f>
        <v>0</v>
      </c>
      <c r="P78" s="33">
        <f>IF(MEGC!P$84=0,"...",MEGC!P78/MEGC!P$84*100)</f>
        <v>0</v>
      </c>
      <c r="Q78" s="33">
        <f>IF(MEGC!Q$84=0,"...",MEGC!Q78/MEGC!Q$84*100)</f>
        <v>0</v>
      </c>
      <c r="R78" s="33">
        <f>IF(MEGC!R$84=0,"...",MEGC!R78/MEGC!R$84*100)</f>
        <v>0</v>
      </c>
      <c r="S78" s="33" t="str">
        <f>IF(MEGC!S$84=0,"...",MEGC!S78/MEGC!S$84*100)</f>
        <v>...</v>
      </c>
      <c r="T78" s="33" t="str">
        <f>IF(MEGC!T$84=0,"...",MEGC!T78/MEGC!T$84*100)</f>
        <v>...</v>
      </c>
      <c r="U78" s="33" t="str">
        <f>IF(MEGC!U$84=0,"...",MEGC!U78/MEGC!U$84*100)</f>
        <v>...</v>
      </c>
      <c r="V78" s="33" t="str">
        <f>IF(MEGC!V$84=0,"...",MEGC!V78/MEGC!V$84*100)</f>
        <v>...</v>
      </c>
      <c r="W78" s="165" t="str">
        <f>IF(MEGC!W$84=0,"...",MEGC!W78/MEGC!W$84*100)</f>
        <v>...</v>
      </c>
      <c r="X78" s="80">
        <f>IF(MEGC!X$84=0,"...",MEGC!X78/MEGC!X$84*100)</f>
        <v>0</v>
      </c>
      <c r="Y78" s="33">
        <f>IF(MEGC!Y$84=0,"...",MEGC!Y78/MEGC!Y$84*100)</f>
        <v>0</v>
      </c>
      <c r="Z78" s="33">
        <f>IF(MEGC!Z$84=0,"...",MEGC!Z78/MEGC!Z$84*100)</f>
        <v>0</v>
      </c>
      <c r="AA78" s="61">
        <f>IF(MEGC!AA$84=0,"...",MEGC!AA78/MEGC!AA$84*100)</f>
        <v>0</v>
      </c>
    </row>
    <row r="79" spans="1:28" ht="12" customHeight="1" x14ac:dyDescent="0.2">
      <c r="A79" s="58">
        <v>1997</v>
      </c>
      <c r="B79" s="33">
        <f>IF(MEGC!B$84=0,"...",MEGC!B79/MEGC!B$84*100)</f>
        <v>95.860771401693327</v>
      </c>
      <c r="C79" s="33">
        <f>IF(MEGC!C$84=0,"...",MEGC!C79/MEGC!C$84*100)</f>
        <v>79.558232931726906</v>
      </c>
      <c r="D79" s="33">
        <f>IF(MEGC!D$84=0,"...",MEGC!D79/MEGC!D$84*100)</f>
        <v>90</v>
      </c>
      <c r="E79" s="33">
        <f>IF(MEGC!E$84=0,"...",MEGC!E79/MEGC!E$84*100)</f>
        <v>107.69230769230769</v>
      </c>
      <c r="F79" s="33">
        <f>IF(MEGC!F$84=0,"...",MEGC!F79/MEGC!F$84*100)</f>
        <v>101.95093960694305</v>
      </c>
      <c r="G79" s="33">
        <f>IF(MEGC!G$84=0,"...",MEGC!G79/MEGC!G$84*100)</f>
        <v>102.54002134471718</v>
      </c>
      <c r="H79" s="33">
        <f>IF(MEGC!H$84=0,"...",MEGC!H79/MEGC!H$84*100)</f>
        <v>149.10485933503836</v>
      </c>
      <c r="I79" s="33">
        <f>IF(MEGC!I$84=0,"...",MEGC!I79/MEGC!I$84*100)</f>
        <v>83.333333333333343</v>
      </c>
      <c r="J79" s="33">
        <f>IF(MEGC!J$84=0,"...",MEGC!J79/MEGC!J$84*100)</f>
        <v>152.34042553191489</v>
      </c>
      <c r="K79" s="33">
        <f>IF(MEGC!K$84=0,"...",MEGC!K79/MEGC!K$84*100)</f>
        <v>104.34782608695652</v>
      </c>
      <c r="L79" s="33">
        <f>IF(MEGC!L$84=0,"...",MEGC!L79/MEGC!L$84*100)</f>
        <v>98.992508395763366</v>
      </c>
      <c r="M79" s="33">
        <f>IF(MEGC!M$84=0,"...",MEGC!M79/MEGC!M$84*100)</f>
        <v>104.54680534918278</v>
      </c>
      <c r="N79" s="33" t="str">
        <f>IF(MEGC!N$84=0,"...",MEGC!N79/MEGC!N$84*100)</f>
        <v>...</v>
      </c>
      <c r="O79" s="33">
        <f>IF(MEGC!O$84=0,"...",MEGC!O79/MEGC!O$84*100)</f>
        <v>0</v>
      </c>
      <c r="P79" s="33">
        <f>IF(MEGC!P$84=0,"...",MEGC!P79/MEGC!P$84*100)</f>
        <v>77.100840336134453</v>
      </c>
      <c r="Q79" s="33">
        <f>IF(MEGC!Q$84=0,"...",MEGC!Q79/MEGC!Q$84*100)</f>
        <v>129.1139240506329</v>
      </c>
      <c r="R79" s="33">
        <f>IF(MEGC!R$84=0,"...",MEGC!R79/MEGC!R$84*100)</f>
        <v>135.06493506493507</v>
      </c>
      <c r="S79" s="33" t="str">
        <f>IF(MEGC!S$84=0,"...",MEGC!S79/MEGC!S$84*100)</f>
        <v>...</v>
      </c>
      <c r="T79" s="33" t="str">
        <f>IF(MEGC!T$84=0,"...",MEGC!T79/MEGC!T$84*100)</f>
        <v>...</v>
      </c>
      <c r="U79" s="33" t="str">
        <f>IF(MEGC!U$84=0,"...",MEGC!U79/MEGC!U$84*100)</f>
        <v>...</v>
      </c>
      <c r="V79" s="33" t="str">
        <f>IF(MEGC!V$84=0,"...",MEGC!V79/MEGC!V$84*100)</f>
        <v>...</v>
      </c>
      <c r="W79" s="125" t="str">
        <f>IF(MEGC!W$84=0,"...",MEGC!W79/MEGC!W$84*100)</f>
        <v>...</v>
      </c>
      <c r="X79" s="60">
        <f>IF(MEGC!X$84=0,"...",MEGC!X79/MEGC!X$84*100)</f>
        <v>103.46432972750925</v>
      </c>
      <c r="Y79" s="33">
        <f>IF(MEGC!Y$84=0,"...",MEGC!Y79/MEGC!Y$84*100)</f>
        <v>100.52780052780052</v>
      </c>
      <c r="Z79" s="33">
        <f>IF(MEGC!Z$84=0,"...",MEGC!Z79/MEGC!Z$84*100)</f>
        <v>100.79426280074028</v>
      </c>
      <c r="AA79" s="59">
        <f>IF(MEGC!AA$84=0,"...",MEGC!AA79/MEGC!AA$84*100)</f>
        <v>99.962049335863384</v>
      </c>
    </row>
    <row r="80" spans="1:28" ht="12" customHeight="1" x14ac:dyDescent="0.2">
      <c r="A80" s="62">
        <v>1998</v>
      </c>
      <c r="B80" s="63">
        <f>IF(MEGC!B$84=0,"...",MEGC!B80/MEGC!B$84*100)</f>
        <v>84.383819379115707</v>
      </c>
      <c r="C80" s="63">
        <f>IF(MEGC!C$84=0,"...",MEGC!C80/MEGC!C$84*100)</f>
        <v>79.558232931726906</v>
      </c>
      <c r="D80" s="63">
        <f>IF(MEGC!D$84=0,"...",MEGC!D80/MEGC!D$84*100)</f>
        <v>0</v>
      </c>
      <c r="E80" s="63">
        <f>IF(MEGC!E$84=0,"...",MEGC!E80/MEGC!E$84*100)</f>
        <v>0</v>
      </c>
      <c r="F80" s="63">
        <f>IF(MEGC!F$84=0,"...",MEGC!F80/MEGC!F$84*100)</f>
        <v>100.57380576674795</v>
      </c>
      <c r="G80" s="63">
        <f>IF(MEGC!G$84=0,"...",MEGC!G80/MEGC!G$84*100)</f>
        <v>104.88794023479188</v>
      </c>
      <c r="H80" s="63">
        <f>IF(MEGC!H$84=0,"...",MEGC!H80/MEGC!H$84*100)</f>
        <v>0</v>
      </c>
      <c r="I80" s="63">
        <f>IF(MEGC!I$84=0,"...",MEGC!I80/MEGC!I$84*100)</f>
        <v>0</v>
      </c>
      <c r="J80" s="63">
        <f>IF(MEGC!J$84=0,"...",MEGC!J80/MEGC!J$84*100)</f>
        <v>83.829787234042556</v>
      </c>
      <c r="K80" s="63">
        <f>IF(MEGC!K$84=0,"...",MEGC!K80/MEGC!K$84*100)</f>
        <v>95.652173913043484</v>
      </c>
      <c r="L80" s="63">
        <f>IF(MEGC!L$84=0,"...",MEGC!L80/MEGC!L$84*100)</f>
        <v>97.752518729010589</v>
      </c>
      <c r="M80" s="63">
        <f>IF(MEGC!M$84=0,"...",MEGC!M80/MEGC!M$84*100)</f>
        <v>105.11144130757802</v>
      </c>
      <c r="N80" s="63" t="str">
        <f>IF(MEGC!N$84=0,"...",MEGC!N80/MEGC!N$84*100)</f>
        <v>...</v>
      </c>
      <c r="O80" s="63">
        <f>IF(MEGC!O$84=0,"...",MEGC!O80/MEGC!O$84*100)</f>
        <v>0</v>
      </c>
      <c r="P80" s="63">
        <f>IF(MEGC!P$84=0,"...",MEGC!P80/MEGC!P$84*100)</f>
        <v>115.3361344537815</v>
      </c>
      <c r="Q80" s="63">
        <f>IF(MEGC!Q$84=0,"...",MEGC!Q80/MEGC!Q$84*100)</f>
        <v>158.64978902953587</v>
      </c>
      <c r="R80" s="63">
        <f>IF(MEGC!R$84=0,"...",MEGC!R80/MEGC!R$84*100)</f>
        <v>0</v>
      </c>
      <c r="S80" s="63" t="str">
        <f>IF(MEGC!S$84=0,"...",MEGC!S80/MEGC!S$84*100)</f>
        <v>...</v>
      </c>
      <c r="T80" s="63" t="str">
        <f>IF(MEGC!T$84=0,"...",MEGC!T80/MEGC!T$84*100)</f>
        <v>...</v>
      </c>
      <c r="U80" s="63" t="str">
        <f>IF(MEGC!U$84=0,"...",MEGC!U80/MEGC!U$84*100)</f>
        <v>...</v>
      </c>
      <c r="V80" s="63" t="str">
        <f>IF(MEGC!V$84=0,"...",MEGC!V80/MEGC!V$84*100)</f>
        <v>...</v>
      </c>
      <c r="W80" s="126" t="str">
        <f>IF(MEGC!W$84=0,"...",MEGC!W80/MEGC!W$84*100)</f>
        <v>...</v>
      </c>
      <c r="X80" s="65">
        <f>IF(MEGC!X$84=0,"...",MEGC!X80/MEGC!X$84*100)</f>
        <v>92.646857455840063</v>
      </c>
      <c r="Y80" s="63">
        <f>IF(MEGC!Y$84=0,"...",MEGC!Y80/MEGC!Y$84*100)</f>
        <v>98.55309855309855</v>
      </c>
      <c r="Z80" s="63">
        <f>IF(MEGC!Z$84=0,"...",MEGC!Z80/MEGC!Z$84*100)</f>
        <v>97.077421344848858</v>
      </c>
      <c r="AA80" s="64">
        <f>IF(MEGC!AA$84=0,"...",MEGC!AA80/MEGC!AA$84*100)</f>
        <v>98.975332068311189</v>
      </c>
    </row>
    <row r="81" spans="1:27" ht="12" customHeight="1" x14ac:dyDescent="0.2">
      <c r="A81" s="66">
        <v>1999</v>
      </c>
      <c r="B81" s="33">
        <f>IF(MEGC!B$84=0,"...",MEGC!B81/MEGC!B$84*100)</f>
        <v>99.012229539040447</v>
      </c>
      <c r="C81" s="33">
        <f>IF(MEGC!C$84=0,"...",MEGC!C81/MEGC!C$84*100)</f>
        <v>86.184738955823292</v>
      </c>
      <c r="D81" s="33">
        <f>IF(MEGC!D$84=0,"...",MEGC!D81/MEGC!D$84*100)</f>
        <v>114.28571428571428</v>
      </c>
      <c r="E81" s="33">
        <f>IF(MEGC!E$84=0,"...",MEGC!E81/MEGC!E$84*100)</f>
        <v>107.69230769230769</v>
      </c>
      <c r="F81" s="33">
        <f>IF(MEGC!F$84=0,"...",MEGC!F81/MEGC!F$84*100)</f>
        <v>100.45904461339836</v>
      </c>
      <c r="G81" s="33">
        <f>IF(MEGC!G$84=0,"...",MEGC!G81/MEGC!G$84*100)</f>
        <v>101.6221985058698</v>
      </c>
      <c r="H81" s="33">
        <f>IF(MEGC!H$84=0,"...",MEGC!H81/MEGC!H$84*100)</f>
        <v>154.98721227621485</v>
      </c>
      <c r="I81" s="33">
        <f>IF(MEGC!I$84=0,"...",MEGC!I81/MEGC!I$84*100)</f>
        <v>97.916666666666657</v>
      </c>
      <c r="J81" s="33">
        <f>IF(MEGC!J$84=0,"...",MEGC!J81/MEGC!J$84*100)</f>
        <v>100</v>
      </c>
      <c r="K81" s="33">
        <f>IF(MEGC!K$84=0,"...",MEGC!K81/MEGC!K$84*100)</f>
        <v>100</v>
      </c>
      <c r="L81" s="33">
        <f>IF(MEGC!L$84=0,"...",MEGC!L81/MEGC!L$84*100)</f>
        <v>102.16998191681736</v>
      </c>
      <c r="M81" s="33">
        <f>IF(MEGC!M$84=0,"...",MEGC!M81/MEGC!M$84*100)</f>
        <v>104.72511144130759</v>
      </c>
      <c r="N81" s="33" t="str">
        <f>IF(MEGC!N$84=0,"...",MEGC!N81/MEGC!N$84*100)</f>
        <v>...</v>
      </c>
      <c r="O81" s="33">
        <f>IF(MEGC!O$84=0,"...",MEGC!O81/MEGC!O$84*100)</f>
        <v>83.333333333333343</v>
      </c>
      <c r="P81" s="33">
        <f>IF(MEGC!P$84=0,"...",MEGC!P81/MEGC!P$84*100)</f>
        <v>82.773109243697476</v>
      </c>
      <c r="Q81" s="33">
        <f>IF(MEGC!Q$84=0,"...",MEGC!Q81/MEGC!Q$84*100)</f>
        <v>151.47679324894514</v>
      </c>
      <c r="R81" s="33">
        <f>IF(MEGC!R$84=0,"...",MEGC!R81/MEGC!R$84*100)</f>
        <v>91.341991341991346</v>
      </c>
      <c r="S81" s="33" t="str">
        <f>IF(MEGC!S$84=0,"...",MEGC!S81/MEGC!S$84*100)</f>
        <v>...</v>
      </c>
      <c r="T81" s="33" t="str">
        <f>IF(MEGC!T$84=0,"...",MEGC!T81/MEGC!T$84*100)</f>
        <v>...</v>
      </c>
      <c r="U81" s="33" t="str">
        <f>IF(MEGC!U$84=0,"...",MEGC!U81/MEGC!U$84*100)</f>
        <v>...</v>
      </c>
      <c r="V81" s="33" t="str">
        <f>IF(MEGC!V$84=0,"...",MEGC!V81/MEGC!V$84*100)</f>
        <v>...</v>
      </c>
      <c r="W81" s="125" t="str">
        <f>IF(MEGC!W$84=0,"...",MEGC!W81/MEGC!W$84*100)</f>
        <v>...</v>
      </c>
      <c r="X81" s="60">
        <f>IF(MEGC!X$84=0,"...",MEGC!X81/MEGC!X$84*100)</f>
        <v>106.40147884431055</v>
      </c>
      <c r="Y81" s="33">
        <f>IF(MEGC!Y$84=0,"...",MEGC!Y81/MEGC!Y$84*100)</f>
        <v>113.53171353171354</v>
      </c>
      <c r="Z81" s="33">
        <f>IF(MEGC!Z$84=0,"...",MEGC!Z81/MEGC!Z$84*100)</f>
        <v>106.19216533004318</v>
      </c>
      <c r="AA81" s="59">
        <f>IF(MEGC!AA$84=0,"...",MEGC!AA81/MEGC!AA$84*100)</f>
        <v>112.61859582542695</v>
      </c>
    </row>
    <row r="82" spans="1:27" ht="12" customHeight="1" x14ac:dyDescent="0.2">
      <c r="A82" s="58">
        <v>2000</v>
      </c>
      <c r="B82" s="33">
        <f>IF(MEGC!B$84=0,"...",MEGC!B82/MEGC!B$84*100)</f>
        <v>98.024459078080909</v>
      </c>
      <c r="C82" s="33">
        <f>IF(MEGC!C$84=0,"...",MEGC!C82/MEGC!C$84*100)</f>
        <v>98.554216867469876</v>
      </c>
      <c r="D82" s="33">
        <f>IF(MEGC!D$84=0,"...",MEGC!D82/MEGC!D$84*100)</f>
        <v>102.85714285714285</v>
      </c>
      <c r="E82" s="33">
        <f>IF(MEGC!E$84=0,"...",MEGC!E82/MEGC!E$84*100)</f>
        <v>100</v>
      </c>
      <c r="F82" s="33">
        <f>IF(MEGC!F$84=0,"...",MEGC!F82/MEGC!F$84*100)</f>
        <v>100.81767321761583</v>
      </c>
      <c r="G82" s="33">
        <f>IF(MEGC!G$84=0,"...",MEGC!G82/MEGC!G$84*100)</f>
        <v>101.49413020277483</v>
      </c>
      <c r="H82" s="33">
        <f>IF(MEGC!H$84=0,"...",MEGC!H82/MEGC!H$84*100)</f>
        <v>109.2071611253197</v>
      </c>
      <c r="I82" s="33">
        <f>IF(MEGC!I$84=0,"...",MEGC!I82/MEGC!I$84*100)</f>
        <v>98.611111111111114</v>
      </c>
      <c r="J82" s="33">
        <f>IF(MEGC!J$84=0,"...",MEGC!J82/MEGC!J$84*100)</f>
        <v>101.48936170212765</v>
      </c>
      <c r="K82" s="33">
        <f>IF(MEGC!K$84=0,"...",MEGC!K82/MEGC!K$84*100)</f>
        <v>100</v>
      </c>
      <c r="L82" s="33">
        <f>IF(MEGC!L$84=0,"...",MEGC!L82/MEGC!L$84*100)</f>
        <v>98.424179798501683</v>
      </c>
      <c r="M82" s="33">
        <f>IF(MEGC!M$84=0,"...",MEGC!M82/MEGC!M$84*100)</f>
        <v>102.97176820208023</v>
      </c>
      <c r="N82" s="33" t="str">
        <f>IF(MEGC!N$84=0,"...",MEGC!N82/MEGC!N$84*100)</f>
        <v>...</v>
      </c>
      <c r="O82" s="33">
        <f>IF(MEGC!O$84=0,"...",MEGC!O82/MEGC!O$84*100)</f>
        <v>100</v>
      </c>
      <c r="P82" s="33">
        <f>IF(MEGC!P$84=0,"...",MEGC!P82/MEGC!P$84*100)</f>
        <v>117.43697478991596</v>
      </c>
      <c r="Q82" s="33">
        <f>IF(MEGC!Q$84=0,"...",MEGC!Q82/MEGC!Q$84*100)</f>
        <v>144.30379746835442</v>
      </c>
      <c r="R82" s="33">
        <f>IF(MEGC!R$84=0,"...",MEGC!R82/MEGC!R$84*100)</f>
        <v>94.372294372294377</v>
      </c>
      <c r="S82" s="33" t="str">
        <f>IF(MEGC!S$84=0,"...",MEGC!S82/MEGC!S$84*100)</f>
        <v>...</v>
      </c>
      <c r="T82" s="33" t="str">
        <f>IF(MEGC!T$84=0,"...",MEGC!T82/MEGC!T$84*100)</f>
        <v>...</v>
      </c>
      <c r="U82" s="33" t="str">
        <f>IF(MEGC!U$84=0,"...",MEGC!U82/MEGC!U$84*100)</f>
        <v>...</v>
      </c>
      <c r="V82" s="33" t="str">
        <f>IF(MEGC!V$84=0,"...",MEGC!V82/MEGC!V$84*100)</f>
        <v>...</v>
      </c>
      <c r="W82" s="125" t="str">
        <f>IF(MEGC!W$84=0,"...",MEGC!W82/MEGC!W$84*100)</f>
        <v>...</v>
      </c>
      <c r="X82" s="60">
        <f>IF(MEGC!X$84=0,"...",MEGC!X82/MEGC!X$84*100)</f>
        <v>105.26495960564152</v>
      </c>
      <c r="Y82" s="33">
        <f>IF(MEGC!Y$84=0,"...",MEGC!Y82/MEGC!Y$84*100)</f>
        <v>116.19801619801619</v>
      </c>
      <c r="Z82" s="33">
        <f>IF(MEGC!Z$84=0,"...",MEGC!Z82/MEGC!Z$84*100)</f>
        <v>105.04318322023443</v>
      </c>
      <c r="AA82" s="59">
        <f>IF(MEGC!AA$84=0,"...",MEGC!AA82/MEGC!AA$84*100)</f>
        <v>115.3225806451613</v>
      </c>
    </row>
    <row r="83" spans="1:27" ht="12" customHeight="1" x14ac:dyDescent="0.2">
      <c r="A83" s="62">
        <v>2001</v>
      </c>
      <c r="B83" s="63">
        <f>IF(MEGC!B$84=0,"...",MEGC!B83/MEGC!B$84*100)</f>
        <v>99.952963311382888</v>
      </c>
      <c r="C83" s="63">
        <f>IF(MEGC!C$84=0,"...",MEGC!C83/MEGC!C$84*100)</f>
        <v>99.196787148594382</v>
      </c>
      <c r="D83" s="63">
        <f>IF(MEGC!D$84=0,"...",MEGC!D83/MEGC!D$84*100)</f>
        <v>98.571428571428584</v>
      </c>
      <c r="E83" s="63">
        <f>IF(MEGC!E$84=0,"...",MEGC!E83/MEGC!E$84*100)</f>
        <v>89.743589743589752</v>
      </c>
      <c r="F83" s="63">
        <f>IF(MEGC!F$84=0,"...",MEGC!F83/MEGC!F$84*100)</f>
        <v>100.27255773920527</v>
      </c>
      <c r="G83" s="63">
        <f>IF(MEGC!G$84=0,"...",MEGC!G83/MEGC!G$84*100)</f>
        <v>100.70437566702242</v>
      </c>
      <c r="H83" s="63">
        <f>IF(MEGC!H$84=0,"...",MEGC!H83/MEGC!H$84*100)</f>
        <v>103.83631713554988</v>
      </c>
      <c r="I83" s="63">
        <f>IF(MEGC!I$84=0,"...",MEGC!I83/MEGC!I$84*100)</f>
        <v>103.47222222222223</v>
      </c>
      <c r="J83" s="63">
        <f>IF(MEGC!J$84=0,"...",MEGC!J83/MEGC!J$84*100)</f>
        <v>100.85106382978724</v>
      </c>
      <c r="K83" s="63">
        <f>IF(MEGC!K$84=0,"...",MEGC!K83/MEGC!K$84*100)</f>
        <v>100</v>
      </c>
      <c r="L83" s="63">
        <f>IF(MEGC!L$84=0,"...",MEGC!L83/MEGC!L$84*100)</f>
        <v>99.225006458279523</v>
      </c>
      <c r="M83" s="63">
        <f>IF(MEGC!M$84=0,"...",MEGC!M83/MEGC!M$84*100)</f>
        <v>100.41604754829123</v>
      </c>
      <c r="N83" s="63" t="str">
        <f>IF(MEGC!N$84=0,"...",MEGC!N83/MEGC!N$84*100)</f>
        <v>...</v>
      </c>
      <c r="O83" s="63">
        <f>IF(MEGC!O$84=0,"...",MEGC!O83/MEGC!O$84*100)</f>
        <v>83.333333333333343</v>
      </c>
      <c r="P83" s="63">
        <f>IF(MEGC!P$84=0,"...",MEGC!P83/MEGC!P$84*100)</f>
        <v>118.69747899159664</v>
      </c>
      <c r="Q83" s="63">
        <f>IF(MEGC!Q$84=0,"...",MEGC!Q83/MEGC!Q$84*100)</f>
        <v>132.48945147679325</v>
      </c>
      <c r="R83" s="63">
        <f>IF(MEGC!R$84=0,"...",MEGC!R83/MEGC!R$84*100)</f>
        <v>95.67099567099568</v>
      </c>
      <c r="S83" s="63" t="str">
        <f>IF(MEGC!S$84=0,"...",MEGC!S83/MEGC!S$84*100)</f>
        <v>...</v>
      </c>
      <c r="T83" s="63" t="str">
        <f>IF(MEGC!T$84=0,"...",MEGC!T83/MEGC!T$84*100)</f>
        <v>...</v>
      </c>
      <c r="U83" s="63" t="str">
        <f>IF(MEGC!U$84=0,"...",MEGC!U83/MEGC!U$84*100)</f>
        <v>...</v>
      </c>
      <c r="V83" s="63" t="str">
        <f>IF(MEGC!V$84=0,"...",MEGC!V83/MEGC!V$84*100)</f>
        <v>...</v>
      </c>
      <c r="W83" s="126" t="str">
        <f>IF(MEGC!W$84=0,"...",MEGC!W83/MEGC!W$84*100)</f>
        <v>...</v>
      </c>
      <c r="X83" s="65">
        <f>IF(MEGC!X$84=0,"...",MEGC!X83/MEGC!X$84*100)</f>
        <v>105.21703409557716</v>
      </c>
      <c r="Y83" s="63">
        <f>IF(MEGC!Y$84=0,"...",MEGC!Y83/MEGC!Y$84*100)</f>
        <v>116.38001638001639</v>
      </c>
      <c r="Z83" s="63">
        <f>IF(MEGC!Z$84=0,"...",MEGC!Z83/MEGC!Z$84*100)</f>
        <v>105.12800740283777</v>
      </c>
      <c r="AA83" s="64">
        <f>IF(MEGC!AA$84=0,"...",MEGC!AA83/MEGC!AA$84*100)</f>
        <v>114.83870967741936</v>
      </c>
    </row>
    <row r="84" spans="1:27" ht="12" customHeight="1" x14ac:dyDescent="0.2">
      <c r="A84" s="67">
        <v>2002</v>
      </c>
      <c r="B84" s="68">
        <f>IF(MEGC!B$84=0,"...",MEGC!B84/MEGC!B$84*100)</f>
        <v>100</v>
      </c>
      <c r="C84" s="68">
        <f>IF(MEGC!C$84=0,"...",MEGC!C84/MEGC!C$84*100)</f>
        <v>100</v>
      </c>
      <c r="D84" s="68">
        <f>IF(MEGC!D$84=0,"...",MEGC!D84/MEGC!D$84*100)</f>
        <v>100</v>
      </c>
      <c r="E84" s="68">
        <f>IF(MEGC!E$84=0,"...",MEGC!E84/MEGC!E$84*100)</f>
        <v>100</v>
      </c>
      <c r="F84" s="68">
        <f>IF(MEGC!F$84=0,"...",MEGC!F84/MEGC!F$84*100)</f>
        <v>100</v>
      </c>
      <c r="G84" s="68">
        <f>IF(MEGC!G$84=0,"...",MEGC!G84/MEGC!G$84*100)</f>
        <v>100</v>
      </c>
      <c r="H84" s="68">
        <f>IF(MEGC!H$84=0,"...",MEGC!H84/MEGC!H$84*100)</f>
        <v>100</v>
      </c>
      <c r="I84" s="68">
        <f>IF(MEGC!I$84=0,"...",MEGC!I84/MEGC!I$84*100)</f>
        <v>100</v>
      </c>
      <c r="J84" s="68">
        <f>IF(MEGC!J$84=0,"...",MEGC!J84/MEGC!J$84*100)</f>
        <v>100</v>
      </c>
      <c r="K84" s="68">
        <f>IF(MEGC!K$84=0,"...",MEGC!K84/MEGC!K$84*100)</f>
        <v>100</v>
      </c>
      <c r="L84" s="68">
        <f>IF(MEGC!L$84=0,"...",MEGC!L84/MEGC!L$84*100)</f>
        <v>100</v>
      </c>
      <c r="M84" s="68">
        <f>IF(MEGC!M$84=0,"...",MEGC!M84/MEGC!M$84*100)</f>
        <v>100</v>
      </c>
      <c r="N84" s="68" t="str">
        <f>IF(MEGC!N$84=0,"...",MEGC!N84/MEGC!N$84*100)</f>
        <v>...</v>
      </c>
      <c r="O84" s="68">
        <f>IF(MEGC!O$84=0,"...",MEGC!O84/MEGC!O$84*100)</f>
        <v>100</v>
      </c>
      <c r="P84" s="68">
        <f>IF(MEGC!P$84=0,"...",MEGC!P84/MEGC!P$84*100)</f>
        <v>100</v>
      </c>
      <c r="Q84" s="68">
        <f>IF(MEGC!Q$84=0,"...",MEGC!Q84/MEGC!Q$84*100)</f>
        <v>100</v>
      </c>
      <c r="R84" s="68">
        <f>IF(MEGC!R$84=0,"...",MEGC!R84/MEGC!R$84*100)</f>
        <v>100</v>
      </c>
      <c r="S84" s="68" t="str">
        <f>IF(MEGC!S$84=0,"...",MEGC!S84/MEGC!S$84*100)</f>
        <v>...</v>
      </c>
      <c r="T84" s="68" t="str">
        <f>IF(MEGC!T$84=0,"...",MEGC!T84/MEGC!T$84*100)</f>
        <v>...</v>
      </c>
      <c r="U84" s="68" t="str">
        <f>IF(MEGC!U$84=0,"...",MEGC!U84/MEGC!U$84*100)</f>
        <v>...</v>
      </c>
      <c r="V84" s="68" t="str">
        <f>IF(MEGC!V$84=0,"...",MEGC!V84/MEGC!V$84*100)</f>
        <v>...</v>
      </c>
      <c r="W84" s="166" t="str">
        <f>IF(MEGC!W$84=0,"...",MEGC!W84/MEGC!W$84*100)</f>
        <v>...</v>
      </c>
      <c r="X84" s="70">
        <f>IF(MEGC!X$84=0,"...",MEGC!X84/MEGC!X$84*100)</f>
        <v>100</v>
      </c>
      <c r="Y84" s="68">
        <f>IF(MEGC!Y$84=0,"...",MEGC!Y84/MEGC!Y$84*100)</f>
        <v>100</v>
      </c>
      <c r="Z84" s="68">
        <f>IF(MEGC!Z$84=0,"...",MEGC!Z84/MEGC!Z$84*100)</f>
        <v>100</v>
      </c>
      <c r="AA84" s="69">
        <f>IF(MEGC!AA$84=0,"...",MEGC!AA84/MEGC!AA$84*100)</f>
        <v>100</v>
      </c>
    </row>
    <row r="85" spans="1:27" ht="12" customHeight="1" x14ac:dyDescent="0.2">
      <c r="A85" s="71">
        <v>2003</v>
      </c>
      <c r="B85" s="33">
        <f>IF(MEGC!B$84=0,"...",MEGC!B85/MEGC!B$84*100)</f>
        <v>102.1636876763876</v>
      </c>
      <c r="C85" s="33">
        <f>IF(MEGC!C$84=0,"...",MEGC!C85/MEGC!C$84*100)</f>
        <v>102.36947791164658</v>
      </c>
      <c r="D85" s="33">
        <f>IF(MEGC!D$84=0,"...",MEGC!D85/MEGC!D$84*100)</f>
        <v>97.142857142857139</v>
      </c>
      <c r="E85" s="33">
        <f>IF(MEGC!E$84=0,"...",MEGC!E85/MEGC!E$84*100)</f>
        <v>94.871794871794862</v>
      </c>
      <c r="F85" s="33">
        <f>IF(MEGC!F$84=0,"...",MEGC!F85/MEGC!F$84*100)</f>
        <v>100.24386745086788</v>
      </c>
      <c r="G85" s="33">
        <f>IF(MEGC!G$84=0,"...",MEGC!G85/MEGC!G$84*100)</f>
        <v>99.381003201707571</v>
      </c>
      <c r="H85" s="33">
        <f>IF(MEGC!H$84=0,"...",MEGC!H85/MEGC!H$84*100)</f>
        <v>103.32480818414322</v>
      </c>
      <c r="I85" s="33">
        <f>IF(MEGC!I$84=0,"...",MEGC!I85/MEGC!I$84*100)</f>
        <v>96.527777777777786</v>
      </c>
      <c r="J85" s="33">
        <f>IF(MEGC!J$84=0,"...",MEGC!J85/MEGC!J$84*100)</f>
        <v>100</v>
      </c>
      <c r="K85" s="33">
        <f>IF(MEGC!K$84=0,"...",MEGC!K85/MEGC!K$84*100)</f>
        <v>113.04347826086956</v>
      </c>
      <c r="L85" s="33">
        <f>IF(MEGC!L$84=0,"...",MEGC!L85/MEGC!L$84*100)</f>
        <v>100.74916042366313</v>
      </c>
      <c r="M85" s="33">
        <f>IF(MEGC!M$84=0,"...",MEGC!M85/MEGC!M$84*100)</f>
        <v>99.524517087667164</v>
      </c>
      <c r="N85" s="33" t="str">
        <f>IF(MEGC!N$84=0,"...",MEGC!N85/MEGC!N$84*100)</f>
        <v>...</v>
      </c>
      <c r="O85" s="33">
        <f>IF(MEGC!O$84=0,"...",MEGC!O85/MEGC!O$84*100)</f>
        <v>83.333333333333343</v>
      </c>
      <c r="P85" s="33">
        <f>IF(MEGC!P$84=0,"...",MEGC!P85/MEGC!P$84*100)</f>
        <v>101.05042016806722</v>
      </c>
      <c r="Q85" s="33">
        <f>IF(MEGC!Q$84=0,"...",MEGC!Q85/MEGC!Q$84*100)</f>
        <v>90.71729957805907</v>
      </c>
      <c r="R85" s="33">
        <f>IF(MEGC!R$84=0,"...",MEGC!R85/MEGC!R$84*100)</f>
        <v>103.03030303030303</v>
      </c>
      <c r="S85" s="33" t="str">
        <f>IF(MEGC!S$84=0,"...",MEGC!S85/MEGC!S$84*100)</f>
        <v>...</v>
      </c>
      <c r="T85" s="33" t="str">
        <f>IF(MEGC!T$84=0,"...",MEGC!T85/MEGC!T$84*100)</f>
        <v>...</v>
      </c>
      <c r="U85" s="33" t="str">
        <f>IF(MEGC!U$84=0,"...",MEGC!U85/MEGC!U$84*100)</f>
        <v>...</v>
      </c>
      <c r="V85" s="33" t="str">
        <f>IF(MEGC!V$84=0,"...",MEGC!V85/MEGC!V$84*100)</f>
        <v>...</v>
      </c>
      <c r="W85" s="125" t="str">
        <f>IF(MEGC!W$84=0,"...",MEGC!W85/MEGC!W$84*100)</f>
        <v>...</v>
      </c>
      <c r="X85" s="60">
        <f>IF(MEGC!X$84=0,"...",MEGC!X85/MEGC!X$84*100)</f>
        <v>100.78734766534301</v>
      </c>
      <c r="Y85" s="33">
        <f>IF(MEGC!Y$84=0,"...",MEGC!Y85/MEGC!Y$84*100)</f>
        <v>99.881699881699888</v>
      </c>
      <c r="Z85" s="33">
        <f>IF(MEGC!Z$84=0,"...",MEGC!Z85/MEGC!Z$84*100)</f>
        <v>100.70943861813694</v>
      </c>
      <c r="AA85" s="59">
        <f>IF(MEGC!AA$84=0,"...",MEGC!AA85/MEGC!AA$84*100)</f>
        <v>100.13282732447817</v>
      </c>
    </row>
    <row r="86" spans="1:27" ht="12" customHeight="1" x14ac:dyDescent="0.2">
      <c r="A86" s="72">
        <v>2004</v>
      </c>
      <c r="B86" s="63">
        <f>IF(MEGC!B$84=0,"...",MEGC!B86/MEGC!B$84*100)</f>
        <v>105.31514581373472</v>
      </c>
      <c r="C86" s="63">
        <f>IF(MEGC!C$84=0,"...",MEGC!C86/MEGC!C$84*100)</f>
        <v>105.90361445783132</v>
      </c>
      <c r="D86" s="63">
        <f>IF(MEGC!D$84=0,"...",MEGC!D86/MEGC!D$84*100)</f>
        <v>98.571428571428584</v>
      </c>
      <c r="E86" s="63">
        <f>IF(MEGC!E$84=0,"...",MEGC!E86/MEGC!E$84*100)</f>
        <v>97.435897435897431</v>
      </c>
      <c r="F86" s="63">
        <f>IF(MEGC!F$84=0,"...",MEGC!F86/MEGC!F$84*100)</f>
        <v>99.88523884665041</v>
      </c>
      <c r="G86" s="63">
        <f>IF(MEGC!G$84=0,"...",MEGC!G86/MEGC!G$84*100)</f>
        <v>99.039487726787627</v>
      </c>
      <c r="H86" s="63">
        <f>IF(MEGC!H$84=0,"...",MEGC!H86/MEGC!H$84*100)</f>
        <v>105.37084398976981</v>
      </c>
      <c r="I86" s="63">
        <f>IF(MEGC!I$84=0,"...",MEGC!I86/MEGC!I$84*100)</f>
        <v>99.305555555555557</v>
      </c>
      <c r="J86" s="63">
        <f>IF(MEGC!J$84=0,"...",MEGC!J86/MEGC!J$84*100)</f>
        <v>97.021276595744681</v>
      </c>
      <c r="K86" s="63">
        <f>IF(MEGC!K$84=0,"...",MEGC!K86/MEGC!K$84*100)</f>
        <v>113.04347826086956</v>
      </c>
      <c r="L86" s="63">
        <f>IF(MEGC!L$84=0,"...",MEGC!L86/MEGC!L$84*100)</f>
        <v>101.60165331955567</v>
      </c>
      <c r="M86" s="63">
        <f>IF(MEGC!M$84=0,"...",MEGC!M86/MEGC!M$84*100)</f>
        <v>99.821693907875186</v>
      </c>
      <c r="N86" s="63" t="str">
        <f>IF(MEGC!N$84=0,"...",MEGC!N86/MEGC!N$84*100)</f>
        <v>...</v>
      </c>
      <c r="O86" s="63">
        <f>IF(MEGC!O$84=0,"...",MEGC!O86/MEGC!O$84*100)</f>
        <v>100</v>
      </c>
      <c r="P86" s="63">
        <f>IF(MEGC!P$84=0,"...",MEGC!P86/MEGC!P$84*100)</f>
        <v>102.10084033613444</v>
      </c>
      <c r="Q86" s="63">
        <f>IF(MEGC!Q$84=0,"...",MEGC!Q86/MEGC!Q$84*100)</f>
        <v>84.810126582278471</v>
      </c>
      <c r="R86" s="63">
        <f>IF(MEGC!R$84=0,"...",MEGC!R86/MEGC!R$84*100)</f>
        <v>103.89610389610388</v>
      </c>
      <c r="S86" s="63" t="str">
        <f>IF(MEGC!S$84=0,"...",MEGC!S86/MEGC!S$84*100)</f>
        <v>...</v>
      </c>
      <c r="T86" s="63" t="str">
        <f>IF(MEGC!T$84=0,"...",MEGC!T86/MEGC!T$84*100)</f>
        <v>...</v>
      </c>
      <c r="U86" s="63" t="str">
        <f>IF(MEGC!U$84=0,"...",MEGC!U86/MEGC!U$84*100)</f>
        <v>...</v>
      </c>
      <c r="V86" s="63" t="str">
        <f>IF(MEGC!V$84=0,"...",MEGC!V86/MEGC!V$84*100)</f>
        <v>...</v>
      </c>
      <c r="W86" s="126" t="str">
        <f>IF(MEGC!W$84=0,"...",MEGC!W86/MEGC!W$84*100)</f>
        <v>...</v>
      </c>
      <c r="X86" s="65">
        <f>IF(MEGC!X$84=0,"...",MEGC!X86/MEGC!X$84*100)</f>
        <v>101.31452827605094</v>
      </c>
      <c r="Y86" s="63">
        <f>IF(MEGC!Y$84=0,"...",MEGC!Y86/MEGC!Y$84*100)</f>
        <v>100.55510055510055</v>
      </c>
      <c r="Z86" s="63">
        <f>IF(MEGC!Z$84=0,"...",MEGC!Z86/MEGC!Z$84*100)</f>
        <v>101.28778531770513</v>
      </c>
      <c r="AA86" s="64">
        <f>IF(MEGC!AA$84=0,"...",MEGC!AA86/MEGC!AA$84*100)</f>
        <v>100.91081593927893</v>
      </c>
    </row>
    <row r="87" spans="1:27" ht="12" customHeight="1" x14ac:dyDescent="0.2">
      <c r="A87" s="73">
        <v>2005</v>
      </c>
      <c r="B87" s="74">
        <f>IF(MEGC!B$84=0,"...",MEGC!B87/MEGC!B$84*100)</f>
        <v>105.59736594543745</v>
      </c>
      <c r="C87" s="74">
        <f>IF(MEGC!C$84=0,"...",MEGC!C87/MEGC!C$84*100)</f>
        <v>108.31325301204819</v>
      </c>
      <c r="D87" s="74">
        <f>IF(MEGC!D$84=0,"...",MEGC!D87/MEGC!D$84*100)</f>
        <v>195.71428571428569</v>
      </c>
      <c r="E87" s="74">
        <f>IF(MEGC!E$84=0,"...",MEGC!E87/MEGC!E$84*100)</f>
        <v>97.435897435897431</v>
      </c>
      <c r="F87" s="74">
        <f>IF(MEGC!F$84=0,"...",MEGC!F87/MEGC!F$84*100)</f>
        <v>99.110601061540677</v>
      </c>
      <c r="G87" s="74">
        <f>IF(MEGC!G$84=0,"...",MEGC!G87/MEGC!G$84*100)</f>
        <v>99.850586979722522</v>
      </c>
      <c r="H87" s="74">
        <f>IF(MEGC!H$84=0,"...",MEGC!H87/MEGC!H$84*100)</f>
        <v>141.94373401534526</v>
      </c>
      <c r="I87" s="74">
        <f>IF(MEGC!I$84=0,"...",MEGC!I87/MEGC!I$84*100)</f>
        <v>104.16666666666667</v>
      </c>
      <c r="J87" s="74">
        <f>IF(MEGC!J$84=0,"...",MEGC!J87/MEGC!J$84*100)</f>
        <v>97.446808510638292</v>
      </c>
      <c r="K87" s="74">
        <f>IF(MEGC!K$84=0,"...",MEGC!K87/MEGC!K$84*100)</f>
        <v>113.04347826086956</v>
      </c>
      <c r="L87" s="74">
        <f>IF(MEGC!L$84=0,"...",MEGC!L87/MEGC!L$84*100)</f>
        <v>102.42831309739084</v>
      </c>
      <c r="M87" s="74">
        <f>IF(MEGC!M$84=0,"...",MEGC!M87/MEGC!M$84*100)</f>
        <v>98.603268945022293</v>
      </c>
      <c r="N87" s="74" t="str">
        <f>IF(MEGC!N$84=0,"...",MEGC!N87/MEGC!N$84*100)</f>
        <v>...</v>
      </c>
      <c r="O87" s="74">
        <f>IF(MEGC!O$84=0,"...",MEGC!O87/MEGC!O$84*100)</f>
        <v>100</v>
      </c>
      <c r="P87" s="74">
        <f>IF(MEGC!P$84=0,"...",MEGC!P87/MEGC!P$84*100)</f>
        <v>102.52100840336134</v>
      </c>
      <c r="Q87" s="74">
        <f>IF(MEGC!Q$84=0,"...",MEGC!Q87/MEGC!Q$84*100)</f>
        <v>81.856540084388186</v>
      </c>
      <c r="R87" s="74">
        <f>IF(MEGC!R$84=0,"...",MEGC!R87/MEGC!R$84*100)</f>
        <v>103.89610389610388</v>
      </c>
      <c r="S87" s="74" t="str">
        <f>IF(MEGC!S$84=0,"...",MEGC!S87/MEGC!S$84*100)</f>
        <v>...</v>
      </c>
      <c r="T87" s="74" t="str">
        <f>IF(MEGC!T$84=0,"...",MEGC!T87/MEGC!T$84*100)</f>
        <v>...</v>
      </c>
      <c r="U87" s="74" t="str">
        <f>IF(MEGC!U$84=0,"...",MEGC!U87/MEGC!U$84*100)</f>
        <v>...</v>
      </c>
      <c r="V87" s="74" t="str">
        <f>IF(MEGC!V$84=0,"...",MEGC!V87/MEGC!V$84*100)</f>
        <v>...</v>
      </c>
      <c r="W87" s="127" t="str">
        <f>IF(MEGC!W$84=0,"...",MEGC!W87/MEGC!W$84*100)</f>
        <v>...</v>
      </c>
      <c r="X87" s="76">
        <f>IF(MEGC!X$84=0,"...",MEGC!X87/MEGC!X$84*100)</f>
        <v>102.71121456935506</v>
      </c>
      <c r="Y87" s="74">
        <f>IF(MEGC!Y$84=0,"...",MEGC!Y87/MEGC!Y$84*100)</f>
        <v>101.13750113750113</v>
      </c>
      <c r="Z87" s="74">
        <f>IF(MEGC!Z$84=0,"...",MEGC!Z87/MEGC!Z$84*100)</f>
        <v>101.1644046884639</v>
      </c>
      <c r="AA87" s="75">
        <f>IF(MEGC!AA$84=0,"...",MEGC!AA87/MEGC!AA$84*100)</f>
        <v>101.45161290322579</v>
      </c>
    </row>
    <row r="88" spans="1:27" ht="12" customHeight="1" x14ac:dyDescent="0.2">
      <c r="A88" s="71">
        <v>2006</v>
      </c>
      <c r="B88" s="33">
        <f>IF(MEGC!B$84=0,"...",MEGC!B88/MEGC!B$84*100)</f>
        <v>100.70555032925681</v>
      </c>
      <c r="C88" s="33">
        <f>IF(MEGC!C$84=0,"...",MEGC!C88/MEGC!C$84*100)</f>
        <v>110.40160642570281</v>
      </c>
      <c r="D88" s="33">
        <f>IF(MEGC!D$84=0,"...",MEGC!D88/MEGC!D$84*100)</f>
        <v>201.42857142857142</v>
      </c>
      <c r="E88" s="33">
        <f>IF(MEGC!E$84=0,"...",MEGC!E88/MEGC!E$84*100)</f>
        <v>107.69230769230769</v>
      </c>
      <c r="F88" s="33">
        <f>IF(MEGC!F$84=0,"...",MEGC!F88/MEGC!F$84*100)</f>
        <v>98.938459331516285</v>
      </c>
      <c r="G88" s="33">
        <f>IF(MEGC!G$84=0,"...",MEGC!G88/MEGC!G$84*100)</f>
        <v>100.44823906083245</v>
      </c>
      <c r="H88" s="33">
        <f>IF(MEGC!H$84=0,"...",MEGC!H88/MEGC!H$84*100)</f>
        <v>145.52429667519183</v>
      </c>
      <c r="I88" s="33">
        <f>IF(MEGC!I$84=0,"...",MEGC!I88/MEGC!I$84*100)</f>
        <v>106.94444444444444</v>
      </c>
      <c r="J88" s="33">
        <f>IF(MEGC!J$84=0,"...",MEGC!J88/MEGC!J$84*100)</f>
        <v>99.148936170212764</v>
      </c>
      <c r="K88" s="33">
        <f>IF(MEGC!K$84=0,"...",MEGC!K88/MEGC!K$84*100)</f>
        <v>113.04347826086956</v>
      </c>
      <c r="L88" s="33">
        <f>IF(MEGC!L$84=0,"...",MEGC!L88/MEGC!L$84*100)</f>
        <v>102.7124773960217</v>
      </c>
      <c r="M88" s="33">
        <f>IF(MEGC!M$84=0,"...",MEGC!M88/MEGC!M$84*100)</f>
        <v>99.07875185735513</v>
      </c>
      <c r="N88" s="33" t="str">
        <f>IF(MEGC!N$84=0,"...",MEGC!N88/MEGC!N$84*100)</f>
        <v>...</v>
      </c>
      <c r="O88" s="33">
        <f>IF(MEGC!O$84=0,"...",MEGC!O88/MEGC!O$84*100)</f>
        <v>216.66666666666666</v>
      </c>
      <c r="P88" s="33">
        <f>IF(MEGC!P$84=0,"...",MEGC!P88/MEGC!P$84*100)</f>
        <v>99.579831932773118</v>
      </c>
      <c r="Q88" s="33">
        <f>IF(MEGC!Q$84=0,"...",MEGC!Q88/MEGC!Q$84*100)</f>
        <v>75.105485232067508</v>
      </c>
      <c r="R88" s="33">
        <f>IF(MEGC!R$84=0,"...",MEGC!R88/MEGC!R$84*100)</f>
        <v>106.49350649350649</v>
      </c>
      <c r="S88" s="33" t="str">
        <f>IF(MEGC!S$84=0,"...",MEGC!S88/MEGC!S$84*100)</f>
        <v>...</v>
      </c>
      <c r="T88" s="33" t="str">
        <f>IF(MEGC!T$84=0,"...",MEGC!T88/MEGC!T$84*100)</f>
        <v>...</v>
      </c>
      <c r="U88" s="33" t="str">
        <f>IF(MEGC!U$84=0,"...",MEGC!U88/MEGC!U$84*100)</f>
        <v>...</v>
      </c>
      <c r="V88" s="33" t="str">
        <f>IF(MEGC!V$84=0,"...",MEGC!V88/MEGC!V$84*100)</f>
        <v>...</v>
      </c>
      <c r="W88" s="125" t="str">
        <f>IF(MEGC!W$84=0,"...",MEGC!W88/MEGC!W$84*100)</f>
        <v>...</v>
      </c>
      <c r="X88" s="60">
        <f>IF(MEGC!X$84=0,"...",MEGC!X88/MEGC!X$84*100)</f>
        <v>102.11556894426947</v>
      </c>
      <c r="Y88" s="33">
        <f>IF(MEGC!Y$84=0,"...",MEGC!Y88/MEGC!Y$84*100)</f>
        <v>101.95650195650197</v>
      </c>
      <c r="Z88" s="33">
        <f>IF(MEGC!Z$84=0,"...",MEGC!Z88/MEGC!Z$84*100)</f>
        <v>100.35471930906847</v>
      </c>
      <c r="AA88" s="59">
        <f>IF(MEGC!AA$84=0,"...",MEGC!AA88/MEGC!AA$84*100)</f>
        <v>102.36242884250476</v>
      </c>
    </row>
    <row r="89" spans="1:27" ht="12" customHeight="1" x14ac:dyDescent="0.2">
      <c r="A89" s="72">
        <v>2007</v>
      </c>
      <c r="B89" s="63">
        <f>IF(MEGC!B$84=0,"...",MEGC!B89/MEGC!B$84*100)</f>
        <v>101.22295390404517</v>
      </c>
      <c r="C89" s="63">
        <f>IF(MEGC!C$84=0,"...",MEGC!C89/MEGC!C$84*100)</f>
        <v>115.94377510040161</v>
      </c>
      <c r="D89" s="63">
        <f>IF(MEGC!D$84=0,"...",MEGC!D89/MEGC!D$84*100)</f>
        <v>157.14285714285714</v>
      </c>
      <c r="E89" s="63">
        <f>IF(MEGC!E$84=0,"...",MEGC!E89/MEGC!E$84*100)</f>
        <v>105.12820512820514</v>
      </c>
      <c r="F89" s="63">
        <f>IF(MEGC!F$84=0,"...",MEGC!F89/MEGC!F$84*100)</f>
        <v>97.919954095538657</v>
      </c>
      <c r="G89" s="63">
        <f>IF(MEGC!G$84=0,"...",MEGC!G89/MEGC!G$84*100)</f>
        <v>101.25933831376734</v>
      </c>
      <c r="H89" s="63">
        <f>IF(MEGC!H$84=0,"...",MEGC!H89/MEGC!H$84*100)</f>
        <v>164.19437340153453</v>
      </c>
      <c r="I89" s="63">
        <f>IF(MEGC!I$84=0,"...",MEGC!I89/MEGC!I$84*100)</f>
        <v>117.36111111111111</v>
      </c>
      <c r="J89" s="63">
        <f>IF(MEGC!J$84=0,"...",MEGC!J89/MEGC!J$84*100)</f>
        <v>96.170212765957444</v>
      </c>
      <c r="K89" s="63">
        <f>IF(MEGC!K$84=0,"...",MEGC!K89/MEGC!K$84*100)</f>
        <v>113.04347826086956</v>
      </c>
      <c r="L89" s="63">
        <f>IF(MEGC!L$84=0,"...",MEGC!L89/MEGC!L$84*100)</f>
        <v>103.15164040299665</v>
      </c>
      <c r="M89" s="63">
        <f>IF(MEGC!M$84=0,"...",MEGC!M89/MEGC!M$84*100)</f>
        <v>98.841010401188711</v>
      </c>
      <c r="N89" s="63" t="str">
        <f>IF(MEGC!N$84=0,"...",MEGC!N89/MEGC!N$84*100)</f>
        <v>...</v>
      </c>
      <c r="O89" s="63">
        <f>IF(MEGC!O$84=0,"...",MEGC!O89/MEGC!O$84*100)</f>
        <v>266.66666666666663</v>
      </c>
      <c r="P89" s="63">
        <f>IF(MEGC!P$84=0,"...",MEGC!P89/MEGC!P$84*100)</f>
        <v>95.378151260504211</v>
      </c>
      <c r="Q89" s="63">
        <f>IF(MEGC!Q$84=0,"...",MEGC!Q89/MEGC!Q$84*100)</f>
        <v>83.122362869198312</v>
      </c>
      <c r="R89" s="63">
        <f>IF(MEGC!R$84=0,"...",MEGC!R89/MEGC!R$84*100)</f>
        <v>107.35930735930737</v>
      </c>
      <c r="S89" s="63" t="str">
        <f>IF(MEGC!S$84=0,"...",MEGC!S89/MEGC!S$84*100)</f>
        <v>...</v>
      </c>
      <c r="T89" s="63" t="str">
        <f>IF(MEGC!T$84=0,"...",MEGC!T89/MEGC!T$84*100)</f>
        <v>...</v>
      </c>
      <c r="U89" s="63" t="str">
        <f>IF(MEGC!U$84=0,"...",MEGC!U89/MEGC!U$84*100)</f>
        <v>...</v>
      </c>
      <c r="V89" s="63" t="str">
        <f>IF(MEGC!V$84=0,"...",MEGC!V89/MEGC!V$84*100)</f>
        <v>...</v>
      </c>
      <c r="W89" s="126" t="str">
        <f>IF(MEGC!W$84=0,"...",MEGC!W89/MEGC!W$84*100)</f>
        <v>...</v>
      </c>
      <c r="X89" s="65">
        <f>IF(MEGC!X$84=0,"...",MEGC!X89/MEGC!X$84*100)</f>
        <v>101.88963439682321</v>
      </c>
      <c r="Y89" s="63">
        <f>IF(MEGC!Y$84=0,"...",MEGC!Y89/MEGC!Y$84*100)</f>
        <v>103.81290381290383</v>
      </c>
      <c r="Z89" s="63">
        <f>IF(MEGC!Z$84=0,"...",MEGC!Z89/MEGC!Z$84*100)</f>
        <v>100.02313386798272</v>
      </c>
      <c r="AA89" s="64">
        <f>IF(MEGC!AA$84=0,"...",MEGC!AA89/MEGC!AA$84*100)</f>
        <v>103.95635673624288</v>
      </c>
    </row>
    <row r="90" spans="1:27" ht="12" customHeight="1" x14ac:dyDescent="0.2">
      <c r="A90" s="73">
        <v>2008</v>
      </c>
      <c r="B90" s="74">
        <f>IF(MEGC!B$84=0,"...",MEGC!B90/MEGC!B$84*100)</f>
        <v>100.75258701787395</v>
      </c>
      <c r="C90" s="74">
        <f>IF(MEGC!C$84=0,"...",MEGC!C90/MEGC!C$84*100)</f>
        <v>119.1566265060241</v>
      </c>
      <c r="D90" s="74">
        <f>IF(MEGC!D$84=0,"...",MEGC!D90/MEGC!D$84*100)</f>
        <v>0</v>
      </c>
      <c r="E90" s="74">
        <f>IF(MEGC!E$84=0,"...",MEGC!E90/MEGC!E$84*100)</f>
        <v>0</v>
      </c>
      <c r="F90" s="74">
        <f>IF(MEGC!F$84=0,"...",MEGC!F90/MEGC!F$84*100)</f>
        <v>97.89126380720127</v>
      </c>
      <c r="G90" s="74">
        <f>IF(MEGC!G$84=0,"...",MEGC!G90/MEGC!G$84*100)</f>
        <v>102.09178228388474</v>
      </c>
      <c r="H90" s="74">
        <f>IF(MEGC!H$84=0,"...",MEGC!H90/MEGC!H$84*100)</f>
        <v>0</v>
      </c>
      <c r="I90" s="74">
        <f>IF(MEGC!I$84=0,"...",MEGC!I90/MEGC!I$84*100)</f>
        <v>0</v>
      </c>
      <c r="J90" s="74">
        <f>IF(MEGC!J$84=0,"...",MEGC!J90/MEGC!J$84*100)</f>
        <v>94.468085106382986</v>
      </c>
      <c r="K90" s="74">
        <f>IF(MEGC!K$84=0,"...",MEGC!K90/MEGC!K$84*100)</f>
        <v>100</v>
      </c>
      <c r="L90" s="74">
        <f>IF(MEGC!L$84=0,"...",MEGC!L90/MEGC!L$84*100)</f>
        <v>103.79746835443038</v>
      </c>
      <c r="M90" s="74">
        <f>IF(MEGC!M$84=0,"...",MEGC!M90/MEGC!M$84*100)</f>
        <v>100.11887072808321</v>
      </c>
      <c r="N90" s="74" t="str">
        <f>IF(MEGC!N$84=0,"...",MEGC!N90/MEGC!N$84*100)</f>
        <v>...</v>
      </c>
      <c r="O90" s="74">
        <f>IF(MEGC!O$84=0,"...",MEGC!O90/MEGC!O$84*100)</f>
        <v>0</v>
      </c>
      <c r="P90" s="74">
        <f>IF(MEGC!P$84=0,"...",MEGC!P90/MEGC!P$84*100)</f>
        <v>100.42016806722688</v>
      </c>
      <c r="Q90" s="74">
        <f>IF(MEGC!Q$84=0,"...",MEGC!Q90/MEGC!Q$84*100)</f>
        <v>89.029535864978897</v>
      </c>
      <c r="R90" s="74">
        <f>IF(MEGC!R$84=0,"...",MEGC!R90/MEGC!R$84*100)</f>
        <v>101.29870129870129</v>
      </c>
      <c r="S90" s="74" t="str">
        <f>IF(MEGC!S$84=0,"...",MEGC!S90/MEGC!S$84*100)</f>
        <v>...</v>
      </c>
      <c r="T90" s="74" t="str">
        <f>IF(MEGC!T$84=0,"...",MEGC!T90/MEGC!T$84*100)</f>
        <v>...</v>
      </c>
      <c r="U90" s="74" t="str">
        <f>IF(MEGC!U$84=0,"...",MEGC!U90/MEGC!U$84*100)</f>
        <v>...</v>
      </c>
      <c r="V90" s="74" t="str">
        <f>IF(MEGC!V$84=0,"...",MEGC!V90/MEGC!V$84*100)</f>
        <v>...</v>
      </c>
      <c r="W90" s="127" t="str">
        <f>IF(MEGC!W$84=0,"...",MEGC!W90/MEGC!W$84*100)</f>
        <v>...</v>
      </c>
      <c r="X90" s="76">
        <f>IF(MEGC!X$84=0,"...",MEGC!X90/MEGC!X$84*100)</f>
        <v>96.809530330001365</v>
      </c>
      <c r="Y90" s="74">
        <f>IF(MEGC!Y$84=0,"...",MEGC!Y90/MEGC!Y$84*100)</f>
        <v>103.33060333060334</v>
      </c>
      <c r="Z90" s="74">
        <f>IF(MEGC!Z$84=0,"...",MEGC!Z90/MEGC!Z$84*100)</f>
        <v>100.1233806292412</v>
      </c>
      <c r="AA90" s="75">
        <f>IF(MEGC!AA$84=0,"...",MEGC!AA90/MEGC!AA$84*100)</f>
        <v>105.4933586337761</v>
      </c>
    </row>
    <row r="91" spans="1:27" ht="12" customHeight="1" x14ac:dyDescent="0.2">
      <c r="A91" s="71">
        <v>2009</v>
      </c>
      <c r="B91" s="33">
        <f>IF(MEGC!B$84=0,"...",MEGC!B91/MEGC!B$84*100)</f>
        <v>102.25776105362183</v>
      </c>
      <c r="C91" s="33">
        <f>IF(MEGC!C$84=0,"...",MEGC!C91/MEGC!C$84*100)</f>
        <v>122.16867469879517</v>
      </c>
      <c r="D91" s="33">
        <f>IF(MEGC!D$84=0,"...",MEGC!D91/MEGC!D$84*100)</f>
        <v>0</v>
      </c>
      <c r="E91" s="33">
        <f>IF(MEGC!E$84=0,"...",MEGC!E91/MEGC!E$84*100)</f>
        <v>0</v>
      </c>
      <c r="F91" s="33">
        <f>IF(MEGC!F$84=0,"...",MEGC!F91/MEGC!F$84*100)</f>
        <v>97.862573518863854</v>
      </c>
      <c r="G91" s="33">
        <f>IF(MEGC!G$84=0,"...",MEGC!G91/MEGC!G$84*100)</f>
        <v>103.03094983991463</v>
      </c>
      <c r="H91" s="33">
        <f>IF(MEGC!H$84=0,"...",MEGC!H91/MEGC!H$84*100)</f>
        <v>0</v>
      </c>
      <c r="I91" s="33">
        <f>IF(MEGC!I$84=0,"...",MEGC!I91/MEGC!I$84*100)</f>
        <v>0</v>
      </c>
      <c r="J91" s="33">
        <f>IF(MEGC!J$84=0,"...",MEGC!J91/MEGC!J$84*100)</f>
        <v>95.744680851063833</v>
      </c>
      <c r="K91" s="33">
        <f>IF(MEGC!K$84=0,"...",MEGC!K91/MEGC!K$84*100)</f>
        <v>95.652173913043484</v>
      </c>
      <c r="L91" s="33">
        <f>IF(MEGC!L$84=0,"...",MEGC!L91/MEGC!L$84*100)</f>
        <v>104.33996383363473</v>
      </c>
      <c r="M91" s="33">
        <f>IF(MEGC!M$84=0,"...",MEGC!M91/MEGC!M$84*100)</f>
        <v>101.15898959881129</v>
      </c>
      <c r="N91" s="33" t="str">
        <f>IF(MEGC!N$84=0,"...",MEGC!N91/MEGC!N$84*100)</f>
        <v>...</v>
      </c>
      <c r="O91" s="33">
        <f>IF(MEGC!O$84=0,"...",MEGC!O91/MEGC!O$84*100)</f>
        <v>0</v>
      </c>
      <c r="P91" s="33">
        <f>IF(MEGC!P$84=0,"...",MEGC!P91/MEGC!P$84*100)</f>
        <v>97.058823529411768</v>
      </c>
      <c r="Q91" s="33">
        <f>IF(MEGC!Q$84=0,"...",MEGC!Q91/MEGC!Q$84*100)</f>
        <v>100</v>
      </c>
      <c r="R91" s="33">
        <f>IF(MEGC!R$84=0,"...",MEGC!R91/MEGC!R$84*100)</f>
        <v>109.52380952380953</v>
      </c>
      <c r="S91" s="33" t="str">
        <f>IF(MEGC!S$84=0,"...",MEGC!S91/MEGC!S$84*100)</f>
        <v>...</v>
      </c>
      <c r="T91" s="33" t="str">
        <f>IF(MEGC!T$84=0,"...",MEGC!T91/MEGC!T$84*100)</f>
        <v>...</v>
      </c>
      <c r="U91" s="33" t="str">
        <f>IF(MEGC!U$84=0,"...",MEGC!U91/MEGC!U$84*100)</f>
        <v>...</v>
      </c>
      <c r="V91" s="33" t="str">
        <f>IF(MEGC!V$84=0,"...",MEGC!V91/MEGC!V$84*100)</f>
        <v>...</v>
      </c>
      <c r="W91" s="125" t="str">
        <f>IF(MEGC!W$84=0,"...",MEGC!W91/MEGC!W$84*100)</f>
        <v>...</v>
      </c>
      <c r="X91" s="60">
        <f>IF(MEGC!X$84=0,"...",MEGC!X91/MEGC!X$84*100)</f>
        <v>97.220320416267299</v>
      </c>
      <c r="Y91" s="33">
        <f>IF(MEGC!Y$84=0,"...",MEGC!Y91/MEGC!Y$84*100)</f>
        <v>104.96860496860496</v>
      </c>
      <c r="Z91" s="33">
        <f>IF(MEGC!Z$84=0,"...",MEGC!Z91/MEGC!Z$84*100)</f>
        <v>100.51665638494755</v>
      </c>
      <c r="AA91" s="59">
        <f>IF(MEGC!AA$84=0,"...",MEGC!AA91/MEGC!AA$84*100)</f>
        <v>106.95445920303605</v>
      </c>
    </row>
    <row r="92" spans="1:27" ht="12" customHeight="1" x14ac:dyDescent="0.2">
      <c r="A92" s="71">
        <v>2010</v>
      </c>
      <c r="B92" s="33">
        <f>IF(MEGC!B$84=0,"...",MEGC!B92/MEGC!B$84*100)</f>
        <v>104.32737535277516</v>
      </c>
      <c r="C92" s="33">
        <f>IF(MEGC!C$84=0,"...",MEGC!C92/MEGC!C$84*100)</f>
        <v>124.01606425702812</v>
      </c>
      <c r="D92" s="33">
        <f>IF(MEGC!D$84=0,"...",MEGC!D92/MEGC!D$84*100)</f>
        <v>0</v>
      </c>
      <c r="E92" s="33">
        <f>IF(MEGC!E$84=0,"...",MEGC!E92/MEGC!E$84*100)</f>
        <v>0</v>
      </c>
      <c r="F92" s="33">
        <f>IF(MEGC!F$84=0,"...",MEGC!F92/MEGC!F$84*100)</f>
        <v>97.145316310428925</v>
      </c>
      <c r="G92" s="33">
        <f>IF(MEGC!G$84=0,"...",MEGC!G92/MEGC!G$84*100)</f>
        <v>104.58911419423693</v>
      </c>
      <c r="H92" s="33">
        <f>IF(MEGC!H$84=0,"...",MEGC!H92/MEGC!H$84*100)</f>
        <v>0</v>
      </c>
      <c r="I92" s="33">
        <f>IF(MEGC!I$84=0,"...",MEGC!I92/MEGC!I$84*100)</f>
        <v>0</v>
      </c>
      <c r="J92" s="33">
        <f>IF(MEGC!J$84=0,"...",MEGC!J92/MEGC!J$84*100)</f>
        <v>98.085106382978722</v>
      </c>
      <c r="K92" s="33">
        <f>IF(MEGC!K$84=0,"...",MEGC!K92/MEGC!K$84*100)</f>
        <v>100</v>
      </c>
      <c r="L92" s="33">
        <f>IF(MEGC!L$84=0,"...",MEGC!L92/MEGC!L$84*100)</f>
        <v>104.80495995866701</v>
      </c>
      <c r="M92" s="33">
        <f>IF(MEGC!M$84=0,"...",MEGC!M92/MEGC!M$84*100)</f>
        <v>102.88261515601782</v>
      </c>
      <c r="N92" s="33" t="str">
        <f>IF(MEGC!N$84=0,"...",MEGC!N92/MEGC!N$84*100)</f>
        <v>...</v>
      </c>
      <c r="O92" s="33">
        <f>IF(MEGC!O$84=0,"...",MEGC!O92/MEGC!O$84*100)</f>
        <v>0</v>
      </c>
      <c r="P92" s="33">
        <f>IF(MEGC!P$84=0,"...",MEGC!P92/MEGC!P$84*100)</f>
        <v>97.268907563025209</v>
      </c>
      <c r="Q92" s="33">
        <f>IF(MEGC!Q$84=0,"...",MEGC!Q92/MEGC!Q$84*100)</f>
        <v>97.468354430379748</v>
      </c>
      <c r="R92" s="33">
        <f>IF(MEGC!R$84=0,"...",MEGC!R92/MEGC!R$84*100)</f>
        <v>115.15151515151516</v>
      </c>
      <c r="S92" s="33" t="str">
        <f>IF(MEGC!S$84=0,"...",MEGC!S92/MEGC!S$84*100)</f>
        <v>...</v>
      </c>
      <c r="T92" s="33" t="str">
        <f>IF(MEGC!T$84=0,"...",MEGC!T92/MEGC!T$84*100)</f>
        <v>...</v>
      </c>
      <c r="U92" s="33" t="str">
        <f>IF(MEGC!U$84=0,"...",MEGC!U92/MEGC!U$84*100)</f>
        <v>...</v>
      </c>
      <c r="V92" s="33" t="str">
        <f>IF(MEGC!V$84=0,"...",MEGC!V92/MEGC!V$84*100)</f>
        <v>...</v>
      </c>
      <c r="W92" s="125" t="str">
        <f>IF(MEGC!W$84=0,"...",MEGC!W92/MEGC!W$84*100)</f>
        <v>...</v>
      </c>
      <c r="X92" s="60">
        <f>IF(MEGC!X$84=0,"...",MEGC!X92/MEGC!X$84*100)</f>
        <v>97.473640969464597</v>
      </c>
      <c r="Y92" s="33">
        <f>IF(MEGC!Y$84=0,"...",MEGC!Y92/MEGC!Y$84*100)</f>
        <v>106.53380653380653</v>
      </c>
      <c r="Z92" s="33">
        <f>IF(MEGC!Z$84=0,"...",MEGC!Z92/MEGC!Z$84*100)</f>
        <v>100.60919185687847</v>
      </c>
      <c r="AA92" s="59">
        <f>IF(MEGC!AA$84=0,"...",MEGC!AA92/MEGC!AA$84*100)</f>
        <v>108.6337760910816</v>
      </c>
    </row>
    <row r="93" spans="1:27" ht="12" customHeight="1" x14ac:dyDescent="0.2">
      <c r="A93" s="73">
        <v>2011</v>
      </c>
      <c r="B93" s="74">
        <f>IF(MEGC!B$84=0,"...",MEGC!B93/MEGC!B$84*100)</f>
        <v>107.29068673565381</v>
      </c>
      <c r="C93" s="74">
        <f>IF(MEGC!C$84=0,"...",MEGC!C93/MEGC!C$84*100)</f>
        <v>124.73895582329317</v>
      </c>
      <c r="D93" s="74">
        <f>IF(MEGC!D$84=0,"...",MEGC!D93/MEGC!D$84*100)</f>
        <v>0</v>
      </c>
      <c r="E93" s="74">
        <f>IF(MEGC!E$84=0,"...",MEGC!E93/MEGC!E$84*100)</f>
        <v>0</v>
      </c>
      <c r="F93" s="74">
        <f>IF(MEGC!F$84=0,"...",MEGC!F93/MEGC!F$84*100)</f>
        <v>97.417874049634207</v>
      </c>
      <c r="G93" s="74">
        <f>IF(MEGC!G$84=0,"...",MEGC!G93/MEGC!G$84*100)</f>
        <v>107.9615795090715</v>
      </c>
      <c r="H93" s="74">
        <f>IF(MEGC!H$84=0,"...",MEGC!H93/MEGC!H$84*100)</f>
        <v>0</v>
      </c>
      <c r="I93" s="74">
        <f>IF(MEGC!I$84=0,"...",MEGC!I93/MEGC!I$84*100)</f>
        <v>0</v>
      </c>
      <c r="J93" s="74">
        <f>IF(MEGC!J$84=0,"...",MEGC!J93/MEGC!J$84*100)</f>
        <v>98.936170212765958</v>
      </c>
      <c r="K93" s="74">
        <f>IF(MEGC!K$84=0,"...",MEGC!K93/MEGC!K$84*100)</f>
        <v>95.652173913043484</v>
      </c>
      <c r="L93" s="74">
        <f>IF(MEGC!L$84=0,"...",MEGC!L93/MEGC!L$84*100)</f>
        <v>106.12244897959184</v>
      </c>
      <c r="M93" s="74">
        <f>IF(MEGC!M$84=0,"...",MEGC!M93/MEGC!M$84*100)</f>
        <v>102.5854383358098</v>
      </c>
      <c r="N93" s="74" t="str">
        <f>IF(MEGC!N$84=0,"...",MEGC!N93/MEGC!N$84*100)</f>
        <v>...</v>
      </c>
      <c r="O93" s="74">
        <f>IF(MEGC!O$84=0,"...",MEGC!O93/MEGC!O$84*100)</f>
        <v>0</v>
      </c>
      <c r="P93" s="74">
        <f>IF(MEGC!P$84=0,"...",MEGC!P93/MEGC!P$84*100)</f>
        <v>98.319327731092429</v>
      </c>
      <c r="Q93" s="74">
        <f>IF(MEGC!Q$84=0,"...",MEGC!Q93/MEGC!Q$84*100)</f>
        <v>102.9535864978903</v>
      </c>
      <c r="R93" s="74">
        <f>IF(MEGC!R$84=0,"...",MEGC!R93/MEGC!R$84*100)</f>
        <v>107.79220779220779</v>
      </c>
      <c r="S93" s="74" t="str">
        <f>IF(MEGC!S$84=0,"...",MEGC!S93/MEGC!S$84*100)</f>
        <v>...</v>
      </c>
      <c r="T93" s="74" t="str">
        <f>IF(MEGC!T$84=0,"...",MEGC!T93/MEGC!T$84*100)</f>
        <v>...</v>
      </c>
      <c r="U93" s="74" t="str">
        <f>IF(MEGC!U$84=0,"...",MEGC!U93/MEGC!U$84*100)</f>
        <v>...</v>
      </c>
      <c r="V93" s="74" t="str">
        <f>IF(MEGC!V$84=0,"...",MEGC!V93/MEGC!V$84*100)</f>
        <v>...</v>
      </c>
      <c r="W93" s="127" t="str">
        <f>IF(MEGC!W$84=0,"...",MEGC!W93/MEGC!W$84*100)</f>
        <v>...</v>
      </c>
      <c r="X93" s="76">
        <f>IF(MEGC!X$84=0,"...",MEGC!X93/MEGC!X$84*100)</f>
        <v>98.329453649185268</v>
      </c>
      <c r="Y93" s="74">
        <f>IF(MEGC!Y$84=0,"...",MEGC!Y93/MEGC!Y$84*100)</f>
        <v>108.16270816270817</v>
      </c>
      <c r="Z93" s="74">
        <f>IF(MEGC!Z$84=0,"...",MEGC!Z93/MEGC!Z$84*100)</f>
        <v>101.63479333744603</v>
      </c>
      <c r="AA93" s="75">
        <f>IF(MEGC!AA$84=0,"...",MEGC!AA93/MEGC!AA$84*100)</f>
        <v>110.20872865275142</v>
      </c>
    </row>
    <row r="94" spans="1:27" ht="12" customHeight="1" x14ac:dyDescent="0.2">
      <c r="A94" s="71">
        <v>2012</v>
      </c>
      <c r="B94" s="33">
        <f>IF(MEGC!B$84=0,"...",MEGC!B94/MEGC!B$84*100)</f>
        <v>111.52398871119473</v>
      </c>
      <c r="C94" s="33">
        <f>IF(MEGC!C$84=0,"...",MEGC!C94/MEGC!C$84*100)</f>
        <v>128.43373493975903</v>
      </c>
      <c r="D94" s="33">
        <f>IF(MEGC!D$84=0,"...",MEGC!D94/MEGC!D$84*100)</f>
        <v>0</v>
      </c>
      <c r="E94" s="33">
        <f>IF(MEGC!E$84=0,"...",MEGC!E94/MEGC!E$84*100)</f>
        <v>0</v>
      </c>
      <c r="F94" s="33">
        <f>IF(MEGC!F$84=0,"...",MEGC!F94/MEGC!F$84*100)</f>
        <v>97.303112896284603</v>
      </c>
      <c r="G94" s="33">
        <f>IF(MEGC!G$84=0,"...",MEGC!G94/MEGC!G$84*100)</f>
        <v>109.64781216648881</v>
      </c>
      <c r="H94" s="33">
        <f>IF(MEGC!H$84=0,"...",MEGC!H94/MEGC!H$84*100)</f>
        <v>0</v>
      </c>
      <c r="I94" s="33">
        <f>IF(MEGC!I$84=0,"...",MEGC!I94/MEGC!I$84*100)</f>
        <v>0</v>
      </c>
      <c r="J94" s="33">
        <f>IF(MEGC!J$84=0,"...",MEGC!J94/MEGC!J$84*100)</f>
        <v>105.95744680851065</v>
      </c>
      <c r="K94" s="33">
        <f>IF(MEGC!K$84=0,"...",MEGC!K94/MEGC!K$84*100)</f>
        <v>95.652173913043484</v>
      </c>
      <c r="L94" s="33">
        <f>IF(MEGC!L$84=0,"...",MEGC!L94/MEGC!L$84*100)</f>
        <v>105.60578661844484</v>
      </c>
      <c r="M94" s="33">
        <f>IF(MEGC!M$84=0,"...",MEGC!M94/MEGC!M$84*100)</f>
        <v>103.86329866270432</v>
      </c>
      <c r="N94" s="33" t="str">
        <f>IF(MEGC!N$84=0,"...",MEGC!N94/MEGC!N$84*100)</f>
        <v>...</v>
      </c>
      <c r="O94" s="33">
        <f>IF(MEGC!O$84=0,"...",MEGC!O94/MEGC!O$84*100)</f>
        <v>0</v>
      </c>
      <c r="P94" s="33">
        <f>IF(MEGC!P$84=0,"...",MEGC!P94/MEGC!P$84*100)</f>
        <v>117.64705882352942</v>
      </c>
      <c r="Q94" s="33">
        <f>IF(MEGC!Q$84=0,"...",MEGC!Q94/MEGC!Q$84*100)</f>
        <v>106.32911392405062</v>
      </c>
      <c r="R94" s="33">
        <f>IF(MEGC!R$84=0,"...",MEGC!R94/MEGC!R$84*100)</f>
        <v>0</v>
      </c>
      <c r="S94" s="33" t="str">
        <f>IF(MEGC!S$84=0,"...",MEGC!S94/MEGC!S$84*100)</f>
        <v>...</v>
      </c>
      <c r="T94" s="33" t="str">
        <f>IF(MEGC!T$84=0,"...",MEGC!T94/MEGC!T$84*100)</f>
        <v>...</v>
      </c>
      <c r="U94" s="33" t="str">
        <f>IF(MEGC!U$84=0,"...",MEGC!U94/MEGC!U$84*100)</f>
        <v>...</v>
      </c>
      <c r="V94" s="33" t="str">
        <f>IF(MEGC!V$84=0,"...",MEGC!V94/MEGC!V$84*100)</f>
        <v>...</v>
      </c>
      <c r="W94" s="125" t="str">
        <f>IF(MEGC!W$84=0,"...",MEGC!W94/MEGC!W$84*100)</f>
        <v>...</v>
      </c>
      <c r="X94" s="60">
        <f>IF(MEGC!X$84=0,"...",MEGC!X94/MEGC!X$84*100)</f>
        <v>97.904970560043807</v>
      </c>
      <c r="Y94" s="33">
        <f>IF(MEGC!Y$84=0,"...",MEGC!Y94/MEGC!Y$84*100)</f>
        <v>110.14651014651015</v>
      </c>
      <c r="Z94" s="33">
        <f>IF(MEGC!Z$84=0,"...",MEGC!Z94/MEGC!Z$84*100)</f>
        <v>102.1128932757557</v>
      </c>
      <c r="AA94" s="59">
        <f>IF(MEGC!AA$84=0,"...",MEGC!AA94/MEGC!AA$84*100)</f>
        <v>112.23908918406072</v>
      </c>
    </row>
    <row r="95" spans="1:27" ht="12" customHeight="1" x14ac:dyDescent="0.2">
      <c r="A95" s="71">
        <v>2013</v>
      </c>
      <c r="B95" s="33">
        <f>IF(MEGC!B$84=0,"...",MEGC!B95/MEGC!B$84*100)</f>
        <v>113.02916274694262</v>
      </c>
      <c r="C95" s="33">
        <f>IF(MEGC!C$84=0,"...",MEGC!C95/MEGC!C$84*100)</f>
        <v>130.12048192771087</v>
      </c>
      <c r="D95" s="33">
        <f>IF(MEGC!D$84=0,"...",MEGC!D95/MEGC!D$84*100)</f>
        <v>0</v>
      </c>
      <c r="E95" s="33">
        <f>IF(MEGC!E$84=0,"...",MEGC!E95/MEGC!E$84*100)</f>
        <v>0</v>
      </c>
      <c r="F95" s="33">
        <f>IF(MEGC!F$84=0,"...",MEGC!F95/MEGC!F$84*100)</f>
        <v>96.52847511117487</v>
      </c>
      <c r="G95" s="33">
        <f>IF(MEGC!G$84=0,"...",MEGC!G95/MEGC!G$84*100)</f>
        <v>110.20277481323373</v>
      </c>
      <c r="H95" s="33">
        <f>IF(MEGC!H$84=0,"...",MEGC!H95/MEGC!H$84*100)</f>
        <v>0</v>
      </c>
      <c r="I95" s="33">
        <f>IF(MEGC!I$84=0,"...",MEGC!I95/MEGC!I$84*100)</f>
        <v>0</v>
      </c>
      <c r="J95" s="33">
        <f>IF(MEGC!J$84=0,"...",MEGC!J95/MEGC!J$84*100)</f>
        <v>100.21276595744679</v>
      </c>
      <c r="K95" s="33">
        <f>IF(MEGC!K$84=0,"...",MEGC!K95/MEGC!K$84*100)</f>
        <v>86.956521739130437</v>
      </c>
      <c r="L95" s="33">
        <f>IF(MEGC!L$84=0,"...",MEGC!L95/MEGC!L$84*100)</f>
        <v>106.04494962541979</v>
      </c>
      <c r="M95" s="33">
        <f>IF(MEGC!M$84=0,"...",MEGC!M95/MEGC!M$84*100)</f>
        <v>104.13075780089154</v>
      </c>
      <c r="N95" s="33" t="str">
        <f>IF(MEGC!N$84=0,"...",MEGC!N95/MEGC!N$84*100)</f>
        <v>...</v>
      </c>
      <c r="O95" s="33">
        <f>IF(MEGC!O$84=0,"...",MEGC!O95/MEGC!O$84*100)</f>
        <v>0</v>
      </c>
      <c r="P95" s="33">
        <f>IF(MEGC!P$84=0,"...",MEGC!P95/MEGC!P$84*100)</f>
        <v>110.29411764705883</v>
      </c>
      <c r="Q95" s="33">
        <f>IF(MEGC!Q$84=0,"...",MEGC!Q95/MEGC!Q$84*100)</f>
        <v>100.42194092827003</v>
      </c>
      <c r="R95" s="33">
        <f>IF(MEGC!R$84=0,"...",MEGC!R95/MEGC!R$84*100)</f>
        <v>0</v>
      </c>
      <c r="S95" s="33" t="str">
        <f>IF(MEGC!S$84=0,"...",MEGC!S95/MEGC!S$84*100)</f>
        <v>...</v>
      </c>
      <c r="T95" s="33" t="str">
        <f>IF(MEGC!T$84=0,"...",MEGC!T95/MEGC!T$84*100)</f>
        <v>...</v>
      </c>
      <c r="U95" s="33" t="str">
        <f>IF(MEGC!U$84=0,"...",MEGC!U95/MEGC!U$84*100)</f>
        <v>...</v>
      </c>
      <c r="V95" s="33" t="str">
        <f>IF(MEGC!V$84=0,"...",MEGC!V95/MEGC!V$84*100)</f>
        <v>...</v>
      </c>
      <c r="W95" s="125" t="str">
        <f>IF(MEGC!W$84=0,"...",MEGC!W95/MEGC!W$84*100)</f>
        <v>...</v>
      </c>
      <c r="X95" s="60">
        <f>IF(MEGC!X$84=0,"...",MEGC!X95/MEGC!X$84*100)</f>
        <v>97.446254963713542</v>
      </c>
      <c r="Y95" s="33">
        <f>IF(MEGC!Y$84=0,"...",MEGC!Y95/MEGC!Y$84*100)</f>
        <v>110.7016107016107</v>
      </c>
      <c r="Z95" s="33">
        <f>IF(MEGC!Z$84=0,"...",MEGC!Z95/MEGC!Z$84*100)</f>
        <v>102.07433682911781</v>
      </c>
      <c r="AA95" s="59">
        <f>IF(MEGC!AA$84=0,"...",MEGC!AA95/MEGC!AA$84*100)</f>
        <v>112.9696394686907</v>
      </c>
    </row>
    <row r="96" spans="1:27" ht="12" customHeight="1" x14ac:dyDescent="0.2">
      <c r="A96" s="197">
        <v>2014</v>
      </c>
      <c r="B96" s="74">
        <f>IF(MEGC!B$84=0,"...",MEGC!B96/MEGC!B$84*100)</f>
        <v>118.81467544684854</v>
      </c>
      <c r="C96" s="74">
        <f>IF(MEGC!C$84=0,"...",MEGC!C96/MEGC!C$84*100)</f>
        <v>130.64257028112451</v>
      </c>
      <c r="D96" s="74">
        <f>IF(MEGC!D$84=0,"...",MEGC!D96/MEGC!D$84*100)</f>
        <v>0</v>
      </c>
      <c r="E96" s="74">
        <f>IF(MEGC!E$84=0,"...",MEGC!E96/MEGC!E$84*100)</f>
        <v>0</v>
      </c>
      <c r="F96" s="74">
        <f>IF(MEGC!F$84=0,"...",MEGC!F96/MEGC!F$84*100)</f>
        <v>96.442404246162667</v>
      </c>
      <c r="G96" s="74">
        <f>IF(MEGC!G$84=0,"...",MEGC!G96/MEGC!G$84*100)</f>
        <v>110.92849519743864</v>
      </c>
      <c r="H96" s="74">
        <f>IF(MEGC!H$84=0,"...",MEGC!H96/MEGC!H$84*100)</f>
        <v>0</v>
      </c>
      <c r="I96" s="74">
        <f>IF(MEGC!I$84=0,"...",MEGC!I96/MEGC!I$84*100)</f>
        <v>0</v>
      </c>
      <c r="J96" s="74">
        <f>IF(MEGC!J$84=0,"...",MEGC!J96/MEGC!J$84*100)</f>
        <v>103.19148936170212</v>
      </c>
      <c r="K96" s="74">
        <f>IF(MEGC!K$84=0,"...",MEGC!K96/MEGC!K$84*100)</f>
        <v>78.260869565217391</v>
      </c>
      <c r="L96" s="74">
        <f>IF(MEGC!L$84=0,"...",MEGC!L96/MEGC!L$84*100)</f>
        <v>106.38078016016533</v>
      </c>
      <c r="M96" s="74">
        <f>IF(MEGC!M$84=0,"...",MEGC!M96/MEGC!M$84*100)</f>
        <v>104.36849925705796</v>
      </c>
      <c r="N96" s="74" t="str">
        <f>IF(MEGC!N$84=0,"...",MEGC!N96/MEGC!N$84*100)</f>
        <v>...</v>
      </c>
      <c r="O96" s="74">
        <f>IF(MEGC!O$84=0,"...",MEGC!O96/MEGC!O$84*100)</f>
        <v>0</v>
      </c>
      <c r="P96" s="74">
        <f>IF(MEGC!P$84=0,"...",MEGC!P96/MEGC!P$84*100)</f>
        <v>111.34453781512606</v>
      </c>
      <c r="Q96" s="74">
        <f>IF(MEGC!Q$84=0,"...",MEGC!Q96/MEGC!Q$84*100)</f>
        <v>91.139240506329116</v>
      </c>
      <c r="R96" s="74">
        <f>IF(MEGC!R$84=0,"...",MEGC!R96/MEGC!R$84*100)</f>
        <v>0</v>
      </c>
      <c r="S96" s="74" t="str">
        <f>IF(MEGC!S$84=0,"...",MEGC!S96/MEGC!S$84*100)</f>
        <v>...</v>
      </c>
      <c r="T96" s="74" t="str">
        <f>IF(MEGC!T$84=0,"...",MEGC!T96/MEGC!T$84*100)</f>
        <v>...</v>
      </c>
      <c r="U96" s="74" t="str">
        <f>IF(MEGC!U$84=0,"...",MEGC!U96/MEGC!U$84*100)</f>
        <v>...</v>
      </c>
      <c r="V96" s="74" t="str">
        <f>IF(MEGC!V$84=0,"...",MEGC!V96/MEGC!V$84*100)</f>
        <v>...</v>
      </c>
      <c r="W96" s="127" t="str">
        <f>IF(MEGC!W$84=0,"...",MEGC!W96/MEGC!W$84*100)</f>
        <v>...</v>
      </c>
      <c r="X96" s="76">
        <f>IF(MEGC!X$84=0,"...",MEGC!X96/MEGC!X$84*100)</f>
        <v>98.46638367794057</v>
      </c>
      <c r="Y96" s="74">
        <f>IF(MEGC!Y$84=0,"...",MEGC!Y96/MEGC!Y$84*100)</f>
        <v>110.98371098371098</v>
      </c>
      <c r="Z96" s="74">
        <f>IF(MEGC!Z$84=0,"...",MEGC!Z96/MEGC!Z$84*100)</f>
        <v>103.07680444170266</v>
      </c>
      <c r="AA96" s="75">
        <f>IF(MEGC!AA$84=0,"...",MEGC!AA96/MEGC!AA$84*100)</f>
        <v>113.49146110056927</v>
      </c>
    </row>
    <row r="97" spans="1:27" ht="12" customHeight="1" x14ac:dyDescent="0.2">
      <c r="A97" s="71">
        <v>2015</v>
      </c>
      <c r="B97" s="33">
        <f>IF(MEGC!B$84=0,"...",MEGC!B97/MEGC!B$84*100)</f>
        <v>123.18908748824083</v>
      </c>
      <c r="C97" s="33">
        <f>IF(MEGC!C$84=0,"...",MEGC!C97/MEGC!C$84*100)</f>
        <v>133.37349397590361</v>
      </c>
      <c r="D97" s="33">
        <f>IF(MEGC!D$84=0,"...",MEGC!D97/MEGC!D$84*100)</f>
        <v>0</v>
      </c>
      <c r="E97" s="33">
        <f>IF(MEGC!E$84=0,"...",MEGC!E97/MEGC!E$84*100)</f>
        <v>0</v>
      </c>
      <c r="F97" s="33">
        <f>IF(MEGC!F$84=0,"...",MEGC!F97/MEGC!F$84*100)</f>
        <v>95.854253335246014</v>
      </c>
      <c r="G97" s="33">
        <f>IF(MEGC!G$84=0,"...",MEGC!G97/MEGC!G$84*100)</f>
        <v>111.48345784418356</v>
      </c>
      <c r="H97" s="33">
        <f>IF(MEGC!H$84=0,"...",MEGC!H97/MEGC!H$84*100)</f>
        <v>0</v>
      </c>
      <c r="I97" s="33">
        <f>IF(MEGC!I$84=0,"...",MEGC!I97/MEGC!I$84*100)</f>
        <v>0</v>
      </c>
      <c r="J97" s="33">
        <f>IF(MEGC!J$84=0,"...",MEGC!J97/MEGC!J$84*100)</f>
        <v>101.70212765957447</v>
      </c>
      <c r="K97" s="33">
        <f>IF(MEGC!K$84=0,"...",MEGC!K97/MEGC!K$84*100)</f>
        <v>73.91304347826086</v>
      </c>
      <c r="L97" s="33">
        <f>IF(MEGC!L$84=0,"...",MEGC!L97/MEGC!L$84*100)</f>
        <v>106.45827951433738</v>
      </c>
      <c r="M97" s="33">
        <f>IF(MEGC!M$84=0,"...",MEGC!M97/MEGC!M$84*100)</f>
        <v>104.8736998514116</v>
      </c>
      <c r="N97" s="33" t="str">
        <f>IF(MEGC!N$84=0,"...",MEGC!N97/MEGC!N$84*100)</f>
        <v>...</v>
      </c>
      <c r="O97" s="33">
        <f>IF(MEGC!O$84=0,"...",MEGC!O97/MEGC!O$84*100)</f>
        <v>0</v>
      </c>
      <c r="P97" s="33">
        <f>IF(MEGC!P$84=0,"...",MEGC!P97/MEGC!P$84*100)</f>
        <v>111.97478991596638</v>
      </c>
      <c r="Q97" s="33">
        <f>IF(MEGC!Q$84=0,"...",MEGC!Q97/MEGC!Q$84*100)</f>
        <v>91.139240506329116</v>
      </c>
      <c r="R97" s="33">
        <f>IF(MEGC!R$84=0,"...",MEGC!R97/MEGC!R$84*100)</f>
        <v>0</v>
      </c>
      <c r="S97" s="33" t="str">
        <f>IF(MEGC!S$84=0,"...",MEGC!S97/MEGC!S$84*100)</f>
        <v>...</v>
      </c>
      <c r="T97" s="33" t="str">
        <f>IF(MEGC!T$84=0,"...",MEGC!T97/MEGC!T$84*100)</f>
        <v>...</v>
      </c>
      <c r="U97" s="33" t="str">
        <f>IF(MEGC!U$84=0,"...",MEGC!U97/MEGC!U$84*100)</f>
        <v>...</v>
      </c>
      <c r="V97" s="33" t="str">
        <f>IF(MEGC!V$84=0,"...",MEGC!V97/MEGC!V$84*100)</f>
        <v>...</v>
      </c>
      <c r="W97" s="125" t="str">
        <f>IF(MEGC!W$84=0,"...",MEGC!W97/MEGC!W$84*100)</f>
        <v>...</v>
      </c>
      <c r="X97" s="60">
        <f>IF(MEGC!X$84=0,"...",MEGC!X97/MEGC!X$84*100)</f>
        <v>98.815555251266602</v>
      </c>
      <c r="Y97" s="33">
        <f>IF(MEGC!Y$84=0,"...",MEGC!Y97/MEGC!Y$84*100)</f>
        <v>111.98471198471198</v>
      </c>
      <c r="Z97" s="33">
        <f>IF(MEGC!Z$84=0,"...",MEGC!Z97/MEGC!Z$84*100)</f>
        <v>103.50092535471931</v>
      </c>
      <c r="AA97" s="59">
        <f>IF(MEGC!AA$84=0,"...",MEGC!AA97/MEGC!AA$84*100)</f>
        <v>114.54459203036053</v>
      </c>
    </row>
    <row r="98" spans="1:27" ht="12" customHeight="1" x14ac:dyDescent="0.2">
      <c r="A98" s="164">
        <v>2016</v>
      </c>
      <c r="B98" s="33">
        <f>IF(MEGC!B$84=0,"...",MEGC!B98/MEGC!B$84*100)</f>
        <v>128.22201317027282</v>
      </c>
      <c r="C98" s="33">
        <f>IF(MEGC!C$84=0,"...",MEGC!C98/MEGC!C$84*100)</f>
        <v>135.86345381526104</v>
      </c>
      <c r="D98" s="33">
        <f>IF(MEGC!D$84=0,"...",MEGC!D98/MEGC!D$84*100)</f>
        <v>0</v>
      </c>
      <c r="E98" s="33">
        <f>IF(MEGC!E$84=0,"...",MEGC!E98/MEGC!E$84*100)</f>
        <v>0</v>
      </c>
      <c r="F98" s="33">
        <f>IF(MEGC!F$84=0,"...",MEGC!F98/MEGC!F$84*100)</f>
        <v>95.466934442691155</v>
      </c>
      <c r="G98" s="33">
        <f>IF(MEGC!G$84=0,"...",MEGC!G98/MEGC!G$84*100)</f>
        <v>112.63607257203843</v>
      </c>
      <c r="H98" s="33">
        <f>IF(MEGC!H$84=0,"...",MEGC!H98/MEGC!H$84*100)</f>
        <v>0</v>
      </c>
      <c r="I98" s="33">
        <f>IF(MEGC!I$84=0,"...",MEGC!I98/MEGC!I$84*100)</f>
        <v>0</v>
      </c>
      <c r="J98" s="33">
        <f>IF(MEGC!J$84=0,"...",MEGC!J98/MEGC!J$84*100)</f>
        <v>99.361702127659584</v>
      </c>
      <c r="K98" s="33">
        <f>IF(MEGC!K$84=0,"...",MEGC!K98/MEGC!K$84*100)</f>
        <v>73.91304347826086</v>
      </c>
      <c r="L98" s="33">
        <f>IF(MEGC!L$84=0,"...",MEGC!L98/MEGC!L$84*100)</f>
        <v>106.56161198656677</v>
      </c>
      <c r="M98" s="33">
        <f>IF(MEGC!M$84=0,"...",MEGC!M98/MEGC!M$84*100)</f>
        <v>105.11144130757802</v>
      </c>
      <c r="N98" s="33" t="str">
        <f>IF(MEGC!N$84=0,"...",MEGC!N98/MEGC!N$84*100)</f>
        <v>...</v>
      </c>
      <c r="O98" s="33">
        <f>IF(MEGC!O$84=0,"...",MEGC!O98/MEGC!O$84*100)</f>
        <v>0</v>
      </c>
      <c r="P98" s="33">
        <f>IF(MEGC!P$84=0,"...",MEGC!P98/MEGC!P$84*100)</f>
        <v>108.19327731092436</v>
      </c>
      <c r="Q98" s="33">
        <f>IF(MEGC!Q$84=0,"...",MEGC!Q98/MEGC!Q$84*100)</f>
        <v>80.59071729957806</v>
      </c>
      <c r="R98" s="33">
        <f>IF(MEGC!R$84=0,"...",MEGC!R98/MEGC!R$84*100)</f>
        <v>0</v>
      </c>
      <c r="S98" s="33" t="str">
        <f>IF(MEGC!S$84=0,"...",MEGC!S98/MEGC!S$84*100)</f>
        <v>...</v>
      </c>
      <c r="T98" s="33" t="str">
        <f>IF(MEGC!T$84=0,"...",MEGC!T98/MEGC!T$84*100)</f>
        <v>...</v>
      </c>
      <c r="U98" s="33" t="str">
        <f>IF(MEGC!U$84=0,"...",MEGC!U98/MEGC!U$84*100)</f>
        <v>...</v>
      </c>
      <c r="V98" s="33" t="str">
        <f>IF(MEGC!V$84=0,"...",MEGC!V98/MEGC!V$84*100)</f>
        <v>...</v>
      </c>
      <c r="W98" s="125" t="str">
        <f>IF(MEGC!W$84=0,"...",MEGC!W98/MEGC!W$84*100)</f>
        <v>...</v>
      </c>
      <c r="X98" s="60">
        <f>IF(MEGC!X$84=0,"...",MEGC!X98/MEGC!X$84*100)</f>
        <v>99.192112830343689</v>
      </c>
      <c r="Y98" s="33">
        <f>IF(MEGC!Y$84=0,"...",MEGC!Y98/MEGC!Y$84*100)</f>
        <v>112.8856128856129</v>
      </c>
      <c r="Z98" s="33">
        <f>IF(MEGC!Z$84=0,"...",MEGC!Z98/MEGC!Z$84*100)</f>
        <v>104.14867365823565</v>
      </c>
      <c r="AA98" s="59">
        <f>IF(MEGC!AA$84=0,"...",MEGC!AA98/MEGC!AA$84*100)</f>
        <v>115.72106261859582</v>
      </c>
    </row>
    <row r="99" spans="1:27" ht="12" customHeight="1" x14ac:dyDescent="0.2">
      <c r="A99" s="198">
        <v>2017</v>
      </c>
      <c r="B99" s="74">
        <f>IF(MEGC!B$84=0,"...",MEGC!B99/MEGC!B$84*100)</f>
        <v>127.61053621825023</v>
      </c>
      <c r="C99" s="74">
        <f>IF(MEGC!C$84=0,"...",MEGC!C99/MEGC!C$84*100)</f>
        <v>136.3855421686747</v>
      </c>
      <c r="D99" s="74">
        <f>IF(MEGC!D$84=0,"...",MEGC!D99/MEGC!D$84*100)</f>
        <v>0</v>
      </c>
      <c r="E99" s="74">
        <f>IF(MEGC!E$84=0,"...",MEGC!E99/MEGC!E$84*100)</f>
        <v>0</v>
      </c>
      <c r="F99" s="74">
        <f>IF(MEGC!F$84=0,"...",MEGC!F99/MEGC!F$84*100)</f>
        <v>95.395208721847652</v>
      </c>
      <c r="G99" s="74">
        <f>IF(MEGC!G$84=0,"...",MEGC!G99/MEGC!G$84*100)</f>
        <v>113.19103521878336</v>
      </c>
      <c r="H99" s="74">
        <f>IF(MEGC!H$84=0,"...",MEGC!H99/MEGC!H$84*100)</f>
        <v>0</v>
      </c>
      <c r="I99" s="74">
        <f>IF(MEGC!I$84=0,"...",MEGC!I99/MEGC!I$84*100)</f>
        <v>0</v>
      </c>
      <c r="J99" s="74">
        <f>IF(MEGC!J$84=0,"...",MEGC!J99/MEGC!J$84*100)</f>
        <v>99.787234042553195</v>
      </c>
      <c r="K99" s="74">
        <f>IF(MEGC!K$84=0,"...",MEGC!K99/MEGC!K$84*100)</f>
        <v>65.217391304347828</v>
      </c>
      <c r="L99" s="74">
        <f>IF(MEGC!L$84=0,"...",MEGC!L99/MEGC!L$84*100)</f>
        <v>107.28493929217255</v>
      </c>
      <c r="M99" s="74">
        <f>IF(MEGC!M$84=0,"...",MEGC!M99/MEGC!M$84*100)</f>
        <v>105.70579494799404</v>
      </c>
      <c r="N99" s="74" t="str">
        <f>IF(MEGC!N$84=0,"...",MEGC!N99/MEGC!N$84*100)</f>
        <v>...</v>
      </c>
      <c r="O99" s="74">
        <f>IF(MEGC!O$84=0,"...",MEGC!O99/MEGC!O$84*100)</f>
        <v>0</v>
      </c>
      <c r="P99" s="74">
        <f>IF(MEGC!P$84=0,"...",MEGC!P99/MEGC!P$84*100)</f>
        <v>109.24369747899159</v>
      </c>
      <c r="Q99" s="74">
        <f>IF(MEGC!Q$84=0,"...",MEGC!Q99/MEGC!Q$84*100)</f>
        <v>61.603375527426167</v>
      </c>
      <c r="R99" s="74">
        <f>IF(MEGC!R$84=0,"...",MEGC!R99/MEGC!R$84*100)</f>
        <v>0</v>
      </c>
      <c r="S99" s="74" t="str">
        <f>IF(MEGC!S$84=0,"...",MEGC!S99/MEGC!S$84*100)</f>
        <v>...</v>
      </c>
      <c r="T99" s="74" t="str">
        <f>IF(MEGC!T$84=0,"...",MEGC!T99/MEGC!T$84*100)</f>
        <v>...</v>
      </c>
      <c r="U99" s="74" t="str">
        <f>IF(MEGC!U$84=0,"...",MEGC!U99/MEGC!U$84*100)</f>
        <v>...</v>
      </c>
      <c r="V99" s="74" t="str">
        <f>IF(MEGC!V$84=0,"...",MEGC!V99/MEGC!V$84*100)</f>
        <v>...</v>
      </c>
      <c r="W99" s="75" t="str">
        <f>IF(MEGC!W$84=0,"...",MEGC!W99/MEGC!W$84*100)</f>
        <v>...</v>
      </c>
      <c r="X99" s="76">
        <f>IF(MEGC!X$84=0,"...",MEGC!X99/MEGC!X$84*100)</f>
        <v>99.308503354785699</v>
      </c>
      <c r="Y99" s="74">
        <f>IF(MEGC!Y$84=0,"...",MEGC!Y99/MEGC!Y$84*100)</f>
        <v>112.994812994813</v>
      </c>
      <c r="Z99" s="74">
        <f>IF(MEGC!Z$84=0,"...",MEGC!Z99/MEGC!Z$84*100)</f>
        <v>104.22578655151142</v>
      </c>
      <c r="AA99" s="75">
        <f>IF(MEGC!AA$84=0,"...",MEGC!AA99/MEGC!AA$84*100)</f>
        <v>116.28083491461101</v>
      </c>
    </row>
    <row r="100" spans="1:27" ht="12" customHeight="1" x14ac:dyDescent="0.2">
      <c r="A100" s="266">
        <v>2018</v>
      </c>
      <c r="B100" s="33">
        <f>IF(MEGC!B$84=0,"...",MEGC!B100/MEGC!B$84*100)</f>
        <v>126.19943555973659</v>
      </c>
      <c r="C100" s="33">
        <f>IF(MEGC!C$84=0,"...",MEGC!C100/MEGC!C$84*100)</f>
        <v>135.94377510040161</v>
      </c>
      <c r="D100" s="33">
        <f>IF(MEGC!D$84=0,"...",MEGC!D100/MEGC!D$84*100)</f>
        <v>47.142857142857139</v>
      </c>
      <c r="E100" s="33">
        <f>IF(MEGC!E$84=0,"...",MEGC!E100/MEGC!E$84*100)</f>
        <v>71.794871794871796</v>
      </c>
      <c r="F100" s="33">
        <f>IF(MEGC!F$84=0,"...",MEGC!F100/MEGC!F$84*100)</f>
        <v>96.141156218619997</v>
      </c>
      <c r="G100" s="33">
        <f>IF(MEGC!G$84=0,"...",MEGC!G100/MEGC!G$84*100)</f>
        <v>112.95624332977587</v>
      </c>
      <c r="H100" s="33">
        <f>IF(MEGC!H$84=0,"...",MEGC!H100/MEGC!H$84*100)</f>
        <v>75.191815856777495</v>
      </c>
      <c r="I100" s="33">
        <f>IF(MEGC!I$84=0,"...",MEGC!I100/MEGC!I$84*100)</f>
        <v>158.33333333333331</v>
      </c>
      <c r="J100" s="33">
        <f>IF(MEGC!J$84=0,"...",MEGC!J100/MEGC!J$84*100)</f>
        <v>94.042553191489361</v>
      </c>
      <c r="K100" s="33">
        <f>IF(MEGC!K$84=0,"...",MEGC!K100/MEGC!K$84*100)</f>
        <v>73.91304347826086</v>
      </c>
      <c r="L100" s="33">
        <f>IF(MEGC!L$84=0,"...",MEGC!L100/MEGC!L$84*100)</f>
        <v>107.98243347972101</v>
      </c>
      <c r="M100" s="33">
        <f>IF(MEGC!M$84=0,"...",MEGC!M100/MEGC!M$84*100)</f>
        <v>105.76523031203567</v>
      </c>
      <c r="N100" s="33" t="str">
        <f>IF(MEGC!N$84=0,"...",MEGC!N100/MEGC!N$84*100)</f>
        <v>...</v>
      </c>
      <c r="O100" s="204">
        <f>IF(MEGC!O$84=0,"...",MEGC!O100/MEGC!O$84*100)</f>
        <v>800</v>
      </c>
      <c r="P100" s="33">
        <f>IF(MEGC!P$84=0,"...",MEGC!P100/MEGC!P$84*100)</f>
        <v>119.11764705882352</v>
      </c>
      <c r="Q100" s="33">
        <f>IF(MEGC!Q$84=0,"...",MEGC!Q100/MEGC!Q$84*100)</f>
        <v>65.400843881856545</v>
      </c>
      <c r="R100" s="33">
        <f>IF(MEGC!R$84=0,"...",MEGC!R100/MEGC!R$84*100)</f>
        <v>0</v>
      </c>
      <c r="S100" s="33" t="str">
        <f>IF(MEGC!S$84=0,"...",MEGC!S100/MEGC!S$84*100)</f>
        <v>...</v>
      </c>
      <c r="T100" s="33" t="str">
        <f>IF(MEGC!T$84=0,"...",MEGC!T100/MEGC!T$84*100)</f>
        <v>...</v>
      </c>
      <c r="U100" s="33" t="str">
        <f>IF(MEGC!U$84=0,"...",MEGC!U100/MEGC!U$84*100)</f>
        <v>...</v>
      </c>
      <c r="V100" s="33" t="str">
        <f>IF(MEGC!V$84=0,"...",MEGC!V100/MEGC!V$84*100)</f>
        <v>...</v>
      </c>
      <c r="W100" s="59" t="str">
        <f>IF(MEGC!W$84=0,"...",MEGC!W100/MEGC!W$84*100)</f>
        <v>...</v>
      </c>
      <c r="X100" s="60">
        <f>IF(MEGC!X$84=0,"...",MEGC!X100/MEGC!X$84*100)</f>
        <v>102.01971792414078</v>
      </c>
      <c r="Y100" s="33">
        <f>IF(MEGC!Y$84=0,"...",MEGC!Y100/MEGC!Y$84*100)</f>
        <v>115.67931567931569</v>
      </c>
      <c r="Z100" s="33">
        <f>IF(MEGC!Z$84=0,"...",MEGC!Z100/MEGC!Z$84*100)</f>
        <v>104.60363972856261</v>
      </c>
      <c r="AA100" s="59">
        <f>IF(MEGC!AA$84=0,"...",MEGC!AA100/MEGC!AA$84*100)</f>
        <v>116.0910815939279</v>
      </c>
    </row>
    <row r="101" spans="1:27" ht="12" customHeight="1" x14ac:dyDescent="0.2">
      <c r="A101" s="266">
        <v>2019</v>
      </c>
      <c r="B101" s="33">
        <f>IF(MEGC!B$84=0,"...",MEGC!B101/MEGC!B$84*100)</f>
        <v>128.64534336782691</v>
      </c>
      <c r="C101" s="33">
        <f>IF(MEGC!C$84=0,"...",MEGC!C101/MEGC!C$84*100)</f>
        <v>134.89959839357431</v>
      </c>
      <c r="D101" s="33">
        <f>IF(MEGC!D$84=0,"...",MEGC!D101/MEGC!D$84*100)</f>
        <v>44.285714285714285</v>
      </c>
      <c r="E101" s="33">
        <f>IF(MEGC!E$84=0,"...",MEGC!E101/MEGC!E$84*100)</f>
        <v>66.666666666666657</v>
      </c>
      <c r="F101" s="33">
        <f>IF(MEGC!F$84=0,"...",MEGC!F101/MEGC!F$84*100)</f>
        <v>96.571510543680958</v>
      </c>
      <c r="G101" s="33">
        <f>IF(MEGC!G$84=0,"...",MEGC!G101/MEGC!G$84*100)</f>
        <v>113.46851654215581</v>
      </c>
      <c r="H101" s="33">
        <f>IF(MEGC!H$84=0,"...",MEGC!H101/MEGC!H$84*100)</f>
        <v>81.074168797953959</v>
      </c>
      <c r="I101" s="33">
        <f>IF(MEGC!I$84=0,"...",MEGC!I101/MEGC!I$84*100)</f>
        <v>157.63888888888889</v>
      </c>
      <c r="J101" s="33">
        <f>IF(MEGC!J$84=0,"...",MEGC!J101/MEGC!J$84*100)</f>
        <v>89.787234042553195</v>
      </c>
      <c r="K101" s="33">
        <f>IF(MEGC!K$84=0,"...",MEGC!K101/MEGC!K$84*100)</f>
        <v>65.217391304347828</v>
      </c>
      <c r="L101" s="33">
        <f>IF(MEGC!L$84=0,"...",MEGC!L101/MEGC!L$84*100)</f>
        <v>108.39576336863858</v>
      </c>
      <c r="M101" s="33">
        <f>IF(MEGC!M$84=0,"...",MEGC!M101/MEGC!M$84*100)</f>
        <v>106.98365527488853</v>
      </c>
      <c r="N101" s="33" t="str">
        <f>IF(MEGC!N$84=0,"...",MEGC!N101/MEGC!N$84*100)</f>
        <v>...</v>
      </c>
      <c r="O101" s="33">
        <f>IF(MEGC!O$84=0,"...",MEGC!O101/MEGC!O$84*100)</f>
        <v>750</v>
      </c>
      <c r="P101" s="33">
        <f>IF(MEGC!P$84=0,"...",MEGC!P101/MEGC!P$84*100)</f>
        <v>119.11764705882352</v>
      </c>
      <c r="Q101" s="33">
        <f>IF(MEGC!Q$84=0,"...",MEGC!Q101/MEGC!Q$84*100)</f>
        <v>60.75949367088608</v>
      </c>
      <c r="R101" s="33">
        <f>IF(MEGC!R$84=0,"...",MEGC!R101/MEGC!R$84*100)</f>
        <v>0</v>
      </c>
      <c r="S101" s="33" t="str">
        <f>IF(MEGC!S$84=0,"...",MEGC!S101/MEGC!S$84*100)</f>
        <v>...</v>
      </c>
      <c r="T101" s="33" t="str">
        <f>IF(MEGC!T$84=0,"...",MEGC!T101/MEGC!T$84*100)</f>
        <v>...</v>
      </c>
      <c r="U101" s="33" t="str">
        <f>IF(MEGC!U$84=0,"...",MEGC!U101/MEGC!U$84*100)</f>
        <v>...</v>
      </c>
      <c r="V101" s="33" t="str">
        <f>IF(MEGC!V$84=0,"...",MEGC!V101/MEGC!V$84*100)</f>
        <v>...</v>
      </c>
      <c r="W101" s="59" t="str">
        <f>IF(MEGC!W$84=0,"...",MEGC!W101/MEGC!W$84*100)</f>
        <v>...</v>
      </c>
      <c r="X101" s="60">
        <f>IF(MEGC!X$84=0,"...",MEGC!X101/MEGC!X$84*100)</f>
        <v>102.69752156647954</v>
      </c>
      <c r="Y101" s="33">
        <f>IF(MEGC!Y$84=0,"...",MEGC!Y101/MEGC!Y$84*100)</f>
        <v>115.86131586131587</v>
      </c>
      <c r="Z101" s="33">
        <f>IF(MEGC!Z$84=0,"...",MEGC!Z101/MEGC!Z$84*100)</f>
        <v>105.35934608266501</v>
      </c>
      <c r="AA101" s="59">
        <f>IF(MEGC!AA$84=0,"...",MEGC!AA101/MEGC!AA$84*100)</f>
        <v>116.46110056925995</v>
      </c>
    </row>
    <row r="102" spans="1:27" ht="12" customHeight="1" x14ac:dyDescent="0.2">
      <c r="A102" s="274">
        <v>2020</v>
      </c>
      <c r="B102" s="74">
        <f>IF(MEGC!B$84=0,"...",MEGC!B102/MEGC!B$84*100)</f>
        <v>131.18532455315145</v>
      </c>
      <c r="C102" s="74">
        <f>IF(MEGC!C$84=0,"...",MEGC!C102/MEGC!C$84*100)</f>
        <v>133.6144578313253</v>
      </c>
      <c r="D102" s="74">
        <f>IF(MEGC!D$84=0,"...",MEGC!D102/MEGC!D$84*100)</f>
        <v>71.428571428571431</v>
      </c>
      <c r="E102" s="74">
        <f>IF(MEGC!E$84=0,"...",MEGC!E102/MEGC!E$84*100)</f>
        <v>69.230769230769226</v>
      </c>
      <c r="F102" s="74">
        <f>IF(MEGC!F$84=0,"...",MEGC!F102/MEGC!F$84*100)</f>
        <v>96.958829436235845</v>
      </c>
      <c r="G102" s="74">
        <f>IF(MEGC!G$84=0,"...",MEGC!G102/MEGC!G$84*100)</f>
        <v>113.59658484525079</v>
      </c>
      <c r="H102" s="74">
        <f>IF(MEGC!H$84=0,"...",MEGC!H102/MEGC!H$84*100)</f>
        <v>90.792838874680299</v>
      </c>
      <c r="I102" s="74">
        <f>IF(MEGC!I$84=0,"...",MEGC!I102/MEGC!I$84*100)</f>
        <v>160.41666666666669</v>
      </c>
      <c r="J102" s="74">
        <f>IF(MEGC!J$84=0,"...",MEGC!J102/MEGC!J$84*100)</f>
        <v>93.61702127659575</v>
      </c>
      <c r="K102" s="74">
        <f>IF(MEGC!K$84=0,"...",MEGC!K102/MEGC!K$84*100)</f>
        <v>56.521739130434781</v>
      </c>
      <c r="L102" s="74">
        <f>IF(MEGC!L$84=0,"...",MEGC!L102/MEGC!L$84*100)</f>
        <v>108.93825884784295</v>
      </c>
      <c r="M102" s="74">
        <f>IF(MEGC!M$84=0,"...",MEGC!M102/MEGC!M$84*100)</f>
        <v>107.84546805349184</v>
      </c>
      <c r="N102" s="74" t="str">
        <f>IF(MEGC!N$84=0,"...",MEGC!N102/MEGC!N$84*100)</f>
        <v>...</v>
      </c>
      <c r="O102" s="74">
        <f>IF(MEGC!O$84=0,"...",MEGC!O102/MEGC!O$84*100)</f>
        <v>733.33333333333326</v>
      </c>
      <c r="P102" s="74">
        <f>IF(MEGC!P$84=0,"...",MEGC!P102/MEGC!P$84*100)</f>
        <v>117.43697478991596</v>
      </c>
      <c r="Q102" s="74">
        <f>IF(MEGC!Q$84=0,"...",MEGC!Q102/MEGC!Q$84*100)</f>
        <v>56.540084388185655</v>
      </c>
      <c r="R102" s="74">
        <f>IF(MEGC!R$84=0,"...",MEGC!R102/MEGC!R$84*100)</f>
        <v>0</v>
      </c>
      <c r="S102" s="74" t="str">
        <f>IF(MEGC!S$84=0,"...",MEGC!S102/MEGC!S$84*100)</f>
        <v>...</v>
      </c>
      <c r="T102" s="74" t="str">
        <f>IF(MEGC!T$84=0,"...",MEGC!T102/MEGC!T$84*100)</f>
        <v>...</v>
      </c>
      <c r="U102" s="74" t="str">
        <f>IF(MEGC!U$84=0,"...",MEGC!U102/MEGC!U$84*100)</f>
        <v>...</v>
      </c>
      <c r="V102" s="74" t="str">
        <f>IF(MEGC!V$84=0,"...",MEGC!V102/MEGC!V$84*100)</f>
        <v>...</v>
      </c>
      <c r="W102" s="127" t="str">
        <f>IF(MEGC!W$84=0,"...",MEGC!W102/MEGC!W$84*100)</f>
        <v>...</v>
      </c>
      <c r="X102" s="76">
        <f>IF(MEGC!X$84=0,"...",MEGC!X102/MEGC!X$84*100)</f>
        <v>103.85458030946187</v>
      </c>
      <c r="Y102" s="74">
        <f>IF(MEGC!Y$84=0,"...",MEGC!Y102/MEGC!Y$84*100)</f>
        <v>115.81581581581581</v>
      </c>
      <c r="Z102" s="74">
        <f>IF(MEGC!Z$84=0,"...",MEGC!Z102/MEGC!Z$84*100)</f>
        <v>106.14589759407774</v>
      </c>
      <c r="AA102" s="75">
        <f>IF(MEGC!AA$84=0,"...",MEGC!AA102/MEGC!AA$84*100)</f>
        <v>116.48956356736242</v>
      </c>
    </row>
    <row r="103" spans="1:27" ht="12" customHeight="1" x14ac:dyDescent="0.2">
      <c r="A103" s="276">
        <v>2021</v>
      </c>
      <c r="B103" s="33">
        <f>IF(MEGC!B$84=0,"...",MEGC!B103/MEGC!B$84*100)</f>
        <v>132.50235183443087</v>
      </c>
      <c r="C103" s="33">
        <f>IF(MEGC!C$84=0,"...",MEGC!C103/MEGC!C$84*100)</f>
        <v>126.54618473895583</v>
      </c>
      <c r="D103" s="33">
        <f>IF(MEGC!D$84=0,"...",MEGC!D103/MEGC!D$84*100)</f>
        <v>72.857142857142847</v>
      </c>
      <c r="E103" s="33">
        <f>IF(MEGC!E$84=0,"...",MEGC!E103/MEGC!E$84*100)</f>
        <v>48.717948717948715</v>
      </c>
      <c r="F103" s="33">
        <f>IF(MEGC!F$84=0,"...",MEGC!F103/MEGC!F$84*100)</f>
        <v>96.901448859561029</v>
      </c>
      <c r="G103" s="33">
        <f>IF(MEGC!G$84=0,"...",MEGC!G103/MEGC!G$84*100)</f>
        <v>113.89541088580577</v>
      </c>
      <c r="H103" s="33">
        <f>IF(MEGC!H$84=0,"...",MEGC!H103/MEGC!H$84*100)</f>
        <v>90.792838874680299</v>
      </c>
      <c r="I103" s="33">
        <f>IF(MEGC!I$84=0,"...",MEGC!I103/MEGC!I$84*100)</f>
        <v>161.80555555555557</v>
      </c>
      <c r="J103" s="33">
        <f>IF(MEGC!J$84=0,"...",MEGC!J103/MEGC!J$84*100)</f>
        <v>90</v>
      </c>
      <c r="K103" s="33">
        <f>IF(MEGC!K$84=0,"...",MEGC!K103/MEGC!K$84*100)</f>
        <v>69.565217391304344</v>
      </c>
      <c r="L103" s="33">
        <f>IF(MEGC!L$84=0,"...",MEGC!L103/MEGC!L$84*100)</f>
        <v>109.68741927150607</v>
      </c>
      <c r="M103" s="33">
        <f>IF(MEGC!M$84=0,"...",MEGC!M103/MEGC!M$84*100)</f>
        <v>108.7964338781575</v>
      </c>
      <c r="N103" s="33" t="str">
        <f>IF(MEGC!N$84=0,"...",MEGC!N103/MEGC!N$84*100)</f>
        <v>...</v>
      </c>
      <c r="O103" s="33">
        <f>IF(MEGC!O$84=0,"...",MEGC!O103/MEGC!O$84*100)</f>
        <v>700</v>
      </c>
      <c r="P103" s="33">
        <f>IF(MEGC!P$84=0,"...",MEGC!P103/MEGC!P$84*100)</f>
        <v>116.38655462184875</v>
      </c>
      <c r="Q103" s="33">
        <f>IF(MEGC!Q$84=0,"...",MEGC!Q103/MEGC!Q$84*100)</f>
        <v>50.210970464135016</v>
      </c>
      <c r="R103" s="33">
        <f>IF(MEGC!R$84=0,"...",MEGC!R103/MEGC!R$84*100)</f>
        <v>0</v>
      </c>
      <c r="S103" s="33" t="str">
        <f>IF(MEGC!S$84=0,"...",MEGC!S103/MEGC!S$84*100)</f>
        <v>...</v>
      </c>
      <c r="T103" s="33" t="str">
        <f>IF(MEGC!T$84=0,"...",MEGC!T103/MEGC!T$84*100)</f>
        <v>...</v>
      </c>
      <c r="U103" s="33" t="str">
        <f>IF(MEGC!U$84=0,"...",MEGC!U103/MEGC!U$84*100)</f>
        <v>...</v>
      </c>
      <c r="V103" s="33" t="str">
        <f>IF(MEGC!V$84=0,"...",MEGC!V103/MEGC!V$84*100)</f>
        <v>...</v>
      </c>
      <c r="W103" s="125" t="str">
        <f>IF(MEGC!W$84=0,"...",MEGC!W103/MEGC!W$84*100)</f>
        <v>...</v>
      </c>
      <c r="X103" s="60">
        <f>IF(MEGC!X$84=0,"...",MEGC!X103/MEGC!X$84*100)</f>
        <v>104.07366835547036</v>
      </c>
      <c r="Y103" s="33">
        <f>IF(MEGC!Y$84=0,"...",MEGC!Y103/MEGC!Y$84*100)</f>
        <v>114.45081445081445</v>
      </c>
      <c r="Z103" s="33">
        <f>IF(MEGC!Z$84=0,"...",MEGC!Z103/MEGC!Z$84*100)</f>
        <v>106.55459592843923</v>
      </c>
      <c r="AA103" s="59">
        <f>IF(MEGC!AA$84=0,"...",MEGC!AA103/MEGC!AA$84*100)</f>
        <v>115.25616698292221</v>
      </c>
    </row>
    <row r="104" spans="1:27" ht="12" customHeight="1" x14ac:dyDescent="0.2">
      <c r="A104" s="275">
        <v>2022</v>
      </c>
      <c r="B104" s="63">
        <f>IF(MEGC!B$84=0,"...",MEGC!B104/MEGC!B$84*100)</f>
        <v>132.97271872060207</v>
      </c>
      <c r="C104" s="63">
        <f>IF(MEGC!C$84=0,"...",MEGC!C104/MEGC!C$84*100)</f>
        <v>127.83132530120483</v>
      </c>
      <c r="D104" s="63">
        <f>IF(MEGC!D$84=0,"...",MEGC!D104/MEGC!D$84*100)</f>
        <v>81.428571428571431</v>
      </c>
      <c r="E104" s="63">
        <f>IF(MEGC!E$84=0,"...",MEGC!E104/MEGC!E$84*100)</f>
        <v>48.717948717948715</v>
      </c>
      <c r="F104" s="63">
        <f>IF(MEGC!F$84=0,"...",MEGC!F104/MEGC!F$84*100)</f>
        <v>97.331803184622004</v>
      </c>
      <c r="G104" s="63">
        <f>IF(MEGC!G$84=0,"...",MEGC!G104/MEGC!G$84*100)</f>
        <v>113.74599786552828</v>
      </c>
      <c r="H104" s="63">
        <f>IF(MEGC!H$84=0,"...",MEGC!H104/MEGC!H$84*100)</f>
        <v>90.025575447570333</v>
      </c>
      <c r="I104" s="63">
        <f>IF(MEGC!I$84=0,"...",MEGC!I104/MEGC!I$84*100)</f>
        <v>171.52777777777777</v>
      </c>
      <c r="J104" s="63">
        <f>IF(MEGC!J$84=0,"...",MEGC!J104/MEGC!J$84*100)</f>
        <v>102.34042553191489</v>
      </c>
      <c r="K104" s="63">
        <f>IF(MEGC!K$84=0,"...",MEGC!K104/MEGC!K$84*100)</f>
        <v>65.217391304347828</v>
      </c>
      <c r="L104" s="63">
        <f>IF(MEGC!L$84=0,"...",MEGC!L104/MEGC!L$84*100)</f>
        <v>110.04908292430898</v>
      </c>
      <c r="M104" s="63">
        <f>IF(MEGC!M$84=0,"...",MEGC!M104/MEGC!M$84*100)</f>
        <v>109.59881129271918</v>
      </c>
      <c r="N104" s="63" t="str">
        <f>IF(MEGC!N$84=0,"...",MEGC!N104/MEGC!N$84*100)</f>
        <v>...</v>
      </c>
      <c r="O104" s="63">
        <f>IF(MEGC!O$84=0,"...",MEGC!O104/MEGC!O$84*100)</f>
        <v>683.33333333333326</v>
      </c>
      <c r="P104" s="63">
        <f>IF(MEGC!P$84=0,"...",MEGC!P104/MEGC!P$84*100)</f>
        <v>90.12605042016807</v>
      </c>
      <c r="Q104" s="63">
        <f>IF(MEGC!Q$84=0,"...",MEGC!Q104/MEGC!Q$84*100)</f>
        <v>40.928270042194093</v>
      </c>
      <c r="R104" s="63">
        <f>IF(MEGC!R$84=0,"...",MEGC!R104/MEGC!R$84*100)</f>
        <v>0</v>
      </c>
      <c r="S104" s="63" t="str">
        <f>IF(MEGC!S$84=0,"...",MEGC!S104/MEGC!S$84*100)</f>
        <v>...</v>
      </c>
      <c r="T104" s="63" t="str">
        <f>IF(MEGC!T$84=0,"...",MEGC!T104/MEGC!T$84*100)</f>
        <v>...</v>
      </c>
      <c r="U104" s="63" t="str">
        <f>IF(MEGC!U$84=0,"...",MEGC!U104/MEGC!U$84*100)</f>
        <v>...</v>
      </c>
      <c r="V104" s="63" t="str">
        <f>IF(MEGC!V$84=0,"...",MEGC!V104/MEGC!V$84*100)</f>
        <v>...</v>
      </c>
      <c r="W104" s="126" t="str">
        <f>IF(MEGC!W$84=0,"...",MEGC!W104/MEGC!W$84*100)</f>
        <v>...</v>
      </c>
      <c r="X104" s="65">
        <f>IF(MEGC!X$84=0,"...",MEGC!X104/MEGC!X$84*100)</f>
        <v>104.00520334109271</v>
      </c>
      <c r="Y104" s="63">
        <f>IF(MEGC!Y$84=0,"...",MEGC!Y104/MEGC!Y$84*100)</f>
        <v>114.83301483301483</v>
      </c>
      <c r="Z104" s="63">
        <f>IF(MEGC!Z$84=0,"...",MEGC!Z104/MEGC!Z$84*100)</f>
        <v>106.9710055521283</v>
      </c>
      <c r="AA104" s="64">
        <f>IF(MEGC!AA$84=0,"...",MEGC!AA104/MEGC!AA$84*100)</f>
        <v>115.74952561669829</v>
      </c>
    </row>
    <row r="105" spans="1:27" ht="12" customHeight="1" thickBot="1" x14ac:dyDescent="0.25">
      <c r="A105" s="281">
        <v>2023</v>
      </c>
      <c r="B105" s="285">
        <f>IF(MEGC!B$84=0,"...",MEGC!B105/MEGC!B$84*100)</f>
        <v>132.12605832549389</v>
      </c>
      <c r="C105" s="285">
        <f>IF(MEGC!C$84=0,"...",MEGC!C105/MEGC!C$84*100)</f>
        <v>125.38152610441766</v>
      </c>
      <c r="D105" s="285">
        <f>IF(MEGC!D$84=0,"...",MEGC!D105/MEGC!D$84*100)</f>
        <v>88.571428571428569</v>
      </c>
      <c r="E105" s="285">
        <f>IF(MEGC!E$84=0,"...",MEGC!E105/MEGC!E$84*100)</f>
        <v>41.025641025641022</v>
      </c>
      <c r="F105" s="285">
        <f>IF(MEGC!F$84=0,"...",MEGC!F105/MEGC!F$84*100)</f>
        <v>95.395208721847652</v>
      </c>
      <c r="G105" s="285">
        <f>IF(MEGC!G$84=0,"...",MEGC!G105/MEGC!G$84*100)</f>
        <v>113.04162219850586</v>
      </c>
      <c r="H105" s="285">
        <f>IF(MEGC!H$84=0,"...",MEGC!H105/MEGC!H$84*100)</f>
        <v>94.629156010230176</v>
      </c>
      <c r="I105" s="285">
        <f>IF(MEGC!I$84=0,"...",MEGC!I105/MEGC!I$84*100)</f>
        <v>159.02777777777777</v>
      </c>
      <c r="J105" s="285">
        <f>IF(MEGC!J$84=0,"...",MEGC!J105/MEGC!J$84*100)</f>
        <v>75.319148936170208</v>
      </c>
      <c r="K105" s="285">
        <f>IF(MEGC!K$84=0,"...",MEGC!K105/MEGC!K$84*100)</f>
        <v>65.217391304347828</v>
      </c>
      <c r="L105" s="285">
        <f>IF(MEGC!L$84=0,"...",MEGC!L105/MEGC!L$84*100)</f>
        <v>111.85740118832344</v>
      </c>
      <c r="M105" s="285">
        <f>IF(MEGC!M$84=0,"...",MEGC!M105/MEGC!M$84*100)</f>
        <v>109.62852897473998</v>
      </c>
      <c r="N105" s="285" t="str">
        <f>IF(MEGC!N$84=0,"...",MEGC!N105/MEGC!N$84*100)</f>
        <v>...</v>
      </c>
      <c r="O105" s="285">
        <f>IF(MEGC!O$84=0,"...",MEGC!O105/MEGC!O$84*100)</f>
        <v>750</v>
      </c>
      <c r="P105" s="285">
        <f>IF(MEGC!P$84=0,"...",MEGC!P105/MEGC!P$84*100)</f>
        <v>76.470588235294102</v>
      </c>
      <c r="Q105" s="285">
        <f>IF(MEGC!Q$84=0,"...",MEGC!Q105/MEGC!Q$84*100)</f>
        <v>38.396624472573833</v>
      </c>
      <c r="R105" s="285">
        <f>IF(MEGC!R$84=0,"...",MEGC!R105/MEGC!R$84*100)</f>
        <v>0</v>
      </c>
      <c r="S105" s="285" t="str">
        <f>IF(MEGC!S$84=0,"...",MEGC!S105/MEGC!S$84*100)</f>
        <v>...</v>
      </c>
      <c r="T105" s="285" t="str">
        <f>IF(MEGC!T$84=0,"...",MEGC!T105/MEGC!T$84*100)</f>
        <v>...</v>
      </c>
      <c r="U105" s="285" t="str">
        <f>IF(MEGC!U$84=0,"...",MEGC!U105/MEGC!U$84*100)</f>
        <v>...</v>
      </c>
      <c r="V105" s="285" t="str">
        <f>IF(MEGC!V$84=0,"...",MEGC!V105/MEGC!V$84*100)</f>
        <v>...</v>
      </c>
      <c r="W105" s="287" t="str">
        <f>IF(MEGC!W$84=0,"...",MEGC!W105/MEGC!W$84*100)</f>
        <v>...</v>
      </c>
      <c r="X105" s="288">
        <f>IF(MEGC!X$84=0,"...",MEGC!X105/MEGC!X$84*100)</f>
        <v>102.27988497877585</v>
      </c>
      <c r="Y105" s="285">
        <f>IF(MEGC!Y$84=0,"...",MEGC!Y105/MEGC!Y$84*100)</f>
        <v>113.7774137774138</v>
      </c>
      <c r="Z105" s="285">
        <f>IF(MEGC!Z$84=0,"...",MEGC!Z105/MEGC!Z$84*100)</f>
        <v>106.33096853793955</v>
      </c>
      <c r="AA105" s="286">
        <f>IF(MEGC!AA$84=0,"...",MEGC!AA105/MEGC!AA$84*100)</f>
        <v>114.86717267552183</v>
      </c>
    </row>
    <row r="106" spans="1:27" ht="12" customHeight="1" x14ac:dyDescent="0.2">
      <c r="A106" s="472" t="s">
        <v>67</v>
      </c>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row>
    <row r="107" spans="1:27" ht="12" customHeight="1"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row>
    <row r="108" spans="1:27" ht="12" customHeight="1" x14ac:dyDescent="0.25">
      <c r="A108" s="233" t="s">
        <v>65</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row>
    <row r="109" spans="1:27" ht="12" customHeight="1" x14ac:dyDescent="0.2">
      <c r="A109" s="77" t="s">
        <v>385</v>
      </c>
    </row>
  </sheetData>
  <mergeCells count="46">
    <mergeCell ref="A34:AA35"/>
    <mergeCell ref="V4:W4"/>
    <mergeCell ref="F40:G40"/>
    <mergeCell ref="P40:Q40"/>
    <mergeCell ref="R40:S40"/>
    <mergeCell ref="A40:A41"/>
    <mergeCell ref="B40:C40"/>
    <mergeCell ref="D40:E40"/>
    <mergeCell ref="Z4:AA4"/>
    <mergeCell ref="P4:Q4"/>
    <mergeCell ref="T4:U4"/>
    <mergeCell ref="J4:K4"/>
    <mergeCell ref="N40:O40"/>
    <mergeCell ref="X40:Y40"/>
    <mergeCell ref="T40:U40"/>
    <mergeCell ref="V40:W40"/>
    <mergeCell ref="H40:I40"/>
    <mergeCell ref="J40:K40"/>
    <mergeCell ref="L40:M40"/>
    <mergeCell ref="A106:AA107"/>
    <mergeCell ref="R76:S76"/>
    <mergeCell ref="T76:U76"/>
    <mergeCell ref="V76:W76"/>
    <mergeCell ref="J76:K76"/>
    <mergeCell ref="L76:M76"/>
    <mergeCell ref="N76:O76"/>
    <mergeCell ref="P76:Q76"/>
    <mergeCell ref="X76:Y76"/>
    <mergeCell ref="H76:I76"/>
    <mergeCell ref="Z76:AA76"/>
    <mergeCell ref="B1:Y1"/>
    <mergeCell ref="A76:A77"/>
    <mergeCell ref="B76:C76"/>
    <mergeCell ref="D76:E76"/>
    <mergeCell ref="F76:G76"/>
    <mergeCell ref="A4:A5"/>
    <mergeCell ref="B4:C4"/>
    <mergeCell ref="D4:E4"/>
    <mergeCell ref="F4:G4"/>
    <mergeCell ref="X4:Y4"/>
    <mergeCell ref="N4:O4"/>
    <mergeCell ref="L4:M4"/>
    <mergeCell ref="R4:S4"/>
    <mergeCell ref="H4:I4"/>
    <mergeCell ref="A70:AA71"/>
    <mergeCell ref="Z40:AA40"/>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AA109"/>
  <sheetViews>
    <sheetView showGridLines="0" zoomScaleNormal="100" workbookViewId="0">
      <selection activeCell="B36" sqref="B36:S50"/>
    </sheetView>
  </sheetViews>
  <sheetFormatPr baseColWidth="10" defaultColWidth="7.6640625" defaultRowHeight="12" customHeight="1" x14ac:dyDescent="0.2"/>
  <cols>
    <col min="1" max="1" width="16.5546875" style="54" customWidth="1"/>
    <col min="2" max="16384" width="7.6640625" style="54"/>
  </cols>
  <sheetData>
    <row r="1" spans="1:27" s="52" customFormat="1" ht="74.25" customHeight="1" thickBot="1" x14ac:dyDescent="0.3">
      <c r="A1" s="51"/>
      <c r="B1" s="395" t="s">
        <v>396</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33" customHeight="1" thickBot="1" x14ac:dyDescent="0.35">
      <c r="A3" s="53" t="s">
        <v>397</v>
      </c>
    </row>
    <row r="4" spans="1:27" ht="21" customHeight="1" x14ac:dyDescent="0.2">
      <c r="A4" s="393" t="s">
        <v>16</v>
      </c>
      <c r="B4" s="402" t="s">
        <v>0</v>
      </c>
      <c r="C4" s="402"/>
      <c r="D4" s="402" t="s">
        <v>1</v>
      </c>
      <c r="E4" s="402"/>
      <c r="F4" s="402" t="s">
        <v>2</v>
      </c>
      <c r="G4" s="402"/>
      <c r="H4" s="402" t="s">
        <v>3</v>
      </c>
      <c r="I4" s="402"/>
      <c r="J4" s="402" t="s">
        <v>4</v>
      </c>
      <c r="K4" s="402"/>
      <c r="L4" s="402" t="s">
        <v>61</v>
      </c>
      <c r="M4" s="402"/>
      <c r="N4" s="402" t="s">
        <v>62</v>
      </c>
      <c r="O4" s="402"/>
      <c r="P4" s="402" t="s">
        <v>310</v>
      </c>
      <c r="Q4" s="402"/>
      <c r="R4" s="402" t="s">
        <v>311</v>
      </c>
      <c r="S4" s="475"/>
      <c r="T4" s="402" t="s">
        <v>12</v>
      </c>
      <c r="U4" s="402"/>
      <c r="V4" s="404" t="s">
        <v>13</v>
      </c>
      <c r="W4" s="476"/>
      <c r="X4" s="417" t="s">
        <v>14</v>
      </c>
      <c r="Y4" s="402"/>
      <c r="Z4" s="402" t="s">
        <v>15</v>
      </c>
      <c r="AA4" s="404"/>
    </row>
    <row r="5" spans="1:27" ht="12" customHeight="1" thickBot="1" x14ac:dyDescent="0.25">
      <c r="A5" s="467"/>
      <c r="B5" s="55" t="s">
        <v>9</v>
      </c>
      <c r="C5" s="55" t="s">
        <v>10</v>
      </c>
      <c r="D5" s="55" t="s">
        <v>9</v>
      </c>
      <c r="E5" s="55" t="s">
        <v>10</v>
      </c>
      <c r="F5" s="55" t="s">
        <v>9</v>
      </c>
      <c r="G5" s="55" t="s">
        <v>10</v>
      </c>
      <c r="H5" s="55" t="s">
        <v>9</v>
      </c>
      <c r="I5" s="55" t="s">
        <v>10</v>
      </c>
      <c r="J5" s="55" t="s">
        <v>9</v>
      </c>
      <c r="K5" s="55" t="s">
        <v>10</v>
      </c>
      <c r="L5" s="55" t="s">
        <v>9</v>
      </c>
      <c r="M5" s="55" t="s">
        <v>10</v>
      </c>
      <c r="N5" s="55" t="s">
        <v>9</v>
      </c>
      <c r="O5" s="55" t="s">
        <v>10</v>
      </c>
      <c r="P5" s="55" t="s">
        <v>9</v>
      </c>
      <c r="Q5" s="55" t="s">
        <v>10</v>
      </c>
      <c r="R5" s="55" t="s">
        <v>9</v>
      </c>
      <c r="S5" s="55" t="s">
        <v>10</v>
      </c>
      <c r="T5" s="55" t="s">
        <v>9</v>
      </c>
      <c r="U5" s="55" t="s">
        <v>10</v>
      </c>
      <c r="V5" s="55" t="s">
        <v>9</v>
      </c>
      <c r="W5" s="124" t="s">
        <v>10</v>
      </c>
      <c r="X5" s="57" t="s">
        <v>9</v>
      </c>
      <c r="Y5" s="55" t="s">
        <v>10</v>
      </c>
      <c r="Z5" s="55" t="s">
        <v>9</v>
      </c>
      <c r="AA5" s="56" t="s">
        <v>10</v>
      </c>
    </row>
    <row r="6" spans="1:27" ht="12" customHeight="1" x14ac:dyDescent="0.2">
      <c r="A6" s="58">
        <v>1996</v>
      </c>
      <c r="B6" s="33">
        <f>IF(MEGC!B$18=0,"...",MEGC!B6/MEGC!B$18*100)</f>
        <v>93.515350972156057</v>
      </c>
      <c r="C6" s="33">
        <f>IF(MEGC!C$18=0,"...",MEGC!C6/MEGC!C$18*100)</f>
        <v>59.460028504793996</v>
      </c>
      <c r="D6" s="33">
        <f>IF(MEGC!D$18=0,"...",MEGC!D6/MEGC!D$18*100)</f>
        <v>67.634252539912922</v>
      </c>
      <c r="E6" s="33">
        <f>IF(MEGC!E$18=0,"...",MEGC!E6/MEGC!E$18*100)</f>
        <v>139.0151515151515</v>
      </c>
      <c r="F6" s="33">
        <f>IF(MEGC!F$18=0,"...",MEGC!F6/MEGC!F$18*100)</f>
        <v>103.26675074244336</v>
      </c>
      <c r="G6" s="33">
        <f>IF(MEGC!G$18=0,"...",MEGC!G6/MEGC!G$18*100)</f>
        <v>97.949466629062499</v>
      </c>
      <c r="H6" s="33">
        <f>IF(MEGC!H$18=0,"...",MEGC!H6/MEGC!H$18*100)</f>
        <v>40.987587695628704</v>
      </c>
      <c r="I6" s="33">
        <f>IF(MEGC!I$18=0,"...",MEGC!I6/MEGC!I$18*100)</f>
        <v>58.031088082901547</v>
      </c>
      <c r="J6" s="33">
        <f>IF(MEGC!J$18=0,"...",MEGC!J6/MEGC!J$18*100)</f>
        <v>89.709131075110463</v>
      </c>
      <c r="K6" s="33">
        <f>IF(MEGC!K$18=0,"...",MEGC!K6/MEGC!K$18*100)</f>
        <v>244.0318302387268</v>
      </c>
      <c r="L6" s="33">
        <f>IF(MEGC!L$18=0,"...",MEGC!L6/MEGC!L$18*100)</f>
        <v>112.43586741319483</v>
      </c>
      <c r="M6" s="33">
        <f>IF(MEGC!M$18=0,"...",MEGC!M6/MEGC!M$18*100)</f>
        <v>116.53153305967365</v>
      </c>
      <c r="N6" s="33">
        <f>IF(MEGC!N$18=0,"...",MEGC!N6/MEGC!N$18*100)</f>
        <v>0</v>
      </c>
      <c r="O6" s="33">
        <f>IF(MEGC!O$18=0,"...",MEGC!O6/MEGC!O$18*100)</f>
        <v>0</v>
      </c>
      <c r="P6" s="33">
        <f>IF(MEGC!P$18=0,"...",MEGC!P6/MEGC!P$18*100)</f>
        <v>70.161454102355819</v>
      </c>
      <c r="Q6" s="33">
        <f>IF(MEGC!Q$18=0,"...",MEGC!Q6/MEGC!Q$18*100)</f>
        <v>153.06985294117646</v>
      </c>
      <c r="R6" s="33">
        <f>IF(MEGC!R$18=0,"...",MEGC!R6/MEGC!R$18*100)</f>
        <v>130.66236665839742</v>
      </c>
      <c r="S6" s="33" t="str">
        <f>IF(MEGC!S$12=0,"...",MEGC!S6/MEGC!S$12*100)</f>
        <v>...</v>
      </c>
      <c r="T6" s="33">
        <f>IF(MEGC!T$18=0,"...",MEGC!T6/MEGC!T$18*100)</f>
        <v>79.393895559091561</v>
      </c>
      <c r="U6" s="33">
        <f>IF(MEGC!U$18=0,"...",MEGC!U6/MEGC!U$18*100)</f>
        <v>45.205833010711061</v>
      </c>
      <c r="V6" s="33" t="str">
        <f>IF(MEGC!V$12=0,"...",MEGC!V6/MEGC!V$12*100)</f>
        <v>...</v>
      </c>
      <c r="W6" s="165">
        <f>IF(MEGC!W$12=0,"...",MEGC!W6/MEGC!W$12*100)</f>
        <v>40.299003322259139</v>
      </c>
      <c r="X6" s="80">
        <f>IF(MEGC!X$12=0,"...",MEGC!X6/MEGC!X$12*100)</f>
        <v>95.144657105549385</v>
      </c>
      <c r="Y6" s="33">
        <f>IF(MEGC!Y$12=0,"...",MEGC!Y6/MEGC!Y$12*100)</f>
        <v>100.07700455638313</v>
      </c>
      <c r="Z6" s="33">
        <f>IF(MEGC!Z$12=0,"...",MEGC!Z6/MEGC!Z$12*100)</f>
        <v>97.145279819106847</v>
      </c>
      <c r="AA6" s="61">
        <f>IF(MEGC!AA$12=0,"...",MEGC!AA6/MEGC!AA$12*100)</f>
        <v>99.573310483674334</v>
      </c>
    </row>
    <row r="7" spans="1:27" ht="12" customHeight="1" x14ac:dyDescent="0.2">
      <c r="A7" s="58">
        <v>1997</v>
      </c>
      <c r="B7" s="33">
        <f>IF(MEGC!B$18=0,"...",MEGC!B7/MEGC!B$18*100)</f>
        <v>92.424111202528906</v>
      </c>
      <c r="C7" s="33">
        <f>IF(MEGC!C$18=0,"...",MEGC!C7/MEGC!C$18*100)</f>
        <v>58.344130603783363</v>
      </c>
      <c r="D7" s="33">
        <f>IF(MEGC!D$18=0,"...",MEGC!D7/MEGC!D$18*100)</f>
        <v>89.114658925979683</v>
      </c>
      <c r="E7" s="33">
        <f>IF(MEGC!E$18=0,"...",MEGC!E7/MEGC!E$18*100)</f>
        <v>93.939393939393938</v>
      </c>
      <c r="F7" s="33">
        <f>IF(MEGC!F$18=0,"...",MEGC!F7/MEGC!F$18*100)</f>
        <v>103.32845151404202</v>
      </c>
      <c r="G7" s="33">
        <f>IF(MEGC!G$18=0,"...",MEGC!G7/MEGC!G$18*100)</f>
        <v>96.940790019410386</v>
      </c>
      <c r="H7" s="33">
        <f>IF(MEGC!H$18=0,"...",MEGC!H7/MEGC!H$18*100)</f>
        <v>115.7312466270912</v>
      </c>
      <c r="I7" s="33">
        <f>IF(MEGC!I$18=0,"...",MEGC!I7/MEGC!I$18*100)</f>
        <v>58.401184307920062</v>
      </c>
      <c r="J7" s="33">
        <f>IF(MEGC!J$18=0,"...",MEGC!J7/MEGC!J$18*100)</f>
        <v>117.83873343151694</v>
      </c>
      <c r="K7" s="33">
        <f>IF(MEGC!K$18=0,"...",MEGC!K7/MEGC!K$18*100)</f>
        <v>93.103448275862064</v>
      </c>
      <c r="L7" s="33">
        <f>IF(MEGC!L$18=0,"...",MEGC!L7/MEGC!L$18*100)</f>
        <v>111.0084516637217</v>
      </c>
      <c r="M7" s="33">
        <f>IF(MEGC!M$18=0,"...",MEGC!M7/MEGC!M$18*100)</f>
        <v>111.58304214585384</v>
      </c>
      <c r="N7" s="33">
        <f>IF(MEGC!N$18=0,"...",MEGC!N7/MEGC!N$18*100)</f>
        <v>0</v>
      </c>
      <c r="O7" s="33">
        <f>IF(MEGC!O$18=0,"...",MEGC!O7/MEGC!O$18*100)</f>
        <v>0</v>
      </c>
      <c r="P7" s="33">
        <f>IF(MEGC!P$18=0,"...",MEGC!P7/MEGC!P$18*100)</f>
        <v>72.324329813160034</v>
      </c>
      <c r="Q7" s="33">
        <f>IF(MEGC!Q$18=0,"...",MEGC!Q7/MEGC!Q$18*100)</f>
        <v>167.37132352941177</v>
      </c>
      <c r="R7" s="33">
        <f>IF(MEGC!R$18=0,"...",MEGC!R7/MEGC!R$18*100)</f>
        <v>123.39369883403621</v>
      </c>
      <c r="S7" s="33" t="str">
        <f>IF(MEGC!S$12=0,"...",MEGC!S7/MEGC!S$12*100)</f>
        <v>...</v>
      </c>
      <c r="T7" s="33">
        <f>IF(MEGC!T$18=0,"...",MEGC!T7/MEGC!T$18*100)</f>
        <v>95.088962823665554</v>
      </c>
      <c r="U7" s="33">
        <f>IF(MEGC!U$18=0,"...",MEGC!U7/MEGC!U$18*100)</f>
        <v>44.060523938572722</v>
      </c>
      <c r="V7" s="33" t="str">
        <f>IF(MEGC!V$12=0,"...",MEGC!V7/MEGC!V$12*100)</f>
        <v>...</v>
      </c>
      <c r="W7" s="125">
        <f>IF(MEGC!W$12=0,"...",MEGC!W7/MEGC!W$12*100)</f>
        <v>36.611295681063119</v>
      </c>
      <c r="X7" s="60">
        <f>IF(MEGC!X$12=0,"...",MEGC!X7/MEGC!X$12*100)</f>
        <v>97.097861969888214</v>
      </c>
      <c r="Y7" s="33">
        <f>IF(MEGC!Y$12=0,"...",MEGC!Y7/MEGC!Y$12*100)</f>
        <v>97.731896363300095</v>
      </c>
      <c r="Z7" s="33">
        <f>IF(MEGC!Z$12=0,"...",MEGC!Z7/MEGC!Z$12*100)</f>
        <v>97.92285580265326</v>
      </c>
      <c r="AA7" s="59">
        <f>IF(MEGC!AA$12=0,"...",MEGC!AA7/MEGC!AA$12*100)</f>
        <v>97.138219537851711</v>
      </c>
    </row>
    <row r="8" spans="1:27" ht="12" customHeight="1" x14ac:dyDescent="0.2">
      <c r="A8" s="62">
        <v>1998</v>
      </c>
      <c r="B8" s="63">
        <f>IF(MEGC!B$18=0,"...",MEGC!B8/MEGC!B$18*100)</f>
        <v>94.58926947559867</v>
      </c>
      <c r="C8" s="63">
        <f>IF(MEGC!C$18=0,"...",MEGC!C8/MEGC!C$18*100)</f>
        <v>61.476418761337136</v>
      </c>
      <c r="D8" s="63">
        <f>IF(MEGC!D$18=0,"...",MEGC!D8/MEGC!D$18*100)</f>
        <v>108.41799709724238</v>
      </c>
      <c r="E8" s="63">
        <f>IF(MEGC!E$18=0,"...",MEGC!E8/MEGC!E$18*100)</f>
        <v>93.939393939393938</v>
      </c>
      <c r="F8" s="63">
        <f>IF(MEGC!F$18=0,"...",MEGC!F8/MEGC!F$18*100)</f>
        <v>102.50600056954558</v>
      </c>
      <c r="G8" s="63">
        <f>IF(MEGC!G$18=0,"...",MEGC!G8/MEGC!G$18*100)</f>
        <v>97.603563548285408</v>
      </c>
      <c r="H8" s="63">
        <f>IF(MEGC!H$18=0,"...",MEGC!H8/MEGC!H$18*100)</f>
        <v>108.87749595250943</v>
      </c>
      <c r="I8" s="63">
        <f>IF(MEGC!I$18=0,"...",MEGC!I8/MEGC!I$18*100)</f>
        <v>66.469282013323465</v>
      </c>
      <c r="J8" s="63">
        <f>IF(MEGC!J$18=0,"...",MEGC!J8/MEGC!J$18*100)</f>
        <v>117.28645066273933</v>
      </c>
      <c r="K8" s="63">
        <f>IF(MEGC!K$18=0,"...",MEGC!K8/MEGC!K$18*100)</f>
        <v>96.286472148541108</v>
      </c>
      <c r="L8" s="63">
        <f>IF(MEGC!L$18=0,"...",MEGC!L8/MEGC!L$18*100)</f>
        <v>105.5702211908969</v>
      </c>
      <c r="M8" s="63">
        <f>IF(MEGC!M$18=0,"...",MEGC!M8/MEGC!M$18*100)</f>
        <v>110.69308274247717</v>
      </c>
      <c r="N8" s="63">
        <f>IF(MEGC!N$18=0,"...",MEGC!N8/MEGC!N$18*100)</f>
        <v>110.34482758620689</v>
      </c>
      <c r="O8" s="63">
        <f>IF(MEGC!O$18=0,"...",MEGC!O8/MEGC!O$18*100)</f>
        <v>20.673076923076923</v>
      </c>
      <c r="P8" s="63">
        <f>IF(MEGC!P$18=0,"...",MEGC!P8/MEGC!P$18*100)</f>
        <v>98.441307879772538</v>
      </c>
      <c r="Q8" s="63">
        <f>IF(MEGC!Q$18=0,"...",MEGC!Q8/MEGC!Q$18*100)</f>
        <v>214.63235294117649</v>
      </c>
      <c r="R8" s="63">
        <f>IF(MEGC!R$18=0,"...",MEGC!R8/MEGC!R$18*100)</f>
        <v>74.671297444802775</v>
      </c>
      <c r="S8" s="63" t="str">
        <f>IF(MEGC!S$12=0,"...",MEGC!S8/MEGC!S$12*100)</f>
        <v>...</v>
      </c>
      <c r="T8" s="63">
        <f>IF(MEGC!T$18=0,"...",MEGC!T8/MEGC!T$18*100)</f>
        <v>96.658469550122959</v>
      </c>
      <c r="U8" s="63">
        <f>IF(MEGC!U$18=0,"...",MEGC!U8/MEGC!U$18*100)</f>
        <v>62.085430378113301</v>
      </c>
      <c r="V8" s="63" t="str">
        <f>IF(MEGC!V$12=0,"...",MEGC!V8/MEGC!V$12*100)</f>
        <v>...</v>
      </c>
      <c r="W8" s="126">
        <f>IF(MEGC!W$12=0,"...",MEGC!W8/MEGC!W$12*100)</f>
        <v>18.970099667774086</v>
      </c>
      <c r="X8" s="65">
        <f>IF(MEGC!X$12=0,"...",MEGC!X8/MEGC!X$12*100)</f>
        <v>96.59981517475255</v>
      </c>
      <c r="Y8" s="63">
        <f>IF(MEGC!Y$12=0,"...",MEGC!Y8/MEGC!Y$12*100)</f>
        <v>102.87068951023085</v>
      </c>
      <c r="Z8" s="63">
        <f>IF(MEGC!Z$12=0,"...",MEGC!Z8/MEGC!Z$12*100)</f>
        <v>96.453098877836979</v>
      </c>
      <c r="AA8" s="64">
        <f>IF(MEGC!AA$12=0,"...",MEGC!AA8/MEGC!AA$12*100)</f>
        <v>101.70815133719269</v>
      </c>
    </row>
    <row r="9" spans="1:27" ht="12" customHeight="1" x14ac:dyDescent="0.2">
      <c r="A9" s="66">
        <v>1999</v>
      </c>
      <c r="B9" s="33">
        <f>IF(MEGC!B$18=0,"...",MEGC!B9/MEGC!B$18*100)</f>
        <v>95.381717403542197</v>
      </c>
      <c r="C9" s="33">
        <f>IF(MEGC!C$18=0,"...",MEGC!C9/MEGC!C$18*100)</f>
        <v>64.678349313293609</v>
      </c>
      <c r="D9" s="33">
        <f>IF(MEGC!D$18=0,"...",MEGC!D9/MEGC!D$18*100)</f>
        <v>94.775036284470247</v>
      </c>
      <c r="E9" s="33">
        <f>IF(MEGC!E$18=0,"...",MEGC!E9/MEGC!E$18*100)</f>
        <v>87.5</v>
      </c>
      <c r="F9" s="33">
        <f>IF(MEGC!F$18=0,"...",MEGC!F9/MEGC!F$18*100)</f>
        <v>101.81847768601766</v>
      </c>
      <c r="G9" s="33">
        <f>IF(MEGC!G$18=0,"...",MEGC!G9/MEGC!G$18*100)</f>
        <v>95.280952933954907</v>
      </c>
      <c r="H9" s="33">
        <f>IF(MEGC!H$18=0,"...",MEGC!H9/MEGC!H$18*100)</f>
        <v>103.91257420399351</v>
      </c>
      <c r="I9" s="33">
        <f>IF(MEGC!I$18=0,"...",MEGC!I9/MEGC!I$18*100)</f>
        <v>66.839378238341979</v>
      </c>
      <c r="J9" s="33">
        <f>IF(MEGC!J$18=0,"...",MEGC!J9/MEGC!J$18*100)</f>
        <v>114.69072164948453</v>
      </c>
      <c r="K9" s="33">
        <f>IF(MEGC!K$18=0,"...",MEGC!K9/MEGC!K$18*100)</f>
        <v>91.246684350132625</v>
      </c>
      <c r="L9" s="33">
        <f>IF(MEGC!L$18=0,"...",MEGC!L9/MEGC!L$18*100)</f>
        <v>105.02203393438785</v>
      </c>
      <c r="M9" s="33">
        <f>IF(MEGC!M$18=0,"...",MEGC!M9/MEGC!M$18*100)</f>
        <v>109.40959618233425</v>
      </c>
      <c r="N9" s="33">
        <f>IF(MEGC!N$18=0,"...",MEGC!N9/MEGC!N$18*100)</f>
        <v>103.44827586206897</v>
      </c>
      <c r="O9" s="33">
        <f>IF(MEGC!O$18=0,"...",MEGC!O9/MEGC!O$18*100)</f>
        <v>21.153846153846153</v>
      </c>
      <c r="P9" s="33">
        <f>IF(MEGC!P$18=0,"...",MEGC!P9/MEGC!P$18*100)</f>
        <v>99.69536961819658</v>
      </c>
      <c r="Q9" s="33">
        <f>IF(MEGC!Q$18=0,"...",MEGC!Q9/MEGC!Q$18*100)</f>
        <v>210.33088235294119</v>
      </c>
      <c r="R9" s="33">
        <f>IF(MEGC!R$18=0,"...",MEGC!R9/MEGC!R$18*100)</f>
        <v>82.014388489208628</v>
      </c>
      <c r="S9" s="33" t="str">
        <f>IF(MEGC!S$12=0,"...",MEGC!S9/MEGC!S$12*100)</f>
        <v>...</v>
      </c>
      <c r="T9" s="33">
        <f>IF(MEGC!T$18=0,"...",MEGC!T9/MEGC!T$18*100)</f>
        <v>103.84420656733691</v>
      </c>
      <c r="U9" s="33">
        <f>IF(MEGC!U$18=0,"...",MEGC!U9/MEGC!U$18*100)</f>
        <v>63.545296167247386</v>
      </c>
      <c r="V9" s="33" t="str">
        <f>IF(MEGC!V$12=0,"...",MEGC!V9/MEGC!V$12*100)</f>
        <v>...</v>
      </c>
      <c r="W9" s="125">
        <f>IF(MEGC!W$12=0,"...",MEGC!W9/MEGC!W$12*100)</f>
        <v>12.29235880398671</v>
      </c>
      <c r="X9" s="60">
        <f>IF(MEGC!X$12=0,"...",MEGC!X9/MEGC!X$12*100)</f>
        <v>96.857698189639436</v>
      </c>
      <c r="Y9" s="33">
        <f>IF(MEGC!Y$12=0,"...",MEGC!Y9/MEGC!Y$12*100)</f>
        <v>102.34040049094608</v>
      </c>
      <c r="Z9" s="33">
        <f>IF(MEGC!Z$12=0,"...",MEGC!Z9/MEGC!Z$12*100)</f>
        <v>96.700864775146428</v>
      </c>
      <c r="AA9" s="59">
        <f>IF(MEGC!AA$12=0,"...",MEGC!AA9/MEGC!AA$12*100)</f>
        <v>101.34137251213889</v>
      </c>
    </row>
    <row r="10" spans="1:27" ht="12" customHeight="1" x14ac:dyDescent="0.2">
      <c r="A10" s="58">
        <v>2000</v>
      </c>
      <c r="B10" s="33">
        <f>IF(MEGC!B$18=0,"...",MEGC!B10/MEGC!B$18*100)</f>
        <v>98.144459359979223</v>
      </c>
      <c r="C10" s="33">
        <f>IF(MEGC!C$18=0,"...",MEGC!C10/MEGC!C$18*100)</f>
        <v>72.771443379113762</v>
      </c>
      <c r="D10" s="33">
        <f>IF(MEGC!D$18=0,"...",MEGC!D10/MEGC!D$18*100)</f>
        <v>116.11030478955007</v>
      </c>
      <c r="E10" s="33">
        <f>IF(MEGC!E$18=0,"...",MEGC!E10/MEGC!E$18*100)</f>
        <v>89.772727272727266</v>
      </c>
      <c r="F10" s="33">
        <f>IF(MEGC!F$18=0,"...",MEGC!F10/MEGC!F$18*100)</f>
        <v>101.49776927979606</v>
      </c>
      <c r="G10" s="33">
        <f>IF(MEGC!G$18=0,"...",MEGC!G10/MEGC!G$18*100)</f>
        <v>93.889045572938272</v>
      </c>
      <c r="H10" s="33">
        <f>IF(MEGC!H$18=0,"...",MEGC!H10/MEGC!H$18*100)</f>
        <v>96.222342147868318</v>
      </c>
      <c r="I10" s="33">
        <f>IF(MEGC!I$18=0,"...",MEGC!I10/MEGC!I$18*100)</f>
        <v>66.765358993338268</v>
      </c>
      <c r="J10" s="33">
        <f>IF(MEGC!J$18=0,"...",MEGC!J10/MEGC!J$18*100)</f>
        <v>121.13402061855669</v>
      </c>
      <c r="K10" s="33">
        <f>IF(MEGC!K$18=0,"...",MEGC!K10/MEGC!K$18*100)</f>
        <v>88.594164456233429</v>
      </c>
      <c r="L10" s="33">
        <f>IF(MEGC!L$18=0,"...",MEGC!L10/MEGC!L$18*100)</f>
        <v>105.4520682093969</v>
      </c>
      <c r="M10" s="33">
        <f>IF(MEGC!M$18=0,"...",MEGC!M10/MEGC!M$18*100)</f>
        <v>107.75180649319809</v>
      </c>
      <c r="N10" s="33">
        <f>IF(MEGC!N$18=0,"...",MEGC!N10/MEGC!N$18*100)</f>
        <v>106.89655172413792</v>
      </c>
      <c r="O10" s="33">
        <f>IF(MEGC!O$18=0,"...",MEGC!O10/MEGC!O$18*100)</f>
        <v>24.519230769230766</v>
      </c>
      <c r="P10" s="33">
        <f>IF(MEGC!P$18=0,"...",MEGC!P10/MEGC!P$18*100)</f>
        <v>95.136068237205535</v>
      </c>
      <c r="Q10" s="33">
        <f>IF(MEGC!Q$18=0,"...",MEGC!Q10/MEGC!Q$18*100)</f>
        <v>171.69117647058823</v>
      </c>
      <c r="R10" s="33">
        <f>IF(MEGC!R$18=0,"...",MEGC!R10/MEGC!R$18*100)</f>
        <v>89.704787893822868</v>
      </c>
      <c r="S10" s="33" t="str">
        <f>IF(MEGC!S$12=0,"...",MEGC!S10/MEGC!S$12*100)</f>
        <v>...</v>
      </c>
      <c r="T10" s="33">
        <f>IF(MEGC!T$18=0,"...",MEGC!T10/MEGC!T$18*100)</f>
        <v>107.78967163315491</v>
      </c>
      <c r="U10" s="33">
        <f>IF(MEGC!U$18=0,"...",MEGC!U10/MEGC!U$18*100)</f>
        <v>67.773261065943984</v>
      </c>
      <c r="V10" s="33" t="str">
        <f>IF(MEGC!V$12=0,"...",MEGC!V10/MEGC!V$12*100)</f>
        <v>...</v>
      </c>
      <c r="W10" s="125">
        <f>IF(MEGC!W$12=0,"...",MEGC!W10/MEGC!W$12*100)</f>
        <v>41.760797342192689</v>
      </c>
      <c r="X10" s="60">
        <f>IF(MEGC!X$12=0,"...",MEGC!X10/MEGC!X$12*100)</f>
        <v>97.381914931317525</v>
      </c>
      <c r="Y10" s="33">
        <f>IF(MEGC!Y$12=0,"...",MEGC!Y10/MEGC!Y$12*100)</f>
        <v>103.42451704020041</v>
      </c>
      <c r="Z10" s="33">
        <f>IF(MEGC!Z$12=0,"...",MEGC!Z10/MEGC!Z$12*100)</f>
        <v>97.39184296934198</v>
      </c>
      <c r="AA10" s="59">
        <f>IF(MEGC!AA$12=0,"...",MEGC!AA10/MEGC!AA$12*100)</f>
        <v>102.89974712115195</v>
      </c>
    </row>
    <row r="11" spans="1:27" ht="12" customHeight="1" x14ac:dyDescent="0.2">
      <c r="A11" s="62">
        <v>2001</v>
      </c>
      <c r="B11" s="63">
        <f>IF(MEGC!B$18=0,"...",MEGC!B11/MEGC!B$18*100)</f>
        <v>99.932880093534834</v>
      </c>
      <c r="C11" s="63">
        <f>IF(MEGC!C$18=0,"...",MEGC!C11/MEGC!C$18*100)</f>
        <v>72.879955947136565</v>
      </c>
      <c r="D11" s="63">
        <f>IF(MEGC!D$18=0,"...",MEGC!D11/MEGC!D$18*100)</f>
        <v>111.611030478955</v>
      </c>
      <c r="E11" s="63">
        <f>IF(MEGC!E$18=0,"...",MEGC!E11/MEGC!E$18*100)</f>
        <v>80.303030303030297</v>
      </c>
      <c r="F11" s="63">
        <f>IF(MEGC!F$18=0,"...",MEGC!F11/MEGC!F$18*100)</f>
        <v>101.77982994996135</v>
      </c>
      <c r="G11" s="63">
        <f>IF(MEGC!G$18=0,"...",MEGC!G11/MEGC!G$18*100)</f>
        <v>92.386814207740926</v>
      </c>
      <c r="H11" s="63">
        <f>IF(MEGC!H$18=0,"...",MEGC!H11/MEGC!H$18*100)</f>
        <v>99.433351322180258</v>
      </c>
      <c r="I11" s="63">
        <f>IF(MEGC!I$18=0,"...",MEGC!I11/MEGC!I$18*100)</f>
        <v>68.097705403404888</v>
      </c>
      <c r="J11" s="63">
        <f>IF(MEGC!J$18=0,"...",MEGC!J11/MEGC!J$18*100)</f>
        <v>122.7356406480118</v>
      </c>
      <c r="K11" s="63">
        <f>IF(MEGC!K$18=0,"...",MEGC!K11/MEGC!K$18*100)</f>
        <v>89.389920424403186</v>
      </c>
      <c r="L11" s="63">
        <f>IF(MEGC!L$18=0,"...",MEGC!L11/MEGC!L$18*100)</f>
        <v>107.2903582909331</v>
      </c>
      <c r="M11" s="63">
        <f>IF(MEGC!M$18=0,"...",MEGC!M11/MEGC!M$18*100)</f>
        <v>104.75398898576292</v>
      </c>
      <c r="N11" s="63">
        <f>IF(MEGC!N$18=0,"...",MEGC!N11/MEGC!N$18*100)</f>
        <v>134.48275862068965</v>
      </c>
      <c r="O11" s="63">
        <f>IF(MEGC!O$18=0,"...",MEGC!O11/MEGC!O$18*100)</f>
        <v>21.153846153846153</v>
      </c>
      <c r="P11" s="63">
        <f>IF(MEGC!P$18=0,"...",MEGC!P11/MEGC!P$18*100)</f>
        <v>93.054427294882217</v>
      </c>
      <c r="Q11" s="63">
        <f>IF(MEGC!Q$18=0,"...",MEGC!Q11/MEGC!Q$18*100)</f>
        <v>155.14705882352942</v>
      </c>
      <c r="R11" s="63">
        <f>IF(MEGC!R$18=0,"...",MEGC!R11/MEGC!R$18*100)</f>
        <v>92.38402381543041</v>
      </c>
      <c r="S11" s="63" t="str">
        <f>IF(MEGC!S$12=0,"...",MEGC!S11/MEGC!S$12*100)</f>
        <v>...</v>
      </c>
      <c r="T11" s="63">
        <f>IF(MEGC!T$18=0,"...",MEGC!T11/MEGC!T$18*100)</f>
        <v>108.27788225083177</v>
      </c>
      <c r="U11" s="63">
        <f>IF(MEGC!U$18=0,"...",MEGC!U11/MEGC!U$18*100)</f>
        <v>68.437862950058076</v>
      </c>
      <c r="V11" s="63" t="str">
        <f>IF(MEGC!V$12=0,"...",MEGC!V11/MEGC!V$12*100)</f>
        <v>...</v>
      </c>
      <c r="W11" s="126">
        <f>IF(MEGC!W$12=0,"...",MEGC!W11/MEGC!W$12*100)</f>
        <v>95.182724252491695</v>
      </c>
      <c r="X11" s="65">
        <f>IF(MEGC!X$12=0,"...",MEGC!X11/MEGC!X$12*100)</f>
        <v>98.195636706621272</v>
      </c>
      <c r="Y11" s="63">
        <f>IF(MEGC!Y$12=0,"...",MEGC!Y11/MEGC!Y$12*100)</f>
        <v>102.31383560031608</v>
      </c>
      <c r="Z11" s="63">
        <f>IF(MEGC!Z$12=0,"...",MEGC!Z11/MEGC!Z$12*100)</f>
        <v>98.325174699012535</v>
      </c>
      <c r="AA11" s="64">
        <f>IF(MEGC!AA$12=0,"...",MEGC!AA11/MEGC!AA$12*100)</f>
        <v>101.51239663664167</v>
      </c>
    </row>
    <row r="12" spans="1:27" ht="12" customHeight="1" x14ac:dyDescent="0.2">
      <c r="A12" s="66">
        <v>2002</v>
      </c>
      <c r="B12" s="33">
        <f>IF(MEGC!B$18=0,"...",MEGC!B12/MEGC!B$18*100)</f>
        <v>101.21681894946522</v>
      </c>
      <c r="C12" s="33">
        <f>IF(MEGC!C$18=0,"...",MEGC!C12/MEGC!C$18*100)</f>
        <v>72.486395439232965</v>
      </c>
      <c r="D12" s="33">
        <f>IF(MEGC!D$18=0,"...",MEGC!D12/MEGC!D$18*100)</f>
        <v>119.01306240928882</v>
      </c>
      <c r="E12" s="33">
        <f>IF(MEGC!E$18=0,"...",MEGC!E12/MEGC!E$18*100)</f>
        <v>82.954545454545453</v>
      </c>
      <c r="F12" s="33">
        <f>IF(MEGC!F$18=0,"...",MEGC!F12/MEGC!F$18*100)</f>
        <v>102.36632629537719</v>
      </c>
      <c r="G12" s="33">
        <f>IF(MEGC!G$18=0,"...",MEGC!G12/MEGC!G$18*100)</f>
        <v>89.715812001260844</v>
      </c>
      <c r="H12" s="33">
        <f>IF(MEGC!H$18=0,"...",MEGC!H12/MEGC!H$18*100)</f>
        <v>105.36967080410147</v>
      </c>
      <c r="I12" s="33">
        <f>IF(MEGC!I$18=0,"...",MEGC!I12/MEGC!I$18*100)</f>
        <v>67.653589933382676</v>
      </c>
      <c r="J12" s="33">
        <f>IF(MEGC!J$18=0,"...",MEGC!J12/MEGC!J$18*100)</f>
        <v>123.60088365243004</v>
      </c>
      <c r="K12" s="33">
        <f>IF(MEGC!K$18=0,"...",MEGC!K12/MEGC!K$18*100)</f>
        <v>98.673740053050395</v>
      </c>
      <c r="L12" s="33">
        <f>IF(MEGC!L$18=0,"...",MEGC!L12/MEGC!L$18*100)</f>
        <v>109.71515551487026</v>
      </c>
      <c r="M12" s="33">
        <f>IF(MEGC!M$18=0,"...",MEGC!M12/MEGC!M$18*100)</f>
        <v>102.27182775271115</v>
      </c>
      <c r="N12" s="33">
        <f>IF(MEGC!N$18=0,"...",MEGC!N12/MEGC!N$18*100)</f>
        <v>137.93103448275863</v>
      </c>
      <c r="O12" s="33">
        <f>IF(MEGC!O$18=0,"...",MEGC!O12/MEGC!O$18*100)</f>
        <v>22.115384615384613</v>
      </c>
      <c r="P12" s="33">
        <f>IF(MEGC!P$18=0,"...",MEGC!P12/MEGC!P$18*100)</f>
        <v>94.770511779041428</v>
      </c>
      <c r="Q12" s="33">
        <f>IF(MEGC!Q$18=0,"...",MEGC!Q12/MEGC!Q$18*100)</f>
        <v>105.33088235294117</v>
      </c>
      <c r="R12" s="33">
        <f>IF(MEGC!R$18=0,"...",MEGC!R12/MEGC!R$18*100)</f>
        <v>102.1086579012652</v>
      </c>
      <c r="S12" s="33" t="str">
        <f>IF(MEGC!S$12=0,"...",MEGC!S12/MEGC!S$12*100)</f>
        <v>...</v>
      </c>
      <c r="T12" s="33">
        <f>IF(MEGC!T$18=0,"...",MEGC!T12/MEGC!T$18*100)</f>
        <v>114.91031390134529</v>
      </c>
      <c r="U12" s="33">
        <f>IF(MEGC!U$18=0,"...",MEGC!U12/MEGC!U$18*100)</f>
        <v>70.560717511937014</v>
      </c>
      <c r="V12" s="33" t="str">
        <f>IF(MEGC!V$12=0,"...",MEGC!V12/MEGC!V$12*100)</f>
        <v>...</v>
      </c>
      <c r="W12" s="125">
        <f>IF(MEGC!W$12=0,"...",MEGC!W12/MEGC!W$12*100)</f>
        <v>100</v>
      </c>
      <c r="X12" s="60">
        <f>IF(MEGC!X$12=0,"...",MEGC!X12/MEGC!X$12*100)</f>
        <v>100</v>
      </c>
      <c r="Y12" s="33">
        <f>IF(MEGC!Y$12=0,"...",MEGC!Y12/MEGC!Y$12*100)</f>
        <v>100</v>
      </c>
      <c r="Z12" s="33">
        <f>IF(MEGC!Z$12=0,"...",MEGC!Z12/MEGC!Z$12*100)</f>
        <v>100</v>
      </c>
      <c r="AA12" s="59">
        <f>IF(MEGC!AA$12=0,"...",MEGC!AA12/MEGC!AA$12*100)</f>
        <v>100</v>
      </c>
    </row>
    <row r="13" spans="1:27" ht="12" customHeight="1" x14ac:dyDescent="0.2">
      <c r="A13" s="58">
        <v>2003</v>
      </c>
      <c r="B13" s="33">
        <f>IF(MEGC!B$18=0,"...",MEGC!B13/MEGC!B$18*100)</f>
        <v>101.39652708613001</v>
      </c>
      <c r="C13" s="33">
        <f>IF(MEGC!C$18=0,"...",MEGC!C13/MEGC!C$18*100)</f>
        <v>77.090891422648355</v>
      </c>
      <c r="D13" s="33">
        <f>IF(MEGC!D$18=0,"...",MEGC!D13/MEGC!D$18*100)</f>
        <v>102.03193033381712</v>
      </c>
      <c r="E13" s="33">
        <f>IF(MEGC!E$18=0,"...",MEGC!E13/MEGC!E$18*100)</f>
        <v>74.242424242424249</v>
      </c>
      <c r="F13" s="33">
        <f>IF(MEGC!F$18=0,"...",MEGC!F13/MEGC!F$18*100)</f>
        <v>102.54397027514477</v>
      </c>
      <c r="G13" s="33">
        <f>IF(MEGC!G$18=0,"...",MEGC!G13/MEGC!G$18*100)</f>
        <v>89.084559616437446</v>
      </c>
      <c r="H13" s="33">
        <f>IF(MEGC!H$18=0,"...",MEGC!H13/MEGC!H$18*100)</f>
        <v>113.08688613059903</v>
      </c>
      <c r="I13" s="33">
        <f>IF(MEGC!I$18=0,"...",MEGC!I13/MEGC!I$18*100)</f>
        <v>63.508512213175429</v>
      </c>
      <c r="J13" s="33">
        <f>IF(MEGC!J$18=0,"...",MEGC!J13/MEGC!J$18*100)</f>
        <v>127.11708394698084</v>
      </c>
      <c r="K13" s="33">
        <f>IF(MEGC!K$18=0,"...",MEGC!K13/MEGC!K$18*100)</f>
        <v>112.9973474801061</v>
      </c>
      <c r="L13" s="33">
        <f>IF(MEGC!L$18=0,"...",MEGC!L13/MEGC!L$18*100)</f>
        <v>109.6321290954378</v>
      </c>
      <c r="M13" s="33">
        <f>IF(MEGC!M$18=0,"...",MEGC!M13/MEGC!M$18*100)</f>
        <v>101.00869604550439</v>
      </c>
      <c r="N13" s="33">
        <f>IF(MEGC!N$18=0,"...",MEGC!N13/MEGC!N$18*100)</f>
        <v>293.10344827586204</v>
      </c>
      <c r="O13" s="33">
        <f>IF(MEGC!O$18=0,"...",MEGC!O13/MEGC!O$18*100)</f>
        <v>17.78846153846154</v>
      </c>
      <c r="P13" s="33">
        <f>IF(MEGC!P$18=0,"...",MEGC!P13/MEGC!P$18*100)</f>
        <v>96.979082047116165</v>
      </c>
      <c r="Q13" s="33">
        <f>IF(MEGC!Q$18=0,"...",MEGC!Q13/MEGC!Q$18*100)</f>
        <v>91.01102941176471</v>
      </c>
      <c r="R13" s="33">
        <f>IF(MEGC!R$18=0,"...",MEGC!R13/MEGC!R$18*100)</f>
        <v>104.39096998263457</v>
      </c>
      <c r="S13" s="33" t="str">
        <f>IF(MEGC!S$12=0,"...",MEGC!S13/MEGC!S$12*100)</f>
        <v>...</v>
      </c>
      <c r="T13" s="33">
        <f>IF(MEGC!T$18=0,"...",MEGC!T13/MEGC!T$18*100)</f>
        <v>123.59323014610155</v>
      </c>
      <c r="U13" s="33">
        <f>IF(MEGC!U$18=0,"...",MEGC!U13/MEGC!U$18*100)</f>
        <v>79.166666666666657</v>
      </c>
      <c r="V13" s="33" t="str">
        <f>IF(MEGC!V$12=0,"...",MEGC!V13/MEGC!V$12*100)</f>
        <v>...</v>
      </c>
      <c r="W13" s="125">
        <f>IF(MEGC!W$12=0,"...",MEGC!W13/MEGC!W$12*100)</f>
        <v>119.2358803986711</v>
      </c>
      <c r="X13" s="60">
        <f>IF(MEGC!X$12=0,"...",MEGC!X13/MEGC!X$12*100)</f>
        <v>100.9813729953412</v>
      </c>
      <c r="Y13" s="33">
        <f>IF(MEGC!Y$12=0,"...",MEGC!Y13/MEGC!Y$12*100)</f>
        <v>102.03978008305732</v>
      </c>
      <c r="Z13" s="33">
        <f>IF(MEGC!Z$12=0,"...",MEGC!Z13/MEGC!Z$12*100)</f>
        <v>100.80223229856993</v>
      </c>
      <c r="AA13" s="59">
        <f>IF(MEGC!AA$12=0,"...",MEGC!AA13/MEGC!AA$12*100)</f>
        <v>102.1944032268177</v>
      </c>
    </row>
    <row r="14" spans="1:27" ht="12" customHeight="1" x14ac:dyDescent="0.2">
      <c r="A14" s="62">
        <v>2004</v>
      </c>
      <c r="B14" s="63">
        <f>IF(MEGC!B$18=0,"...",MEGC!B14/MEGC!B$18*100)</f>
        <v>101.8685315896592</v>
      </c>
      <c r="C14" s="63">
        <f>IF(MEGC!C$18=0,"...",MEGC!C14/MEGC!C$18*100)</f>
        <v>81.857346462814192</v>
      </c>
      <c r="D14" s="63">
        <f>IF(MEGC!D$18=0,"...",MEGC!D14/MEGC!D$18*100)</f>
        <v>129.46298984034834</v>
      </c>
      <c r="E14" s="63">
        <f>IF(MEGC!E$18=0,"...",MEGC!E14/MEGC!E$18*100)</f>
        <v>78.787878787878782</v>
      </c>
      <c r="F14" s="63">
        <f>IF(MEGC!F$18=0,"...",MEGC!F14/MEGC!F$18*100)</f>
        <v>102.53651194011636</v>
      </c>
      <c r="G14" s="63">
        <f>IF(MEGC!G$18=0,"...",MEGC!G14/MEGC!G$18*100)</f>
        <v>90.211855268178581</v>
      </c>
      <c r="H14" s="63">
        <f>IF(MEGC!H$18=0,"...",MEGC!H14/MEGC!H$18*100)</f>
        <v>116.45979492714518</v>
      </c>
      <c r="I14" s="63">
        <f>IF(MEGC!I$18=0,"...",MEGC!I14/MEGC!I$18*100)</f>
        <v>66.32124352331607</v>
      </c>
      <c r="J14" s="63">
        <f>IF(MEGC!J$18=0,"...",MEGC!J14/MEGC!J$18*100)</f>
        <v>119.75331369661266</v>
      </c>
      <c r="K14" s="63">
        <f>IF(MEGC!K$18=0,"...",MEGC!K14/MEGC!K$18*100)</f>
        <v>118.56763925729443</v>
      </c>
      <c r="L14" s="63">
        <f>IF(MEGC!L$18=0,"...",MEGC!L14/MEGC!L$18*100)</f>
        <v>109.10948842952335</v>
      </c>
      <c r="M14" s="63">
        <f>IF(MEGC!M$18=0,"...",MEGC!M14/MEGC!M$18*100)</f>
        <v>101.42144723004375</v>
      </c>
      <c r="N14" s="63">
        <f>IF(MEGC!N$18=0,"...",MEGC!N14/MEGC!N$18*100)</f>
        <v>244.82758620689654</v>
      </c>
      <c r="O14" s="63">
        <f>IF(MEGC!O$18=0,"...",MEGC!O14/MEGC!O$18*100)</f>
        <v>21.153846153846153</v>
      </c>
      <c r="P14" s="63">
        <f>IF(MEGC!P$18=0,"...",MEGC!P14/MEGC!P$18*100)</f>
        <v>97.222786352558899</v>
      </c>
      <c r="Q14" s="63">
        <f>IF(MEGC!Q$18=0,"...",MEGC!Q14/MEGC!Q$18*100)</f>
        <v>87.757352941176464</v>
      </c>
      <c r="R14" s="63">
        <f>IF(MEGC!R$18=0,"...",MEGC!R14/MEGC!R$18*100)</f>
        <v>105.23443314314065</v>
      </c>
      <c r="S14" s="63" t="str">
        <f>IF(MEGC!S$12=0,"...",MEGC!S14/MEGC!S$12*100)</f>
        <v>...</v>
      </c>
      <c r="T14" s="63">
        <f>IF(MEGC!T$18=0,"...",MEGC!T14/MEGC!T$18*100)</f>
        <v>121.11962968320556</v>
      </c>
      <c r="U14" s="63">
        <f>IF(MEGC!U$18=0,"...",MEGC!U14/MEGC!U$18*100)</f>
        <v>90.916569879984507</v>
      </c>
      <c r="V14" s="63" t="str">
        <f>IF(MEGC!V$12=0,"...",MEGC!V14/MEGC!V$12*100)</f>
        <v>...</v>
      </c>
      <c r="W14" s="126">
        <f>IF(MEGC!W$12=0,"...",MEGC!W14/MEGC!W$12*100)</f>
        <v>155.08305647840533</v>
      </c>
      <c r="X14" s="65">
        <f>IF(MEGC!X$12=0,"...",MEGC!X14/MEGC!X$12*100)</f>
        <v>100.71258583606163</v>
      </c>
      <c r="Y14" s="63">
        <f>IF(MEGC!Y$12=0,"...",MEGC!Y14/MEGC!Y$12*100)</f>
        <v>106.38801553541705</v>
      </c>
      <c r="Z14" s="63">
        <f>IF(MEGC!Z$12=0,"...",MEGC!Z14/MEGC!Z$12*100)</f>
        <v>100.51116750658504</v>
      </c>
      <c r="AA14" s="64">
        <f>IF(MEGC!AA$12=0,"...",MEGC!AA14/MEGC!AA$12*100)</f>
        <v>106.35715131629362</v>
      </c>
    </row>
    <row r="15" spans="1:27" ht="12" customHeight="1" x14ac:dyDescent="0.2">
      <c r="A15" s="66">
        <v>2005</v>
      </c>
      <c r="B15" s="33">
        <f>IF(MEGC!B$18=0,"...",MEGC!B15/MEGC!B$18*100)</f>
        <v>99.809466071969865</v>
      </c>
      <c r="C15" s="33">
        <f>IF(MEGC!C$18=0,"...",MEGC!C15/MEGC!C$18*100)</f>
        <v>86.220523451671411</v>
      </c>
      <c r="D15" s="33">
        <f>IF(MEGC!D$18=0,"...",MEGC!D15/MEGC!D$18*100)</f>
        <v>124.09288824383165</v>
      </c>
      <c r="E15" s="33">
        <f>IF(MEGC!E$18=0,"...",MEGC!E15/MEGC!E$18*100)</f>
        <v>87.121212121212125</v>
      </c>
      <c r="F15" s="33">
        <f>IF(MEGC!F$18=0,"...",MEGC!F15/MEGC!F$18*100)</f>
        <v>102.07341713789783</v>
      </c>
      <c r="G15" s="33">
        <f>IF(MEGC!G$18=0,"...",MEGC!G15/MEGC!G$18*100)</f>
        <v>93.020555103936815</v>
      </c>
      <c r="H15" s="33">
        <f>IF(MEGC!H$18=0,"...",MEGC!H15/MEGC!H$18*100)</f>
        <v>107.23151645979492</v>
      </c>
      <c r="I15" s="33">
        <f>IF(MEGC!I$18=0,"...",MEGC!I15/MEGC!I$18*100)</f>
        <v>74.019245003700959</v>
      </c>
      <c r="J15" s="33">
        <f>IF(MEGC!J$18=0,"...",MEGC!J15/MEGC!J$18*100)</f>
        <v>113.88070692194403</v>
      </c>
      <c r="K15" s="33">
        <f>IF(MEGC!K$18=0,"...",MEGC!K15/MEGC!K$18*100)</f>
        <v>117.50663129973475</v>
      </c>
      <c r="L15" s="33">
        <f>IF(MEGC!L$18=0,"...",MEGC!L15/MEGC!L$18*100)</f>
        <v>106.88374172396908</v>
      </c>
      <c r="M15" s="33">
        <f>IF(MEGC!M$18=0,"...",MEGC!M15/MEGC!M$18*100)</f>
        <v>100.40709705872375</v>
      </c>
      <c r="N15" s="33">
        <f>IF(MEGC!N$18=0,"...",MEGC!N15/MEGC!N$18*100)</f>
        <v>144.82758620689654</v>
      </c>
      <c r="O15" s="33">
        <f>IF(MEGC!O$18=0,"...",MEGC!O15/MEGC!O$18*100)</f>
        <v>23.557692307692307</v>
      </c>
      <c r="P15" s="33">
        <f>IF(MEGC!P$18=0,"...",MEGC!P15/MEGC!P$18*100)</f>
        <v>96.826766856214462</v>
      </c>
      <c r="Q15" s="33">
        <f>IF(MEGC!Q$18=0,"...",MEGC!Q15/MEGC!Q$18*100)</f>
        <v>85.183823529411768</v>
      </c>
      <c r="R15" s="33">
        <f>IF(MEGC!R$18=0,"...",MEGC!R15/MEGC!R$18*100)</f>
        <v>103.44827586206897</v>
      </c>
      <c r="S15" s="33" t="str">
        <f>IF(MEGC!S$12=0,"...",MEGC!S15/MEGC!S$12*100)</f>
        <v>...</v>
      </c>
      <c r="T15" s="33">
        <f>IF(MEGC!T$18=0,"...",MEGC!T15/MEGC!T$18*100)</f>
        <v>116.48705337769421</v>
      </c>
      <c r="U15" s="33">
        <f>IF(MEGC!U$18=0,"...",MEGC!U15/MEGC!U$18*100)</f>
        <v>91.279519938056524</v>
      </c>
      <c r="V15" s="33" t="str">
        <f>IF(MEGC!V$12=0,"...",MEGC!V15/MEGC!V$12*100)</f>
        <v>...</v>
      </c>
      <c r="W15" s="125">
        <f>IF(MEGC!W$12=0,"...",MEGC!W15/MEGC!W$12*100)</f>
        <v>228.53820598006646</v>
      </c>
      <c r="X15" s="60">
        <f>IF(MEGC!X$12=0,"...",MEGC!X15/MEGC!X$12*100)</f>
        <v>99.108858799508226</v>
      </c>
      <c r="Y15" s="33">
        <f>IF(MEGC!Y$12=0,"...",MEGC!Y15/MEGC!Y$12*100)</f>
        <v>108.95842090219749</v>
      </c>
      <c r="Z15" s="33">
        <f>IF(MEGC!Z$12=0,"...",MEGC!Z15/MEGC!Z$12*100)</f>
        <v>99.005929543076391</v>
      </c>
      <c r="AA15" s="59">
        <f>IF(MEGC!AA$12=0,"...",MEGC!AA15/MEGC!AA$12*100)</f>
        <v>108.24085491163173</v>
      </c>
    </row>
    <row r="16" spans="1:27" ht="12" customHeight="1" x14ac:dyDescent="0.2">
      <c r="A16" s="58">
        <v>2006</v>
      </c>
      <c r="B16" s="33">
        <f>IF(MEGC!B$18=0,"...",MEGC!B16/MEGC!B$18*100)</f>
        <v>98.625124496600705</v>
      </c>
      <c r="C16" s="33">
        <f>IF(MEGC!C$18=0,"...",MEGC!C16/MEGC!C$18*100)</f>
        <v>89.720458668048721</v>
      </c>
      <c r="D16" s="33">
        <f>IF(MEGC!D$18=0,"...",MEGC!D16/MEGC!D$18*100)</f>
        <v>126.56023222060956</v>
      </c>
      <c r="E16" s="33">
        <f>IF(MEGC!E$18=0,"...",MEGC!E16/MEGC!E$18*100)</f>
        <v>93.181818181818173</v>
      </c>
      <c r="F16" s="33">
        <f>IF(MEGC!F$18=0,"...",MEGC!F16/MEGC!F$18*100)</f>
        <v>101.14722753346079</v>
      </c>
      <c r="G16" s="33">
        <f>IF(MEGC!G$18=0,"...",MEGC!G16/MEGC!G$18*100)</f>
        <v>95.587039832772035</v>
      </c>
      <c r="H16" s="33">
        <f>IF(MEGC!H$18=0,"...",MEGC!H16/MEGC!H$18*100)</f>
        <v>102.48246087425797</v>
      </c>
      <c r="I16" s="33">
        <f>IF(MEGC!I$18=0,"...",MEGC!I16/MEGC!I$18*100)</f>
        <v>80.014803849000742</v>
      </c>
      <c r="J16" s="33">
        <f>IF(MEGC!J$18=0,"...",MEGC!J16/MEGC!J$18*100)</f>
        <v>108.74447717231222</v>
      </c>
      <c r="K16" s="33">
        <f>IF(MEGC!K$18=0,"...",MEGC!K16/MEGC!K$18*100)</f>
        <v>102.38726790450929</v>
      </c>
      <c r="L16" s="33">
        <f>IF(MEGC!L$18=0,"...",MEGC!L16/MEGC!L$18*100)</f>
        <v>105.11783364911757</v>
      </c>
      <c r="M16" s="33">
        <f>IF(MEGC!M$18=0,"...",MEGC!M16/MEGC!M$18*100)</f>
        <v>100.84246474652554</v>
      </c>
      <c r="N16" s="33">
        <f>IF(MEGC!N$18=0,"...",MEGC!N16/MEGC!N$18*100)</f>
        <v>120.68965517241379</v>
      </c>
      <c r="O16" s="33">
        <f>IF(MEGC!O$18=0,"...",MEGC!O16/MEGC!O$18*100)</f>
        <v>73.076923076923066</v>
      </c>
      <c r="P16" s="33">
        <f>IF(MEGC!P$18=0,"...",MEGC!P16/MEGC!P$18*100)</f>
        <v>96.577985377741669</v>
      </c>
      <c r="Q16" s="33">
        <f>IF(MEGC!Q$18=0,"...",MEGC!Q16/MEGC!Q$18*100)</f>
        <v>87.775735294117652</v>
      </c>
      <c r="R16" s="33">
        <f>IF(MEGC!R$18=0,"...",MEGC!R16/MEGC!R$18*100)</f>
        <v>102.53038948151823</v>
      </c>
      <c r="S16" s="33" t="str">
        <f>IF(MEGC!S$12=0,"...",MEGC!S16/MEGC!S$12*100)</f>
        <v>...</v>
      </c>
      <c r="T16" s="33">
        <f>IF(MEGC!T$18=0,"...",MEGC!T16/MEGC!T$18*100)</f>
        <v>111.42412845363808</v>
      </c>
      <c r="U16" s="33">
        <f>IF(MEGC!U$18=0,"...",MEGC!U16/MEGC!U$18*100)</f>
        <v>96.8383017163505</v>
      </c>
      <c r="V16" s="33" t="str">
        <f>IF(MEGC!V$12=0,"...",MEGC!V16/MEGC!V$12*100)</f>
        <v>...</v>
      </c>
      <c r="W16" s="125">
        <f>IF(MEGC!W$12=0,"...",MEGC!W16/MEGC!W$12*100)</f>
        <v>160.39867109634551</v>
      </c>
      <c r="X16" s="60">
        <f>IF(MEGC!X$12=0,"...",MEGC!X16/MEGC!X$12*100)</f>
        <v>97.608721134685254</v>
      </c>
      <c r="Y16" s="33">
        <f>IF(MEGC!Y$12=0,"...",MEGC!Y16/MEGC!Y$12*100)</f>
        <v>111.41214250886897</v>
      </c>
      <c r="Z16" s="33">
        <f>IF(MEGC!Z$12=0,"...",MEGC!Z16/MEGC!Z$12*100)</f>
        <v>97.510914929699439</v>
      </c>
      <c r="AA16" s="59">
        <f>IF(MEGC!AA$12=0,"...",MEGC!AA16/MEGC!AA$12*100)</f>
        <v>111.40567200986438</v>
      </c>
    </row>
    <row r="17" spans="1:27" ht="12" customHeight="1" x14ac:dyDescent="0.2">
      <c r="A17" s="62">
        <v>2007</v>
      </c>
      <c r="B17" s="63">
        <f>IF(MEGC!B$18=0,"...",MEGC!B17/MEGC!B$18*100)</f>
        <v>99.502013597193951</v>
      </c>
      <c r="C17" s="63">
        <f>IF(MEGC!C$18=0,"...",MEGC!C17/MEGC!C$18*100)</f>
        <v>95.78744493392071</v>
      </c>
      <c r="D17" s="63">
        <f>IF(MEGC!D$18=0,"...",MEGC!D17/MEGC!D$18*100)</f>
        <v>103.33817126269957</v>
      </c>
      <c r="E17" s="63">
        <f>IF(MEGC!E$18=0,"...",MEGC!E17/MEGC!E$18*100)</f>
        <v>84.848484848484844</v>
      </c>
      <c r="F17" s="63">
        <f>IF(MEGC!F$18=0,"...",MEGC!F17/MEGC!F$18*100)</f>
        <v>100.89500020340914</v>
      </c>
      <c r="G17" s="63">
        <f>IF(MEGC!G$18=0,"...",MEGC!G17/MEGC!G$18*100)</f>
        <v>98.066426663569857</v>
      </c>
      <c r="H17" s="63">
        <f>IF(MEGC!H$18=0,"...",MEGC!H17/MEGC!H$18*100)</f>
        <v>100.91743119266054</v>
      </c>
      <c r="I17" s="63">
        <f>IF(MEGC!I$18=0,"...",MEGC!I17/MEGC!I$18*100)</f>
        <v>87.86084381939304</v>
      </c>
      <c r="J17" s="63">
        <f>IF(MEGC!J$18=0,"...",MEGC!J17/MEGC!J$18*100)</f>
        <v>106.05670103092784</v>
      </c>
      <c r="K17" s="63">
        <f>IF(MEGC!K$18=0,"...",MEGC!K17/MEGC!K$18*100)</f>
        <v>103.9787798408488</v>
      </c>
      <c r="L17" s="63">
        <f>IF(MEGC!L$18=0,"...",MEGC!L17/MEGC!L$18*100)</f>
        <v>103.35299001554084</v>
      </c>
      <c r="M17" s="63">
        <f>IF(MEGC!M$18=0,"...",MEGC!M17/MEGC!M$18*100)</f>
        <v>99.914057287602759</v>
      </c>
      <c r="N17" s="63">
        <f>IF(MEGC!N$18=0,"...",MEGC!N17/MEGC!N$18*100)</f>
        <v>93.103448275862064</v>
      </c>
      <c r="O17" s="63">
        <f>IF(MEGC!O$18=0,"...",MEGC!O17/MEGC!O$18*100)</f>
        <v>80.769230769230774</v>
      </c>
      <c r="P17" s="63">
        <f>IF(MEGC!P$18=0,"...",MEGC!P17/MEGC!P$18*100)</f>
        <v>103.76218521527214</v>
      </c>
      <c r="Q17" s="63">
        <f>IF(MEGC!Q$18=0,"...",MEGC!Q17/MEGC!Q$18*100)</f>
        <v>91.121323529411768</v>
      </c>
      <c r="R17" s="63">
        <f>IF(MEGC!R$18=0,"...",MEGC!R17/MEGC!R$18*100)</f>
        <v>100.04961548002977</v>
      </c>
      <c r="S17" s="63" t="str">
        <f>IF(MEGC!S$12=0,"...",MEGC!S17/MEGC!S$12*100)</f>
        <v>...</v>
      </c>
      <c r="T17" s="63">
        <f>IF(MEGC!T$18=0,"...",MEGC!T17/MEGC!T$18*100)</f>
        <v>109.05901923911472</v>
      </c>
      <c r="U17" s="63">
        <f>IF(MEGC!U$18=0,"...",MEGC!U17/MEGC!U$18*100)</f>
        <v>98.393341076267902</v>
      </c>
      <c r="V17" s="63" t="str">
        <f>IF(MEGC!V$12=0,"...",MEGC!V17/MEGC!V$12*100)</f>
        <v>...</v>
      </c>
      <c r="W17" s="126">
        <f>IF(MEGC!W$12=0,"...",MEGC!W17/MEGC!W$12*100)</f>
        <v>136.24584717607974</v>
      </c>
      <c r="X17" s="65">
        <f>IF(MEGC!X$12=0,"...",MEGC!X17/MEGC!X$12*100)</f>
        <v>97.244522711969751</v>
      </c>
      <c r="Y17" s="63">
        <f>IF(MEGC!Y$12=0,"...",MEGC!Y17/MEGC!Y$12*100)</f>
        <v>113.5763404341174</v>
      </c>
      <c r="Z17" s="63">
        <f>IF(MEGC!Z$12=0,"...",MEGC!Z17/MEGC!Z$12*100)</f>
        <v>96.825649784106901</v>
      </c>
      <c r="AA17" s="64">
        <f>IF(MEGC!AA$12=0,"...",MEGC!AA17/MEGC!AA$12*100)</f>
        <v>113.80140302479327</v>
      </c>
    </row>
    <row r="18" spans="1:27" s="101" customFormat="1" ht="12" customHeight="1" x14ac:dyDescent="0.2">
      <c r="A18" s="250">
        <v>2008</v>
      </c>
      <c r="B18" s="253">
        <f>IF(MEGC!B$18=0,"...",MEGC!B18/MEGC!B$18*100)</f>
        <v>100</v>
      </c>
      <c r="C18" s="253">
        <f>IF(MEGC!C$18=0,"...",MEGC!C18/MEGC!C$18*100)</f>
        <v>100</v>
      </c>
      <c r="D18" s="253">
        <f>IF(MEGC!D$18=0,"...",MEGC!D18/MEGC!D$18*100)</f>
        <v>100</v>
      </c>
      <c r="E18" s="253">
        <f>IF(MEGC!E$18=0,"...",MEGC!E18/MEGC!E$18*100)</f>
        <v>100</v>
      </c>
      <c r="F18" s="253">
        <f>IF(MEGC!F$18=0,"...",MEGC!F18/MEGC!F$18*100)</f>
        <v>100</v>
      </c>
      <c r="G18" s="253">
        <f>IF(MEGC!G$18=0,"...",MEGC!G18/MEGC!G$18*100)</f>
        <v>100</v>
      </c>
      <c r="H18" s="253">
        <f>IF(MEGC!H$18=0,"...",MEGC!H18/MEGC!H$18*100)</f>
        <v>100</v>
      </c>
      <c r="I18" s="253">
        <f>IF(MEGC!I$18=0,"...",MEGC!I18/MEGC!I$18*100)</f>
        <v>100</v>
      </c>
      <c r="J18" s="253">
        <f>IF(MEGC!J$18=0,"...",MEGC!J18/MEGC!J$18*100)</f>
        <v>100</v>
      </c>
      <c r="K18" s="253">
        <f>IF(MEGC!K$18=0,"...",MEGC!K18/MEGC!K$18*100)</f>
        <v>100</v>
      </c>
      <c r="L18" s="253">
        <f>IF(MEGC!L$18=0,"...",MEGC!L18/MEGC!L$18*100)</f>
        <v>100</v>
      </c>
      <c r="M18" s="253">
        <f>IF(MEGC!M$18=0,"...",MEGC!M18/MEGC!M$18*100)</f>
        <v>100</v>
      </c>
      <c r="N18" s="253">
        <f>IF(MEGC!N$18=0,"...",MEGC!N18/MEGC!N$18*100)</f>
        <v>100</v>
      </c>
      <c r="O18" s="253">
        <f>IF(MEGC!O$18=0,"...",MEGC!O18/MEGC!O$18*100)</f>
        <v>100</v>
      </c>
      <c r="P18" s="253">
        <f>IF(MEGC!P$18=0,"...",MEGC!P18/MEGC!P$18*100)</f>
        <v>100</v>
      </c>
      <c r="Q18" s="253">
        <f>IF(MEGC!Q$18=0,"...",MEGC!Q18/MEGC!Q$18*100)</f>
        <v>100</v>
      </c>
      <c r="R18" s="253">
        <f>IF(MEGC!R$18=0,"...",MEGC!R18/MEGC!R$18*100)</f>
        <v>100</v>
      </c>
      <c r="S18" s="253" t="str">
        <f>IF(MEGC!S$12=0,"...",MEGC!S18/MEGC!S$12*100)</f>
        <v>...</v>
      </c>
      <c r="T18" s="253">
        <f>IF(MEGC!T$18=0,"...",MEGC!T18/MEGC!T$18*100)</f>
        <v>100</v>
      </c>
      <c r="U18" s="253">
        <f>IF(MEGC!U$18=0,"...",MEGC!U18/MEGC!U$18*100)</f>
        <v>100</v>
      </c>
      <c r="V18" s="253" t="str">
        <f>IF(MEGC!V$12=0,"...",MEGC!V18/MEGC!V$12*100)</f>
        <v>...</v>
      </c>
      <c r="W18" s="254">
        <f>IF(MEGC!W$12=0,"...",MEGC!W18/MEGC!W$12*100)</f>
        <v>156.41196013289036</v>
      </c>
      <c r="X18" s="255">
        <f>IF(MEGC!X$12=0,"...",MEGC!X18/MEGC!X$12*100)</f>
        <v>95.098587095490316</v>
      </c>
      <c r="Y18" s="253">
        <f>IF(MEGC!Y$12=0,"...",MEGC!Y18/MEGC!Y$12*100)</f>
        <v>116.04351261832304</v>
      </c>
      <c r="Z18" s="253">
        <f>IF(MEGC!Z$12=0,"...",MEGC!Z18/MEGC!Z$12*100)</f>
        <v>94.797517530038604</v>
      </c>
      <c r="AA18" s="256">
        <f>IF(MEGC!AA$12=0,"...",MEGC!AA18/MEGC!AA$12*100)</f>
        <v>115.89270413174779</v>
      </c>
    </row>
    <row r="19" spans="1:27" ht="12" customHeight="1" x14ac:dyDescent="0.2">
      <c r="A19" s="58">
        <v>2009</v>
      </c>
      <c r="B19" s="33">
        <f>IF(MEGC!B$18=0,"...",MEGC!B19/MEGC!B$18*100)</f>
        <v>100.87039362577403</v>
      </c>
      <c r="C19" s="33">
        <f>IF(MEGC!C$18=0,"...",MEGC!C19/MEGC!C$18*100)</f>
        <v>103.95342057527857</v>
      </c>
      <c r="D19" s="33">
        <f>IF(MEGC!D$18=0,"...",MEGC!D19/MEGC!D$18*100)</f>
        <v>133.96226415094338</v>
      </c>
      <c r="E19" s="33">
        <f>IF(MEGC!E$18=0,"...",MEGC!E19/MEGC!E$18*100)</f>
        <v>98.106060606060609</v>
      </c>
      <c r="F19" s="33">
        <f>IF(MEGC!F$18=0,"...",MEGC!F19/MEGC!F$18*100)</f>
        <v>97.808605562561866</v>
      </c>
      <c r="G19" s="33">
        <f>IF(MEGC!G$18=0,"...",MEGC!G19/MEGC!G$18*100)</f>
        <v>102.51588499759443</v>
      </c>
      <c r="H19" s="33">
        <f>IF(MEGC!H$18=0,"...",MEGC!H19/MEGC!H$18*100)</f>
        <v>105.04587155963303</v>
      </c>
      <c r="I19" s="33">
        <f>IF(MEGC!I$18=0,"...",MEGC!I19/MEGC!I$18*100)</f>
        <v>103.92301998519615</v>
      </c>
      <c r="J19" s="33">
        <f>IF(MEGC!J$18=0,"...",MEGC!J19/MEGC!J$18*100)</f>
        <v>97.164948453608247</v>
      </c>
      <c r="K19" s="33">
        <f>IF(MEGC!K$18=0,"...",MEGC!K19/MEGC!K$18*100)</f>
        <v>90.716180371352777</v>
      </c>
      <c r="L19" s="33">
        <f>IF(MEGC!L$18=0,"...",MEGC!L19/MEGC!L$18*100)</f>
        <v>97.924339514189001</v>
      </c>
      <c r="M19" s="33">
        <f>IF(MEGC!M$18=0,"...",MEGC!M19/MEGC!M$18*100)</f>
        <v>100.68641087401477</v>
      </c>
      <c r="N19" s="33">
        <f>IF(MEGC!N$18=0,"...",MEGC!N19/MEGC!N$18*100)</f>
        <v>65.517241379310349</v>
      </c>
      <c r="O19" s="33">
        <f>IF(MEGC!O$18=0,"...",MEGC!O19/MEGC!O$18*100)</f>
        <v>116.34615384615385</v>
      </c>
      <c r="P19" s="33">
        <f>IF(MEGC!P$18=0,"...",MEGC!P19/MEGC!P$18*100)</f>
        <v>108.21994313566205</v>
      </c>
      <c r="Q19" s="33">
        <f>IF(MEGC!Q$18=0,"...",MEGC!Q19/MEGC!Q$18*100)</f>
        <v>114.02573529411764</v>
      </c>
      <c r="R19" s="33">
        <f>IF(MEGC!R$18=0,"...",MEGC!R19/MEGC!R$18*100)</f>
        <v>97.99057305879434</v>
      </c>
      <c r="S19" s="33" t="str">
        <f>IF(MEGC!S$12=0,"...",MEGC!S19/MEGC!S$12*100)</f>
        <v>...</v>
      </c>
      <c r="T19" s="33">
        <f>IF(MEGC!T$18=0,"...",MEGC!T19/MEGC!T$18*100)</f>
        <v>106.15507015767396</v>
      </c>
      <c r="U19" s="33">
        <f>IF(MEGC!U$18=0,"...",MEGC!U19/MEGC!U$18*100)</f>
        <v>105.95399406375017</v>
      </c>
      <c r="V19" s="33" t="str">
        <f>IF(MEGC!V$12=0,"...",MEGC!V19/MEGC!V$12*100)</f>
        <v>...</v>
      </c>
      <c r="W19" s="125">
        <f>IF(MEGC!W$12=0,"...",MEGC!W19/MEGC!W$12*100)</f>
        <v>211.16279069767444</v>
      </c>
      <c r="X19" s="60">
        <f>IF(MEGC!X$12=0,"...",MEGC!X19/MEGC!X$12*100)</f>
        <v>94.748836664095109</v>
      </c>
      <c r="Y19" s="33">
        <f>IF(MEGC!Y$12=0,"...",MEGC!Y19/MEGC!Y$12*100)</f>
        <v>120.15770802158818</v>
      </c>
      <c r="Z19" s="33">
        <f>IF(MEGC!Z$12=0,"...",MEGC!Z19/MEGC!Z$12*100)</f>
        <v>93.872003656351112</v>
      </c>
      <c r="AA19" s="59">
        <f>IF(MEGC!AA$12=0,"...",MEGC!AA19/MEGC!AA$12*100)</f>
        <v>119.2964673591228</v>
      </c>
    </row>
    <row r="20" spans="1:27" ht="12" customHeight="1" x14ac:dyDescent="0.2">
      <c r="A20" s="62">
        <v>2010</v>
      </c>
      <c r="B20" s="63">
        <f>IF(MEGC!B$18=0,"...",MEGC!B20/MEGC!B$18*100)</f>
        <v>101.91616507166674</v>
      </c>
      <c r="C20" s="63">
        <f>IF(MEGC!C$18=0,"...",MEGC!C20/MEGC!C$18*100)</f>
        <v>105.31063747084737</v>
      </c>
      <c r="D20" s="63">
        <f>IF(MEGC!D$18=0,"...",MEGC!D20/MEGC!D$18*100)</f>
        <v>149.3468795355588</v>
      </c>
      <c r="E20" s="63">
        <f>IF(MEGC!E$18=0,"...",MEGC!E20/MEGC!E$18*100)</f>
        <v>109.09090909090908</v>
      </c>
      <c r="F20" s="63">
        <f>IF(MEGC!F$18=0,"...",MEGC!F20/MEGC!F$18*100)</f>
        <v>97.136677379547891</v>
      </c>
      <c r="G20" s="63">
        <f>IF(MEGC!G$18=0,"...",MEGC!G20/MEGC!G$18*100)</f>
        <v>104.36318993977802</v>
      </c>
      <c r="H20" s="63">
        <f>IF(MEGC!H$18=0,"...",MEGC!H20/MEGC!H$18*100)</f>
        <v>103.9395574743659</v>
      </c>
      <c r="I20" s="63">
        <f>IF(MEGC!I$18=0,"...",MEGC!I20/MEGC!I$18*100)</f>
        <v>111.02886750555146</v>
      </c>
      <c r="J20" s="63">
        <f>IF(MEGC!J$18=0,"...",MEGC!J20/MEGC!J$18*100)</f>
        <v>101.74889543446244</v>
      </c>
      <c r="K20" s="63">
        <f>IF(MEGC!K$18=0,"...",MEGC!K20/MEGC!K$18*100)</f>
        <v>81.962864721485403</v>
      </c>
      <c r="L20" s="63">
        <f>IF(MEGC!L$18=0,"...",MEGC!L20/MEGC!L$18*100)</f>
        <v>98.099972324526846</v>
      </c>
      <c r="M20" s="63">
        <f>IF(MEGC!M$18=0,"...",MEGC!M20/MEGC!M$18*100)</f>
        <v>101.44180208297995</v>
      </c>
      <c r="N20" s="63">
        <f>IF(MEGC!N$18=0,"...",MEGC!N20/MEGC!N$18*100)</f>
        <v>82.758620689655174</v>
      </c>
      <c r="O20" s="63">
        <f>IF(MEGC!O$18=0,"...",MEGC!O20/MEGC!O$18*100)</f>
        <v>114.42307692307692</v>
      </c>
      <c r="P20" s="63">
        <f>IF(MEGC!P$18=0,"...",MEGC!P20/MEGC!P$18*100)</f>
        <v>109.36738424045491</v>
      </c>
      <c r="Q20" s="63">
        <f>IF(MEGC!Q$18=0,"...",MEGC!Q20/MEGC!Q$18*100)</f>
        <v>112.02205882352941</v>
      </c>
      <c r="R20" s="63">
        <f>IF(MEGC!R$18=0,"...",MEGC!R20/MEGC!R$18*100)</f>
        <v>99.08211361944926</v>
      </c>
      <c r="S20" s="63" t="str">
        <f>IF(MEGC!S$12=0,"...",MEGC!S20/MEGC!S$12*100)</f>
        <v>...</v>
      </c>
      <c r="T20" s="63">
        <f>IF(MEGC!T$18=0,"...",MEGC!T20/MEGC!T$18*100)</f>
        <v>123.45942427310862</v>
      </c>
      <c r="U20" s="63">
        <f>IF(MEGC!U$18=0,"...",MEGC!U20/MEGC!U$18*100)</f>
        <v>101.73570783326882</v>
      </c>
      <c r="V20" s="63" t="str">
        <f>IF(MEGC!V$12=0,"...",MEGC!V20/MEGC!V$12*100)</f>
        <v>...</v>
      </c>
      <c r="W20" s="126">
        <f>IF(MEGC!W$12=0,"...",MEGC!W20/MEGC!W$12*100)</f>
        <v>205.5481727574751</v>
      </c>
      <c r="X20" s="65">
        <f>IF(MEGC!X$12=0,"...",MEGC!X20/MEGC!X$12*100)</f>
        <v>96.301314222002929</v>
      </c>
      <c r="Y20" s="63">
        <f>IF(MEGC!Y$12=0,"...",MEGC!Y20/MEGC!Y$12*100)</f>
        <v>120.47379659364124</v>
      </c>
      <c r="Z20" s="63">
        <f>IF(MEGC!Z$12=0,"...",MEGC!Z20/MEGC!Z$12*100)</f>
        <v>95.207654282380958</v>
      </c>
      <c r="AA20" s="64">
        <f>IF(MEGC!AA$12=0,"...",MEGC!AA20/MEGC!AA$12*100)</f>
        <v>119.68588685238981</v>
      </c>
    </row>
    <row r="21" spans="1:27" ht="12" customHeight="1" x14ac:dyDescent="0.2">
      <c r="A21" s="66">
        <v>2011</v>
      </c>
      <c r="B21" s="33">
        <f>IF(MEGC!B$18=0,"...",MEGC!B21/MEGC!B$18*100)</f>
        <v>104.7113844021998</v>
      </c>
      <c r="C21" s="33">
        <f>IF(MEGC!C$18=0,"...",MEGC!C21/MEGC!C$18*100)</f>
        <v>105.84834153925885</v>
      </c>
      <c r="D21" s="33">
        <f>IF(MEGC!D$18=0,"...",MEGC!D21/MEGC!D$18*100)</f>
        <v>131.93033381712627</v>
      </c>
      <c r="E21" s="33">
        <f>IF(MEGC!E$18=0,"...",MEGC!E21/MEGC!E$18*100)</f>
        <v>104.54545454545455</v>
      </c>
      <c r="F21" s="33">
        <f>IF(MEGC!F$18=0,"...",MEGC!F21/MEGC!F$18*100)</f>
        <v>96.836309887040102</v>
      </c>
      <c r="G21" s="33">
        <f>IF(MEGC!G$18=0,"...",MEGC!G21/MEGC!G$18*100)</f>
        <v>108.32987706753818</v>
      </c>
      <c r="H21" s="33">
        <f>IF(MEGC!H$18=0,"...",MEGC!H21/MEGC!H$18*100)</f>
        <v>109.90286022665947</v>
      </c>
      <c r="I21" s="33">
        <f>IF(MEGC!I$18=0,"...",MEGC!I21/MEGC!I$18*100)</f>
        <v>115.61806069578091</v>
      </c>
      <c r="J21" s="33">
        <f>IF(MEGC!J$18=0,"...",MEGC!J21/MEGC!J$18*100)</f>
        <v>93.814432989690715</v>
      </c>
      <c r="K21" s="33">
        <f>IF(MEGC!K$18=0,"...",MEGC!K21/MEGC!K$18*100)</f>
        <v>77.453580901856768</v>
      </c>
      <c r="L21" s="33">
        <f>IF(MEGC!L$18=0,"...",MEGC!L21/MEGC!L$18*100)</f>
        <v>97.546462861643917</v>
      </c>
      <c r="M21" s="33">
        <f>IF(MEGC!M$18=0,"...",MEGC!M21/MEGC!M$18*100)</f>
        <v>100.35055580056766</v>
      </c>
      <c r="N21" s="33">
        <f>IF(MEGC!N$18=0,"...",MEGC!N21/MEGC!N$18*100)</f>
        <v>144.82758620689654</v>
      </c>
      <c r="O21" s="33">
        <f>IF(MEGC!O$18=0,"...",MEGC!O21/MEGC!O$18*100)</f>
        <v>79.326923076923066</v>
      </c>
      <c r="P21" s="33">
        <f>IF(MEGC!P$18=0,"...",MEGC!P21/MEGC!P$18*100)</f>
        <v>105.04163281884648</v>
      </c>
      <c r="Q21" s="33">
        <f>IF(MEGC!Q$18=0,"...",MEGC!Q21/MEGC!Q$18*100)</f>
        <v>139.19117647058823</v>
      </c>
      <c r="R21" s="33">
        <f>IF(MEGC!R$18=0,"...",MEGC!R21/MEGC!R$18*100)</f>
        <v>90.697097494418259</v>
      </c>
      <c r="S21" s="33" t="str">
        <f>IF(MEGC!S$12=0,"...",MEGC!S21/MEGC!S$12*100)</f>
        <v>...</v>
      </c>
      <c r="T21" s="33">
        <f>IF(MEGC!T$18=0,"...",MEGC!T21/MEGC!T$18*100)</f>
        <v>122.45768841313466</v>
      </c>
      <c r="U21" s="33">
        <f>IF(MEGC!U$18=0,"...",MEGC!U21/MEGC!U$18*100)</f>
        <v>100.67105432959093</v>
      </c>
      <c r="V21" s="33" t="str">
        <f>IF(MEGC!V$12=0,"...",MEGC!V21/MEGC!V$12*100)</f>
        <v>...</v>
      </c>
      <c r="W21" s="125">
        <f>IF(MEGC!W$12=0,"...",MEGC!W21/MEGC!W$12*100)</f>
        <v>237.87375415282392</v>
      </c>
      <c r="X21" s="60">
        <f>IF(MEGC!X$12=0,"...",MEGC!X21/MEGC!X$12*100)</f>
        <v>96.088410802735851</v>
      </c>
      <c r="Y21" s="33">
        <f>IF(MEGC!Y$12=0,"...",MEGC!Y21/MEGC!Y$12*100)</f>
        <v>122.45910183768514</v>
      </c>
      <c r="Z21" s="33">
        <f>IF(MEGC!Z$12=0,"...",MEGC!Z21/MEGC!Z$12*100)</f>
        <v>95.222989307578516</v>
      </c>
      <c r="AA21" s="59">
        <f>IF(MEGC!AA$12=0,"...",MEGC!AA21/MEGC!AA$12*100)</f>
        <v>120.90116825847979</v>
      </c>
    </row>
    <row r="22" spans="1:27" ht="12" customHeight="1" x14ac:dyDescent="0.2">
      <c r="A22" s="58">
        <v>2012</v>
      </c>
      <c r="B22" s="33">
        <f>IF(MEGC!B$18=0,"...",MEGC!B22/MEGC!B$18*100)</f>
        <v>109.00489325769715</v>
      </c>
      <c r="C22" s="33">
        <f>IF(MEGC!C$18=0,"...",MEGC!C22/MEGC!C$18*100)</f>
        <v>106.7536926664939</v>
      </c>
      <c r="D22" s="33">
        <f>IF(MEGC!D$18=0,"...",MEGC!D22/MEGC!D$18*100)</f>
        <v>57.039187227866471</v>
      </c>
      <c r="E22" s="33">
        <f>IF(MEGC!E$18=0,"...",MEGC!E22/MEGC!E$18*100)</f>
        <v>100.75757575757575</v>
      </c>
      <c r="F22" s="33">
        <f>IF(MEGC!F$18=0,"...",MEGC!F22/MEGC!F$18*100)</f>
        <v>98.105582902783993</v>
      </c>
      <c r="G22" s="33">
        <f>IF(MEGC!G$18=0,"...",MEGC!G22/MEGC!G$18*100)</f>
        <v>109.92169484214544</v>
      </c>
      <c r="H22" s="33">
        <f>IF(MEGC!H$18=0,"...",MEGC!H22/MEGC!H$18*100)</f>
        <v>65.97409606044252</v>
      </c>
      <c r="I22" s="33">
        <f>IF(MEGC!I$18=0,"...",MEGC!I22/MEGC!I$18*100)</f>
        <v>120.79940784603997</v>
      </c>
      <c r="J22" s="33">
        <f>IF(MEGC!J$18=0,"...",MEGC!J22/MEGC!J$18*100)</f>
        <v>110.27245949926363</v>
      </c>
      <c r="K22" s="33">
        <f>IF(MEGC!K$18=0,"...",MEGC!K22/MEGC!K$18*100)</f>
        <v>76.392572944297072</v>
      </c>
      <c r="L22" s="33">
        <f>IF(MEGC!L$18=0,"...",MEGC!L22/MEGC!L$18*100)</f>
        <v>98.143614416792616</v>
      </c>
      <c r="M22" s="33">
        <f>IF(MEGC!M$18=0,"...",MEGC!M22/MEGC!M$18*100)</f>
        <v>101.29592563693726</v>
      </c>
      <c r="N22" s="33">
        <f>IF(MEGC!N$18=0,"...",MEGC!N22/MEGC!N$18*100)</f>
        <v>0</v>
      </c>
      <c r="O22" s="33">
        <f>IF(MEGC!O$18=0,"...",MEGC!O22/MEGC!O$18*100)</f>
        <v>85.09615384615384</v>
      </c>
      <c r="P22" s="33">
        <f>IF(MEGC!P$18=0,"...",MEGC!P22/MEGC!P$18*100)</f>
        <v>109.56031681559708</v>
      </c>
      <c r="Q22" s="33">
        <f>IF(MEGC!Q$18=0,"...",MEGC!Q22/MEGC!Q$18*100)</f>
        <v>134.00735294117646</v>
      </c>
      <c r="R22" s="33">
        <f>IF(MEGC!R$18=0,"...",MEGC!R22/MEGC!R$18*100)</f>
        <v>0</v>
      </c>
      <c r="S22" s="33" t="str">
        <f>IF(MEGC!S$12=0,"...",MEGC!S22/MEGC!S$12*100)</f>
        <v>...</v>
      </c>
      <c r="T22" s="33">
        <f>IF(MEGC!T$18=0,"...",MEGC!T22/MEGC!T$18*100)</f>
        <v>138.76392304354115</v>
      </c>
      <c r="U22" s="33">
        <f>IF(MEGC!U$18=0,"...",MEGC!U22/MEGC!U$18*100)</f>
        <v>105.56039488966317</v>
      </c>
      <c r="V22" s="33" t="str">
        <f>IF(MEGC!V$12=0,"...",MEGC!V22/MEGC!V$12*100)</f>
        <v>...</v>
      </c>
      <c r="W22" s="125">
        <f>IF(MEGC!W$12=0,"...",MEGC!W22/MEGC!W$12*100)</f>
        <v>0</v>
      </c>
      <c r="X22" s="60">
        <f>IF(MEGC!X$12=0,"...",MEGC!X22/MEGC!X$12*100)</f>
        <v>97.051519356219316</v>
      </c>
      <c r="Y22" s="33">
        <f>IF(MEGC!Y$12=0,"...",MEGC!Y22/MEGC!Y$12*100)</f>
        <v>122.09694503757756</v>
      </c>
      <c r="Z22" s="33">
        <f>IF(MEGC!Z$12=0,"...",MEGC!Z22/MEGC!Z$12*100)</f>
        <v>97.906618717149968</v>
      </c>
      <c r="AA22" s="59">
        <f>IF(MEGC!AA$12=0,"...",MEGC!AA22/MEGC!AA$12*100)</f>
        <v>123.11124579406048</v>
      </c>
    </row>
    <row r="23" spans="1:27" ht="12" customHeight="1" x14ac:dyDescent="0.2">
      <c r="A23" s="62">
        <v>2013</v>
      </c>
      <c r="B23" s="63">
        <f>IF(MEGC!B$18=0,"...",MEGC!B23/MEGC!B$18*100)</f>
        <v>112.07292253063699</v>
      </c>
      <c r="C23" s="63">
        <f>IF(MEGC!C$18=0,"...",MEGC!C23/MEGC!C$18*100)</f>
        <v>108.85916040424981</v>
      </c>
      <c r="D23" s="63">
        <f>IF(MEGC!D$18=0,"...",MEGC!D23/MEGC!D$18*100)</f>
        <v>66.328011611030476</v>
      </c>
      <c r="E23" s="63">
        <f>IF(MEGC!E$18=0,"...",MEGC!E23/MEGC!E$18*100)</f>
        <v>93.181818181818173</v>
      </c>
      <c r="F23" s="63">
        <f>IF(MEGC!F$18=0,"...",MEGC!F23/MEGC!F$18*100)</f>
        <v>98.451378435919352</v>
      </c>
      <c r="G23" s="63">
        <f>IF(MEGC!G$18=0,"...",MEGC!G23/MEGC!G$18*100)</f>
        <v>110.93700748212419</v>
      </c>
      <c r="H23" s="63">
        <f>IF(MEGC!H$18=0,"...",MEGC!H23/MEGC!H$18*100)</f>
        <v>63.653534808418776</v>
      </c>
      <c r="I23" s="63">
        <f>IF(MEGC!I$18=0,"...",MEGC!I23/MEGC!I$18*100)</f>
        <v>115.39600296076979</v>
      </c>
      <c r="J23" s="63">
        <f>IF(MEGC!J$18=0,"...",MEGC!J23/MEGC!J$18*100)</f>
        <v>108.1921944035346</v>
      </c>
      <c r="K23" s="63">
        <f>IF(MEGC!K$18=0,"...",MEGC!K23/MEGC!K$18*100)</f>
        <v>65.517241379310349</v>
      </c>
      <c r="L23" s="63">
        <f>IF(MEGC!L$18=0,"...",MEGC!L23/MEGC!L$18*100)</f>
        <v>97.689097992463758</v>
      </c>
      <c r="M23" s="63">
        <f>IF(MEGC!M$18=0,"...",MEGC!M23/MEGC!M$18*100)</f>
        <v>102.51608598794539</v>
      </c>
      <c r="N23" s="63">
        <f>IF(MEGC!N$18=0,"...",MEGC!N23/MEGC!N$18*100)</f>
        <v>0</v>
      </c>
      <c r="O23" s="63">
        <f>IF(MEGC!O$18=0,"...",MEGC!O23/MEGC!O$18*100)</f>
        <v>67.788461538461547</v>
      </c>
      <c r="P23" s="63">
        <f>IF(MEGC!P$18=0,"...",MEGC!P23/MEGC!P$18*100)</f>
        <v>110.93115353371243</v>
      </c>
      <c r="Q23" s="63">
        <f>IF(MEGC!Q$18=0,"...",MEGC!Q23/MEGC!Q$18*100)</f>
        <v>149.46691176470588</v>
      </c>
      <c r="R23" s="63">
        <f>IF(MEGC!R$18=0,"...",MEGC!R23/MEGC!R$18*100)</f>
        <v>0</v>
      </c>
      <c r="S23" s="63" t="str">
        <f>IF(MEGC!S$12=0,"...",MEGC!S23/MEGC!S$12*100)</f>
        <v>...</v>
      </c>
      <c r="T23" s="63">
        <f>IF(MEGC!T$18=0,"...",MEGC!T23/MEGC!T$18*100)</f>
        <v>148.21712715174309</v>
      </c>
      <c r="U23" s="63">
        <f>IF(MEGC!U$18=0,"...",MEGC!U23/MEGC!U$18*100)</f>
        <v>102.98102981029811</v>
      </c>
      <c r="V23" s="63" t="str">
        <f>IF(MEGC!V$12=0,"...",MEGC!V23/MEGC!V$12*100)</f>
        <v>...</v>
      </c>
      <c r="W23" s="126">
        <f>IF(MEGC!W$12=0,"...",MEGC!W23/MEGC!W$12*100)</f>
        <v>0</v>
      </c>
      <c r="X23" s="65">
        <f>IF(MEGC!X$12=0,"...",MEGC!X23/MEGC!X$12*100)</f>
        <v>98.209812094331753</v>
      </c>
      <c r="Y23" s="63">
        <f>IF(MEGC!Y$12=0,"...",MEGC!Y23/MEGC!Y$12*100)</f>
        <v>122.99645241017537</v>
      </c>
      <c r="Z23" s="63">
        <f>IF(MEGC!Z$12=0,"...",MEGC!Z23/MEGC!Z$12*100)</f>
        <v>99.143644083085775</v>
      </c>
      <c r="AA23" s="64">
        <f>IF(MEGC!AA$12=0,"...",MEGC!AA23/MEGC!AA$12*100)</f>
        <v>123.80927501097202</v>
      </c>
    </row>
    <row r="24" spans="1:27" ht="12" customHeight="1" x14ac:dyDescent="0.2">
      <c r="A24" s="66">
        <v>2014</v>
      </c>
      <c r="B24" s="33">
        <f>IF(MEGC!B$18=0,"...",MEGC!B24/MEGC!B$18*100)</f>
        <v>112.02312389035637</v>
      </c>
      <c r="C24" s="33">
        <f>IF(MEGC!C$18=0,"...",MEGC!C24/MEGC!C$18*100)</f>
        <v>110.82858253433531</v>
      </c>
      <c r="D24" s="33">
        <f>IF(MEGC!D$18=0,"...",MEGC!D24/MEGC!D$18*100)</f>
        <v>55.878084179970976</v>
      </c>
      <c r="E24" s="33">
        <f>IF(MEGC!E$18=0,"...",MEGC!E24/MEGC!E$18*100)</f>
        <v>84.090909090909093</v>
      </c>
      <c r="F24" s="33">
        <f>IF(MEGC!F$18=0,"...",MEGC!F24/MEGC!F$18*100)</f>
        <v>98.04320410072819</v>
      </c>
      <c r="G24" s="33">
        <f>IF(MEGC!G$18=0,"...",MEGC!G24/MEGC!G$18*100)</f>
        <v>111.81379298903396</v>
      </c>
      <c r="H24" s="33">
        <f>IF(MEGC!H$18=0,"...",MEGC!H24/MEGC!H$18*100)</f>
        <v>62.196438208310845</v>
      </c>
      <c r="I24" s="33">
        <f>IF(MEGC!I$18=0,"...",MEGC!I24/MEGC!I$18*100)</f>
        <v>119.02294596595115</v>
      </c>
      <c r="J24" s="33">
        <f>IF(MEGC!J$18=0,"...",MEGC!J24/MEGC!J$18*100)</f>
        <v>99.797496318114881</v>
      </c>
      <c r="K24" s="33">
        <f>IF(MEGC!K$18=0,"...",MEGC!K24/MEGC!K$18*100)</f>
        <v>61.007957559681699</v>
      </c>
      <c r="L24" s="33">
        <f>IF(MEGC!L$18=0,"...",MEGC!L24/MEGC!L$18*100)</f>
        <v>97.548591744193473</v>
      </c>
      <c r="M24" s="33">
        <f>IF(MEGC!M$18=0,"...",MEGC!M24/MEGC!M$18*100)</f>
        <v>103.98276622451404</v>
      </c>
      <c r="N24" s="33">
        <f>IF(MEGC!N$18=0,"...",MEGC!N24/MEGC!N$18*100)</f>
        <v>0</v>
      </c>
      <c r="O24" s="33">
        <f>IF(MEGC!O$18=0,"...",MEGC!O24/MEGC!O$18*100)</f>
        <v>90.384615384615387</v>
      </c>
      <c r="P24" s="33">
        <f>IF(MEGC!P$18=0,"...",MEGC!P24/MEGC!P$18*100)</f>
        <v>113.12449228269699</v>
      </c>
      <c r="Q24" s="33">
        <f>IF(MEGC!Q$18=0,"...",MEGC!Q24/MEGC!Q$18*100)</f>
        <v>123.65808823529412</v>
      </c>
      <c r="R24" s="33">
        <f>IF(MEGC!R$18=0,"...",MEGC!R24/MEGC!R$18*100)</f>
        <v>0</v>
      </c>
      <c r="S24" s="33" t="str">
        <f>IF(MEGC!S$12=0,"...",MEGC!S24/MEGC!S$12*100)</f>
        <v>...</v>
      </c>
      <c r="T24" s="33">
        <f>IF(MEGC!T$18=0,"...",MEGC!T24/MEGC!T$18*100)</f>
        <v>146.83567192246491</v>
      </c>
      <c r="U24" s="33">
        <f>IF(MEGC!U$18=0,"...",MEGC!U24/MEGC!U$18*100)</f>
        <v>103.05684604465092</v>
      </c>
      <c r="V24" s="33" t="str">
        <f>IF(MEGC!V$12=0,"...",MEGC!V24/MEGC!V$12*100)</f>
        <v>...</v>
      </c>
      <c r="W24" s="125">
        <f>IF(MEGC!W$12=0,"...",MEGC!W24/MEGC!W$12*100)</f>
        <v>0</v>
      </c>
      <c r="X24" s="60">
        <f>IF(MEGC!X$12=0,"...",MEGC!X24/MEGC!X$12*100)</f>
        <v>97.858426041277639</v>
      </c>
      <c r="Y24" s="33">
        <f>IF(MEGC!Y$12=0,"...",MEGC!Y24/MEGC!Y$12*100)</f>
        <v>123.75910015636296</v>
      </c>
      <c r="Z24" s="33">
        <f>IF(MEGC!Z$12=0,"...",MEGC!Z24/MEGC!Z$12*100)</f>
        <v>98.80116185367379</v>
      </c>
      <c r="AA24" s="59">
        <f>IF(MEGC!AA$12=0,"...",MEGC!AA24/MEGC!AA$12*100)</f>
        <v>125.0691411175434</v>
      </c>
    </row>
    <row r="25" spans="1:27" ht="12" customHeight="1" x14ac:dyDescent="0.2">
      <c r="A25" s="58">
        <v>2015</v>
      </c>
      <c r="B25" s="33">
        <f>IF(MEGC!B$18=0,"...",MEGC!B25/MEGC!B$18*100)</f>
        <v>115.76451738622096</v>
      </c>
      <c r="C25" s="33">
        <f>IF(MEGC!C$18=0,"...",MEGC!C25/MEGC!C$18*100)</f>
        <v>111.97363306556103</v>
      </c>
      <c r="D25" s="33">
        <f>IF(MEGC!D$18=0,"...",MEGC!D25/MEGC!D$18*100)</f>
        <v>58.925979680696663</v>
      </c>
      <c r="E25" s="33">
        <f>IF(MEGC!E$18=0,"...",MEGC!E25/MEGC!E$18*100)</f>
        <v>72.348484848484844</v>
      </c>
      <c r="F25" s="33">
        <f>IF(MEGC!F$18=0,"...",MEGC!F25/MEGC!F$18*100)</f>
        <v>98.459514801404879</v>
      </c>
      <c r="G25" s="33">
        <f>IF(MEGC!G$18=0,"...",MEGC!G25/MEGC!G$18*100)</f>
        <v>113.17500870978981</v>
      </c>
      <c r="H25" s="33">
        <f>IF(MEGC!H$18=0,"...",MEGC!H25/MEGC!H$18*100)</f>
        <v>65.110631408526714</v>
      </c>
      <c r="I25" s="33">
        <f>IF(MEGC!I$18=0,"...",MEGC!I25/MEGC!I$18*100)</f>
        <v>126.72094744633604</v>
      </c>
      <c r="J25" s="33">
        <f>IF(MEGC!J$18=0,"...",MEGC!J25/MEGC!J$18*100)</f>
        <v>102.37481590574373</v>
      </c>
      <c r="K25" s="33">
        <f>IF(MEGC!K$18=0,"...",MEGC!K25/MEGC!K$18*100)</f>
        <v>60.212201591511935</v>
      </c>
      <c r="L25" s="33">
        <f>IF(MEGC!L$18=0,"...",MEGC!L25/MEGC!L$18*100)</f>
        <v>96.734294168990701</v>
      </c>
      <c r="M25" s="33">
        <f>IF(MEGC!M$18=0,"...",MEGC!M25/MEGC!M$18*100)</f>
        <v>105.70614377311125</v>
      </c>
      <c r="N25" s="33">
        <f>IF(MEGC!N$18=0,"...",MEGC!N25/MEGC!N$18*100)</f>
        <v>0</v>
      </c>
      <c r="O25" s="33">
        <f>IF(MEGC!O$18=0,"...",MEGC!O25/MEGC!O$18*100)</f>
        <v>102.40384615384615</v>
      </c>
      <c r="P25" s="33">
        <f>IF(MEGC!P$18=0,"...",MEGC!P25/MEGC!P$18*100)</f>
        <v>111.11393176279446</v>
      </c>
      <c r="Q25" s="33">
        <f>IF(MEGC!Q$18=0,"...",MEGC!Q25/MEGC!Q$18*100)</f>
        <v>121.3235294117647</v>
      </c>
      <c r="R25" s="33">
        <f>IF(MEGC!R$18=0,"...",MEGC!R25/MEGC!R$18*100)</f>
        <v>0</v>
      </c>
      <c r="S25" s="33" t="str">
        <f>IF(MEGC!S$12=0,"...",MEGC!S25/MEGC!S$12*100)</f>
        <v>...</v>
      </c>
      <c r="T25" s="33">
        <f>IF(MEGC!T$18=0,"...",MEGC!T25/MEGC!T$18*100)</f>
        <v>149.06335888904965</v>
      </c>
      <c r="U25" s="33">
        <f>IF(MEGC!U$18=0,"...",MEGC!U25/MEGC!U$18*100)</f>
        <v>101.5001935733643</v>
      </c>
      <c r="V25" s="33" t="str">
        <f>IF(MEGC!V$12=0,"...",MEGC!V25/MEGC!V$12*100)</f>
        <v>...</v>
      </c>
      <c r="W25" s="125">
        <f>IF(MEGC!W$12=0,"...",MEGC!W25/MEGC!W$12*100)</f>
        <v>0</v>
      </c>
      <c r="X25" s="60">
        <f>IF(MEGC!X$12=0,"...",MEGC!X25/MEGC!X$12*100)</f>
        <v>98.421625099159556</v>
      </c>
      <c r="Y25" s="33">
        <f>IF(MEGC!Y$12=0,"...",MEGC!Y25/MEGC!Y$12*100)</f>
        <v>124.72586041663163</v>
      </c>
      <c r="Z25" s="33">
        <f>IF(MEGC!Z$12=0,"...",MEGC!Z25/MEGC!Z$12*100)</f>
        <v>99.460567937168491</v>
      </c>
      <c r="AA25" s="59">
        <f>IF(MEGC!AA$12=0,"...",MEGC!AA25/MEGC!AA$12*100)</f>
        <v>126.08170146363211</v>
      </c>
    </row>
    <row r="26" spans="1:27" ht="12" customHeight="1" x14ac:dyDescent="0.2">
      <c r="A26" s="62">
        <v>2016</v>
      </c>
      <c r="B26" s="63">
        <f>IF(MEGC!B$18=0,"...",MEGC!B26/MEGC!B$18*100)</f>
        <v>116.52881825661456</v>
      </c>
      <c r="C26" s="63">
        <f>IF(MEGC!C$18=0,"...",MEGC!C26/MEGC!C$18*100)</f>
        <v>112.2003757450117</v>
      </c>
      <c r="D26" s="63">
        <f>IF(MEGC!D$18=0,"...",MEGC!D26/MEGC!D$18*100)</f>
        <v>54.862119013062404</v>
      </c>
      <c r="E26" s="63">
        <f>IF(MEGC!E$18=0,"...",MEGC!E26/MEGC!E$18*100)</f>
        <v>62.878787878787875</v>
      </c>
      <c r="F26" s="63">
        <f>IF(MEGC!F$18=0,"...",MEGC!F26/MEGC!F$18*100)</f>
        <v>99.027026294021098</v>
      </c>
      <c r="G26" s="63">
        <f>IF(MEGC!G$18=0,"...",MEGC!G26/MEGC!G$18*100)</f>
        <v>114.09658742140452</v>
      </c>
      <c r="H26" s="63">
        <f>IF(MEGC!H$18=0,"...",MEGC!H26/MEGC!H$18*100)</f>
        <v>64.894765245547759</v>
      </c>
      <c r="I26" s="63">
        <f>IF(MEGC!I$18=0,"...",MEGC!I26/MEGC!I$18*100)</f>
        <v>131.60621761658032</v>
      </c>
      <c r="J26" s="63">
        <f>IF(MEGC!J$18=0,"...",MEGC!J26/MEGC!J$18*100)</f>
        <v>90.555964653902805</v>
      </c>
      <c r="K26" s="63">
        <f>IF(MEGC!K$18=0,"...",MEGC!K26/MEGC!K$18*100)</f>
        <v>61.273209549071616</v>
      </c>
      <c r="L26" s="63">
        <f>IF(MEGC!L$18=0,"...",MEGC!L26/MEGC!L$18*100)</f>
        <v>96.222297915823987</v>
      </c>
      <c r="M26" s="63">
        <f>IF(MEGC!M$18=0,"...",MEGC!M26/MEGC!M$18*100)</f>
        <v>107.14568420576495</v>
      </c>
      <c r="N26" s="63">
        <f>IF(MEGC!N$18=0,"...",MEGC!N26/MEGC!N$18*100)</f>
        <v>0</v>
      </c>
      <c r="O26" s="63">
        <f>IF(MEGC!O$18=0,"...",MEGC!O26/MEGC!O$18*100)</f>
        <v>130.76923076923077</v>
      </c>
      <c r="P26" s="63">
        <f>IF(MEGC!P$18=0,"...",MEGC!P26/MEGC!P$18*100)</f>
        <v>107.57514216084485</v>
      </c>
      <c r="Q26" s="63">
        <f>IF(MEGC!Q$18=0,"...",MEGC!Q26/MEGC!Q$18*100)</f>
        <v>83.768382352941174</v>
      </c>
      <c r="R26" s="63">
        <f>IF(MEGC!R$18=0,"...",MEGC!R26/MEGC!R$18*100)</f>
        <v>0</v>
      </c>
      <c r="S26" s="63" t="str">
        <f>IF(MEGC!S$12=0,"...",MEGC!S26/MEGC!S$12*100)</f>
        <v>...</v>
      </c>
      <c r="T26" s="63">
        <f>IF(MEGC!T$18=0,"...",MEGC!T26/MEGC!T$18*100)</f>
        <v>152.05771734413423</v>
      </c>
      <c r="U26" s="63">
        <f>IF(MEGC!U$18=0,"...",MEGC!U26/MEGC!U$18*100)</f>
        <v>96.304361853142339</v>
      </c>
      <c r="V26" s="63" t="str">
        <f>IF(MEGC!V$12=0,"...",MEGC!V26/MEGC!V$12*100)</f>
        <v>...</v>
      </c>
      <c r="W26" s="126">
        <f>IF(MEGC!W$12=0,"...",MEGC!W26/MEGC!W$12*100)</f>
        <v>0</v>
      </c>
      <c r="X26" s="60">
        <f>IF(MEGC!X$12=0,"...",MEGC!X26/MEGC!X$12*100)</f>
        <v>98.465786883949917</v>
      </c>
      <c r="Y26" s="33">
        <f>IF(MEGC!Y$12=0,"...",MEGC!Y26/MEGC!Y$12*100)</f>
        <v>123.83946735712965</v>
      </c>
      <c r="Z26" s="33">
        <f>IF(MEGC!Z$12=0,"...",MEGC!Z26/MEGC!Z$12*100)</f>
        <v>99.922723500475087</v>
      </c>
      <c r="AA26" s="59">
        <f>IF(MEGC!AA$12=0,"...",MEGC!AA26/MEGC!AA$12*100)</f>
        <v>125.83892383679213</v>
      </c>
    </row>
    <row r="27" spans="1:27" ht="12" customHeight="1" x14ac:dyDescent="0.2">
      <c r="A27" s="198">
        <v>2017</v>
      </c>
      <c r="B27" s="74">
        <f>IF(MEGC!B$18=0,"...",MEGC!B27/MEGC!B$18*100)</f>
        <v>118.23063265924738</v>
      </c>
      <c r="C27" s="74">
        <f>IF(MEGC!C$18=0,"...",MEGC!C27/MEGC!C$18*100)</f>
        <v>112.54210935475513</v>
      </c>
      <c r="D27" s="74">
        <f>IF(MEGC!D$18=0,"...",MEGC!D27/MEGC!D$18*100)</f>
        <v>63.425253991291733</v>
      </c>
      <c r="E27" s="74">
        <f>IF(MEGC!E$18=0,"...",MEGC!E27/MEGC!E$18*100)</f>
        <v>72.727272727272734</v>
      </c>
      <c r="F27" s="74">
        <f>IF(MEGC!F$18=0,"...",MEGC!F27/MEGC!F$18*100)</f>
        <v>99.415537745955547</v>
      </c>
      <c r="G27" s="74">
        <f>IF(MEGC!G$18=0,"...",MEGC!G27/MEGC!G$18*100)</f>
        <v>114.87880949615941</v>
      </c>
      <c r="H27" s="74">
        <f>IF(MEGC!H$18=0,"...",MEGC!H27/MEGC!H$18*100)</f>
        <v>63.8963842417701</v>
      </c>
      <c r="I27" s="74">
        <f>IF(MEGC!I$18=0,"...",MEGC!I27/MEGC!I$18*100)</f>
        <v>132.27239082161361</v>
      </c>
      <c r="J27" s="74">
        <f>IF(MEGC!J$18=0,"...",MEGC!J27/MEGC!J$18*100)</f>
        <v>88.383652430044179</v>
      </c>
      <c r="K27" s="74">
        <f>IF(MEGC!K$18=0,"...",MEGC!K27/MEGC!K$18*100)</f>
        <v>46.419098143236077</v>
      </c>
      <c r="L27" s="74">
        <f>IF(MEGC!L$18=0,"...",MEGC!L27/MEGC!L$18*100)</f>
        <v>96.271262214463647</v>
      </c>
      <c r="M27" s="74">
        <f>IF(MEGC!M$18=0,"...",MEGC!M27/MEGC!M$18*100)</f>
        <v>109.90489760378148</v>
      </c>
      <c r="N27" s="74">
        <f>IF(MEGC!N$18=0,"...",MEGC!N27/MEGC!N$18*100)</f>
        <v>0</v>
      </c>
      <c r="O27" s="74">
        <f>IF(MEGC!O$18=0,"...",MEGC!O27/MEGC!O$18*100)</f>
        <v>177.88461538461539</v>
      </c>
      <c r="P27" s="74">
        <f>IF(MEGC!P$18=0,"...",MEGC!P27/MEGC!P$18*100)</f>
        <v>104.12266450040617</v>
      </c>
      <c r="Q27" s="74">
        <f>IF(MEGC!Q$18=0,"...",MEGC!Q27/MEGC!Q$18*100)</f>
        <v>77.42647058823529</v>
      </c>
      <c r="R27" s="74">
        <f>IF(MEGC!R$18=0,"...",MEGC!R27/MEGC!R$18*100)</f>
        <v>0</v>
      </c>
      <c r="S27" s="74" t="str">
        <f>IF(MEGC!S$12=0,"...",MEGC!S27/MEGC!S$12*100)</f>
        <v>...</v>
      </c>
      <c r="T27" s="74">
        <f>IF(MEGC!T$18=0,"...",MEGC!T27/MEGC!T$18*100)</f>
        <v>159.70635035440478</v>
      </c>
      <c r="U27" s="74">
        <f>IF(MEGC!U$18=0,"...",MEGC!U27/MEGC!U$18*100)</f>
        <v>94.233126855078069</v>
      </c>
      <c r="V27" s="74" t="str">
        <f>IF(MEGC!V$12=0,"...",MEGC!V27/MEGC!V$12*100)</f>
        <v>...</v>
      </c>
      <c r="W27" s="75">
        <f>IF(MEGC!W$12=0,"...",MEGC!W27/MEGC!W$12*100)</f>
        <v>0</v>
      </c>
      <c r="X27" s="76">
        <f>IF(MEGC!X$12=0,"...",MEGC!X27/MEGC!X$12*100)</f>
        <v>99.213811189287767</v>
      </c>
      <c r="Y27" s="74">
        <f>IF(MEGC!Y$12=0,"...",MEGC!Y27/MEGC!Y$12*100)</f>
        <v>124.5261193402492</v>
      </c>
      <c r="Z27" s="74">
        <f>IF(MEGC!Z$12=0,"...",MEGC!Z27/MEGC!Z$12*100)</f>
        <v>100.98114092587468</v>
      </c>
      <c r="AA27" s="75">
        <f>IF(MEGC!AA$12=0,"...",MEGC!AA27/MEGC!AA$12*100)</f>
        <v>126.64353835329196</v>
      </c>
    </row>
    <row r="28" spans="1:27" ht="12" customHeight="1" x14ac:dyDescent="0.2">
      <c r="A28" s="266">
        <v>2018</v>
      </c>
      <c r="B28" s="33">
        <f>IF(MEGC!B$18=0,"...",MEGC!B28/MEGC!B$18*100)</f>
        <v>119.84151041441129</v>
      </c>
      <c r="C28" s="33">
        <f>IF(MEGC!C$18=0,"...",MEGC!C28/MEGC!C$18*100)</f>
        <v>113.29359937807722</v>
      </c>
      <c r="D28" s="33">
        <f>IF(MEGC!D$18=0,"...",MEGC!D28/MEGC!D$18*100)</f>
        <v>64.441219158200298</v>
      </c>
      <c r="E28" s="33">
        <f>IF(MEGC!E$18=0,"...",MEGC!E28/MEGC!E$18*100)</f>
        <v>59.090909090909093</v>
      </c>
      <c r="F28" s="33">
        <f>IF(MEGC!F$18=0,"...",MEGC!F28/MEGC!F$18*100)</f>
        <v>99.781674192804729</v>
      </c>
      <c r="G28" s="33">
        <f>IF(MEGC!G$18=0,"...",MEGC!G28/MEGC!G$18*100)</f>
        <v>114.74774789720792</v>
      </c>
      <c r="H28" s="33">
        <f>IF(MEGC!H$18=0,"...",MEGC!H28/MEGC!H$18*100)</f>
        <v>65.2995143011333</v>
      </c>
      <c r="I28" s="33">
        <f>IF(MEGC!I$18=0,"...",MEGC!I28/MEGC!I$18*100)</f>
        <v>135.08512213175428</v>
      </c>
      <c r="J28" s="33">
        <f>IF(MEGC!J$18=0,"...",MEGC!J28/MEGC!J$18*100)</f>
        <v>96.226067746686311</v>
      </c>
      <c r="K28" s="33">
        <f>IF(MEGC!K$18=0,"...",MEGC!K28/MEGC!K$18*100)</f>
        <v>61.53846153846154</v>
      </c>
      <c r="L28" s="33">
        <f>IF(MEGC!L$18=0,"...",MEGC!L28/MEGC!L$18*100)</f>
        <v>96.342579779873546</v>
      </c>
      <c r="M28" s="33">
        <f>IF(MEGC!M$18=0,"...",MEGC!M28/MEGC!M$18*100)</f>
        <v>112.15750132871958</v>
      </c>
      <c r="N28" s="33">
        <f>IF(MEGC!N$18=0,"...",MEGC!N28/MEGC!N$18*100)</f>
        <v>0</v>
      </c>
      <c r="O28" s="33">
        <f>IF(MEGC!O$18=0,"...",MEGC!O28/MEGC!O$18*100)</f>
        <v>167.30769230769232</v>
      </c>
      <c r="P28" s="33">
        <f>IF(MEGC!P$18=0,"...",MEGC!P28/MEGC!P$18*100)</f>
        <v>111.81965881397238</v>
      </c>
      <c r="Q28" s="33">
        <f>IF(MEGC!Q$18=0,"...",MEGC!Q28/MEGC!Q$18*100)</f>
        <v>79.0625</v>
      </c>
      <c r="R28" s="33">
        <f>IF(MEGC!R$18=0,"...",MEGC!R28/MEGC!R$18*100)</f>
        <v>0</v>
      </c>
      <c r="S28" s="33" t="str">
        <f>IF(MEGC!S$12=0,"...",MEGC!S28/MEGC!S$12*100)</f>
        <v>...</v>
      </c>
      <c r="T28" s="33">
        <f>IF(MEGC!T$18=0,"...",MEGC!T28/MEGC!T$18*100)</f>
        <v>158.88904961666427</v>
      </c>
      <c r="U28" s="33">
        <f>IF(MEGC!U$18=0,"...",MEGC!U28/MEGC!U$18*100)</f>
        <v>98.817589366369845</v>
      </c>
      <c r="V28" s="33" t="str">
        <f>IF(MEGC!V$12=0,"...",MEGC!V28/MEGC!V$12*100)</f>
        <v>...</v>
      </c>
      <c r="W28" s="59">
        <f>IF(MEGC!W$12=0,"...",MEGC!W28/MEGC!W$12*100)</f>
        <v>0</v>
      </c>
      <c r="X28" s="60">
        <f>IF(MEGC!X$12=0,"...",MEGC!X28/MEGC!X$12*100)</f>
        <v>100.06597007357571</v>
      </c>
      <c r="Y28" s="33">
        <f>IF(MEGC!Y$12=0,"...",MEGC!Y28/MEGC!Y$12*100)</f>
        <v>126.29688787262303</v>
      </c>
      <c r="Z28" s="33">
        <f>IF(MEGC!Z$12=0,"...",MEGC!Z28/MEGC!Z$12*100)</f>
        <v>101.31941354052655</v>
      </c>
      <c r="AA28" s="59">
        <f>IF(MEGC!AA$12=0,"...",MEGC!AA28/MEGC!AA$12*100)</f>
        <v>128.43389273199719</v>
      </c>
    </row>
    <row r="29" spans="1:27" ht="12" customHeight="1" x14ac:dyDescent="0.2">
      <c r="A29" s="266">
        <v>2019</v>
      </c>
      <c r="B29" s="33">
        <f>IF(MEGC!B$18=0,"...",MEGC!B29/MEGC!B$18*100)</f>
        <v>121.21855107608366</v>
      </c>
      <c r="C29" s="33">
        <f>IF(MEGC!C$18=0,"...",MEGC!C29/MEGC!C$18*100)</f>
        <v>110.87878984192798</v>
      </c>
      <c r="D29" s="33">
        <f>IF(MEGC!D$18=0,"...",MEGC!D29/MEGC!D$18*100)</f>
        <v>61.828737300435407</v>
      </c>
      <c r="E29" s="33">
        <f>IF(MEGC!E$18=0,"...",MEGC!E29/MEGC!E$18*100)</f>
        <v>56.439393939393945</v>
      </c>
      <c r="F29" s="33">
        <f>IF(MEGC!F$18=0,"...",MEGC!F29/MEGC!F$18*100)</f>
        <v>99.70776887297778</v>
      </c>
      <c r="G29" s="33">
        <f>IF(MEGC!G$18=0,"...",MEGC!G29/MEGC!G$18*100)</f>
        <v>114.62166332100139</v>
      </c>
      <c r="H29" s="33">
        <f>IF(MEGC!H$18=0,"...",MEGC!H29/MEGC!H$18*100)</f>
        <v>62.574203993524016</v>
      </c>
      <c r="I29" s="33">
        <f>IF(MEGC!I$18=0,"...",MEGC!I29/MEGC!I$18*100)</f>
        <v>136.04737231680235</v>
      </c>
      <c r="J29" s="33">
        <f>IF(MEGC!J$18=0,"...",MEGC!J29/MEGC!J$18*100)</f>
        <v>93.188512518409425</v>
      </c>
      <c r="K29" s="33">
        <f>IF(MEGC!K$18=0,"...",MEGC!K29/MEGC!K$18*100)</f>
        <v>58.620689655172406</v>
      </c>
      <c r="L29" s="33">
        <f>IF(MEGC!L$18=0,"...",MEGC!L29/MEGC!L$18*100)</f>
        <v>97.832797564558362</v>
      </c>
      <c r="M29" s="33">
        <f>IF(MEGC!M$18=0,"...",MEGC!M29/MEGC!M$18*100)</f>
        <v>113.55859370582712</v>
      </c>
      <c r="N29" s="33">
        <f>IF(MEGC!N$18=0,"...",MEGC!N29/MEGC!N$18*100)</f>
        <v>0</v>
      </c>
      <c r="O29" s="33">
        <f>IF(MEGC!O$18=0,"...",MEGC!O29/MEGC!O$18*100)</f>
        <v>181.25</v>
      </c>
      <c r="P29" s="33">
        <f>IF(MEGC!P$18=0,"...",MEGC!P29/MEGC!P$18*100)</f>
        <v>114.85073111291632</v>
      </c>
      <c r="Q29" s="33">
        <f>IF(MEGC!Q$18=0,"...",MEGC!Q29/MEGC!Q$18*100)</f>
        <v>76.433823529411754</v>
      </c>
      <c r="R29" s="33">
        <f>IF(MEGC!R$18=0,"...",MEGC!R29/MEGC!R$18*100)</f>
        <v>0</v>
      </c>
      <c r="S29" s="33" t="str">
        <f>IF(MEGC!S$12=0,"...",MEGC!S29/MEGC!S$12*100)</f>
        <v>...</v>
      </c>
      <c r="T29" s="33">
        <f>IF(MEGC!T$18=0,"...",MEGC!T29/MEGC!T$18*100)</f>
        <v>156.58903515116444</v>
      </c>
      <c r="U29" s="33">
        <f>IF(MEGC!U$18=0,"...",MEGC!U29/MEGC!U$18*100)</f>
        <v>100.36295005807203</v>
      </c>
      <c r="V29" s="33" t="str">
        <f>IF(MEGC!V$18=0,"...",MEGC!V29/MEGC!V$18*100)</f>
        <v>...</v>
      </c>
      <c r="W29" s="59">
        <f>IF(MEGC!W$18=0,"...",MEGC!W29/MEGC!W$18*100)</f>
        <v>0</v>
      </c>
      <c r="X29" s="60">
        <f>IF(MEGC!X$18=0,"...",MEGC!X29/MEGC!X$18*100)</f>
        <v>105.68319607399106</v>
      </c>
      <c r="Y29" s="33">
        <f>IF(MEGC!Y$18=0,"...",MEGC!Y29/MEGC!Y$18*100)</f>
        <v>108.96185409277419</v>
      </c>
      <c r="Z29" s="33">
        <f>IF(MEGC!Z$18=0,"...",MEGC!Z29/MEGC!Z$18*100)</f>
        <v>107.28930757763186</v>
      </c>
      <c r="AA29" s="59">
        <f>IF(MEGC!AA$18=0,"...",MEGC!AA29/MEGC!AA$18*100)</f>
        <v>110.98788474427523</v>
      </c>
    </row>
    <row r="30" spans="1:27" ht="12" customHeight="1" x14ac:dyDescent="0.2">
      <c r="A30" s="274">
        <v>2020</v>
      </c>
      <c r="B30" s="74">
        <f>IF(MEGC!B$18=0,"...",MEGC!B30/MEGC!B$18*100)</f>
        <v>121.41558047893299</v>
      </c>
      <c r="C30" s="74">
        <f>IF(MEGC!C$18=0,"...",MEGC!C30/MEGC!C$18*100)</f>
        <v>104.54781031355272</v>
      </c>
      <c r="D30" s="74">
        <f>IF(MEGC!D$18=0,"...",MEGC!D30/MEGC!D$18*100)</f>
        <v>51.233671988388977</v>
      </c>
      <c r="E30" s="74">
        <f>IF(MEGC!E$18=0,"...",MEGC!E30/MEGC!E$18*100)</f>
        <v>50.378787878787875</v>
      </c>
      <c r="F30" s="74">
        <f>IF(MEGC!F$18=0,"...",MEGC!F30/MEGC!F$18*100)</f>
        <v>101.01365553340655</v>
      </c>
      <c r="G30" s="74">
        <f>IF(MEGC!G$18=0,"...",MEGC!G30/MEGC!G$18*100)</f>
        <v>114.06340726977125</v>
      </c>
      <c r="H30" s="74">
        <f>IF(MEGC!H$18=0,"...",MEGC!H30/MEGC!H$18*100)</f>
        <v>63.599568267674044</v>
      </c>
      <c r="I30" s="74">
        <f>IF(MEGC!I$18=0,"...",MEGC!I30/MEGC!I$18*100)</f>
        <v>135.08512213175428</v>
      </c>
      <c r="J30" s="74">
        <f>IF(MEGC!J$18=0,"...",MEGC!J30/MEGC!J$18*100)</f>
        <v>88.586156111929299</v>
      </c>
      <c r="K30" s="74">
        <f>IF(MEGC!K$18=0,"...",MEGC!K30/MEGC!K$18*100)</f>
        <v>45.358090185676389</v>
      </c>
      <c r="L30" s="74">
        <f>IF(MEGC!L$18=0,"...",MEGC!L30/MEGC!L$18*100)</f>
        <v>97.473016413684476</v>
      </c>
      <c r="M30" s="74">
        <f>IF(MEGC!M$18=0,"...",MEGC!M30/MEGC!M$18*100)</f>
        <v>113.69429272540171</v>
      </c>
      <c r="N30" s="74">
        <f>IF(MEGC!N$18=0,"...",MEGC!N30/MEGC!N$18*100)</f>
        <v>0</v>
      </c>
      <c r="O30" s="74">
        <f>IF(MEGC!O$18=0,"...",MEGC!O30/MEGC!O$18*100)</f>
        <v>178.84615384615387</v>
      </c>
      <c r="P30" s="74">
        <f>IF(MEGC!P$18=0,"...",MEGC!P30/MEGC!P$18*100)</f>
        <v>99.57351746547522</v>
      </c>
      <c r="Q30" s="74">
        <f>IF(MEGC!Q$18=0,"...",MEGC!Q30/MEGC!Q$18*100)</f>
        <v>76.194852941176478</v>
      </c>
      <c r="R30" s="290" t="s">
        <v>272</v>
      </c>
      <c r="S30" s="74" t="str">
        <f>IF(MEGC!S$12=0,"...",MEGC!S30/MEGC!S$12*100)</f>
        <v>...</v>
      </c>
      <c r="T30" s="74">
        <f>IF(MEGC!T$18=0,"...",MEGC!T30/MEGC!T$18*100)</f>
        <v>161.92680457109796</v>
      </c>
      <c r="U30" s="74">
        <f>IF(MEGC!U$18=0,"...",MEGC!U30/MEGC!U$18*100)</f>
        <v>103.5085172280294</v>
      </c>
      <c r="V30" s="74" t="str">
        <f>IF(MEGC!V$18=0,"...",MEGC!V30/MEGC!V$18*100)</f>
        <v>...</v>
      </c>
      <c r="W30" s="127">
        <f>IF(MEGC!W$18=0,"...",MEGC!W30/MEGC!W$18*100)</f>
        <v>0</v>
      </c>
      <c r="X30" s="76">
        <f>IF(MEGC!X$18=0,"...",MEGC!X30/MEGC!X$18*100)</f>
        <v>105.6433512109685</v>
      </c>
      <c r="Y30" s="74">
        <f>IF(MEGC!Y$18=0,"...",MEGC!Y30/MEGC!Y$18*100)</f>
        <v>108.20583257991979</v>
      </c>
      <c r="Z30" s="74">
        <f>IF(MEGC!Z$18=0,"...",MEGC!Z30/MEGC!Z$18*100)</f>
        <v>108.29003711104768</v>
      </c>
      <c r="AA30" s="75">
        <f>IF(MEGC!AA$18=0,"...",MEGC!AA30/MEGC!AA$18*100)</f>
        <v>110.2328978333198</v>
      </c>
    </row>
    <row r="31" spans="1:27" ht="12" customHeight="1" x14ac:dyDescent="0.2">
      <c r="A31" s="276">
        <v>2021</v>
      </c>
      <c r="B31" s="33">
        <f>IF(MEGC!B$18=0,"...",MEGC!B31/MEGC!B$18*100)</f>
        <v>114.90278439353916</v>
      </c>
      <c r="C31" s="33">
        <f>IF(MEGC!C$18=0,"...",MEGC!C31/MEGC!C$18*100)</f>
        <v>88.264446747862138</v>
      </c>
      <c r="D31" s="33">
        <f>IF(MEGC!D$18=0,"...",MEGC!D31/MEGC!D$18*100)</f>
        <v>52.394775036284472</v>
      </c>
      <c r="E31" s="33">
        <f>IF(MEGC!E$18=0,"...",MEGC!E31/MEGC!E$18*100)</f>
        <v>35.984848484848484</v>
      </c>
      <c r="F31" s="33">
        <f>IF(MEGC!F$18=0,"...",MEGC!F31/MEGC!F$18*100)</f>
        <v>100.08610986805529</v>
      </c>
      <c r="G31" s="33">
        <f>IF(MEGC!G$18=0,"...",MEGC!G31/MEGC!G$18*100)</f>
        <v>111.55996482903929</v>
      </c>
      <c r="H31" s="33">
        <f>IF(MEGC!H$18=0,"...",MEGC!H31/MEGC!H$18*100)</f>
        <v>64.301133297355634</v>
      </c>
      <c r="I31" s="33">
        <f>IF(MEGC!I$18=0,"...",MEGC!I31/MEGC!I$18*100)</f>
        <v>130.7179866765359</v>
      </c>
      <c r="J31" s="33">
        <f>IF(MEGC!J$18=0,"...",MEGC!J31/MEGC!J$18*100)</f>
        <v>89.12002945508101</v>
      </c>
      <c r="K31" s="33">
        <f>IF(MEGC!K$18=0,"...",MEGC!K31/MEGC!K$18*100)</f>
        <v>50.397877984084886</v>
      </c>
      <c r="L31" s="33">
        <f>IF(MEGC!L$18=0,"...",MEGC!L31/MEGC!L$18*100)</f>
        <v>104.24286292125264</v>
      </c>
      <c r="M31" s="33">
        <f>IF(MEGC!M$18=0,"...",MEGC!M31/MEGC!M$18*100)</f>
        <v>114.16019269260782</v>
      </c>
      <c r="N31" s="33">
        <f>IF(MEGC!N$18=0,"...",MEGC!N31/MEGC!N$18*100)</f>
        <v>0</v>
      </c>
      <c r="O31" s="33">
        <f>IF(MEGC!O$18=0,"...",MEGC!O31/MEGC!O$18*100)</f>
        <v>182.21153846153845</v>
      </c>
      <c r="P31" s="33">
        <f>IF(MEGC!P$18=0,"...",MEGC!P31/MEGC!P$18*100)</f>
        <v>100.30970755483347</v>
      </c>
      <c r="Q31" s="33">
        <f>IF(MEGC!Q$18=0,"...",MEGC!Q31/MEGC!Q$18*100)</f>
        <v>74.724264705882348</v>
      </c>
      <c r="R31" s="33">
        <f>IF(MEGC!R$18=0,"...",MEGC!R31/MEGC!R$18*100)</f>
        <v>0</v>
      </c>
      <c r="S31" s="33">
        <f>IF(MEGC!S$18=0,"...",MEGC!S31/MEGC!S$18*100)</f>
        <v>0</v>
      </c>
      <c r="T31" s="33">
        <f>IF(MEGC!T$18=0,"...",MEGC!T31/MEGC!T$18*100)</f>
        <v>170.27339794589906</v>
      </c>
      <c r="U31" s="33">
        <f>IF(MEGC!U$18=0,"...",MEGC!U31/MEGC!U$18*100)</f>
        <v>104.8248161053039</v>
      </c>
      <c r="V31" s="33" t="str">
        <f>IF(MEGC!V$18=0,"...",MEGC!V31/MEGC!V$18*100)</f>
        <v>...</v>
      </c>
      <c r="W31" s="125">
        <f>IF(MEGC!W$18=0,"...",MEGC!W31/MEGC!W$18*100)</f>
        <v>0</v>
      </c>
      <c r="X31" s="60">
        <f>IF(MEGC!X$18=0,"...",MEGC!X31/MEGC!X$18*100)</f>
        <v>106.93329281961171</v>
      </c>
      <c r="Y31" s="33">
        <f>IF(MEGC!Y$18=0,"...",MEGC!Y31/MEGC!Y$18*100)</f>
        <v>104.7299881772029</v>
      </c>
      <c r="Z31" s="33">
        <f>IF(MEGC!Z$18=0,"...",MEGC!Z31/MEGC!Z$18*100)</f>
        <v>109.65140990262314</v>
      </c>
      <c r="AA31" s="59">
        <f>IF(MEGC!AA$18=0,"...",MEGC!AA31/MEGC!AA$18*100)</f>
        <v>106.67315859233413</v>
      </c>
    </row>
    <row r="32" spans="1:27" ht="12" customHeight="1" x14ac:dyDescent="0.2">
      <c r="A32" s="275">
        <v>2022</v>
      </c>
      <c r="B32" s="63">
        <f>IF(MEGC!B$18=0,"...",MEGC!B32/MEGC!B$18*100)</f>
        <v>109.79734118564066</v>
      </c>
      <c r="C32" s="63">
        <f>IF(MEGC!C$18=0,"...",MEGC!C32/MEGC!C$18*100)</f>
        <v>88.768139414356071</v>
      </c>
      <c r="D32" s="63">
        <f>IF(MEGC!D$18=0,"...",MEGC!D32/MEGC!D$18*100)</f>
        <v>56.458635703918723</v>
      </c>
      <c r="E32" s="63">
        <f>IF(MEGC!E$18=0,"...",MEGC!E32/MEGC!E$18*100)</f>
        <v>32.575757575757578</v>
      </c>
      <c r="F32" s="63">
        <f>IF(MEGC!F$18=0,"...",MEGC!F32/MEGC!F$18*100)</f>
        <v>97.965230598158442</v>
      </c>
      <c r="G32" s="63">
        <f>IF(MEGC!G$18=0,"...",MEGC!G32/MEGC!G$18*100)</f>
        <v>110.07847105861275</v>
      </c>
      <c r="H32" s="63">
        <f>IF(MEGC!H$18=0,"...",MEGC!H32/MEGC!H$18*100)</f>
        <v>65.056664867781976</v>
      </c>
      <c r="I32" s="63">
        <f>IF(MEGC!I$18=0,"...",MEGC!I32/MEGC!I$18*100)</f>
        <v>128.05329385640266</v>
      </c>
      <c r="J32" s="63">
        <f>IF(MEGC!J$18=0,"...",MEGC!J32/MEGC!J$18*100)</f>
        <v>72.7540500736377</v>
      </c>
      <c r="K32" s="63">
        <f>IF(MEGC!K$18=0,"...",MEGC!K32/MEGC!K$18*100)</f>
        <v>47.480106100795751</v>
      </c>
      <c r="L32" s="63">
        <f>IF(MEGC!L$18=0,"...",MEGC!L32/MEGC!L$18*100)</f>
        <v>102.59936559300023</v>
      </c>
      <c r="M32" s="63">
        <f>IF(MEGC!M$18=0,"...",MEGC!M32/MEGC!M$18*100)</f>
        <v>113.49639832185545</v>
      </c>
      <c r="N32" s="63">
        <f>IF(MEGC!N$18=0,"...",MEGC!N32/MEGC!N$18*100)</f>
        <v>0</v>
      </c>
      <c r="O32" s="63">
        <f>IF(MEGC!O$18=0,"...",MEGC!O32/MEGC!O$18*100)</f>
        <v>181.73076923076923</v>
      </c>
      <c r="P32" s="63">
        <f>IF(MEGC!P$18=0,"...",MEGC!P32/MEGC!P$18*100)</f>
        <v>90.124898456539398</v>
      </c>
      <c r="Q32" s="63">
        <f>IF(MEGC!Q$18=0,"...",MEGC!Q32/MEGC!Q$18*100)</f>
        <v>65.845588235294116</v>
      </c>
      <c r="R32" s="63">
        <f>IF(MEGC!R$18=0,"...",MEGC!R32/MEGC!R$18*100)</f>
        <v>0</v>
      </c>
      <c r="S32" s="63">
        <f>IF(MEGC!S$18=0,"...",MEGC!S32/MEGC!S$18*100)</f>
        <v>0</v>
      </c>
      <c r="T32" s="63">
        <f>IF(MEGC!T$18=0,"...",MEGC!T32/MEGC!T$18*100)</f>
        <v>159.48936785765952</v>
      </c>
      <c r="U32" s="63">
        <f>IF(MEGC!U$18=0,"...",MEGC!U32/MEGC!U$18*100)</f>
        <v>114.9228932765518</v>
      </c>
      <c r="V32" s="63" t="str">
        <f>IF(MEGC!V$18=0,"...",MEGC!V32/MEGC!V$18*100)</f>
        <v>...</v>
      </c>
      <c r="W32" s="126">
        <f>IF(MEGC!W$18=0,"...",MEGC!W32/MEGC!W$18*100)</f>
        <v>0</v>
      </c>
      <c r="X32" s="65">
        <f>IF(MEGC!X$18=0,"...",MEGC!X32/MEGC!X$18*100)</f>
        <v>103.24950623901759</v>
      </c>
      <c r="Y32" s="63">
        <f>IF(MEGC!Y$18=0,"...",MEGC!Y32/MEGC!Y$18*100)</f>
        <v>105.78998307717274</v>
      </c>
      <c r="Z32" s="63">
        <f>IF(MEGC!Z$18=0,"...",MEGC!Z32/MEGC!Z$18*100)</f>
        <v>106.47571922479145</v>
      </c>
      <c r="AA32" s="64">
        <f>IF(MEGC!AA$18=0,"...",MEGC!AA32/MEGC!AA$18*100)</f>
        <v>107.93487636788781</v>
      </c>
    </row>
    <row r="33" spans="1:27" ht="12" customHeight="1" thickBot="1" x14ac:dyDescent="0.25">
      <c r="A33" s="386">
        <v>2023</v>
      </c>
      <c r="B33" s="285">
        <f>IF(MEGC!B$18=0,"...",MEGC!B33/MEGC!B$18*100)</f>
        <v>102.87316502836357</v>
      </c>
      <c r="C33" s="285">
        <f>IF(MEGC!C$18=0,"...",MEGC!C33/MEGC!C$18*100)</f>
        <v>84.191176470588246</v>
      </c>
      <c r="D33" s="285">
        <f>IF(MEGC!D$18=0,"...",MEGC!D33/MEGC!D$18*100)</f>
        <v>63.570391872278663</v>
      </c>
      <c r="E33" s="285">
        <f>IF(MEGC!E$18=0,"...",MEGC!E33/MEGC!E$18*100)</f>
        <v>28.40909090909091</v>
      </c>
      <c r="F33" s="285">
        <f>IF(MEGC!F$18=0,"...",MEGC!F33/MEGC!F$18*100)</f>
        <v>95.31006332804472</v>
      </c>
      <c r="G33" s="285">
        <f>IF(MEGC!G$18=0,"...",MEGC!G33/MEGC!G$18*100)</f>
        <v>108.4758697347247</v>
      </c>
      <c r="H33" s="285">
        <f>IF(MEGC!H$18=0,"...",MEGC!H33/MEGC!H$18*100)</f>
        <v>66.594711279007015</v>
      </c>
      <c r="I33" s="285">
        <f>IF(MEGC!I$18=0,"...",MEGC!I33/MEGC!I$18*100)</f>
        <v>128.57142857142858</v>
      </c>
      <c r="J33" s="285">
        <f>IF(MEGC!J$18=0,"...",MEGC!J33/MEGC!J$18*100)</f>
        <v>75.552282768777616</v>
      </c>
      <c r="K33" s="285">
        <f>IF(MEGC!K$18=0,"...",MEGC!K33/MEGC!K$18*100)</f>
        <v>53.315649867374006</v>
      </c>
      <c r="L33" s="285">
        <f>IF(MEGC!L$18=0,"...",MEGC!L33/MEGC!L$18*100)</f>
        <v>102.58552785642816</v>
      </c>
      <c r="M33" s="285">
        <f>IF(MEGC!M$18=0,"...",MEGC!M33/MEGC!M$18*100)</f>
        <v>112.62000882043625</v>
      </c>
      <c r="N33" s="285">
        <f>IF(MEGC!N$18=0,"...",MEGC!N33/MEGC!N$18*100)</f>
        <v>0</v>
      </c>
      <c r="O33" s="285">
        <f>IF(MEGC!O$18=0,"...",MEGC!O33/MEGC!O$18*100)</f>
        <v>185.09615384615387</v>
      </c>
      <c r="P33" s="285">
        <f>IF(MEGC!P$18=0,"...",MEGC!P33/MEGC!P$18*100)</f>
        <v>80.595044679122665</v>
      </c>
      <c r="Q33" s="285">
        <f>IF(MEGC!Q$18=0,"...",MEGC!Q33/MEGC!Q$18*100)</f>
        <v>62.665441176470594</v>
      </c>
      <c r="R33" s="285">
        <f>IF(MEGC!R$18=0,"...",MEGC!R33/MEGC!R$18*100)</f>
        <v>0</v>
      </c>
      <c r="S33" s="285">
        <f>IF(MEGC!S$18=0,"...",MEGC!S33/MEGC!S$18*100)</f>
        <v>0</v>
      </c>
      <c r="T33" s="285">
        <f>IF(MEGC!T$18=0,"...",MEGC!T33/MEGC!T$18*100)</f>
        <v>150.49544336756836</v>
      </c>
      <c r="U33" s="285">
        <f>IF(MEGC!U$18=0,"...",MEGC!U33/MEGC!U$18*100)</f>
        <v>118.76371144663827</v>
      </c>
      <c r="V33" s="285" t="str">
        <f>IF(MEGC!V$18=0,"...",MEGC!V33/MEGC!V$18*100)</f>
        <v>...</v>
      </c>
      <c r="W33" s="287">
        <f>IF(MEGC!W$18=0,"...",MEGC!W33/MEGC!W$18*100)</f>
        <v>0</v>
      </c>
      <c r="X33" s="288">
        <f>IF(MEGC!X$18=0,"...",MEGC!X33/MEGC!X$18*100)</f>
        <v>100.02952533015339</v>
      </c>
      <c r="Y33" s="285">
        <f>IF(MEGC!Y$18=0,"...",MEGC!Y33/MEGC!Y$18*100)</f>
        <v>104.83372742657116</v>
      </c>
      <c r="Z33" s="285">
        <f>IF(MEGC!Z$18=0,"...",MEGC!Z33/MEGC!Z$18*100)</f>
        <v>103.42626954673773</v>
      </c>
      <c r="AA33" s="286">
        <f>IF(MEGC!AA$18=0,"...",MEGC!AA33/MEGC!AA$18*100)</f>
        <v>106.98753610382272</v>
      </c>
    </row>
    <row r="34" spans="1:27" ht="12" customHeight="1" x14ac:dyDescent="0.2">
      <c r="A34" s="472" t="s">
        <v>67</v>
      </c>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row>
    <row r="35" spans="1:27" ht="12" customHeight="1" x14ac:dyDescent="0.2">
      <c r="A35" s="474"/>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row>
    <row r="36" spans="1:27" ht="12" customHeight="1" x14ac:dyDescent="0.25">
      <c r="A36" s="233" t="s">
        <v>65</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row>
    <row r="37" spans="1:27" ht="12" customHeight="1" x14ac:dyDescent="0.2">
      <c r="A37" s="77" t="s">
        <v>385</v>
      </c>
    </row>
    <row r="39" spans="1:27" ht="30" customHeight="1" thickBot="1" x14ac:dyDescent="0.35">
      <c r="A39" s="53" t="s">
        <v>398</v>
      </c>
    </row>
    <row r="40" spans="1:27" ht="23.25" customHeight="1" x14ac:dyDescent="0.2">
      <c r="A40" s="393" t="s">
        <v>16</v>
      </c>
      <c r="B40" s="402" t="s">
        <v>0</v>
      </c>
      <c r="C40" s="402"/>
      <c r="D40" s="402" t="s">
        <v>1</v>
      </c>
      <c r="E40" s="402"/>
      <c r="F40" s="402" t="s">
        <v>2</v>
      </c>
      <c r="G40" s="402"/>
      <c r="H40" s="402" t="s">
        <v>3</v>
      </c>
      <c r="I40" s="402"/>
      <c r="J40" s="402" t="s">
        <v>4</v>
      </c>
      <c r="K40" s="402"/>
      <c r="L40" s="402" t="s">
        <v>61</v>
      </c>
      <c r="M40" s="402"/>
      <c r="N40" s="402" t="s">
        <v>62</v>
      </c>
      <c r="O40" s="402"/>
      <c r="P40" s="402" t="s">
        <v>310</v>
      </c>
      <c r="Q40" s="402"/>
      <c r="R40" s="402" t="s">
        <v>311</v>
      </c>
      <c r="S40" s="475"/>
      <c r="T40" s="402" t="s">
        <v>12</v>
      </c>
      <c r="U40" s="402"/>
      <c r="V40" s="404" t="s">
        <v>13</v>
      </c>
      <c r="W40" s="476"/>
      <c r="X40" s="417" t="s">
        <v>14</v>
      </c>
      <c r="Y40" s="402"/>
      <c r="Z40" s="402" t="s">
        <v>15</v>
      </c>
      <c r="AA40" s="404"/>
    </row>
    <row r="41" spans="1:27" ht="12" customHeight="1" thickBot="1" x14ac:dyDescent="0.25">
      <c r="A41" s="467"/>
      <c r="B41" s="55" t="s">
        <v>9</v>
      </c>
      <c r="C41" s="55" t="s">
        <v>10</v>
      </c>
      <c r="D41" s="55" t="s">
        <v>9</v>
      </c>
      <c r="E41" s="55" t="s">
        <v>10</v>
      </c>
      <c r="F41" s="55" t="s">
        <v>9</v>
      </c>
      <c r="G41" s="55" t="s">
        <v>10</v>
      </c>
      <c r="H41" s="55" t="s">
        <v>9</v>
      </c>
      <c r="I41" s="55" t="s">
        <v>10</v>
      </c>
      <c r="J41" s="55" t="s">
        <v>9</v>
      </c>
      <c r="K41" s="55" t="s">
        <v>10</v>
      </c>
      <c r="L41" s="55" t="s">
        <v>9</v>
      </c>
      <c r="M41" s="55" t="s">
        <v>10</v>
      </c>
      <c r="N41" s="55" t="s">
        <v>9</v>
      </c>
      <c r="O41" s="55" t="s">
        <v>10</v>
      </c>
      <c r="P41" s="55" t="s">
        <v>9</v>
      </c>
      <c r="Q41" s="55" t="s">
        <v>10</v>
      </c>
      <c r="R41" s="55" t="s">
        <v>9</v>
      </c>
      <c r="S41" s="55" t="s">
        <v>10</v>
      </c>
      <c r="T41" s="55" t="s">
        <v>9</v>
      </c>
      <c r="U41" s="55" t="s">
        <v>10</v>
      </c>
      <c r="V41" s="55" t="s">
        <v>9</v>
      </c>
      <c r="W41" s="124" t="s">
        <v>10</v>
      </c>
      <c r="X41" s="57" t="s">
        <v>9</v>
      </c>
      <c r="Y41" s="55" t="s">
        <v>10</v>
      </c>
      <c r="Z41" s="55" t="s">
        <v>9</v>
      </c>
      <c r="AA41" s="56" t="s">
        <v>10</v>
      </c>
    </row>
    <row r="42" spans="1:27" ht="12" customHeight="1" x14ac:dyDescent="0.2">
      <c r="A42" s="58">
        <v>1996</v>
      </c>
      <c r="B42" s="33">
        <f>IF(MEGC!B$54=0,"...",MEGC!B42/MEGC!B$54*100)</f>
        <v>81.428571428571431</v>
      </c>
      <c r="C42" s="33">
        <f>IF(MEGC!C$54=0,"...",MEGC!C42/MEGC!C$54*100)</f>
        <v>101.68421052631579</v>
      </c>
      <c r="D42" s="33">
        <f>IF(MEGC!D$54=0,"...",MEGC!D42/MEGC!D$54*100)</f>
        <v>71.428571428571431</v>
      </c>
      <c r="E42" s="33">
        <f>IF(MEGC!E$54=0,"...",MEGC!E42/MEGC!E$54*100)</f>
        <v>123.52941176470588</v>
      </c>
      <c r="F42" s="33">
        <f>IF(MEGC!F$54=0,"...",MEGC!F42/MEGC!F$54*100)</f>
        <v>98.458149779735677</v>
      </c>
      <c r="G42" s="33">
        <f>IF(MEGC!G$54=0,"...",MEGC!G42/MEGC!G$54*100)</f>
        <v>111.03286384976525</v>
      </c>
      <c r="H42" s="33">
        <f>IF(MEGC!H$54=0,"...",MEGC!H42/MEGC!H$54*100)</f>
        <v>52.272727272727273</v>
      </c>
      <c r="I42" s="33">
        <f>IF(MEGC!I$54=0,"...",MEGC!I42/MEGC!I$54*100)</f>
        <v>82.35294117647058</v>
      </c>
      <c r="J42" s="33">
        <f>IF(MEGC!J$54=0,"...",MEGC!J42/MEGC!J$54*100)</f>
        <v>101.20481927710843</v>
      </c>
      <c r="K42" s="33">
        <f>IF(MEGC!K$54=0,"...",MEGC!K42/MEGC!K$54*100)</f>
        <v>142.85714285714286</v>
      </c>
      <c r="L42" s="33">
        <f>IF(MEGC!L$54=0,"...",MEGC!L42/MEGC!L$54*100)</f>
        <v>94.4055944055944</v>
      </c>
      <c r="M42" s="33">
        <f>IF(MEGC!M$54=0,"...",MEGC!M42/MEGC!M$54*100)</f>
        <v>111.34328358208955</v>
      </c>
      <c r="N42" s="33">
        <f>IF(MEGC!N$54=0,"...",MEGC!N42/MEGC!N$54*100)</f>
        <v>0</v>
      </c>
      <c r="O42" s="33">
        <f>IF(MEGC!O$54=0,"...",MEGC!O42/MEGC!O$54*100)</f>
        <v>0</v>
      </c>
      <c r="P42" s="33">
        <f>IF(MEGC!P$54=0,"...",MEGC!P42/MEGC!P$54*100)</f>
        <v>60.869565217391312</v>
      </c>
      <c r="Q42" s="33">
        <f>IF(MEGC!Q$54=0,"...",MEGC!Q42/MEGC!Q$54*100)</f>
        <v>80.645161290322577</v>
      </c>
      <c r="R42" s="33">
        <f>IF(MEGC!R$54=0,"...",MEGC!R42/MEGC!R$54*100)</f>
        <v>112.5</v>
      </c>
      <c r="S42" s="33" t="str">
        <f>IF(MEGC!S$48=0,"...",MEGC!S42/MEGC!S$48*100)</f>
        <v>...</v>
      </c>
      <c r="T42" s="33">
        <f>IF(MEGC!T$54=0,"...",MEGC!T42/MEGC!T$54*100)</f>
        <v>93.877551020408163</v>
      </c>
      <c r="U42" s="33">
        <f>IF(MEGC!U$54=0,"...",MEGC!U42/MEGC!U$54*100)</f>
        <v>59.473684210526315</v>
      </c>
      <c r="V42" s="33" t="str">
        <f>IF(MEGC!V$48=0,"...",MEGC!V42/MEGC!V$48*100)</f>
        <v>...</v>
      </c>
      <c r="W42" s="125">
        <f>IF(MEGC!W$54=0,"...",MEGC!W42/MEGC!W$54*100)</f>
        <v>50</v>
      </c>
      <c r="X42" s="80">
        <f>IF(MEGC!X$54=0,"...",MEGC!X42/MEGC!X$54*100)</f>
        <v>88.652482269503537</v>
      </c>
      <c r="Y42" s="267">
        <f>IF(MEGC!Y$54=0,"...",MEGC!Y42/MEGC!Y$54*100)</f>
        <v>99.869960988296498</v>
      </c>
      <c r="Z42" s="267">
        <f>IF(MEGC!Z$54=0,"...",MEGC!Z42/MEGC!Z$54*100)</f>
        <v>93.341121495327101</v>
      </c>
      <c r="AA42" s="61">
        <f>IF(MEGC!AA$54=0,"...",MEGC!AA42/MEGC!AA$54*100)</f>
        <v>101.12201963534362</v>
      </c>
    </row>
    <row r="43" spans="1:27" ht="12" customHeight="1" x14ac:dyDescent="0.2">
      <c r="A43" s="58">
        <v>1997</v>
      </c>
      <c r="B43" s="33">
        <f>IF(MEGC!B$54=0,"...",MEGC!B43/MEGC!B$54*100)</f>
        <v>82.38095238095238</v>
      </c>
      <c r="C43" s="33">
        <f>IF(MEGC!C$54=0,"...",MEGC!C43/MEGC!C$54*100)</f>
        <v>99.789473684210535</v>
      </c>
      <c r="D43" s="33">
        <f>IF(MEGC!D$54=0,"...",MEGC!D43/MEGC!D$54*100)</f>
        <v>90.476190476190482</v>
      </c>
      <c r="E43" s="33">
        <f>IF(MEGC!E$54=0,"...",MEGC!E43/MEGC!E$54*100)</f>
        <v>111.76470588235294</v>
      </c>
      <c r="F43" s="33">
        <f>IF(MEGC!F$54=0,"...",MEGC!F43/MEGC!F$54*100)</f>
        <v>98.898678414096921</v>
      </c>
      <c r="G43" s="33">
        <f>IF(MEGC!G$54=0,"...",MEGC!G43/MEGC!G$54*100)</f>
        <v>110.09389671361502</v>
      </c>
      <c r="H43" s="33">
        <f>IF(MEGC!H$54=0,"...",MEGC!H43/MEGC!H$54*100)</f>
        <v>97.727272727272734</v>
      </c>
      <c r="I43" s="33">
        <f>IF(MEGC!I$54=0,"...",MEGC!I43/MEGC!I$54*100)</f>
        <v>79.411764705882348</v>
      </c>
      <c r="J43" s="33">
        <f>IF(MEGC!J$54=0,"...",MEGC!J43/MEGC!J$54*100)</f>
        <v>100</v>
      </c>
      <c r="K43" s="33">
        <f>IF(MEGC!K$54=0,"...",MEGC!K43/MEGC!K$54*100)</f>
        <v>100</v>
      </c>
      <c r="L43" s="33">
        <f>IF(MEGC!L$54=0,"...",MEGC!L43/MEGC!L$54*100)</f>
        <v>93.706293706293707</v>
      </c>
      <c r="M43" s="33">
        <f>IF(MEGC!M$54=0,"...",MEGC!M43/MEGC!M$54*100)</f>
        <v>104.77611940298507</v>
      </c>
      <c r="N43" s="33">
        <f>IF(MEGC!N$54=0,"...",MEGC!N43/MEGC!N$54*100)</f>
        <v>0</v>
      </c>
      <c r="O43" s="33">
        <f>IF(MEGC!O$54=0,"...",MEGC!O43/MEGC!O$54*100)</f>
        <v>0</v>
      </c>
      <c r="P43" s="33">
        <f>IF(MEGC!P$54=0,"...",MEGC!P43/MEGC!P$54*100)</f>
        <v>61.739130434782609</v>
      </c>
      <c r="Q43" s="33">
        <f>IF(MEGC!Q$54=0,"...",MEGC!Q43/MEGC!Q$54*100)</f>
        <v>80.645161290322577</v>
      </c>
      <c r="R43" s="33">
        <f>IF(MEGC!R$54=0,"...",MEGC!R43/MEGC!R$54*100)</f>
        <v>112.5</v>
      </c>
      <c r="S43" s="33" t="str">
        <f>IF(MEGC!S$48=0,"...",MEGC!S43/MEGC!S$48*100)</f>
        <v>...</v>
      </c>
      <c r="T43" s="33">
        <f>IF(MEGC!T$54=0,"...",MEGC!T43/MEGC!T$54*100)</f>
        <v>93.877551020408163</v>
      </c>
      <c r="U43" s="33">
        <f>IF(MEGC!U$54=0,"...",MEGC!U43/MEGC!U$54*100)</f>
        <v>56.84210526315789</v>
      </c>
      <c r="V43" s="33" t="str">
        <f>IF(MEGC!V$48=0,"...",MEGC!V43/MEGC!V$48*100)</f>
        <v>...</v>
      </c>
      <c r="W43" s="125">
        <f>IF(MEGC!W$54=0,"...",MEGC!W43/MEGC!W$54*100)</f>
        <v>27.777777777777779</v>
      </c>
      <c r="X43" s="60">
        <f>IF(MEGC!X$54=0,"...",MEGC!X43/MEGC!X$54*100)</f>
        <v>91.046099290780148</v>
      </c>
      <c r="Y43" s="33">
        <f>IF(MEGC!Y$54=0,"...",MEGC!Y43/MEGC!Y$54*100)</f>
        <v>96.684005201560467</v>
      </c>
      <c r="Z43" s="33">
        <f>IF(MEGC!Z$54=0,"...",MEGC!Z43/MEGC!Z$54*100)</f>
        <v>93.691588785046733</v>
      </c>
      <c r="AA43" s="59">
        <f>IF(MEGC!AA$54=0,"...",MEGC!AA43/MEGC!AA$54*100)</f>
        <v>98.316970546984578</v>
      </c>
    </row>
    <row r="44" spans="1:27" ht="12" customHeight="1" x14ac:dyDescent="0.2">
      <c r="A44" s="62">
        <v>1998</v>
      </c>
      <c r="B44" s="63">
        <f>IF(MEGC!B$54=0,"...",MEGC!B44/MEGC!B$54*100)</f>
        <v>84.285714285714292</v>
      </c>
      <c r="C44" s="63">
        <f>IF(MEGC!C$54=0,"...",MEGC!C44/MEGC!C$54*100)</f>
        <v>106.10526315789474</v>
      </c>
      <c r="D44" s="63">
        <f>IF(MEGC!D$54=0,"...",MEGC!D44/MEGC!D$54*100)</f>
        <v>90.476190476190482</v>
      </c>
      <c r="E44" s="63">
        <f>IF(MEGC!E$54=0,"...",MEGC!E44/MEGC!E$54*100)</f>
        <v>100</v>
      </c>
      <c r="F44" s="63">
        <f>IF(MEGC!F$54=0,"...",MEGC!F44/MEGC!F$54*100)</f>
        <v>98.898678414096921</v>
      </c>
      <c r="G44" s="63">
        <f>IF(MEGC!G$54=0,"...",MEGC!G44/MEGC!G$54*100)</f>
        <v>115.25821596244133</v>
      </c>
      <c r="H44" s="63">
        <f>IF(MEGC!H$54=0,"...",MEGC!H44/MEGC!H$54*100)</f>
        <v>97.727272727272734</v>
      </c>
      <c r="I44" s="63">
        <f>IF(MEGC!I$54=0,"...",MEGC!I44/MEGC!I$54*100)</f>
        <v>85.294117647058826</v>
      </c>
      <c r="J44" s="63">
        <f>IF(MEGC!J$54=0,"...",MEGC!J44/MEGC!J$54*100)</f>
        <v>100</v>
      </c>
      <c r="K44" s="63">
        <f>IF(MEGC!K$54=0,"...",MEGC!K44/MEGC!K$54*100)</f>
        <v>114.28571428571428</v>
      </c>
      <c r="L44" s="63">
        <f>IF(MEGC!L$54=0,"...",MEGC!L44/MEGC!L$54*100)</f>
        <v>95.8041958041958</v>
      </c>
      <c r="M44" s="63">
        <f>IF(MEGC!M$54=0,"...",MEGC!M44/MEGC!M$54*100)</f>
        <v>107.16417910447763</v>
      </c>
      <c r="N44" s="63">
        <f>IF(MEGC!N$54=0,"...",MEGC!N44/MEGC!N$54*100)</f>
        <v>100</v>
      </c>
      <c r="O44" s="63">
        <f>IF(MEGC!O$54=0,"...",MEGC!O44/MEGC!O$54*100)</f>
        <v>25</v>
      </c>
      <c r="P44" s="63">
        <f>IF(MEGC!P$54=0,"...",MEGC!P44/MEGC!P$54*100)</f>
        <v>73.91304347826086</v>
      </c>
      <c r="Q44" s="63">
        <f>IF(MEGC!Q$54=0,"...",MEGC!Q44/MEGC!Q$54*100)</f>
        <v>119.35483870967742</v>
      </c>
      <c r="R44" s="63">
        <f>IF(MEGC!R$54=0,"...",MEGC!R44/MEGC!R$54*100)</f>
        <v>100</v>
      </c>
      <c r="S44" s="63" t="str">
        <f>IF(MEGC!S$48=0,"...",MEGC!S44/MEGC!S$48*100)</f>
        <v>...</v>
      </c>
      <c r="T44" s="63">
        <f>IF(MEGC!T$54=0,"...",MEGC!T44/MEGC!T$54*100)</f>
        <v>93.877551020408163</v>
      </c>
      <c r="U44" s="63">
        <f>IF(MEGC!U$54=0,"...",MEGC!U44/MEGC!U$54*100)</f>
        <v>76.84210526315789</v>
      </c>
      <c r="V44" s="63" t="str">
        <f>IF(MEGC!V$48=0,"...",MEGC!V44/MEGC!V$48*100)</f>
        <v>...</v>
      </c>
      <c r="W44" s="126">
        <f>IF(MEGC!W$54=0,"...",MEGC!W44/MEGC!W$54*100)</f>
        <v>22.222222222222221</v>
      </c>
      <c r="X44" s="65">
        <f>IF(MEGC!X$54=0,"...",MEGC!X44/MEGC!X$54*100)</f>
        <v>92.907801418439718</v>
      </c>
      <c r="Y44" s="63">
        <f>IF(MEGC!Y$54=0,"...",MEGC!Y44/MEGC!Y$54*100)</f>
        <v>103.83615084525357</v>
      </c>
      <c r="Z44" s="63">
        <f>IF(MEGC!Z$54=0,"...",MEGC!Z44/MEGC!Z$54*100)</f>
        <v>94.509345794392516</v>
      </c>
      <c r="AA44" s="64">
        <f>IF(MEGC!AA$54=0,"...",MEGC!AA44/MEGC!AA$54*100)</f>
        <v>105.18934081346423</v>
      </c>
    </row>
    <row r="45" spans="1:27" ht="12" customHeight="1" x14ac:dyDescent="0.2">
      <c r="A45" s="66">
        <v>1999</v>
      </c>
      <c r="B45" s="33">
        <f>IF(MEGC!B$54=0,"...",MEGC!B45/MEGC!B$54*100)</f>
        <v>84.761904761904759</v>
      </c>
      <c r="C45" s="33">
        <f>IF(MEGC!C$54=0,"...",MEGC!C45/MEGC!C$54*100)</f>
        <v>105.68421052631578</v>
      </c>
      <c r="D45" s="33">
        <f>IF(MEGC!D$54=0,"...",MEGC!D45/MEGC!D$54*100)</f>
        <v>85.714285714285708</v>
      </c>
      <c r="E45" s="33">
        <f>IF(MEGC!E$54=0,"...",MEGC!E45/MEGC!E$54*100)</f>
        <v>94.117647058823522</v>
      </c>
      <c r="F45" s="33">
        <f>IF(MEGC!F$54=0,"...",MEGC!F45/MEGC!F$54*100)</f>
        <v>98.678414096916299</v>
      </c>
      <c r="G45" s="33">
        <f>IF(MEGC!G$54=0,"...",MEGC!G45/MEGC!G$54*100)</f>
        <v>108.45070422535213</v>
      </c>
      <c r="H45" s="33">
        <f>IF(MEGC!H$54=0,"...",MEGC!H45/MEGC!H$54*100)</f>
        <v>97.727272727272734</v>
      </c>
      <c r="I45" s="33">
        <f>IF(MEGC!I$54=0,"...",MEGC!I45/MEGC!I$54*100)</f>
        <v>91.17647058823529</v>
      </c>
      <c r="J45" s="33">
        <f>IF(MEGC!J$54=0,"...",MEGC!J45/MEGC!J$54*100)</f>
        <v>100</v>
      </c>
      <c r="K45" s="33">
        <f>IF(MEGC!K$54=0,"...",MEGC!K45/MEGC!K$54*100)</f>
        <v>114.28571428571428</v>
      </c>
      <c r="L45" s="33">
        <f>IF(MEGC!L$54=0,"...",MEGC!L45/MEGC!L$54*100)</f>
        <v>95.8041958041958</v>
      </c>
      <c r="M45" s="33">
        <f>IF(MEGC!M$54=0,"...",MEGC!M45/MEGC!M$54*100)</f>
        <v>106.56716417910448</v>
      </c>
      <c r="N45" s="33">
        <f>IF(MEGC!N$54=0,"...",MEGC!N45/MEGC!N$54*100)</f>
        <v>100</v>
      </c>
      <c r="O45" s="33">
        <f>IF(MEGC!O$54=0,"...",MEGC!O45/MEGC!O$54*100)</f>
        <v>25</v>
      </c>
      <c r="P45" s="33">
        <f>IF(MEGC!P$54=0,"...",MEGC!P45/MEGC!P$54*100)</f>
        <v>73.91304347826086</v>
      </c>
      <c r="Q45" s="33">
        <f>IF(MEGC!Q$54=0,"...",MEGC!Q45/MEGC!Q$54*100)</f>
        <v>145.16129032258064</v>
      </c>
      <c r="R45" s="33">
        <f>IF(MEGC!R$54=0,"...",MEGC!R45/MEGC!R$54*100)</f>
        <v>100</v>
      </c>
      <c r="S45" s="33" t="str">
        <f>IF(MEGC!S$48=0,"...",MEGC!S45/MEGC!S$48*100)</f>
        <v>...</v>
      </c>
      <c r="T45" s="33">
        <f>IF(MEGC!T$54=0,"...",MEGC!T45/MEGC!T$54*100)</f>
        <v>95.918367346938766</v>
      </c>
      <c r="U45" s="33">
        <f>IF(MEGC!U$54=0,"...",MEGC!U45/MEGC!U$54*100)</f>
        <v>81.578947368421055</v>
      </c>
      <c r="V45" s="33" t="str">
        <f>IF(MEGC!V$48=0,"...",MEGC!V45/MEGC!V$48*100)</f>
        <v>...</v>
      </c>
      <c r="W45" s="125">
        <f>IF(MEGC!W$54=0,"...",MEGC!W45/MEGC!W$54*100)</f>
        <v>22.222222222222221</v>
      </c>
      <c r="X45" s="76">
        <f>IF(MEGC!X$54=0,"...",MEGC!X45/MEGC!X$54*100)</f>
        <v>92.907801418439718</v>
      </c>
      <c r="Y45" s="74">
        <f>IF(MEGC!Y$54=0,"...",MEGC!Y45/MEGC!Y$54*100)</f>
        <v>102.86085825747723</v>
      </c>
      <c r="Z45" s="74">
        <f>IF(MEGC!Z$54=0,"...",MEGC!Z45/MEGC!Z$54*100)</f>
        <v>94.626168224299064</v>
      </c>
      <c r="AA45" s="75">
        <f>IF(MEGC!AA$54=0,"...",MEGC!AA45/MEGC!AA$54*100)</f>
        <v>103.50631136044881</v>
      </c>
    </row>
    <row r="46" spans="1:27" ht="12" customHeight="1" x14ac:dyDescent="0.2">
      <c r="A46" s="58">
        <v>2000</v>
      </c>
      <c r="B46" s="33">
        <f>IF(MEGC!B$54=0,"...",MEGC!B46/MEGC!B$54*100)</f>
        <v>85.238095238095241</v>
      </c>
      <c r="C46" s="33">
        <f>IF(MEGC!C$54=0,"...",MEGC!C46/MEGC!C$54*100)</f>
        <v>105.89473684210526</v>
      </c>
      <c r="D46" s="33">
        <f>IF(MEGC!D$54=0,"...",MEGC!D46/MEGC!D$54*100)</f>
        <v>90.476190476190482</v>
      </c>
      <c r="E46" s="33">
        <f>IF(MEGC!E$54=0,"...",MEGC!E46/MEGC!E$54*100)</f>
        <v>82.35294117647058</v>
      </c>
      <c r="F46" s="33">
        <f>IF(MEGC!F$54=0,"...",MEGC!F46/MEGC!F$54*100)</f>
        <v>99.118942731277542</v>
      </c>
      <c r="G46" s="33">
        <f>IF(MEGC!G$54=0,"...",MEGC!G46/MEGC!G$54*100)</f>
        <v>108.45070422535213</v>
      </c>
      <c r="H46" s="33">
        <f>IF(MEGC!H$54=0,"...",MEGC!H46/MEGC!H$54*100)</f>
        <v>97.727272727272734</v>
      </c>
      <c r="I46" s="33">
        <f>IF(MEGC!I$54=0,"...",MEGC!I46/MEGC!I$54*100)</f>
        <v>91.17647058823529</v>
      </c>
      <c r="J46" s="33">
        <f>IF(MEGC!J$54=0,"...",MEGC!J46/MEGC!J$54*100)</f>
        <v>100</v>
      </c>
      <c r="K46" s="33">
        <f>IF(MEGC!K$54=0,"...",MEGC!K46/MEGC!K$54*100)</f>
        <v>114.28571428571428</v>
      </c>
      <c r="L46" s="33">
        <f>IF(MEGC!L$54=0,"...",MEGC!L46/MEGC!L$54*100)</f>
        <v>95.8041958041958</v>
      </c>
      <c r="M46" s="33">
        <f>IF(MEGC!M$54=0,"...",MEGC!M46/MEGC!M$54*100)</f>
        <v>108.65671641791043</v>
      </c>
      <c r="N46" s="33">
        <f>IF(MEGC!N$54=0,"...",MEGC!N46/MEGC!N$54*100)</f>
        <v>100</v>
      </c>
      <c r="O46" s="33">
        <f>IF(MEGC!O$54=0,"...",MEGC!O46/MEGC!O$54*100)</f>
        <v>25</v>
      </c>
      <c r="P46" s="33">
        <f>IF(MEGC!P$54=0,"...",MEGC!P46/MEGC!P$54*100)</f>
        <v>75.65217391304347</v>
      </c>
      <c r="Q46" s="33">
        <f>IF(MEGC!Q$54=0,"...",MEGC!Q46/MEGC!Q$54*100)</f>
        <v>125.80645161290323</v>
      </c>
      <c r="R46" s="33">
        <f>IF(MEGC!R$54=0,"...",MEGC!R46/MEGC!R$54*100)</f>
        <v>100</v>
      </c>
      <c r="S46" s="33" t="str">
        <f>IF(MEGC!S$48=0,"...",MEGC!S46/MEGC!S$48*100)</f>
        <v>...</v>
      </c>
      <c r="T46" s="33">
        <f>IF(MEGC!T$54=0,"...",MEGC!T46/MEGC!T$54*100)</f>
        <v>95.918367346938766</v>
      </c>
      <c r="U46" s="33">
        <f>IF(MEGC!U$54=0,"...",MEGC!U46/MEGC!U$54*100)</f>
        <v>85.263157894736835</v>
      </c>
      <c r="V46" s="33" t="str">
        <f>IF(MEGC!V$48=0,"...",MEGC!V46/MEGC!V$48*100)</f>
        <v>...</v>
      </c>
      <c r="W46" s="125">
        <f>IF(MEGC!W$54=0,"...",MEGC!W46/MEGC!W$54*100)</f>
        <v>50</v>
      </c>
      <c r="X46" s="60">
        <f>IF(MEGC!X$54=0,"...",MEGC!X46/MEGC!X$54*100)</f>
        <v>93.439716312056746</v>
      </c>
      <c r="Y46" s="33">
        <f>IF(MEGC!Y$54=0,"...",MEGC!Y46/MEGC!Y$54*100)</f>
        <v>103.64109232769832</v>
      </c>
      <c r="Z46" s="33">
        <f>IF(MEGC!Z$54=0,"...",MEGC!Z46/MEGC!Z$54*100)</f>
        <v>94.976635514018696</v>
      </c>
      <c r="AA46" s="59">
        <f>IF(MEGC!AA$54=0,"...",MEGC!AA46/MEGC!AA$54*100)</f>
        <v>104.55820476858344</v>
      </c>
    </row>
    <row r="47" spans="1:27" ht="12" customHeight="1" x14ac:dyDescent="0.2">
      <c r="A47" s="62">
        <v>2001</v>
      </c>
      <c r="B47" s="63">
        <f>IF(MEGC!B$54=0,"...",MEGC!B47/MEGC!B$54*100)</f>
        <v>90.476190476190482</v>
      </c>
      <c r="C47" s="63">
        <f>IF(MEGC!C$54=0,"...",MEGC!C47/MEGC!C$54*100)</f>
        <v>105.05263157894737</v>
      </c>
      <c r="D47" s="63">
        <f>IF(MEGC!D$54=0,"...",MEGC!D47/MEGC!D$54*100)</f>
        <v>95.238095238095227</v>
      </c>
      <c r="E47" s="63">
        <f>IF(MEGC!E$54=0,"...",MEGC!E47/MEGC!E$54*100)</f>
        <v>88.235294117647058</v>
      </c>
      <c r="F47" s="63">
        <f>IF(MEGC!F$54=0,"...",MEGC!F47/MEGC!F$54*100)</f>
        <v>99.118942731277542</v>
      </c>
      <c r="G47" s="63">
        <f>IF(MEGC!G$54=0,"...",MEGC!G47/MEGC!G$54*100)</f>
        <v>106.57276995305165</v>
      </c>
      <c r="H47" s="63">
        <f>IF(MEGC!H$54=0,"...",MEGC!H47/MEGC!H$54*100)</f>
        <v>97.727272727272734</v>
      </c>
      <c r="I47" s="63">
        <f>IF(MEGC!I$54=0,"...",MEGC!I47/MEGC!I$54*100)</f>
        <v>100</v>
      </c>
      <c r="J47" s="63">
        <f>IF(MEGC!J$54=0,"...",MEGC!J47/MEGC!J$54*100)</f>
        <v>100</v>
      </c>
      <c r="K47" s="63">
        <f>IF(MEGC!K$54=0,"...",MEGC!K47/MEGC!K$54*100)</f>
        <v>114.28571428571428</v>
      </c>
      <c r="L47" s="63">
        <f>IF(MEGC!L$54=0,"...",MEGC!L47/MEGC!L$54*100)</f>
        <v>95.8041958041958</v>
      </c>
      <c r="M47" s="63">
        <f>IF(MEGC!M$54=0,"...",MEGC!M47/MEGC!M$54*100)</f>
        <v>105.97014925373134</v>
      </c>
      <c r="N47" s="63">
        <f>IF(MEGC!N$54=0,"...",MEGC!N47/MEGC!N$54*100)</f>
        <v>100</v>
      </c>
      <c r="O47" s="63">
        <f>IF(MEGC!O$54=0,"...",MEGC!O47/MEGC!O$54*100)</f>
        <v>25</v>
      </c>
      <c r="P47" s="63">
        <f>IF(MEGC!P$54=0,"...",MEGC!P47/MEGC!P$54*100)</f>
        <v>76.521739130434781</v>
      </c>
      <c r="Q47" s="63">
        <f>IF(MEGC!Q$54=0,"...",MEGC!Q47/MEGC!Q$54*100)</f>
        <v>132.25806451612902</v>
      </c>
      <c r="R47" s="63">
        <f>IF(MEGC!R$54=0,"...",MEGC!R47/MEGC!R$54*100)</f>
        <v>100</v>
      </c>
      <c r="S47" s="63" t="str">
        <f>IF(MEGC!S$48=0,"...",MEGC!S47/MEGC!S$48*100)</f>
        <v>...</v>
      </c>
      <c r="T47" s="63">
        <f>IF(MEGC!T$54=0,"...",MEGC!T47/MEGC!T$54*100)</f>
        <v>95.918367346938766</v>
      </c>
      <c r="U47" s="63">
        <f>IF(MEGC!U$54=0,"...",MEGC!U47/MEGC!U$54*100)</f>
        <v>81.05263157894737</v>
      </c>
      <c r="V47" s="63" t="str">
        <f>IF(MEGC!V$48=0,"...",MEGC!V47/MEGC!V$48*100)</f>
        <v>...</v>
      </c>
      <c r="W47" s="126">
        <f>IF(MEGC!W$54=0,"...",MEGC!W47/MEGC!W$54*100)</f>
        <v>94.444444444444443</v>
      </c>
      <c r="X47" s="65">
        <f>IF(MEGC!X$54=0,"...",MEGC!X47/MEGC!X$54*100)</f>
        <v>94.592198581560282</v>
      </c>
      <c r="Y47" s="63">
        <f>IF(MEGC!Y$54=0,"...",MEGC!Y47/MEGC!Y$54*100)</f>
        <v>102.66579973992198</v>
      </c>
      <c r="Z47" s="63">
        <f>IF(MEGC!Z$54=0,"...",MEGC!Z47/MEGC!Z$54*100)</f>
        <v>96.261682242990659</v>
      </c>
      <c r="AA47" s="64">
        <f>IF(MEGC!AA$54=0,"...",MEGC!AA47/MEGC!AA$54*100)</f>
        <v>102.52454417952315</v>
      </c>
    </row>
    <row r="48" spans="1:27" s="203" customFormat="1" ht="12" customHeight="1" x14ac:dyDescent="0.2">
      <c r="A48" s="257">
        <v>2002</v>
      </c>
      <c r="B48" s="258">
        <f>IF(MEGC!B$54=0,"...",MEGC!B48/MEGC!B$54*100)</f>
        <v>90.476190476190482</v>
      </c>
      <c r="C48" s="258">
        <f>IF(MEGC!C$54=0,"...",MEGC!C48/MEGC!C$54*100)</f>
        <v>104.63157894736842</v>
      </c>
      <c r="D48" s="258">
        <f>IF(MEGC!D$54=0,"...",MEGC!D48/MEGC!D$54*100)</f>
        <v>95.238095238095227</v>
      </c>
      <c r="E48" s="258">
        <f>IF(MEGC!E$54=0,"...",MEGC!E48/MEGC!E$54*100)</f>
        <v>94.117647058823522</v>
      </c>
      <c r="F48" s="258">
        <f>IF(MEGC!F$54=0,"...",MEGC!F48/MEGC!F$54*100)</f>
        <v>99.118942731277542</v>
      </c>
      <c r="G48" s="258">
        <f>IF(MEGC!G$54=0,"...",MEGC!G48/MEGC!G$54*100)</f>
        <v>107.27699530516432</v>
      </c>
      <c r="H48" s="258">
        <f>IF(MEGC!H$54=0,"...",MEGC!H48/MEGC!H$54*100)</f>
        <v>97.727272727272734</v>
      </c>
      <c r="I48" s="258">
        <f>IF(MEGC!I$54=0,"...",MEGC!I48/MEGC!I$54*100)</f>
        <v>102.94117647058823</v>
      </c>
      <c r="J48" s="258">
        <f>IF(MEGC!J$54=0,"...",MEGC!J48/MEGC!J$54*100)</f>
        <v>100</v>
      </c>
      <c r="K48" s="258">
        <f>IF(MEGC!K$54=0,"...",MEGC!K48/MEGC!K$54*100)</f>
        <v>114.28571428571428</v>
      </c>
      <c r="L48" s="258">
        <f>IF(MEGC!L$54=0,"...",MEGC!L48/MEGC!L$54*100)</f>
        <v>96.503496503496507</v>
      </c>
      <c r="M48" s="258">
        <f>IF(MEGC!M$54=0,"...",MEGC!M48/MEGC!M$54*100)</f>
        <v>105.97014925373134</v>
      </c>
      <c r="N48" s="258">
        <f>IF(MEGC!N$54=0,"...",MEGC!N48/MEGC!N$54*100)</f>
        <v>100</v>
      </c>
      <c r="O48" s="258">
        <f>IF(MEGC!O$54=0,"...",MEGC!O48/MEGC!O$54*100)</f>
        <v>25</v>
      </c>
      <c r="P48" s="258">
        <f>IF(MEGC!P$54=0,"...",MEGC!P48/MEGC!P$54*100)</f>
        <v>76.521739130434781</v>
      </c>
      <c r="Q48" s="258">
        <f>IF(MEGC!Q$54=0,"...",MEGC!Q48/MEGC!Q$54*100)</f>
        <v>122.58064516129032</v>
      </c>
      <c r="R48" s="258">
        <f>IF(MEGC!R$54=0,"...",MEGC!R48/MEGC!R$54*100)</f>
        <v>100</v>
      </c>
      <c r="S48" s="258" t="str">
        <f>IF(MEGC!S$48=0,"...",MEGC!S48/MEGC!S$48*100)</f>
        <v>...</v>
      </c>
      <c r="T48" s="258">
        <f>IF(MEGC!T$54=0,"...",MEGC!T48/MEGC!T$54*100)</f>
        <v>93.877551020408163</v>
      </c>
      <c r="U48" s="258">
        <f>IF(MEGC!U$54=0,"...",MEGC!U48/MEGC!U$54*100)</f>
        <v>93.15789473684211</v>
      </c>
      <c r="V48" s="258" t="str">
        <f>IF(MEGC!V$48=0,"...",MEGC!V48/MEGC!V$48*100)</f>
        <v>...</v>
      </c>
      <c r="W48" s="259">
        <f>IF(MEGC!W$54=0,"...",MEGC!W48/MEGC!W$54*100)</f>
        <v>88.888888888888886</v>
      </c>
      <c r="X48" s="260">
        <f>IF(MEGC!X$54=0,"...",MEGC!X48/MEGC!X$54*100)</f>
        <v>94.592198581560282</v>
      </c>
      <c r="Y48" s="258">
        <f>IF(MEGC!Y$54=0,"...",MEGC!Y48/MEGC!Y$54*100)</f>
        <v>104.03120936280885</v>
      </c>
      <c r="Z48" s="258">
        <f>IF(MEGC!Z$54=0,"...",MEGC!Z48/MEGC!Z$54*100)</f>
        <v>96.261682242990659</v>
      </c>
      <c r="AA48" s="261">
        <f>IF(MEGC!AA$54=0,"...",MEGC!AA48/MEGC!AA$54*100)</f>
        <v>104.20757363253857</v>
      </c>
    </row>
    <row r="49" spans="1:27" ht="12" customHeight="1" x14ac:dyDescent="0.2">
      <c r="A49" s="71">
        <v>2003</v>
      </c>
      <c r="B49" s="33">
        <f>IF(MEGC!B$54=0,"...",MEGC!B49/MEGC!B$54*100)</f>
        <v>92.38095238095238</v>
      </c>
      <c r="C49" s="33">
        <f>IF(MEGC!C$54=0,"...",MEGC!C49/MEGC!C$54*100)</f>
        <v>104.21052631578947</v>
      </c>
      <c r="D49" s="33">
        <f>IF(MEGC!D$54=0,"...",MEGC!D49/MEGC!D$54*100)</f>
        <v>95.238095238095227</v>
      </c>
      <c r="E49" s="33">
        <f>IF(MEGC!E$54=0,"...",MEGC!E49/MEGC!E$54*100)</f>
        <v>94.117647058823522</v>
      </c>
      <c r="F49" s="33">
        <f>IF(MEGC!F$54=0,"...",MEGC!F49/MEGC!F$54*100)</f>
        <v>99.779735682819378</v>
      </c>
      <c r="G49" s="33">
        <f>IF(MEGC!G$54=0,"...",MEGC!G49/MEGC!G$54*100)</f>
        <v>107.27699530516432</v>
      </c>
      <c r="H49" s="33">
        <f>IF(MEGC!H$54=0,"...",MEGC!H49/MEGC!H$54*100)</f>
        <v>97.727272727272734</v>
      </c>
      <c r="I49" s="33">
        <f>IF(MEGC!I$54=0,"...",MEGC!I49/MEGC!I$54*100)</f>
        <v>94.117647058823522</v>
      </c>
      <c r="J49" s="33">
        <f>IF(MEGC!J$54=0,"...",MEGC!J49/MEGC!J$54*100)</f>
        <v>100</v>
      </c>
      <c r="K49" s="33">
        <f>IF(MEGC!K$54=0,"...",MEGC!K49/MEGC!K$54*100)</f>
        <v>128.57142857142858</v>
      </c>
      <c r="L49" s="33">
        <f>IF(MEGC!L$54=0,"...",MEGC!L49/MEGC!L$54*100)</f>
        <v>97.902097902097907</v>
      </c>
      <c r="M49" s="33">
        <f>IF(MEGC!M$54=0,"...",MEGC!M49/MEGC!M$54*100)</f>
        <v>102.98507462686568</v>
      </c>
      <c r="N49" s="33">
        <f>IF(MEGC!N$54=0,"...",MEGC!N49/MEGC!N$54*100)</f>
        <v>100</v>
      </c>
      <c r="O49" s="33">
        <f>IF(MEGC!O$54=0,"...",MEGC!O49/MEGC!O$54*100)</f>
        <v>25</v>
      </c>
      <c r="P49" s="33">
        <f>IF(MEGC!P$54=0,"...",MEGC!P49/MEGC!P$54*100)</f>
        <v>77.391304347826079</v>
      </c>
      <c r="Q49" s="33">
        <f>IF(MEGC!Q$54=0,"...",MEGC!Q49/MEGC!Q$54*100)</f>
        <v>109.6774193548387</v>
      </c>
      <c r="R49" s="33">
        <f>IF(MEGC!R$54=0,"...",MEGC!R49/MEGC!R$54*100)</f>
        <v>100</v>
      </c>
      <c r="S49" s="33" t="str">
        <f>IF(MEGC!S$48=0,"...",MEGC!S49/MEGC!S$48*100)</f>
        <v>...</v>
      </c>
      <c r="T49" s="33">
        <f>IF(MEGC!T$54=0,"...",MEGC!T49/MEGC!T$54*100)</f>
        <v>95.918367346938766</v>
      </c>
      <c r="U49" s="33">
        <f>IF(MEGC!U$54=0,"...",MEGC!U49/MEGC!U$54*100)</f>
        <v>97.894736842105274</v>
      </c>
      <c r="V49" s="33" t="str">
        <f>IF(MEGC!V$48=0,"...",MEGC!V49/MEGC!V$48*100)</f>
        <v>...</v>
      </c>
      <c r="W49" s="125">
        <f>IF(MEGC!W$54=0,"...",MEGC!W49/MEGC!W$54*100)</f>
        <v>94.444444444444443</v>
      </c>
      <c r="X49" s="60">
        <f>IF(MEGC!X$54=0,"...",MEGC!X49/MEGC!X$54*100)</f>
        <v>95.567375886524815</v>
      </c>
      <c r="Y49" s="33">
        <f>IF(MEGC!Y$54=0,"...",MEGC!Y49/MEGC!Y$54*100)</f>
        <v>103.5110533159948</v>
      </c>
      <c r="Z49" s="33">
        <f>IF(MEGC!Z$54=0,"...",MEGC!Z49/MEGC!Z$54*100)</f>
        <v>97.429906542056074</v>
      </c>
      <c r="AA49" s="59">
        <f>IF(MEGC!AA$54=0,"...",MEGC!AA49/MEGC!AA$54*100)</f>
        <v>103.99719495091165</v>
      </c>
    </row>
    <row r="50" spans="1:27" ht="12" customHeight="1" x14ac:dyDescent="0.2">
      <c r="A50" s="72">
        <v>2004</v>
      </c>
      <c r="B50" s="63">
        <f>IF(MEGC!B$54=0,"...",MEGC!B50/MEGC!B$54*100)</f>
        <v>93.80952380952381</v>
      </c>
      <c r="C50" s="63">
        <f>IF(MEGC!C$54=0,"...",MEGC!C50/MEGC!C$54*100)</f>
        <v>103.57894736842105</v>
      </c>
      <c r="D50" s="63">
        <f>IF(MEGC!D$54=0,"...",MEGC!D50/MEGC!D$54*100)</f>
        <v>100</v>
      </c>
      <c r="E50" s="63">
        <f>IF(MEGC!E$54=0,"...",MEGC!E50/MEGC!E$54*100)</f>
        <v>88.235294117647058</v>
      </c>
      <c r="F50" s="63">
        <f>IF(MEGC!F$54=0,"...",MEGC!F50/MEGC!F$54*100)</f>
        <v>99.779735682819378</v>
      </c>
      <c r="G50" s="63">
        <f>IF(MEGC!G$54=0,"...",MEGC!G50/MEGC!G$54*100)</f>
        <v>105.39906103286386</v>
      </c>
      <c r="H50" s="63">
        <f>IF(MEGC!H$54=0,"...",MEGC!H50/MEGC!H$54*100)</f>
        <v>100</v>
      </c>
      <c r="I50" s="63">
        <f>IF(MEGC!I$54=0,"...",MEGC!I50/MEGC!I$54*100)</f>
        <v>94.117647058823522</v>
      </c>
      <c r="J50" s="63">
        <f>IF(MEGC!J$54=0,"...",MEGC!J50/MEGC!J$54*100)</f>
        <v>100</v>
      </c>
      <c r="K50" s="63">
        <f>IF(MEGC!K$54=0,"...",MEGC!K50/MEGC!K$54*100)</f>
        <v>128.57142857142858</v>
      </c>
      <c r="L50" s="63">
        <f>IF(MEGC!L$54=0,"...",MEGC!L50/MEGC!L$54*100)</f>
        <v>97.902097902097907</v>
      </c>
      <c r="M50" s="63">
        <f>IF(MEGC!M$54=0,"...",MEGC!M50/MEGC!M$54*100)</f>
        <v>103.5820895522388</v>
      </c>
      <c r="N50" s="63">
        <f>IF(MEGC!N$54=0,"...",MEGC!N50/MEGC!N$54*100)</f>
        <v>100</v>
      </c>
      <c r="O50" s="63">
        <f>IF(MEGC!O$54=0,"...",MEGC!O50/MEGC!O$54*100)</f>
        <v>25</v>
      </c>
      <c r="P50" s="63">
        <f>IF(MEGC!P$54=0,"...",MEGC!P50/MEGC!P$54*100)</f>
        <v>84.34782608695653</v>
      </c>
      <c r="Q50" s="63">
        <f>IF(MEGC!Q$54=0,"...",MEGC!Q50/MEGC!Q$54*100)</f>
        <v>106.45161290322579</v>
      </c>
      <c r="R50" s="63">
        <f>IF(MEGC!R$54=0,"...",MEGC!R50/MEGC!R$54*100)</f>
        <v>100</v>
      </c>
      <c r="S50" s="63" t="str">
        <f>IF(MEGC!S$48=0,"...",MEGC!S50/MEGC!S$48*100)</f>
        <v>...</v>
      </c>
      <c r="T50" s="63">
        <f>IF(MEGC!T$54=0,"...",MEGC!T50/MEGC!T$54*100)</f>
        <v>95.918367346938766</v>
      </c>
      <c r="U50" s="63">
        <f>IF(MEGC!U$54=0,"...",MEGC!U50/MEGC!U$54*100)</f>
        <v>101.05263157894737</v>
      </c>
      <c r="V50" s="63" t="str">
        <f>IF(MEGC!V$48=0,"...",MEGC!V50/MEGC!V$48*100)</f>
        <v>...</v>
      </c>
      <c r="W50" s="126">
        <f>IF(MEGC!W$54=0,"...",MEGC!W50/MEGC!W$54*100)</f>
        <v>100</v>
      </c>
      <c r="X50" s="65">
        <f>IF(MEGC!X$54=0,"...",MEGC!X50/MEGC!X$54*100)</f>
        <v>96.719858156028366</v>
      </c>
      <c r="Y50" s="63">
        <f>IF(MEGC!Y$54=0,"...",MEGC!Y50/MEGC!Y$54*100)</f>
        <v>103.25097529258778</v>
      </c>
      <c r="Z50" s="63">
        <f>IF(MEGC!Z$54=0,"...",MEGC!Z50/MEGC!Z$54*100)</f>
        <v>97.780373831775705</v>
      </c>
      <c r="AA50" s="64">
        <f>IF(MEGC!AA$54=0,"...",MEGC!AA50/MEGC!AA$54*100)</f>
        <v>103.78681626928471</v>
      </c>
    </row>
    <row r="51" spans="1:27" ht="12" customHeight="1" x14ac:dyDescent="0.2">
      <c r="A51" s="73">
        <v>2005</v>
      </c>
      <c r="B51" s="74">
        <f>IF(MEGC!B$54=0,"...",MEGC!B51/MEGC!B$54*100)</f>
        <v>94.285714285714278</v>
      </c>
      <c r="C51" s="74">
        <f>IF(MEGC!C$54=0,"...",MEGC!C51/MEGC!C$54*100)</f>
        <v>101.68421052631579</v>
      </c>
      <c r="D51" s="74">
        <f>IF(MEGC!D$54=0,"...",MEGC!D51/MEGC!D$54*100)</f>
        <v>109.52380952380953</v>
      </c>
      <c r="E51" s="74">
        <f>IF(MEGC!E$54=0,"...",MEGC!E51/MEGC!E$54*100)</f>
        <v>88.235294117647058</v>
      </c>
      <c r="F51" s="74">
        <f>IF(MEGC!F$54=0,"...",MEGC!F51/MEGC!F$54*100)</f>
        <v>99.779735682819378</v>
      </c>
      <c r="G51" s="74">
        <f>IF(MEGC!G$54=0,"...",MEGC!G51/MEGC!G$54*100)</f>
        <v>103.52112676056338</v>
      </c>
      <c r="H51" s="74">
        <f>IF(MEGC!H$54=0,"...",MEGC!H51/MEGC!H$54*100)</f>
        <v>100</v>
      </c>
      <c r="I51" s="74">
        <f>IF(MEGC!I$54=0,"...",MEGC!I51/MEGC!I$54*100)</f>
        <v>91.17647058823529</v>
      </c>
      <c r="J51" s="74">
        <f>IF(MEGC!J$54=0,"...",MEGC!J51/MEGC!J$54*100)</f>
        <v>100</v>
      </c>
      <c r="K51" s="74">
        <f>IF(MEGC!K$54=0,"...",MEGC!K51/MEGC!K$54*100)</f>
        <v>114.28571428571428</v>
      </c>
      <c r="L51" s="74">
        <f>IF(MEGC!L$54=0,"...",MEGC!L51/MEGC!L$54*100)</f>
        <v>97.902097902097907</v>
      </c>
      <c r="M51" s="74">
        <f>IF(MEGC!M$54=0,"...",MEGC!M51/MEGC!M$54*100)</f>
        <v>101.79104477611941</v>
      </c>
      <c r="N51" s="74">
        <f>IF(MEGC!N$54=0,"...",MEGC!N51/MEGC!N$54*100)</f>
        <v>100</v>
      </c>
      <c r="O51" s="74">
        <f>IF(MEGC!O$54=0,"...",MEGC!O51/MEGC!O$54*100)</f>
        <v>25</v>
      </c>
      <c r="P51" s="74">
        <f>IF(MEGC!P$54=0,"...",MEGC!P51/MEGC!P$54*100)</f>
        <v>89.565217391304358</v>
      </c>
      <c r="Q51" s="74">
        <f>IF(MEGC!Q$54=0,"...",MEGC!Q51/MEGC!Q$54*100)</f>
        <v>96.774193548387103</v>
      </c>
      <c r="R51" s="74">
        <f>IF(MEGC!R$54=0,"...",MEGC!R51/MEGC!R$54*100)</f>
        <v>100</v>
      </c>
      <c r="S51" s="74" t="str">
        <f>IF(MEGC!S$48=0,"...",MEGC!S51/MEGC!S$48*100)</f>
        <v>...</v>
      </c>
      <c r="T51" s="74">
        <f>IF(MEGC!T$54=0,"...",MEGC!T51/MEGC!T$54*100)</f>
        <v>104.08163265306123</v>
      </c>
      <c r="U51" s="74">
        <f>IF(MEGC!U$54=0,"...",MEGC!U51/MEGC!U$54*100)</f>
        <v>102.10526315789474</v>
      </c>
      <c r="V51" s="74" t="str">
        <f>IF(MEGC!V$48=0,"...",MEGC!V51/MEGC!V$48*100)</f>
        <v>...</v>
      </c>
      <c r="W51" s="127">
        <f>IF(MEGC!W$54=0,"...",MEGC!W51/MEGC!W$54*100)</f>
        <v>127.77777777777777</v>
      </c>
      <c r="X51" s="76">
        <f>IF(MEGC!X$54=0,"...",MEGC!X51/MEGC!X$54*100)</f>
        <v>97.872340425531917</v>
      </c>
      <c r="Y51" s="74">
        <f>IF(MEGC!Y$54=0,"...",MEGC!Y51/MEGC!Y$54*100)</f>
        <v>102.01560468140443</v>
      </c>
      <c r="Z51" s="74">
        <f>IF(MEGC!Z$54=0,"...",MEGC!Z51/MEGC!Z$54*100)</f>
        <v>98.36448598130842</v>
      </c>
      <c r="AA51" s="75">
        <f>IF(MEGC!AA$54=0,"...",MEGC!AA51/MEGC!AA$54*100)</f>
        <v>102.3141654978962</v>
      </c>
    </row>
    <row r="52" spans="1:27" ht="12" customHeight="1" x14ac:dyDescent="0.2">
      <c r="A52" s="71">
        <v>2006</v>
      </c>
      <c r="B52" s="33">
        <f>IF(MEGC!B$54=0,"...",MEGC!B52/MEGC!B$54*100)</f>
        <v>96.19047619047619</v>
      </c>
      <c r="C52" s="33">
        <f>IF(MEGC!C$54=0,"...",MEGC!C52/MEGC!C$54*100)</f>
        <v>100.84210526315789</v>
      </c>
      <c r="D52" s="33">
        <f>IF(MEGC!D$54=0,"...",MEGC!D52/MEGC!D$54*100)</f>
        <v>109.52380952380953</v>
      </c>
      <c r="E52" s="33">
        <f>IF(MEGC!E$54=0,"...",MEGC!E52/MEGC!E$54*100)</f>
        <v>100</v>
      </c>
      <c r="F52" s="33">
        <f>IF(MEGC!F$54=0,"...",MEGC!F52/MEGC!F$54*100)</f>
        <v>99.779735682819378</v>
      </c>
      <c r="G52" s="33">
        <f>IF(MEGC!G$54=0,"...",MEGC!G52/MEGC!G$54*100)</f>
        <v>102.34741784037557</v>
      </c>
      <c r="H52" s="33">
        <f>IF(MEGC!H$54=0,"...",MEGC!H52/MEGC!H$54*100)</f>
        <v>100</v>
      </c>
      <c r="I52" s="33">
        <f>IF(MEGC!I$54=0,"...",MEGC!I52/MEGC!I$54*100)</f>
        <v>94.117647058823522</v>
      </c>
      <c r="J52" s="33">
        <f>IF(MEGC!J$54=0,"...",MEGC!J52/MEGC!J$54*100)</f>
        <v>100</v>
      </c>
      <c r="K52" s="33">
        <f>IF(MEGC!K$54=0,"...",MEGC!K52/MEGC!K$54*100)</f>
        <v>114.28571428571428</v>
      </c>
      <c r="L52" s="33">
        <f>IF(MEGC!L$54=0,"...",MEGC!L52/MEGC!L$54*100)</f>
        <v>98.6013986013986</v>
      </c>
      <c r="M52" s="33">
        <f>IF(MEGC!M$54=0,"...",MEGC!M52/MEGC!M$54*100)</f>
        <v>100.8955223880597</v>
      </c>
      <c r="N52" s="33">
        <f>IF(MEGC!N$54=0,"...",MEGC!N52/MEGC!N$54*100)</f>
        <v>100</v>
      </c>
      <c r="O52" s="33">
        <f>IF(MEGC!O$54=0,"...",MEGC!O52/MEGC!O$54*100)</f>
        <v>75</v>
      </c>
      <c r="P52" s="33">
        <f>IF(MEGC!P$54=0,"...",MEGC!P52/MEGC!P$54*100)</f>
        <v>95.652173913043484</v>
      </c>
      <c r="Q52" s="33">
        <f>IF(MEGC!Q$54=0,"...",MEGC!Q52/MEGC!Q$54*100)</f>
        <v>100</v>
      </c>
      <c r="R52" s="33">
        <f>IF(MEGC!R$54=0,"...",MEGC!R52/MEGC!R$54*100)</f>
        <v>100</v>
      </c>
      <c r="S52" s="33" t="str">
        <f>IF(MEGC!S$48=0,"...",MEGC!S52/MEGC!S$48*100)</f>
        <v>...</v>
      </c>
      <c r="T52" s="33">
        <f>IF(MEGC!T$54=0,"...",MEGC!T52/MEGC!T$54*100)</f>
        <v>97.959183673469383</v>
      </c>
      <c r="U52" s="33">
        <f>IF(MEGC!U$54=0,"...",MEGC!U52/MEGC!U$54*100)</f>
        <v>107.89473684210526</v>
      </c>
      <c r="V52" s="33" t="str">
        <f>IF(MEGC!V$48=0,"...",MEGC!V52/MEGC!V$48*100)</f>
        <v>...</v>
      </c>
      <c r="W52" s="125">
        <f>IF(MEGC!W$54=0,"...",MEGC!W52/MEGC!W$54*100)</f>
        <v>83.333333333333343</v>
      </c>
      <c r="X52" s="60">
        <f>IF(MEGC!X$54=0,"...",MEGC!X52/MEGC!X$54*100)</f>
        <v>98.670212765957444</v>
      </c>
      <c r="Y52" s="33">
        <f>IF(MEGC!Y$54=0,"...",MEGC!Y52/MEGC!Y$54*100)</f>
        <v>101.75552665799741</v>
      </c>
      <c r="Z52" s="33">
        <f>IF(MEGC!Z$54=0,"...",MEGC!Z52/MEGC!Z$54*100)</f>
        <v>98.598130841121502</v>
      </c>
      <c r="AA52" s="59">
        <f>IF(MEGC!AA$54=0,"...",MEGC!AA52/MEGC!AA$54*100)</f>
        <v>102.24403927068724</v>
      </c>
    </row>
    <row r="53" spans="1:27" ht="12" customHeight="1" x14ac:dyDescent="0.2">
      <c r="A53" s="72">
        <v>2007</v>
      </c>
      <c r="B53" s="63">
        <f>IF(MEGC!B$54=0,"...",MEGC!B53/MEGC!B$54*100)</f>
        <v>98.571428571428584</v>
      </c>
      <c r="C53" s="63">
        <f>IF(MEGC!C$54=0,"...",MEGC!C53/MEGC!C$54*100)</f>
        <v>99.789473684210535</v>
      </c>
      <c r="D53" s="63">
        <f>IF(MEGC!D$54=0,"...",MEGC!D53/MEGC!D$54*100)</f>
        <v>109.52380952380953</v>
      </c>
      <c r="E53" s="63">
        <f>IF(MEGC!E$54=0,"...",MEGC!E53/MEGC!E$54*100)</f>
        <v>94.117647058823522</v>
      </c>
      <c r="F53" s="63">
        <f>IF(MEGC!F$54=0,"...",MEGC!F53/MEGC!F$54*100)</f>
        <v>99.779735682819378</v>
      </c>
      <c r="G53" s="63">
        <f>IF(MEGC!G$54=0,"...",MEGC!G53/MEGC!G$54*100)</f>
        <v>101.17370892018781</v>
      </c>
      <c r="H53" s="63">
        <f>IF(MEGC!H$54=0,"...",MEGC!H53/MEGC!H$54*100)</f>
        <v>100</v>
      </c>
      <c r="I53" s="63">
        <f>IF(MEGC!I$54=0,"...",MEGC!I53/MEGC!I$54*100)</f>
        <v>97.058823529411768</v>
      </c>
      <c r="J53" s="63">
        <f>IF(MEGC!J$54=0,"...",MEGC!J53/MEGC!J$54*100)</f>
        <v>100</v>
      </c>
      <c r="K53" s="63">
        <f>IF(MEGC!K$54=0,"...",MEGC!K53/MEGC!K$54*100)</f>
        <v>114.28571428571428</v>
      </c>
      <c r="L53" s="63">
        <f>IF(MEGC!L$54=0,"...",MEGC!L53/MEGC!L$54*100)</f>
        <v>100</v>
      </c>
      <c r="M53" s="63">
        <f>IF(MEGC!M$54=0,"...",MEGC!M53/MEGC!M$54*100)</f>
        <v>100.59701492537314</v>
      </c>
      <c r="N53" s="63">
        <f>IF(MEGC!N$54=0,"...",MEGC!N53/MEGC!N$54*100)</f>
        <v>100</v>
      </c>
      <c r="O53" s="63">
        <f>IF(MEGC!O$54=0,"...",MEGC!O53/MEGC!O$54*100)</f>
        <v>75</v>
      </c>
      <c r="P53" s="63">
        <f>IF(MEGC!P$54=0,"...",MEGC!P53/MEGC!P$54*100)</f>
        <v>100</v>
      </c>
      <c r="Q53" s="63">
        <f>IF(MEGC!Q$54=0,"...",MEGC!Q53/MEGC!Q$54*100)</f>
        <v>93.548387096774192</v>
      </c>
      <c r="R53" s="63">
        <f>IF(MEGC!R$54=0,"...",MEGC!R53/MEGC!R$54*100)</f>
        <v>100</v>
      </c>
      <c r="S53" s="63" t="str">
        <f>IF(MEGC!S$48=0,"...",MEGC!S53/MEGC!S$48*100)</f>
        <v>...</v>
      </c>
      <c r="T53" s="63">
        <f>IF(MEGC!T$54=0,"...",MEGC!T53/MEGC!T$54*100)</f>
        <v>100</v>
      </c>
      <c r="U53" s="63">
        <f>IF(MEGC!U$54=0,"...",MEGC!U53/MEGC!U$54*100)</f>
        <v>102.10526315789474</v>
      </c>
      <c r="V53" s="63" t="str">
        <f>IF(MEGC!V$48=0,"...",MEGC!V53/MEGC!V$48*100)</f>
        <v>...</v>
      </c>
      <c r="W53" s="126">
        <f>IF(MEGC!W$54=0,"...",MEGC!W53/MEGC!W$54*100)</f>
        <v>66.666666666666657</v>
      </c>
      <c r="X53" s="65">
        <f>IF(MEGC!X$54=0,"...",MEGC!X53/MEGC!X$54*100)</f>
        <v>99.822695035460995</v>
      </c>
      <c r="Y53" s="63">
        <f>IF(MEGC!Y$54=0,"...",MEGC!Y53/MEGC!Y$54*100)</f>
        <v>100</v>
      </c>
      <c r="Z53" s="63">
        <f>IF(MEGC!Z$54=0,"...",MEGC!Z53/MEGC!Z$54*100)</f>
        <v>99.532710280373834</v>
      </c>
      <c r="AA53" s="64">
        <f>IF(MEGC!AA$54=0,"...",MEGC!AA53/MEGC!AA$54*100)</f>
        <v>100.70126227208975</v>
      </c>
    </row>
    <row r="54" spans="1:27" s="101" customFormat="1" ht="12" customHeight="1" x14ac:dyDescent="0.2">
      <c r="A54" s="67">
        <v>2008</v>
      </c>
      <c r="B54" s="68">
        <f>IF(MEGC!B$54=0,"...",MEGC!B54/MEGC!B$54*100)</f>
        <v>100</v>
      </c>
      <c r="C54" s="68">
        <f>IF(MEGC!C$54=0,"...",MEGC!C54/MEGC!C$54*100)</f>
        <v>100</v>
      </c>
      <c r="D54" s="68">
        <f>IF(MEGC!D$54=0,"...",MEGC!D54/MEGC!D$54*100)</f>
        <v>100</v>
      </c>
      <c r="E54" s="68">
        <f>IF(MEGC!E$54=0,"...",MEGC!E54/MEGC!E$54*100)</f>
        <v>100</v>
      </c>
      <c r="F54" s="68">
        <f>IF(MEGC!F$54=0,"...",MEGC!F54/MEGC!F$54*100)</f>
        <v>100</v>
      </c>
      <c r="G54" s="68">
        <f>IF(MEGC!G$54=0,"...",MEGC!G54/MEGC!G$54*100)</f>
        <v>100</v>
      </c>
      <c r="H54" s="68">
        <f>IF(MEGC!H$54=0,"...",MEGC!H54/MEGC!H$54*100)</f>
        <v>100</v>
      </c>
      <c r="I54" s="68">
        <f>IF(MEGC!I$54=0,"...",MEGC!I54/MEGC!I$54*100)</f>
        <v>100</v>
      </c>
      <c r="J54" s="68">
        <f>IF(MEGC!J$54=0,"...",MEGC!J54/MEGC!J$54*100)</f>
        <v>100</v>
      </c>
      <c r="K54" s="68">
        <f>IF(MEGC!K$54=0,"...",MEGC!K54/MEGC!K$54*100)</f>
        <v>100</v>
      </c>
      <c r="L54" s="68">
        <f>IF(MEGC!L$54=0,"...",MEGC!L54/MEGC!L$54*100)</f>
        <v>100</v>
      </c>
      <c r="M54" s="68">
        <f>IF(MEGC!M$54=0,"...",MEGC!M54/MEGC!M$54*100)</f>
        <v>100</v>
      </c>
      <c r="N54" s="68">
        <f>IF(MEGC!N$54=0,"...",MEGC!N54/MEGC!N$54*100)</f>
        <v>100</v>
      </c>
      <c r="O54" s="68">
        <f>IF(MEGC!O$54=0,"...",MEGC!O54/MEGC!O$54*100)</f>
        <v>100</v>
      </c>
      <c r="P54" s="68">
        <f>IF(MEGC!P$54=0,"...",MEGC!P54/MEGC!P$54*100)</f>
        <v>100</v>
      </c>
      <c r="Q54" s="68">
        <f>IF(MEGC!Q$54=0,"...",MEGC!Q54/MEGC!Q$54*100)</f>
        <v>100</v>
      </c>
      <c r="R54" s="68">
        <f>IF(MEGC!R$54=0,"...",MEGC!R54/MEGC!R$54*100)</f>
        <v>100</v>
      </c>
      <c r="S54" s="68" t="str">
        <f>IF(MEGC!S$48=0,"...",MEGC!S54/MEGC!S$48*100)</f>
        <v>...</v>
      </c>
      <c r="T54" s="68">
        <f>IF(MEGC!T$54=0,"...",MEGC!T54/MEGC!T$54*100)</f>
        <v>100</v>
      </c>
      <c r="U54" s="68">
        <f>IF(MEGC!U$54=0,"...",MEGC!U54/MEGC!U$54*100)</f>
        <v>100</v>
      </c>
      <c r="V54" s="68" t="str">
        <f>IF(MEGC!V$48=0,"...",MEGC!V54/MEGC!V$48*100)</f>
        <v>...</v>
      </c>
      <c r="W54" s="166">
        <f>IF(MEGC!W$54=0,"...",MEGC!W54/MEGC!W$54*100)</f>
        <v>100</v>
      </c>
      <c r="X54" s="70">
        <f>IF(MEGC!X$54=0,"...",MEGC!X54/MEGC!X$54*100)</f>
        <v>100</v>
      </c>
      <c r="Y54" s="68">
        <f>IF(MEGC!Y$54=0,"...",MEGC!Y54/MEGC!Y$54*100)</f>
        <v>100</v>
      </c>
      <c r="Z54" s="68">
        <f>IF(MEGC!Z$54=0,"...",MEGC!Z54/MEGC!Z$54*100)</f>
        <v>100</v>
      </c>
      <c r="AA54" s="69">
        <f>IF(MEGC!AA$54=0,"...",MEGC!AA54/MEGC!AA$54*100)</f>
        <v>100</v>
      </c>
    </row>
    <row r="55" spans="1:27" ht="12" customHeight="1" x14ac:dyDescent="0.2">
      <c r="A55" s="71">
        <v>2009</v>
      </c>
      <c r="B55" s="33">
        <f>IF(MEGC!B$54=0,"...",MEGC!B55/MEGC!B$54*100)</f>
        <v>101.42857142857142</v>
      </c>
      <c r="C55" s="33">
        <f>IF(MEGC!C$54=0,"...",MEGC!C55/MEGC!C$54*100)</f>
        <v>100.63157894736842</v>
      </c>
      <c r="D55" s="33">
        <f>IF(MEGC!D$54=0,"...",MEGC!D55/MEGC!D$54*100)</f>
        <v>95.238095238095227</v>
      </c>
      <c r="E55" s="33">
        <f>IF(MEGC!E$54=0,"...",MEGC!E55/MEGC!E$54*100)</f>
        <v>94.117647058823522</v>
      </c>
      <c r="F55" s="33">
        <f>IF(MEGC!F$54=0,"...",MEGC!F55/MEGC!F$54*100)</f>
        <v>100</v>
      </c>
      <c r="G55" s="33">
        <f>IF(MEGC!G$54=0,"...",MEGC!G55/MEGC!G$54*100)</f>
        <v>100.46948356807512</v>
      </c>
      <c r="H55" s="33">
        <f>IF(MEGC!H$54=0,"...",MEGC!H55/MEGC!H$54*100)</f>
        <v>97.727272727272734</v>
      </c>
      <c r="I55" s="33">
        <f>IF(MEGC!I$54=0,"...",MEGC!I55/MEGC!I$54*100)</f>
        <v>100</v>
      </c>
      <c r="J55" s="33">
        <f>IF(MEGC!J$54=0,"...",MEGC!J55/MEGC!J$54*100)</f>
        <v>98.795180722891558</v>
      </c>
      <c r="K55" s="33">
        <f>IF(MEGC!K$54=0,"...",MEGC!K55/MEGC!K$54*100)</f>
        <v>100</v>
      </c>
      <c r="L55" s="33">
        <f>IF(MEGC!L$54=0,"...",MEGC!L55/MEGC!L$54*100)</f>
        <v>101.3986013986014</v>
      </c>
      <c r="M55" s="33">
        <f>IF(MEGC!M$54=0,"...",MEGC!M55/MEGC!M$54*100)</f>
        <v>99.701492537313428</v>
      </c>
      <c r="N55" s="33">
        <f>IF(MEGC!N$54=0,"...",MEGC!N55/MEGC!N$54*100)</f>
        <v>100</v>
      </c>
      <c r="O55" s="33">
        <f>IF(MEGC!O$54=0,"...",MEGC!O55/MEGC!O$54*100)</f>
        <v>75</v>
      </c>
      <c r="P55" s="33">
        <f>IF(MEGC!P$54=0,"...",MEGC!P55/MEGC!P$54*100)</f>
        <v>100.8695652173913</v>
      </c>
      <c r="Q55" s="33">
        <f>IF(MEGC!Q$54=0,"...",MEGC!Q55/MEGC!Q$54*100)</f>
        <v>122.58064516129032</v>
      </c>
      <c r="R55" s="33">
        <f>IF(MEGC!R$54=0,"...",MEGC!R55/MEGC!R$54*100)</f>
        <v>100</v>
      </c>
      <c r="S55" s="33" t="str">
        <f>IF(MEGC!S$48=0,"...",MEGC!S55/MEGC!S$48*100)</f>
        <v>...</v>
      </c>
      <c r="T55" s="33">
        <f>IF(MEGC!T$54=0,"...",MEGC!T55/MEGC!T$54*100)</f>
        <v>100</v>
      </c>
      <c r="U55" s="33">
        <f>IF(MEGC!U$54=0,"...",MEGC!U55/MEGC!U$54*100)</f>
        <v>100</v>
      </c>
      <c r="V55" s="33" t="str">
        <f>IF(MEGC!V$48=0,"...",MEGC!V55/MEGC!V$48*100)</f>
        <v>...</v>
      </c>
      <c r="W55" s="125">
        <f>IF(MEGC!W$54=0,"...",MEGC!W55/MEGC!W$54*100)</f>
        <v>94.444444444444443</v>
      </c>
      <c r="X55" s="60">
        <f>IF(MEGC!X$54=0,"...",MEGC!X55/MEGC!X$54*100)</f>
        <v>100.2659574468085</v>
      </c>
      <c r="Y55" s="33">
        <f>IF(MEGC!Y$54=0,"...",MEGC!Y55/MEGC!Y$54*100)</f>
        <v>100.52015604681404</v>
      </c>
      <c r="Z55" s="33">
        <f>IF(MEGC!Z$54=0,"...",MEGC!Z55/MEGC!Z$54*100)</f>
        <v>100.58411214953271</v>
      </c>
      <c r="AA55" s="59">
        <f>IF(MEGC!AA$54=0,"...",MEGC!AA55/MEGC!AA$54*100)</f>
        <v>100.28050490883591</v>
      </c>
    </row>
    <row r="56" spans="1:27" ht="12" customHeight="1" x14ac:dyDescent="0.2">
      <c r="A56" s="71">
        <v>2010</v>
      </c>
      <c r="B56" s="33">
        <f>IF(MEGC!B$54=0,"...",MEGC!B56/MEGC!B$54*100)</f>
        <v>102.38095238095238</v>
      </c>
      <c r="C56" s="33">
        <f>IF(MEGC!C$54=0,"...",MEGC!C56/MEGC!C$54*100)</f>
        <v>99.157894736842096</v>
      </c>
      <c r="D56" s="33">
        <f>IF(MEGC!D$54=0,"...",MEGC!D56/MEGC!D$54*100)</f>
        <v>119.04761904761905</v>
      </c>
      <c r="E56" s="33">
        <f>IF(MEGC!E$54=0,"...",MEGC!E56/MEGC!E$54*100)</f>
        <v>111.76470588235294</v>
      </c>
      <c r="F56" s="33">
        <f>IF(MEGC!F$54=0,"...",MEGC!F56/MEGC!F$54*100)</f>
        <v>100</v>
      </c>
      <c r="G56" s="33">
        <f>IF(MEGC!G$54=0,"...",MEGC!G56/MEGC!G$54*100)</f>
        <v>99.765258215962433</v>
      </c>
      <c r="H56" s="33">
        <f>IF(MEGC!H$54=0,"...",MEGC!H56/MEGC!H$54*100)</f>
        <v>97.727272727272734</v>
      </c>
      <c r="I56" s="33">
        <f>IF(MEGC!I$54=0,"...",MEGC!I56/MEGC!I$54*100)</f>
        <v>102.94117647058823</v>
      </c>
      <c r="J56" s="33">
        <f>IF(MEGC!J$54=0,"...",MEGC!J56/MEGC!J$54*100)</f>
        <v>101.20481927710843</v>
      </c>
      <c r="K56" s="33">
        <f>IF(MEGC!K$54=0,"...",MEGC!K56/MEGC!K$54*100)</f>
        <v>100</v>
      </c>
      <c r="L56" s="33">
        <f>IF(MEGC!L$54=0,"...",MEGC!L56/MEGC!L$54*100)</f>
        <v>101.3986013986014</v>
      </c>
      <c r="M56" s="33">
        <f>IF(MEGC!M$54=0,"...",MEGC!M56/MEGC!M$54*100)</f>
        <v>100</v>
      </c>
      <c r="N56" s="33">
        <f>IF(MEGC!N$54=0,"...",MEGC!N56/MEGC!N$54*100)</f>
        <v>100</v>
      </c>
      <c r="O56" s="33">
        <f>IF(MEGC!O$54=0,"...",MEGC!O56/MEGC!O$54*100)</f>
        <v>100</v>
      </c>
      <c r="P56" s="33">
        <f>IF(MEGC!P$54=0,"...",MEGC!P56/MEGC!P$54*100)</f>
        <v>102.60869565217392</v>
      </c>
      <c r="Q56" s="33">
        <f>IF(MEGC!Q$54=0,"...",MEGC!Q56/MEGC!Q$54*100)</f>
        <v>122.58064516129032</v>
      </c>
      <c r="R56" s="33">
        <f>IF(MEGC!R$54=0,"...",MEGC!R56/MEGC!R$54*100)</f>
        <v>112.5</v>
      </c>
      <c r="S56" s="33" t="str">
        <f>IF(MEGC!S$48=0,"...",MEGC!S56/MEGC!S$48*100)</f>
        <v>...</v>
      </c>
      <c r="T56" s="33">
        <f>IF(MEGC!T$54=0,"...",MEGC!T56/MEGC!T$54*100)</f>
        <v>102.04081632653062</v>
      </c>
      <c r="U56" s="33">
        <f>IF(MEGC!U$54=0,"...",MEGC!U56/MEGC!U$54*100)</f>
        <v>98.421052631578945</v>
      </c>
      <c r="V56" s="33" t="str">
        <f>IF(MEGC!V$48=0,"...",MEGC!V56/MEGC!V$48*100)</f>
        <v>...</v>
      </c>
      <c r="W56" s="125">
        <f>IF(MEGC!W$54=0,"...",MEGC!W56/MEGC!W$54*100)</f>
        <v>94.444444444444443</v>
      </c>
      <c r="X56" s="65">
        <f>IF(MEGC!X$54=0,"...",MEGC!X56/MEGC!X$54*100)</f>
        <v>101.50709219858156</v>
      </c>
      <c r="Y56" s="63">
        <f>IF(MEGC!Y$54=0,"...",MEGC!Y56/MEGC!Y$54*100)</f>
        <v>100.06501950585177</v>
      </c>
      <c r="Z56" s="63">
        <f>IF(MEGC!Z$54=0,"...",MEGC!Z56/MEGC!Z$54*100)</f>
        <v>100.93457943925233</v>
      </c>
      <c r="AA56" s="64">
        <f>IF(MEGC!AA$54=0,"...",MEGC!AA56/MEGC!AA$54*100)</f>
        <v>99.438990182328197</v>
      </c>
    </row>
    <row r="57" spans="1:27" ht="12" customHeight="1" x14ac:dyDescent="0.2">
      <c r="A57" s="73">
        <v>2011</v>
      </c>
      <c r="B57" s="74">
        <f>IF(MEGC!B$54=0,"...",MEGC!B57/MEGC!B$54*100)</f>
        <v>103.33333333333334</v>
      </c>
      <c r="C57" s="74">
        <f>IF(MEGC!C$54=0,"...",MEGC!C57/MEGC!C$54*100)</f>
        <v>99.368421052631604</v>
      </c>
      <c r="D57" s="74">
        <f>IF(MEGC!D$54=0,"...",MEGC!D57/MEGC!D$54*100)</f>
        <v>114.28571428571428</v>
      </c>
      <c r="E57" s="74">
        <f>IF(MEGC!E$54=0,"...",MEGC!E57/MEGC!E$54*100)</f>
        <v>117.64705882352942</v>
      </c>
      <c r="F57" s="74">
        <f>IF(MEGC!F$54=0,"...",MEGC!F57/MEGC!F$54*100)</f>
        <v>100.22026431718065</v>
      </c>
      <c r="G57" s="74">
        <f>IF(MEGC!G$54=0,"...",MEGC!G57/MEGC!G$54*100)</f>
        <v>99.765258215962461</v>
      </c>
      <c r="H57" s="74">
        <f>IF(MEGC!H$54=0,"...",MEGC!H57/MEGC!H$54*100)</f>
        <v>97.727272727272734</v>
      </c>
      <c r="I57" s="74">
        <f>IF(MEGC!I$54=0,"...",MEGC!I57/MEGC!I$54*100)</f>
        <v>102.94117647058823</v>
      </c>
      <c r="J57" s="74">
        <f>IF(MEGC!J$54=0,"...",MEGC!J57/MEGC!J$54*100)</f>
        <v>101.20481927710843</v>
      </c>
      <c r="K57" s="74">
        <f>IF(MEGC!K$54=0,"...",MEGC!K57/MEGC!K$54*100)</f>
        <v>100</v>
      </c>
      <c r="L57" s="74">
        <f>IF(MEGC!L$54=0,"...",MEGC!L57/MEGC!L$54*100)</f>
        <v>101.39860139860141</v>
      </c>
      <c r="M57" s="74">
        <f>IF(MEGC!M$54=0,"...",MEGC!M57/MEGC!M$54*100)</f>
        <v>100.00000000000003</v>
      </c>
      <c r="N57" s="74">
        <f>IF(MEGC!N$54=0,"...",MEGC!N57/MEGC!N$54*100)</f>
        <v>100</v>
      </c>
      <c r="O57" s="74">
        <f>IF(MEGC!O$54=0,"...",MEGC!O57/MEGC!O$54*100)</f>
        <v>50</v>
      </c>
      <c r="P57" s="74">
        <f>IF(MEGC!P$54=0,"...",MEGC!P57/MEGC!P$54*100)</f>
        <v>105.21739130434784</v>
      </c>
      <c r="Q57" s="74">
        <f>IF(MEGC!Q$54=0,"...",MEGC!Q57/MEGC!Q$54*100)</f>
        <v>109.6774193548387</v>
      </c>
      <c r="R57" s="74">
        <f>IF(MEGC!R$54=0,"...",MEGC!R57/MEGC!R$54*100)</f>
        <v>112.50000000000003</v>
      </c>
      <c r="S57" s="74" t="str">
        <f>IF(MEGC!S$48=0,"...",MEGC!S57/MEGC!S$48*100)</f>
        <v>...</v>
      </c>
      <c r="T57" s="74">
        <f>IF(MEGC!T$54=0,"...",MEGC!T57/MEGC!T$54*100)</f>
        <v>106.12244897959184</v>
      </c>
      <c r="U57" s="74">
        <f>IF(MEGC!U$54=0,"...",MEGC!U57/MEGC!U$54*100)</f>
        <v>97.894736842105274</v>
      </c>
      <c r="V57" s="74" t="str">
        <f>IF(MEGC!V$48=0,"...",MEGC!V57/MEGC!V$48*100)</f>
        <v>...</v>
      </c>
      <c r="W57" s="127">
        <f>IF(MEGC!W$54=0,"...",MEGC!W57/MEGC!W$54*100)</f>
        <v>105.55555555555556</v>
      </c>
      <c r="X57" s="76">
        <f>IF(MEGC!X$54=0,"...",MEGC!X57/MEGC!X$54*100)</f>
        <v>102.1276595744681</v>
      </c>
      <c r="Y57" s="74">
        <f>IF(MEGC!Y$54=0,"...",MEGC!Y57/MEGC!Y$54*100)</f>
        <v>99.869960988296498</v>
      </c>
      <c r="Z57" s="74">
        <f>IF(MEGC!Z$54=0,"...",MEGC!Z57/MEGC!Z$54*100)</f>
        <v>101.51869158878509</v>
      </c>
      <c r="AA57" s="75">
        <f>IF(MEGC!AA$54=0,"...",MEGC!AA57/MEGC!AA$54*100)</f>
        <v>99.438990182328197</v>
      </c>
    </row>
    <row r="58" spans="1:27" ht="12" customHeight="1" x14ac:dyDescent="0.2">
      <c r="A58" s="71">
        <v>2012</v>
      </c>
      <c r="B58" s="33">
        <f>IF(MEGC!B$54=0,"...",MEGC!B58/MEGC!B$54*100)</f>
        <v>105.71428571428572</v>
      </c>
      <c r="C58" s="33">
        <f>IF(MEGC!C$54=0,"...",MEGC!C58/MEGC!C$54*100)</f>
        <v>100.21052631578948</v>
      </c>
      <c r="D58" s="33">
        <f>IF(MEGC!D$54=0,"...",MEGC!D58/MEGC!D$54*100)</f>
        <v>80.952380952380949</v>
      </c>
      <c r="E58" s="33">
        <f>IF(MEGC!E$54=0,"...",MEGC!E58/MEGC!E$54*100)</f>
        <v>105.88235294117648</v>
      </c>
      <c r="F58" s="33">
        <f>IF(MEGC!F$54=0,"...",MEGC!F58/MEGC!F$54*100)</f>
        <v>100.22026431718061</v>
      </c>
      <c r="G58" s="33">
        <f>IF(MEGC!G$54=0,"...",MEGC!G58/MEGC!G$54*100)</f>
        <v>99.765258215962433</v>
      </c>
      <c r="H58" s="33">
        <f>IF(MEGC!H$54=0,"...",MEGC!H58/MEGC!H$54*100)</f>
        <v>84.090909090909093</v>
      </c>
      <c r="I58" s="33">
        <f>IF(MEGC!I$54=0,"...",MEGC!I58/MEGC!I$54*100)</f>
        <v>102.94117647058823</v>
      </c>
      <c r="J58" s="33">
        <f>IF(MEGC!J$54=0,"...",MEGC!J58/MEGC!J$54*100)</f>
        <v>100</v>
      </c>
      <c r="K58" s="33">
        <f>IF(MEGC!K$54=0,"...",MEGC!K58/MEGC!K$54*100)</f>
        <v>100</v>
      </c>
      <c r="L58" s="33">
        <f>IF(MEGC!L$54=0,"...",MEGC!L58/MEGC!L$54*100)</f>
        <v>102.09790209790211</v>
      </c>
      <c r="M58" s="33">
        <f>IF(MEGC!M$54=0,"...",MEGC!M58/MEGC!M$54*100)</f>
        <v>100.8955223880597</v>
      </c>
      <c r="N58" s="33">
        <f>IF(MEGC!N$54=0,"...",MEGC!N58/MEGC!N$54*100)</f>
        <v>0</v>
      </c>
      <c r="O58" s="33">
        <f>IF(MEGC!O$54=0,"...",MEGC!O58/MEGC!O$54*100)</f>
        <v>50</v>
      </c>
      <c r="P58" s="33">
        <f>IF(MEGC!P$54=0,"...",MEGC!P58/MEGC!P$54*100)</f>
        <v>113.91304347826087</v>
      </c>
      <c r="Q58" s="33">
        <f>IF(MEGC!Q$54=0,"...",MEGC!Q58/MEGC!Q$54*100)</f>
        <v>151.61290322580646</v>
      </c>
      <c r="R58" s="33">
        <f>IF(MEGC!R$54=0,"...",MEGC!R58/MEGC!R$54*100)</f>
        <v>0</v>
      </c>
      <c r="S58" s="33" t="str">
        <f>IF(MEGC!S$48=0,"...",MEGC!S58/MEGC!S$48*100)</f>
        <v>...</v>
      </c>
      <c r="T58" s="33">
        <f>IF(MEGC!T$54=0,"...",MEGC!T58/MEGC!T$54*100)</f>
        <v>110.20408163265304</v>
      </c>
      <c r="U58" s="33">
        <f>IF(MEGC!U$54=0,"...",MEGC!U58/MEGC!U$54*100)</f>
        <v>110.00000000000001</v>
      </c>
      <c r="V58" s="33" t="str">
        <f>IF(MEGC!V$48=0,"...",MEGC!V58/MEGC!V$48*100)</f>
        <v>...</v>
      </c>
      <c r="W58" s="125">
        <f>IF(MEGC!W$54=0,"...",MEGC!W58/MEGC!W$54*100)</f>
        <v>0</v>
      </c>
      <c r="X58" s="60">
        <f>IF(MEGC!X$54=0,"...",MEGC!X58/MEGC!X$54*100)</f>
        <v>101.50709219858156</v>
      </c>
      <c r="Y58" s="33">
        <f>IF(MEGC!Y$54=0,"...",MEGC!Y58/MEGC!Y$54*100)</f>
        <v>101.23537061118336</v>
      </c>
      <c r="Z58" s="33">
        <f>IF(MEGC!Z$54=0,"...",MEGC!Z58/MEGC!Z$54*100)</f>
        <v>102.45327102803739</v>
      </c>
      <c r="AA58" s="59">
        <f>IF(MEGC!AA$54=0,"...",MEGC!AA58/MEGC!AA$54*100)</f>
        <v>101.54277699859749</v>
      </c>
    </row>
    <row r="59" spans="1:27" ht="12" customHeight="1" x14ac:dyDescent="0.2">
      <c r="A59" s="71">
        <v>2013</v>
      </c>
      <c r="B59" s="33">
        <f>IF(MEGC!B$54=0,"...",MEGC!B59/MEGC!B$54*100)</f>
        <v>106.66666666666667</v>
      </c>
      <c r="C59" s="33">
        <f>IF(MEGC!C$54=0,"...",MEGC!C59/MEGC!C$54*100)</f>
        <v>101.26315789473684</v>
      </c>
      <c r="D59" s="33">
        <f>IF(MEGC!D$54=0,"...",MEGC!D59/MEGC!D$54*100)</f>
        <v>80.952380952380949</v>
      </c>
      <c r="E59" s="33">
        <f>IF(MEGC!E$54=0,"...",MEGC!E59/MEGC!E$54*100)</f>
        <v>88.235294117647058</v>
      </c>
      <c r="F59" s="33">
        <f>IF(MEGC!F$54=0,"...",MEGC!F59/MEGC!F$54*100)</f>
        <v>100.22026431718061</v>
      </c>
      <c r="G59" s="33">
        <f>IF(MEGC!G$54=0,"...",MEGC!G59/MEGC!G$54*100)</f>
        <v>99.53051643192488</v>
      </c>
      <c r="H59" s="33">
        <f>IF(MEGC!H$54=0,"...",MEGC!H59/MEGC!H$54*100)</f>
        <v>81.818181818181827</v>
      </c>
      <c r="I59" s="33">
        <f>IF(MEGC!I$54=0,"...",MEGC!I59/MEGC!I$54*100)</f>
        <v>100</v>
      </c>
      <c r="J59" s="33">
        <f>IF(MEGC!J$54=0,"...",MEGC!J59/MEGC!J$54*100)</f>
        <v>101.20481927710843</v>
      </c>
      <c r="K59" s="33">
        <f>IF(MEGC!K$54=0,"...",MEGC!K59/MEGC!K$54*100)</f>
        <v>100</v>
      </c>
      <c r="L59" s="33">
        <f>IF(MEGC!L$54=0,"...",MEGC!L59/MEGC!L$54*100)</f>
        <v>104.89510489510489</v>
      </c>
      <c r="M59" s="33">
        <f>IF(MEGC!M$54=0,"...",MEGC!M59/MEGC!M$54*100)</f>
        <v>100.29850746268656</v>
      </c>
      <c r="N59" s="33">
        <f>IF(MEGC!N$54=0,"...",MEGC!N59/MEGC!N$54*100)</f>
        <v>0</v>
      </c>
      <c r="O59" s="33">
        <f>IF(MEGC!O$54=0,"...",MEGC!O59/MEGC!O$54*100)</f>
        <v>50</v>
      </c>
      <c r="P59" s="33">
        <f>IF(MEGC!P$54=0,"...",MEGC!P59/MEGC!P$54*100)</f>
        <v>117.39130434782609</v>
      </c>
      <c r="Q59" s="33">
        <f>IF(MEGC!Q$54=0,"...",MEGC!Q59/MEGC!Q$54*100)</f>
        <v>148.38709677419354</v>
      </c>
      <c r="R59" s="33">
        <f>IF(MEGC!R$54=0,"...",MEGC!R59/MEGC!R$54*100)</f>
        <v>0</v>
      </c>
      <c r="S59" s="33" t="str">
        <f>IF(MEGC!S$48=0,"...",MEGC!S59/MEGC!S$48*100)</f>
        <v>...</v>
      </c>
      <c r="T59" s="33">
        <f>IF(MEGC!T$54=0,"...",MEGC!T59/MEGC!T$54*100)</f>
        <v>110.20408163265304</v>
      </c>
      <c r="U59" s="33">
        <f>IF(MEGC!U$54=0,"...",MEGC!U59/MEGC!U$54*100)</f>
        <v>107.89473684210526</v>
      </c>
      <c r="V59" s="33" t="str">
        <f>IF(MEGC!V$48=0,"...",MEGC!V59/MEGC!V$48*100)</f>
        <v>...</v>
      </c>
      <c r="W59" s="125">
        <f>IF(MEGC!W$54=0,"...",MEGC!W59/MEGC!W$54*100)</f>
        <v>0</v>
      </c>
      <c r="X59" s="65">
        <f>IF(MEGC!X$54=0,"...",MEGC!X59/MEGC!X$54*100)</f>
        <v>102.39361702127661</v>
      </c>
      <c r="Y59" s="63">
        <f>IF(MEGC!Y$54=0,"...",MEGC!Y59/MEGC!Y$54*100)</f>
        <v>100.78023407022107</v>
      </c>
      <c r="Z59" s="63">
        <f>IF(MEGC!Z$54=0,"...",MEGC!Z59/MEGC!Z$54*100)</f>
        <v>103.15420560747664</v>
      </c>
      <c r="AA59" s="64">
        <f>IF(MEGC!AA$54=0,"...",MEGC!AA59/MEGC!AA$54*100)</f>
        <v>101.40252454417953</v>
      </c>
    </row>
    <row r="60" spans="1:27" ht="12" customHeight="1" x14ac:dyDescent="0.2">
      <c r="A60" s="197">
        <v>2014</v>
      </c>
      <c r="B60" s="74">
        <f>IF(MEGC!B$54=0,"...",MEGC!B60/MEGC!B$54*100)</f>
        <v>110.00000000000001</v>
      </c>
      <c r="C60" s="74">
        <f>IF(MEGC!C$54=0,"...",MEGC!C60/MEGC!C$54*100)</f>
        <v>99.368421052631589</v>
      </c>
      <c r="D60" s="74">
        <f>IF(MEGC!D$54=0,"...",MEGC!D60/MEGC!D$54*100)</f>
        <v>90.476190476190482</v>
      </c>
      <c r="E60" s="74">
        <f>IF(MEGC!E$54=0,"...",MEGC!E60/MEGC!E$54*100)</f>
        <v>88.235294117647058</v>
      </c>
      <c r="F60" s="74">
        <f>IF(MEGC!F$54=0,"...",MEGC!F60/MEGC!F$54*100)</f>
        <v>100.22026431718061</v>
      </c>
      <c r="G60" s="74">
        <f>IF(MEGC!G$54=0,"...",MEGC!G60/MEGC!G$54*100)</f>
        <v>99.061032863849761</v>
      </c>
      <c r="H60" s="74">
        <f>IF(MEGC!H$54=0,"...",MEGC!H60/MEGC!H$54*100)</f>
        <v>84.090909090909093</v>
      </c>
      <c r="I60" s="74">
        <f>IF(MEGC!I$54=0,"...",MEGC!I60/MEGC!I$54*100)</f>
        <v>94.117647058823522</v>
      </c>
      <c r="J60" s="74">
        <f>IF(MEGC!J$54=0,"...",MEGC!J60/MEGC!J$54*100)</f>
        <v>100</v>
      </c>
      <c r="K60" s="74">
        <f>IF(MEGC!K$54=0,"...",MEGC!K60/MEGC!K$54*100)</f>
        <v>100</v>
      </c>
      <c r="L60" s="74">
        <f>IF(MEGC!L$54=0,"...",MEGC!L60/MEGC!L$54*100)</f>
        <v>104.89510489510489</v>
      </c>
      <c r="M60" s="74">
        <f>IF(MEGC!M$54=0,"...",MEGC!M60/MEGC!M$54*100)</f>
        <v>100</v>
      </c>
      <c r="N60" s="74">
        <f>IF(MEGC!N$54=0,"...",MEGC!N60/MEGC!N$54*100)</f>
        <v>0</v>
      </c>
      <c r="O60" s="74">
        <f>IF(MEGC!O$54=0,"...",MEGC!O60/MEGC!O$54*100)</f>
        <v>50</v>
      </c>
      <c r="P60" s="74">
        <f>IF(MEGC!P$54=0,"...",MEGC!P60/MEGC!P$54*100)</f>
        <v>119.1304347826087</v>
      </c>
      <c r="Q60" s="74">
        <f>IF(MEGC!Q$54=0,"...",MEGC!Q60/MEGC!Q$54*100)</f>
        <v>138.70967741935485</v>
      </c>
      <c r="R60" s="74">
        <f>IF(MEGC!R$54=0,"...",MEGC!R60/MEGC!R$54*100)</f>
        <v>0</v>
      </c>
      <c r="S60" s="74" t="str">
        <f>IF(MEGC!S$48=0,"...",MEGC!S60/MEGC!S$48*100)</f>
        <v>...</v>
      </c>
      <c r="T60" s="74">
        <f>IF(MEGC!T$54=0,"...",MEGC!T60/MEGC!T$54*100)</f>
        <v>112.24489795918366</v>
      </c>
      <c r="U60" s="74">
        <f>IF(MEGC!U$54=0,"...",MEGC!U60/MEGC!U$54*100)</f>
        <v>103.15789473684211</v>
      </c>
      <c r="V60" s="74" t="str">
        <f>IF(MEGC!V$48=0,"...",MEGC!V60/MEGC!V$48*100)</f>
        <v>...</v>
      </c>
      <c r="W60" s="127">
        <f>IF(MEGC!W$54=0,"...",MEGC!W60/MEGC!W$54*100)</f>
        <v>0</v>
      </c>
      <c r="X60" s="60">
        <f>IF(MEGC!X$54=0,"...",MEGC!X60/MEGC!X$54*100)</f>
        <v>103.45744680851064</v>
      </c>
      <c r="Y60" s="33">
        <f>IF(MEGC!Y$54=0,"...",MEGC!Y60/MEGC!Y$54*100)</f>
        <v>99.089726918075428</v>
      </c>
      <c r="Z60" s="33">
        <f>IF(MEGC!Z$54=0,"...",MEGC!Z60/MEGC!Z$54*100)</f>
        <v>104.08878504672899</v>
      </c>
      <c r="AA60" s="59">
        <f>IF(MEGC!AA$54=0,"...",MEGC!AA60/MEGC!AA$54*100)</f>
        <v>99.929873772791026</v>
      </c>
    </row>
    <row r="61" spans="1:27" ht="12" customHeight="1" x14ac:dyDescent="0.2">
      <c r="A61" s="71">
        <v>2015</v>
      </c>
      <c r="B61" s="33">
        <f>IF(MEGC!B$54=0,"...",MEGC!B61/MEGC!B$54*100)</f>
        <v>115.23809523809523</v>
      </c>
      <c r="C61" s="33">
        <f>IF(MEGC!C$54=0,"...",MEGC!C61/MEGC!C$54*100)</f>
        <v>100</v>
      </c>
      <c r="D61" s="33">
        <f>IF(MEGC!D$54=0,"...",MEGC!D61/MEGC!D$54*100)</f>
        <v>90.476190476190482</v>
      </c>
      <c r="E61" s="33">
        <f>IF(MEGC!E$54=0,"...",MEGC!E61/MEGC!E$54*100)</f>
        <v>82.35294117647058</v>
      </c>
      <c r="F61" s="33">
        <f>IF(MEGC!F$54=0,"...",MEGC!F61/MEGC!F$54*100)</f>
        <v>100.66079295154185</v>
      </c>
      <c r="G61" s="33">
        <f>IF(MEGC!G$54=0,"...",MEGC!G61/MEGC!G$54*100)</f>
        <v>99.061032863849761</v>
      </c>
      <c r="H61" s="33">
        <f>IF(MEGC!H$54=0,"...",MEGC!H61/MEGC!H$54*100)</f>
        <v>81.818181818181827</v>
      </c>
      <c r="I61" s="33">
        <f>IF(MEGC!I$54=0,"...",MEGC!I61/MEGC!I$54*100)</f>
        <v>94.117647058823522</v>
      </c>
      <c r="J61" s="33">
        <f>IF(MEGC!J$54=0,"...",MEGC!J61/MEGC!J$54*100)</f>
        <v>100</v>
      </c>
      <c r="K61" s="33">
        <f>IF(MEGC!K$54=0,"...",MEGC!K61/MEGC!K$54*100)</f>
        <v>100</v>
      </c>
      <c r="L61" s="33">
        <f>IF(MEGC!L$54=0,"...",MEGC!L61/MEGC!L$54*100)</f>
        <v>104.89510489510489</v>
      </c>
      <c r="M61" s="33">
        <f>IF(MEGC!M$54=0,"...",MEGC!M61/MEGC!M$54*100)</f>
        <v>100.8955223880597</v>
      </c>
      <c r="N61" s="33">
        <f>IF(MEGC!N$54=0,"...",MEGC!N61/MEGC!N$54*100)</f>
        <v>0</v>
      </c>
      <c r="O61" s="33">
        <f>IF(MEGC!O$54=0,"...",MEGC!O61/MEGC!O$54*100)</f>
        <v>50</v>
      </c>
      <c r="P61" s="33">
        <f>IF(MEGC!P$54=0,"...",MEGC!P61/MEGC!P$54*100)</f>
        <v>119.1304347826087</v>
      </c>
      <c r="Q61" s="33">
        <f>IF(MEGC!Q$54=0,"...",MEGC!Q61/MEGC!Q$54*100)</f>
        <v>135.48387096774192</v>
      </c>
      <c r="R61" s="33">
        <f>IF(MEGC!R$54=0,"...",MEGC!R61/MEGC!R$54*100)</f>
        <v>0</v>
      </c>
      <c r="S61" s="33" t="str">
        <f>IF(MEGC!S$48=0,"...",MEGC!S61/MEGC!S$48*100)</f>
        <v>...</v>
      </c>
      <c r="T61" s="33">
        <f>IF(MEGC!T$54=0,"...",MEGC!T61/MEGC!T$54*100)</f>
        <v>112.24489795918366</v>
      </c>
      <c r="U61" s="33">
        <f>IF(MEGC!U$54=0,"...",MEGC!U61/MEGC!U$54*100)</f>
        <v>104.21052631578947</v>
      </c>
      <c r="V61" s="33" t="str">
        <f>IF(MEGC!V$48=0,"...",MEGC!V61/MEGC!V$48*100)</f>
        <v>...</v>
      </c>
      <c r="W61" s="125">
        <f>IF(MEGC!W$54=0,"...",MEGC!W61/MEGC!W$54*100)</f>
        <v>0</v>
      </c>
      <c r="X61" s="60">
        <f>IF(MEGC!X$54=0,"...",MEGC!X61/MEGC!X$54*100)</f>
        <v>104.52127659574468</v>
      </c>
      <c r="Y61" s="33">
        <f>IF(MEGC!Y$54=0,"...",MEGC!Y61/MEGC!Y$54*100)</f>
        <v>99.479843953185949</v>
      </c>
      <c r="Z61" s="33">
        <f>IF(MEGC!Z$54=0,"...",MEGC!Z61/MEGC!Z$54*100)</f>
        <v>105.60747663551402</v>
      </c>
      <c r="AA61" s="59">
        <f>IF(MEGC!AA$54=0,"...",MEGC!AA61/MEGC!AA$54*100)</f>
        <v>100.49088359046283</v>
      </c>
    </row>
    <row r="62" spans="1:27" ht="12" customHeight="1" x14ac:dyDescent="0.2">
      <c r="A62" s="164">
        <v>2016</v>
      </c>
      <c r="B62" s="33">
        <f>IF(MEGC!B$54=0,"...",MEGC!B62/MEGC!B$54*100)</f>
        <v>115.71428571428572</v>
      </c>
      <c r="C62" s="33">
        <f>IF(MEGC!C$54=0,"...",MEGC!C62/MEGC!C$54*100)</f>
        <v>101.05263157894737</v>
      </c>
      <c r="D62" s="33">
        <f>IF(MEGC!D$54=0,"...",MEGC!D62/MEGC!D$54*100)</f>
        <v>100</v>
      </c>
      <c r="E62" s="33">
        <f>IF(MEGC!E$54=0,"...",MEGC!E62/MEGC!E$54*100)</f>
        <v>76.470588235294116</v>
      </c>
      <c r="F62" s="33">
        <f>IF(MEGC!F$54=0,"...",MEGC!F62/MEGC!F$54*100)</f>
        <v>100.66079295154185</v>
      </c>
      <c r="G62" s="33">
        <f>IF(MEGC!G$54=0,"...",MEGC!G62/MEGC!G$54*100)</f>
        <v>99.061032863849761</v>
      </c>
      <c r="H62" s="33">
        <f>IF(MEGC!H$54=0,"...",MEGC!H62/MEGC!H$54*100)</f>
        <v>86.36363636363636</v>
      </c>
      <c r="I62" s="33">
        <f>IF(MEGC!I$54=0,"...",MEGC!I62/MEGC!I$54*100)</f>
        <v>97.058823529411768</v>
      </c>
      <c r="J62" s="33">
        <f>IF(MEGC!J$54=0,"...",MEGC!J62/MEGC!J$54*100)</f>
        <v>98.795180722891558</v>
      </c>
      <c r="K62" s="33">
        <f>IF(MEGC!K$54=0,"...",MEGC!K62/MEGC!K$54*100)</f>
        <v>100</v>
      </c>
      <c r="L62" s="33">
        <f>IF(MEGC!L$54=0,"...",MEGC!L62/MEGC!L$54*100)</f>
        <v>104.89510489510489</v>
      </c>
      <c r="M62" s="33">
        <f>IF(MEGC!M$54=0,"...",MEGC!M62/MEGC!M$54*100)</f>
        <v>101.49253731343283</v>
      </c>
      <c r="N62" s="33">
        <f>IF(MEGC!N$54=0,"...",MEGC!N62/MEGC!N$54*100)</f>
        <v>0</v>
      </c>
      <c r="O62" s="33">
        <f>IF(MEGC!O$54=0,"...",MEGC!O62/MEGC!O$54*100)</f>
        <v>100</v>
      </c>
      <c r="P62" s="33">
        <f>IF(MEGC!P$54=0,"...",MEGC!P62/MEGC!P$54*100)</f>
        <v>124.34782608695652</v>
      </c>
      <c r="Q62" s="33">
        <f>IF(MEGC!Q$54=0,"...",MEGC!Q62/MEGC!Q$54*100)</f>
        <v>135.48387096774192</v>
      </c>
      <c r="R62" s="33">
        <f>IF(MEGC!R$54=0,"...",MEGC!R62/MEGC!R$54*100)</f>
        <v>0</v>
      </c>
      <c r="S62" s="33" t="str">
        <f>IF(MEGC!S$48=0,"...",MEGC!S62/MEGC!S$48*100)</f>
        <v>...</v>
      </c>
      <c r="T62" s="33">
        <f>IF(MEGC!T$54=0,"...",MEGC!T62/MEGC!T$54*100)</f>
        <v>126.53061224489797</v>
      </c>
      <c r="U62" s="33">
        <f>IF(MEGC!U$54=0,"...",MEGC!U62/MEGC!U$54*100)</f>
        <v>101.57894736842105</v>
      </c>
      <c r="V62" s="33" t="str">
        <f>IF(MEGC!V$48=0,"...",MEGC!V62/MEGC!V$48*100)</f>
        <v>...</v>
      </c>
      <c r="W62" s="125">
        <f>IF(MEGC!W$54=0,"...",MEGC!W62/MEGC!W$54*100)</f>
        <v>0</v>
      </c>
      <c r="X62" s="65">
        <f>IF(MEGC!X$54=0,"...",MEGC!X62/MEGC!X$54*100)</f>
        <v>106.02836879432624</v>
      </c>
      <c r="Y62" s="63">
        <f>IF(MEGC!Y$54=0,"...",MEGC!Y62/MEGC!Y$54*100)</f>
        <v>99.739921976592981</v>
      </c>
      <c r="Z62" s="63">
        <f>IF(MEGC!Z$54=0,"...",MEGC!Z62/MEGC!Z$54*100)</f>
        <v>106.54205607476635</v>
      </c>
      <c r="AA62" s="64">
        <f>IF(MEGC!AA$54=0,"...",MEGC!AA62/MEGC!AA$54*100)</f>
        <v>100.63113604488079</v>
      </c>
    </row>
    <row r="63" spans="1:27" ht="12" customHeight="1" x14ac:dyDescent="0.2">
      <c r="A63" s="198">
        <v>2017</v>
      </c>
      <c r="B63" s="74">
        <f>IF(MEGC!B$54=0,"...",MEGC!B63/MEGC!B$54*100)</f>
        <v>116.66666666666667</v>
      </c>
      <c r="C63" s="74">
        <f>IF(MEGC!C$54=0,"...",MEGC!C63/MEGC!C$54*100)</f>
        <v>101.47368421052632</v>
      </c>
      <c r="D63" s="74">
        <f>IF(MEGC!D$54=0,"...",MEGC!D63/MEGC!D$54*100)</f>
        <v>100</v>
      </c>
      <c r="E63" s="74">
        <f>IF(MEGC!E$54=0,"...",MEGC!E63/MEGC!E$54*100)</f>
        <v>70.588235294117652</v>
      </c>
      <c r="F63" s="74">
        <f>IF(MEGC!F$54=0,"...",MEGC!F63/MEGC!F$54*100)</f>
        <v>100.66079295154185</v>
      </c>
      <c r="G63" s="74">
        <f>IF(MEGC!G$54=0,"...",MEGC!G63/MEGC!G$54*100)</f>
        <v>99.53051643192488</v>
      </c>
      <c r="H63" s="74">
        <f>IF(MEGC!H$54=0,"...",MEGC!H63/MEGC!H$54*100)</f>
        <v>86.36363636363636</v>
      </c>
      <c r="I63" s="74">
        <f>IF(MEGC!I$54=0,"...",MEGC!I63/MEGC!I$54*100)</f>
        <v>97.058823529411768</v>
      </c>
      <c r="J63" s="74">
        <f>IF(MEGC!J$54=0,"...",MEGC!J63/MEGC!J$54*100)</f>
        <v>100</v>
      </c>
      <c r="K63" s="74">
        <f>IF(MEGC!K$54=0,"...",MEGC!K63/MEGC!K$54*100)</f>
        <v>85.714285714285708</v>
      </c>
      <c r="L63" s="74">
        <f>IF(MEGC!L$54=0,"...",MEGC!L63/MEGC!L$54*100)</f>
        <v>104.89510489510489</v>
      </c>
      <c r="M63" s="74">
        <f>IF(MEGC!M$54=0,"...",MEGC!M63/MEGC!M$54*100)</f>
        <v>101.79104477611941</v>
      </c>
      <c r="N63" s="74">
        <f>IF(MEGC!N$54=0,"...",MEGC!N63/MEGC!N$54*100)</f>
        <v>0</v>
      </c>
      <c r="O63" s="74">
        <f>IF(MEGC!O$54=0,"...",MEGC!O63/MEGC!O$54*100)</f>
        <v>150</v>
      </c>
      <c r="P63" s="74">
        <f>IF(MEGC!P$54=0,"...",MEGC!P63/MEGC!P$54*100)</f>
        <v>126.08695652173914</v>
      </c>
      <c r="Q63" s="74">
        <f>IF(MEGC!Q$54=0,"...",MEGC!Q63/MEGC!Q$54*100)</f>
        <v>132.25806451612902</v>
      </c>
      <c r="R63" s="74">
        <f>IF(MEGC!R$54=0,"...",MEGC!R63/MEGC!R$54*100)</f>
        <v>0</v>
      </c>
      <c r="S63" s="74" t="str">
        <f>IF(MEGC!S$48=0,"...",MEGC!S63/MEGC!S$48*100)</f>
        <v>...</v>
      </c>
      <c r="T63" s="74">
        <f>IF(MEGC!T$54=0,"...",MEGC!T63/MEGC!T$54*100)</f>
        <v>126.53061224489797</v>
      </c>
      <c r="U63" s="74">
        <f>IF(MEGC!U$54=0,"...",MEGC!U63/MEGC!U$54*100)</f>
        <v>99.473684210526315</v>
      </c>
      <c r="V63" s="74" t="str">
        <f>IF(MEGC!V$48=0,"...",MEGC!V63/MEGC!V$48*100)</f>
        <v>...</v>
      </c>
      <c r="W63" s="75">
        <f>IF(MEGC!W$54=0,"...",MEGC!W63/MEGC!W$54*100)</f>
        <v>0</v>
      </c>
      <c r="X63" s="76">
        <f>IF(MEGC!X$54=0,"...",MEGC!X63/MEGC!X$54*100)</f>
        <v>106.47163120567376</v>
      </c>
      <c r="Y63" s="74">
        <f>IF(MEGC!Y$54=0,"...",MEGC!Y63/MEGC!Y$54*100)</f>
        <v>99.739921976592981</v>
      </c>
      <c r="Z63" s="74">
        <f>IF(MEGC!Z$54=0,"...",MEGC!Z63/MEGC!Z$54*100)</f>
        <v>106.77570093457945</v>
      </c>
      <c r="AA63" s="75">
        <f>IF(MEGC!AA$54=0,"...",MEGC!AA63/MEGC!AA$54*100)</f>
        <v>100.70126227208975</v>
      </c>
    </row>
    <row r="64" spans="1:27" ht="12" customHeight="1" x14ac:dyDescent="0.2">
      <c r="A64" s="266">
        <v>2018</v>
      </c>
      <c r="B64" s="33">
        <f>IF(MEGC!B$54=0,"...",MEGC!B64/MEGC!B$54*100)</f>
        <v>119.04761904761905</v>
      </c>
      <c r="C64" s="33">
        <f>IF(MEGC!C$54=0,"...",MEGC!C64/MEGC!C$54*100)</f>
        <v>101.47368421052632</v>
      </c>
      <c r="D64" s="33">
        <f>IF(MEGC!D$54=0,"...",MEGC!D64/MEGC!D$54*100)</f>
        <v>104.76190476190477</v>
      </c>
      <c r="E64" s="33">
        <f>IF(MEGC!E$54=0,"...",MEGC!E64/MEGC!E$54*100)</f>
        <v>70.588235294117652</v>
      </c>
      <c r="F64" s="33">
        <f>IF(MEGC!F$54=0,"...",MEGC!F64/MEGC!F$54*100)</f>
        <v>100.66079295154185</v>
      </c>
      <c r="G64" s="33">
        <f>IF(MEGC!G$54=0,"...",MEGC!G64/MEGC!G$54*100)</f>
        <v>99.53051643192488</v>
      </c>
      <c r="H64" s="33">
        <f>IF(MEGC!H$54=0,"...",MEGC!H64/MEGC!H$54*100)</f>
        <v>84.090909090909093</v>
      </c>
      <c r="I64" s="33">
        <f>IF(MEGC!I$54=0,"...",MEGC!I64/MEGC!I$54*100)</f>
        <v>97.058823529411768</v>
      </c>
      <c r="J64" s="33">
        <f>IF(MEGC!J$54=0,"...",MEGC!J64/MEGC!J$54*100)</f>
        <v>100</v>
      </c>
      <c r="K64" s="33">
        <f>IF(MEGC!K$54=0,"...",MEGC!K64/MEGC!K$54*100)</f>
        <v>100</v>
      </c>
      <c r="L64" s="33">
        <f>IF(MEGC!L$54=0,"...",MEGC!L64/MEGC!L$54*100)</f>
        <v>104.89510489510489</v>
      </c>
      <c r="M64" s="33">
        <f>IF(MEGC!M$54=0,"...",MEGC!M64/MEGC!M$54*100)</f>
        <v>101.49253731343283</v>
      </c>
      <c r="N64" s="33">
        <f>IF(MEGC!N$54=0,"...",MEGC!N64/MEGC!N$54*100)</f>
        <v>0</v>
      </c>
      <c r="O64" s="33">
        <f>IF(MEGC!O$54=0,"...",MEGC!O64/MEGC!O$54*100)</f>
        <v>175</v>
      </c>
      <c r="P64" s="33">
        <f>IF(MEGC!P$54=0,"...",MEGC!P64/MEGC!P$54*100)</f>
        <v>132.17391304347825</v>
      </c>
      <c r="Q64" s="33">
        <f>IF(MEGC!Q$54=0,"...",MEGC!Q64/MEGC!Q$54*100)</f>
        <v>125.80645161290323</v>
      </c>
      <c r="R64" s="33">
        <v>0</v>
      </c>
      <c r="S64" s="33" t="str">
        <f>IF(MEGC!S$48=0,"...",MEGC!U64/MEGC!S$48*100)</f>
        <v>...</v>
      </c>
      <c r="T64" s="33">
        <f>IF(MEGC!T$54=0,"...",MEGC!T64/MEGC!T$54*100)</f>
        <v>126.53061224489797</v>
      </c>
      <c r="U64" s="33">
        <f>IF(MEGC!U$54=0,"...",MEGC!U64/MEGC!U$54*100)</f>
        <v>97.894736842105274</v>
      </c>
      <c r="V64" s="33" t="str">
        <f>IF(MEGC!V$48=0,"...",MEGC!V64/MEGC!V$48*100)</f>
        <v>...</v>
      </c>
      <c r="W64" s="59">
        <f>IF(MEGC!W$54=0,"...",MEGC!W64/MEGC!W$54*100)</f>
        <v>0</v>
      </c>
      <c r="X64" s="60">
        <f>IF(MEGC!X$54=0,"...",MEGC!X64/MEGC!X$54*100)</f>
        <v>107.5354609929078</v>
      </c>
      <c r="Y64" s="33">
        <f>IF(MEGC!Y$54=0,"...",MEGC!Y64/MEGC!Y$54*100)</f>
        <v>99.479843953185949</v>
      </c>
      <c r="Z64" s="33">
        <f>IF(MEGC!Z$54=0,"...",MEGC!Z64/MEGC!Z$54*100)</f>
        <v>107.35981308411215</v>
      </c>
      <c r="AA64" s="59">
        <f>IF(MEGC!AA$54=0,"...",MEGC!AA64/MEGC!AA$54*100)</f>
        <v>100.42075736325387</v>
      </c>
    </row>
    <row r="65" spans="1:27" ht="12" customHeight="1" x14ac:dyDescent="0.2">
      <c r="A65" s="266">
        <v>2019</v>
      </c>
      <c r="B65" s="33">
        <f>IF(MEGC!B$54=0,"...",MEGC!B65/MEGC!B$54*100)</f>
        <v>123.33333333333334</v>
      </c>
      <c r="C65" s="33">
        <f>IF(MEGC!C$54=0,"...",MEGC!C65/MEGC!C$54*100)</f>
        <v>101.05263157894737</v>
      </c>
      <c r="D65" s="33">
        <f>IF(MEGC!D$54=0,"...",MEGC!D65/MEGC!D$54*100)</f>
        <v>100</v>
      </c>
      <c r="E65" s="33">
        <f>IF(MEGC!E$54=0,"...",MEGC!E65/MEGC!E$54*100)</f>
        <v>64.705882352941174</v>
      </c>
      <c r="F65" s="33">
        <f>IF(MEGC!F$54=0,"...",MEGC!F65/MEGC!F$54*100)</f>
        <v>101.54185022026432</v>
      </c>
      <c r="G65" s="33">
        <f>IF(MEGC!G$54=0,"...",MEGC!G65/MEGC!G$54*100)</f>
        <v>99.765258215962433</v>
      </c>
      <c r="H65" s="33">
        <f>IF(MEGC!H$54=0,"...",MEGC!H65/MEGC!H$54*100)</f>
        <v>84.090909090909093</v>
      </c>
      <c r="I65" s="33">
        <f>IF(MEGC!I$54=0,"...",MEGC!I65/MEGC!I$54*100)</f>
        <v>97.058823529411768</v>
      </c>
      <c r="J65" s="33">
        <f>IF(MEGC!J$54=0,"...",MEGC!J65/MEGC!J$54*100)</f>
        <v>100</v>
      </c>
      <c r="K65" s="33">
        <f>IF(MEGC!K$54=0,"...",MEGC!K65/MEGC!K$54*100)</f>
        <v>100</v>
      </c>
      <c r="L65" s="33">
        <f>IF(MEGC!L$54=0,"...",MEGC!L65/MEGC!L$54*100)</f>
        <v>105.5944055944056</v>
      </c>
      <c r="M65" s="33">
        <f>IF(MEGC!M$54=0,"...",MEGC!M65/MEGC!M$54*100)</f>
        <v>101.79104477611941</v>
      </c>
      <c r="N65" s="33">
        <f>IF(MEGC!N$54=0,"...",MEGC!N65/MEGC!N$54*100)</f>
        <v>0</v>
      </c>
      <c r="O65" s="33">
        <f>IF(MEGC!O$54=0,"...",MEGC!O65/MEGC!O$54*100)</f>
        <v>175</v>
      </c>
      <c r="P65" s="33">
        <f>IF(MEGC!P$54=0,"...",MEGC!P65/MEGC!P$54*100)</f>
        <v>132.17391304347825</v>
      </c>
      <c r="Q65" s="33">
        <f>IF(MEGC!Q$54=0,"...",MEGC!Q65/MEGC!Q$54*100)</f>
        <v>116.12903225806453</v>
      </c>
      <c r="R65" s="33">
        <f>IF(MEGC!R$54=0,"...",MEGC!R65/MEGC!R$54*100)</f>
        <v>0</v>
      </c>
      <c r="S65" s="33">
        <f>IF(MEGC!S$54=0,"...",MEGC!S65/MEGC!S$54*100)</f>
        <v>0</v>
      </c>
      <c r="T65" s="33">
        <f>IF(MEGC!T$54=0,"...",MEGC!T65/MEGC!T$54*100)</f>
        <v>124.48979591836735</v>
      </c>
      <c r="U65" s="33">
        <f>IF(MEGC!U$54=0,"...",MEGC!U65/MEGC!U$54*100)</f>
        <v>95.78947368421052</v>
      </c>
      <c r="V65" s="33" t="str">
        <f>IF(MEGC!V$54=0,"...",MEGC!V65/MEGC!V$54*100)</f>
        <v>...</v>
      </c>
      <c r="W65" s="59">
        <f>IF(MEGC!W$54=0,"...",MEGC!W65/MEGC!W$54*100)</f>
        <v>0</v>
      </c>
      <c r="X65" s="60">
        <f>IF(MEGC!X$54=0,"...",MEGC!X65/MEGC!X$54*100)</f>
        <v>108.59929078014186</v>
      </c>
      <c r="Y65" s="33">
        <f>IF(MEGC!Y$54=0,"...",MEGC!Y65/MEGC!Y$54*100)</f>
        <v>98.959687906371911</v>
      </c>
      <c r="Z65" s="33">
        <f>IF(MEGC!Z$54=0,"...",MEGC!Z65/MEGC!Z$54*100)</f>
        <v>108.87850467289719</v>
      </c>
      <c r="AA65" s="59">
        <f>IF(MEGC!AA$54=0,"...",MEGC!AA65/MEGC!AA$54*100)</f>
        <v>100.14025245441796</v>
      </c>
    </row>
    <row r="66" spans="1:27" ht="12" customHeight="1" x14ac:dyDescent="0.2">
      <c r="A66" s="274">
        <v>2020</v>
      </c>
      <c r="B66" s="74">
        <f>IF(MEGC!B$54=0,"...",MEGC!B66/MEGC!B$54*100)</f>
        <v>127.14285714285714</v>
      </c>
      <c r="C66" s="74">
        <f>IF(MEGC!C$54=0,"...",MEGC!C66/MEGC!C$54*100)</f>
        <v>100.84210526315789</v>
      </c>
      <c r="D66" s="74">
        <f>IF(MEGC!D$54=0,"...",MEGC!D66/MEGC!D$54*100)</f>
        <v>95.238095238095227</v>
      </c>
      <c r="E66" s="74">
        <f>IF(MEGC!E$54=0,"...",MEGC!E66/MEGC!E$54*100)</f>
        <v>52.941176470588239</v>
      </c>
      <c r="F66" s="74">
        <f>IF(MEGC!F$54=0,"...",MEGC!F66/MEGC!F$54*100)</f>
        <v>102.20264317180616</v>
      </c>
      <c r="G66" s="74">
        <f>IF(MEGC!G$54=0,"...",MEGC!G66/MEGC!G$54*100)</f>
        <v>99.53051643192488</v>
      </c>
      <c r="H66" s="74">
        <f>IF(MEGC!H$54=0,"...",MEGC!H66/MEGC!H$54*100)</f>
        <v>84.090909090909093</v>
      </c>
      <c r="I66" s="74">
        <f>IF(MEGC!I$54=0,"...",MEGC!I66/MEGC!I$54*100)</f>
        <v>97.058823529411768</v>
      </c>
      <c r="J66" s="74">
        <f>IF(MEGC!J$54=0,"...",MEGC!J66/MEGC!J$54*100)</f>
        <v>100</v>
      </c>
      <c r="K66" s="74">
        <f>IF(MEGC!K$54=0,"...",MEGC!K66/MEGC!K$54*100)</f>
        <v>100</v>
      </c>
      <c r="L66" s="74">
        <f>IF(MEGC!L$54=0,"...",MEGC!L66/MEGC!L$54*100)</f>
        <v>106.29370629370629</v>
      </c>
      <c r="M66" s="74">
        <f>IF(MEGC!M$54=0,"...",MEGC!M66/MEGC!M$54*100)</f>
        <v>101.49253731343283</v>
      </c>
      <c r="N66" s="74">
        <f>IF(MEGC!N$54=0,"...",MEGC!N66/MEGC!N$54*100)</f>
        <v>0</v>
      </c>
      <c r="O66" s="74">
        <f>IF(MEGC!O$54=0,"...",MEGC!O66/MEGC!O$54*100)</f>
        <v>150</v>
      </c>
      <c r="P66" s="74">
        <f>IF(MEGC!P$54=0,"...",MEGC!P66/MEGC!P$54*100)</f>
        <v>130.43478260869566</v>
      </c>
      <c r="Q66" s="74">
        <f>IF(MEGC!Q$54=0,"...",MEGC!Q66/MEGC!Q$54*100)</f>
        <v>116.12903225806453</v>
      </c>
      <c r="R66" s="74">
        <f>IF(MEGC!R$54=0,"...",MEGC!R66/MEGC!R$54*100)</f>
        <v>0</v>
      </c>
      <c r="S66" s="74">
        <f>IF(MEGC!S$54=0,"...",MEGC!S66/MEGC!S$54*100)</f>
        <v>0</v>
      </c>
      <c r="T66" s="74">
        <f>IF(MEGC!T$54=0,"...",MEGC!T66/MEGC!T$54*100)</f>
        <v>130.61224489795919</v>
      </c>
      <c r="U66" s="74">
        <f>IF(MEGC!U$54=0,"...",MEGC!U66/MEGC!U$54*100)</f>
        <v>94.21052631578948</v>
      </c>
      <c r="V66" s="74" t="str">
        <f>IF(MEGC!V$54=0,"...",MEGC!V66/MEGC!V$54*100)</f>
        <v>...</v>
      </c>
      <c r="W66" s="127">
        <f>IF(MEGC!W$54=0,"...",MEGC!W66/MEGC!W$54*100)</f>
        <v>0</v>
      </c>
      <c r="X66" s="76">
        <f>IF(MEGC!X$54=0,"...",MEGC!X66/MEGC!X$54*100)</f>
        <v>109.66312056737588</v>
      </c>
      <c r="Y66" s="74">
        <f>IF(MEGC!Y$54=0,"...",MEGC!Y66/MEGC!Y$54*100)</f>
        <v>98.374512353706109</v>
      </c>
      <c r="Z66" s="74">
        <f>IF(MEGC!Z$54=0,"...",MEGC!Z66/MEGC!Z$54*100)</f>
        <v>110.63084112149532</v>
      </c>
      <c r="AA66" s="75">
        <f>IF(MEGC!AA$54=0,"...",MEGC!AA66/MEGC!AA$54*100)</f>
        <v>99.719495091164092</v>
      </c>
    </row>
    <row r="67" spans="1:27" ht="12" customHeight="1" x14ac:dyDescent="0.2">
      <c r="A67" s="276">
        <v>2021</v>
      </c>
      <c r="B67" s="33">
        <f>IF(MEGC!B$54=0,"...",MEGC!B67/MEGC!B$54*100)</f>
        <v>128.09523809523807</v>
      </c>
      <c r="C67" s="33">
        <f>IF(MEGC!C$54=0,"...",MEGC!C67/MEGC!C$54*100)</f>
        <v>99.157894736842096</v>
      </c>
      <c r="D67" s="33">
        <f>IF(MEGC!D$54=0,"...",MEGC!D67/MEGC!D$54*100)</f>
        <v>85.714285714285708</v>
      </c>
      <c r="E67" s="33">
        <f>IF(MEGC!E$54=0,"...",MEGC!E67/MEGC!E$54*100)</f>
        <v>35.294117647058826</v>
      </c>
      <c r="F67" s="33">
        <f>IF(MEGC!F$54=0,"...",MEGC!F67/MEGC!F$54*100)</f>
        <v>102.42290748898679</v>
      </c>
      <c r="G67" s="33">
        <f>IF(MEGC!G$54=0,"...",MEGC!G67/MEGC!G$54*100)</f>
        <v>99.53051643192488</v>
      </c>
      <c r="H67" s="33">
        <f>IF(MEGC!H$54=0,"...",MEGC!H67/MEGC!H$54*100)</f>
        <v>84.090909090909093</v>
      </c>
      <c r="I67" s="33">
        <f>IF(MEGC!I$54=0,"...",MEGC!I67/MEGC!I$54*100)</f>
        <v>97.058823529411768</v>
      </c>
      <c r="J67" s="33">
        <f>IF(MEGC!J$54=0,"...",MEGC!J67/MEGC!J$54*100)</f>
        <v>100</v>
      </c>
      <c r="K67" s="33">
        <f>IF(MEGC!K$54=0,"...",MEGC!K67/MEGC!K$54*100)</f>
        <v>100</v>
      </c>
      <c r="L67" s="33">
        <f>IF(MEGC!L$54=0,"...",MEGC!L67/MEGC!L$54*100)</f>
        <v>106.29370629370629</v>
      </c>
      <c r="M67" s="33">
        <f>IF(MEGC!M$54=0,"...",MEGC!M67/MEGC!M$54*100)</f>
        <v>101.19402985074626</v>
      </c>
      <c r="N67" s="33">
        <f>IF(MEGC!N$54=0,"...",MEGC!N67/MEGC!N$54*100)</f>
        <v>0</v>
      </c>
      <c r="O67" s="33">
        <f>IF(MEGC!O$54=0,"...",MEGC!O67/MEGC!O$54*100)</f>
        <v>150</v>
      </c>
      <c r="P67" s="33">
        <f>IF(MEGC!P$54=0,"...",MEGC!P67/MEGC!P$54*100)</f>
        <v>131.30434782608694</v>
      </c>
      <c r="Q67" s="33">
        <f>IF(MEGC!Q$54=0,"...",MEGC!Q67/MEGC!Q$54*100)</f>
        <v>109.6774193548387</v>
      </c>
      <c r="R67" s="33">
        <f>IF(MEGC!R$54=0,"...",MEGC!R67/MEGC!R$54*100)</f>
        <v>0</v>
      </c>
      <c r="S67" s="33">
        <f>IF(MEGC!S$54=0,"...",MEGC!S67/MEGC!S$54*100)</f>
        <v>0</v>
      </c>
      <c r="T67" s="33">
        <f>IF(MEGC!T$54=0,"...",MEGC!T67/MEGC!T$54*100)</f>
        <v>134.69387755102039</v>
      </c>
      <c r="U67" s="33">
        <f>IF(MEGC!U$54=0,"...",MEGC!U67/MEGC!U$54*100)</f>
        <v>92.10526315789474</v>
      </c>
      <c r="V67" s="33" t="str">
        <f>IF(MEGC!V$54=0,"...",MEGC!V67/MEGC!V$54*100)</f>
        <v>...</v>
      </c>
      <c r="W67" s="125">
        <f>IF(MEGC!W$54=0,"...",MEGC!W67/MEGC!W$54*100)</f>
        <v>0</v>
      </c>
      <c r="X67" s="60">
        <f>IF(MEGC!X$54=0,"...",MEGC!X67/MEGC!X$54*100)</f>
        <v>110.01773049645389</v>
      </c>
      <c r="Y67" s="33">
        <f>IF(MEGC!Y$54=0,"...",MEGC!Y67/MEGC!Y$54*100)</f>
        <v>97.204161248374504</v>
      </c>
      <c r="Z67" s="33">
        <f>IF(MEGC!Z$54=0,"...",MEGC!Z67/MEGC!Z$54*100)</f>
        <v>111.21495327102804</v>
      </c>
      <c r="AA67" s="59">
        <f>IF(MEGC!AA$54=0,"...",MEGC!AA67/MEGC!AA$54*100)</f>
        <v>98.807854137447407</v>
      </c>
    </row>
    <row r="68" spans="1:27" ht="12" customHeight="1" x14ac:dyDescent="0.2">
      <c r="A68" s="275">
        <v>2022</v>
      </c>
      <c r="B68" s="63">
        <f>IF(MEGC!B$54=0,"...",MEGC!B68/MEGC!B$54*100)</f>
        <v>128.09523809523807</v>
      </c>
      <c r="C68" s="63">
        <f>IF(MEGC!C$54=0,"...",MEGC!C68/MEGC!C$54*100)</f>
        <v>99.578947368421055</v>
      </c>
      <c r="D68" s="63">
        <f>IF(MEGC!D$54=0,"...",MEGC!D68/MEGC!D$54*100)</f>
        <v>85.714285714285708</v>
      </c>
      <c r="E68" s="63">
        <f>IF(MEGC!E$54=0,"...",MEGC!E68/MEGC!E$54*100)</f>
        <v>29.411764705882355</v>
      </c>
      <c r="F68" s="63">
        <f>IF(MEGC!F$54=0,"...",MEGC!F68/MEGC!F$54*100)</f>
        <v>102.6431718061674</v>
      </c>
      <c r="G68" s="63">
        <f>IF(MEGC!G$54=0,"...",MEGC!G68/MEGC!G$54*100)</f>
        <v>99.53051643192488</v>
      </c>
      <c r="H68" s="63">
        <f>IF(MEGC!H$54=0,"...",MEGC!H68/MEGC!H$54*100)</f>
        <v>86.36363636363636</v>
      </c>
      <c r="I68" s="63">
        <f>IF(MEGC!I$54=0,"...",MEGC!I68/MEGC!I$54*100)</f>
        <v>97.058823529411768</v>
      </c>
      <c r="J68" s="63">
        <f>IF(MEGC!J$54=0,"...",MEGC!J68/MEGC!J$54*100)</f>
        <v>100</v>
      </c>
      <c r="K68" s="63">
        <f>IF(MEGC!K$54=0,"...",MEGC!K68/MEGC!K$54*100)</f>
        <v>100</v>
      </c>
      <c r="L68" s="63">
        <f>IF(MEGC!L$54=0,"...",MEGC!L68/MEGC!L$54*100)</f>
        <v>106.29370629370629</v>
      </c>
      <c r="M68" s="63">
        <f>IF(MEGC!M$54=0,"...",MEGC!M68/MEGC!M$54*100)</f>
        <v>100.8955223880597</v>
      </c>
      <c r="N68" s="63">
        <f>IF(MEGC!N$54=0,"...",MEGC!N68/MEGC!N$54*100)</f>
        <v>0</v>
      </c>
      <c r="O68" s="63">
        <f>IF(MEGC!O$54=0,"...",MEGC!O68/MEGC!O$54*100)</f>
        <v>150</v>
      </c>
      <c r="P68" s="63">
        <f>IF(MEGC!P$54=0,"...",MEGC!P68/MEGC!P$54*100)</f>
        <v>131.30434782608694</v>
      </c>
      <c r="Q68" s="63">
        <f>IF(MEGC!Q$54=0,"...",MEGC!Q68/MEGC!Q$54*100)</f>
        <v>100</v>
      </c>
      <c r="R68" s="63">
        <f>IF(MEGC!R$54=0,"...",MEGC!R68/MEGC!R$54*100)</f>
        <v>0</v>
      </c>
      <c r="S68" s="63">
        <f>IF(MEGC!S$54=0,"...",MEGC!S68/MEGC!S$54*100)</f>
        <v>0</v>
      </c>
      <c r="T68" s="63">
        <f>IF(MEGC!T$54=0,"...",MEGC!T68/MEGC!T$54*100)</f>
        <v>134.69387755102039</v>
      </c>
      <c r="U68" s="63">
        <f>IF(MEGC!U$54=0,"...",MEGC!U68/MEGC!U$54*100)</f>
        <v>90.526315789473685</v>
      </c>
      <c r="V68" s="63" t="str">
        <f>IF(MEGC!V$54=0,"...",MEGC!V68/MEGC!V$54*100)</f>
        <v>...</v>
      </c>
      <c r="W68" s="126">
        <f>IF(MEGC!W$54=0,"...",MEGC!W68/MEGC!W$54*100)</f>
        <v>0</v>
      </c>
      <c r="X68" s="65">
        <f>IF(MEGC!X$54=0,"...",MEGC!X68/MEGC!X$54*100)</f>
        <v>110.19503546099291</v>
      </c>
      <c r="Y68" s="63">
        <f>IF(MEGC!Y$54=0,"...",MEGC!Y68/MEGC!Y$54*100)</f>
        <v>96.814044213263983</v>
      </c>
      <c r="Z68" s="63">
        <f>IF(MEGC!Z$54=0,"...",MEGC!Z68/MEGC!Z$54*100)</f>
        <v>111.33177570093457</v>
      </c>
      <c r="AA68" s="64">
        <f>IF(MEGC!AA$54=0,"...",MEGC!AA68/MEGC!AA$54*100)</f>
        <v>98.667601683029446</v>
      </c>
    </row>
    <row r="69" spans="1:27" ht="12" customHeight="1" thickBot="1" x14ac:dyDescent="0.25">
      <c r="A69" s="164">
        <v>2023</v>
      </c>
      <c r="B69" s="285">
        <f>IF(MEGC!B$54=0,"...",MEGC!B69/MEGC!B$54*100)</f>
        <v>129.52380952380952</v>
      </c>
      <c r="C69" s="285">
        <f>IF(MEGC!C$54=0,"...",MEGC!C69/MEGC!C$54*100)</f>
        <v>100.63157894736842</v>
      </c>
      <c r="D69" s="285">
        <f>IF(MEGC!D$54=0,"...",MEGC!D69/MEGC!D$54*100)</f>
        <v>85.714285714285708</v>
      </c>
      <c r="E69" s="285">
        <f>IF(MEGC!E$54=0,"...",MEGC!E69/MEGC!E$54*100)</f>
        <v>29.411764705882355</v>
      </c>
      <c r="F69" s="285">
        <f>IF(MEGC!F$54=0,"...",MEGC!F69/MEGC!F$54*100)</f>
        <v>102.6431718061674</v>
      </c>
      <c r="G69" s="285">
        <f>IF(MEGC!G$54=0,"...",MEGC!G69/MEGC!G$54*100)</f>
        <v>99.295774647887328</v>
      </c>
      <c r="H69" s="285">
        <f>IF(MEGC!H$54=0,"...",MEGC!H69/MEGC!H$54*100)</f>
        <v>86.36363636363636</v>
      </c>
      <c r="I69" s="285">
        <f>IF(MEGC!I$54=0,"...",MEGC!I69/MEGC!I$54*100)</f>
        <v>94.117647058823522</v>
      </c>
      <c r="J69" s="285">
        <f>IF(MEGC!J$54=0,"...",MEGC!J69/MEGC!J$54*100)</f>
        <v>100</v>
      </c>
      <c r="K69" s="285">
        <f>IF(MEGC!K$54=0,"...",MEGC!K69/MEGC!K$54*100)</f>
        <v>100</v>
      </c>
      <c r="L69" s="285">
        <f>IF(MEGC!L$54=0,"...",MEGC!L69/MEGC!L$54*100)</f>
        <v>109.09090909090908</v>
      </c>
      <c r="M69" s="285">
        <f>IF(MEGC!M$54=0,"...",MEGC!M69/MEGC!M$54*100)</f>
        <v>100.8955223880597</v>
      </c>
      <c r="N69" s="285">
        <f>IF(MEGC!N$54=0,"...",MEGC!N69/MEGC!N$54*100)</f>
        <v>0</v>
      </c>
      <c r="O69" s="285">
        <f>IF(MEGC!O$54=0,"...",MEGC!O69/MEGC!O$54*100)</f>
        <v>150</v>
      </c>
      <c r="P69" s="285">
        <f>IF(MEGC!P$54=0,"...",MEGC!P69/MEGC!P$54*100)</f>
        <v>128.69565217391303</v>
      </c>
      <c r="Q69" s="285">
        <f>IF(MEGC!Q$54=0,"...",MEGC!Q69/MEGC!Q$54*100)</f>
        <v>96.774193548387103</v>
      </c>
      <c r="R69" s="285">
        <f>IF(MEGC!R$54=0,"...",MEGC!R69/MEGC!R$54*100)</f>
        <v>0</v>
      </c>
      <c r="S69" s="285">
        <f>IF(MEGC!S$54=0,"...",MEGC!S69/MEGC!S$54*100)</f>
        <v>0</v>
      </c>
      <c r="T69" s="285">
        <f>IF(MEGC!T$54=0,"...",MEGC!T69/MEGC!T$54*100)</f>
        <v>134.69387755102039</v>
      </c>
      <c r="U69" s="285">
        <f>IF(MEGC!U$54=0,"...",MEGC!U69/MEGC!U$54*100)</f>
        <v>88.421052631578945</v>
      </c>
      <c r="V69" s="285" t="str">
        <f>IF(MEGC!V$54=0,"...",MEGC!V69/MEGC!V$54*100)</f>
        <v>...</v>
      </c>
      <c r="W69" s="287">
        <f>IF(MEGC!W$54=0,"...",MEGC!W69/MEGC!W$54*100)</f>
        <v>0</v>
      </c>
      <c r="X69" s="288">
        <f>IF(MEGC!X$54=0,"...",MEGC!X69/MEGC!X$54*100)</f>
        <v>110.54964539007092</v>
      </c>
      <c r="Y69" s="285">
        <f>IF(MEGC!Y$54=0,"...",MEGC!Y69/MEGC!Y$54*100)</f>
        <v>96.684005201560467</v>
      </c>
      <c r="Z69" s="285">
        <f>IF(MEGC!Z$54=0,"...",MEGC!Z69/MEGC!Z$54*100)</f>
        <v>112.14953271028037</v>
      </c>
      <c r="AA69" s="286">
        <f>IF(MEGC!AA$54=0,"...",MEGC!AA69/MEGC!AA$54*100)</f>
        <v>98.667601683029446</v>
      </c>
    </row>
    <row r="70" spans="1:27" ht="12" customHeight="1" x14ac:dyDescent="0.2">
      <c r="A70" s="472" t="s">
        <v>67</v>
      </c>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row>
    <row r="71" spans="1:27" ht="12" customHeight="1"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row>
    <row r="72" spans="1:27" ht="12" customHeight="1" x14ac:dyDescent="0.25">
      <c r="A72" s="233" t="s">
        <v>65</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row>
    <row r="73" spans="1:27" ht="12" customHeight="1" x14ac:dyDescent="0.2">
      <c r="A73" s="77" t="s">
        <v>385</v>
      </c>
    </row>
    <row r="75" spans="1:27" ht="21.75" customHeight="1" thickBot="1" x14ac:dyDescent="0.35">
      <c r="A75" s="53" t="s">
        <v>399</v>
      </c>
    </row>
    <row r="76" spans="1:27" ht="24" customHeight="1" x14ac:dyDescent="0.2">
      <c r="A76" s="393" t="s">
        <v>16</v>
      </c>
      <c r="B76" s="402" t="s">
        <v>0</v>
      </c>
      <c r="C76" s="402"/>
      <c r="D76" s="402" t="s">
        <v>1</v>
      </c>
      <c r="E76" s="402"/>
      <c r="F76" s="402" t="s">
        <v>2</v>
      </c>
      <c r="G76" s="402"/>
      <c r="H76" s="402" t="s">
        <v>3</v>
      </c>
      <c r="I76" s="402"/>
      <c r="J76" s="402" t="s">
        <v>4</v>
      </c>
      <c r="K76" s="402"/>
      <c r="L76" s="402" t="s">
        <v>61</v>
      </c>
      <c r="M76" s="402"/>
      <c r="N76" s="402" t="s">
        <v>62</v>
      </c>
      <c r="O76" s="402"/>
      <c r="P76" s="402" t="s">
        <v>310</v>
      </c>
      <c r="Q76" s="402"/>
      <c r="R76" s="402" t="s">
        <v>311</v>
      </c>
      <c r="S76" s="475"/>
      <c r="T76" s="402" t="s">
        <v>12</v>
      </c>
      <c r="U76" s="402"/>
      <c r="V76" s="404" t="s">
        <v>13</v>
      </c>
      <c r="W76" s="476"/>
      <c r="X76" s="417" t="s">
        <v>14</v>
      </c>
      <c r="Y76" s="402"/>
      <c r="Z76" s="402" t="s">
        <v>15</v>
      </c>
      <c r="AA76" s="404"/>
    </row>
    <row r="77" spans="1:27" ht="12" customHeight="1" thickBot="1" x14ac:dyDescent="0.25">
      <c r="A77" s="467"/>
      <c r="B77" s="55" t="s">
        <v>9</v>
      </c>
      <c r="C77" s="55" t="s">
        <v>10</v>
      </c>
      <c r="D77" s="55" t="s">
        <v>9</v>
      </c>
      <c r="E77" s="55" t="s">
        <v>10</v>
      </c>
      <c r="F77" s="55" t="s">
        <v>9</v>
      </c>
      <c r="G77" s="55" t="s">
        <v>10</v>
      </c>
      <c r="H77" s="55" t="s">
        <v>9</v>
      </c>
      <c r="I77" s="55" t="s">
        <v>10</v>
      </c>
      <c r="J77" s="55" t="s">
        <v>9</v>
      </c>
      <c r="K77" s="55" t="s">
        <v>10</v>
      </c>
      <c r="L77" s="55" t="s">
        <v>9</v>
      </c>
      <c r="M77" s="55" t="s">
        <v>10</v>
      </c>
      <c r="N77" s="55" t="s">
        <v>9</v>
      </c>
      <c r="O77" s="55" t="s">
        <v>10</v>
      </c>
      <c r="P77" s="55" t="s">
        <v>9</v>
      </c>
      <c r="Q77" s="55" t="s">
        <v>10</v>
      </c>
      <c r="R77" s="55" t="s">
        <v>9</v>
      </c>
      <c r="S77" s="55" t="s">
        <v>10</v>
      </c>
      <c r="T77" s="55" t="s">
        <v>9</v>
      </c>
      <c r="U77" s="55" t="s">
        <v>10</v>
      </c>
      <c r="V77" s="55" t="s">
        <v>9</v>
      </c>
      <c r="W77" s="124" t="s">
        <v>10</v>
      </c>
      <c r="X77" s="57" t="s">
        <v>9</v>
      </c>
      <c r="Y77" s="55" t="s">
        <v>10</v>
      </c>
      <c r="Z77" s="55" t="s">
        <v>9</v>
      </c>
      <c r="AA77" s="56" t="s">
        <v>10</v>
      </c>
    </row>
    <row r="78" spans="1:27" ht="12" customHeight="1" x14ac:dyDescent="0.2">
      <c r="A78" s="58">
        <v>1996</v>
      </c>
      <c r="B78" s="33">
        <f>IF(MEGC!B$90=0,"...",MEGC!B78/MEGC!B$90*100)</f>
        <v>0</v>
      </c>
      <c r="C78" s="33">
        <f>IF(MEGC!C$90=0,"...",MEGC!C78/MEGC!C$90*100)</f>
        <v>0</v>
      </c>
      <c r="D78" s="33" t="str">
        <f>IF(MEGC!D$90=0,"...",MEGC!D78/MEGC!D$90*100)</f>
        <v>...</v>
      </c>
      <c r="E78" s="33" t="str">
        <f>IF(MEGC!E$90=0,"...",MEGC!E78/MEGC!E$90*100)</f>
        <v>...</v>
      </c>
      <c r="F78" s="33">
        <f>IF(MEGC!F$90=0,"...",MEGC!F78/MEGC!F$90*100)</f>
        <v>0</v>
      </c>
      <c r="G78" s="33">
        <f>IF(MEGC!G$90=0,"...",MEGC!G78/MEGC!G$90*100)</f>
        <v>0</v>
      </c>
      <c r="H78" s="33" t="str">
        <f>IF(MEGC!H$90=0,"...",MEGC!H78/MEGC!H$90*100)</f>
        <v>...</v>
      </c>
      <c r="I78" s="33" t="str">
        <f>IF(MEGC!I$90=0,"...",MEGC!I78/MEGC!I$90*100)</f>
        <v>...</v>
      </c>
      <c r="J78" s="33">
        <f>IF(MEGC!J$90=0,"...",MEGC!J78/MEGC!J$90*100)</f>
        <v>0</v>
      </c>
      <c r="K78" s="33">
        <f>IF(MEGC!K$90=0,"...",MEGC!K78/MEGC!K$90*100)</f>
        <v>0</v>
      </c>
      <c r="L78" s="33">
        <f>IF(MEGC!L$90=0,"...",MEGC!L78/MEGC!L$90*100)</f>
        <v>0</v>
      </c>
      <c r="M78" s="33">
        <f>IF(MEGC!M$90=0,"...",MEGC!M78/MEGC!M$90*100)</f>
        <v>0</v>
      </c>
      <c r="N78" s="33" t="str">
        <f>IF(MEGC!N$90=0,"...",MEGC!N78/MEGC!N$90*100)</f>
        <v>...</v>
      </c>
      <c r="O78" s="33" t="str">
        <f>IF(MEGC!O$90=0,"...",MEGC!O78/MEGC!O$90*100)</f>
        <v>...</v>
      </c>
      <c r="P78" s="33">
        <f>IF(MEGC!P$90=0,"...",MEGC!P78/MEGC!P$90*100)</f>
        <v>0</v>
      </c>
      <c r="Q78" s="33">
        <f>IF(MEGC!Q$90=0,"...",MEGC!Q78/MEGC!Q$90*100)</f>
        <v>0</v>
      </c>
      <c r="R78" s="33">
        <f>IF(MEGC!R$90=0,"...",MEGC!R78/MEGC!R$90*100)</f>
        <v>0</v>
      </c>
      <c r="S78" s="33">
        <f>IF(MEGC!S$90=0,"...",MEGC!S78/MEGC!S$90*100)</f>
        <v>0</v>
      </c>
      <c r="T78" s="33" t="str">
        <f>IF(MEGC!T$90=0,"...",MEGC!T78/MEGC!T$90*100)</f>
        <v>...</v>
      </c>
      <c r="U78" s="33" t="str">
        <f>IF(MEGC!U$90=0,"...",MEGC!U78/MEGC!U$90*100)</f>
        <v>...</v>
      </c>
      <c r="V78" s="33" t="str">
        <f>IF(MEGC!V$90=0,"...",MEGC!V78/MEGC!V$90*100)</f>
        <v>...</v>
      </c>
      <c r="W78" s="165" t="str">
        <f>IF(MEGC!W$90=0,"...",MEGC!W78/MEGC!W$90*100)</f>
        <v>...</v>
      </c>
      <c r="X78" s="80">
        <f>IF(MEGC!X$90=0,"...",MEGC!X78/MEGC!X$90*100)</f>
        <v>0</v>
      </c>
      <c r="Y78" s="33">
        <f>IF(MEGC!Y$90=0,"...",MEGC!Y78/MEGC!Y$90*100)</f>
        <v>0</v>
      </c>
      <c r="Z78" s="33">
        <f>IF(MEGC!Z$90=0,"...",MEGC!Z78/MEGC!Z$90*100)</f>
        <v>0</v>
      </c>
      <c r="AA78" s="61">
        <f>IF(MEGC!AA$90=0,"...",MEGC!AA78/MEGC!AA$90*100)</f>
        <v>0</v>
      </c>
    </row>
    <row r="79" spans="1:27" ht="12" customHeight="1" x14ac:dyDescent="0.2">
      <c r="A79" s="58">
        <v>1997</v>
      </c>
      <c r="B79" s="33">
        <f>IF(MEGC!B$90=0,"...",MEGC!B79/MEGC!B$90*100)</f>
        <v>95.144724556489251</v>
      </c>
      <c r="C79" s="33">
        <f>IF(MEGC!C$90=0,"...",MEGC!C79/MEGC!C$90*100)</f>
        <v>66.767778901247056</v>
      </c>
      <c r="D79" s="33" t="str">
        <f>IF(MEGC!D$90=0,"...",MEGC!D79/MEGC!D$90*100)</f>
        <v>...</v>
      </c>
      <c r="E79" s="33" t="str">
        <f>IF(MEGC!E$90=0,"...",MEGC!E79/MEGC!E$90*100)</f>
        <v>...</v>
      </c>
      <c r="F79" s="33">
        <f>IF(MEGC!F$90=0,"...",MEGC!F79/MEGC!F$90*100)</f>
        <v>104.14712778429075</v>
      </c>
      <c r="G79" s="33">
        <f>IF(MEGC!G$90=0,"...",MEGC!G79/MEGC!G$90*100)</f>
        <v>100.4390549864102</v>
      </c>
      <c r="H79" s="33" t="str">
        <f>IF(MEGC!H$90=0,"...",MEGC!H79/MEGC!H$90*100)</f>
        <v>...</v>
      </c>
      <c r="I79" s="33" t="str">
        <f>IF(MEGC!I$90=0,"...",MEGC!I79/MEGC!I$90*100)</f>
        <v>...</v>
      </c>
      <c r="J79" s="33">
        <f>IF(MEGC!J$90=0,"...",MEGC!J79/MEGC!J$90*100)</f>
        <v>161.26126126126127</v>
      </c>
      <c r="K79" s="33">
        <f>IF(MEGC!K$90=0,"...",MEGC!K79/MEGC!K$90*100)</f>
        <v>104.34782608695652</v>
      </c>
      <c r="L79" s="33">
        <f>IF(MEGC!L$90=0,"...",MEGC!L79/MEGC!L$90*100)</f>
        <v>95.370831259333002</v>
      </c>
      <c r="M79" s="33">
        <f>IF(MEGC!M$90=0,"...",MEGC!M79/MEGC!M$90*100)</f>
        <v>104.42267735233006</v>
      </c>
      <c r="N79" s="33" t="str">
        <f>IF(MEGC!N$90=0,"...",MEGC!N79/MEGC!N$90*100)</f>
        <v>...</v>
      </c>
      <c r="O79" s="33" t="str">
        <f>IF(MEGC!O$90=0,"...",MEGC!O79/MEGC!O$90*100)</f>
        <v>...</v>
      </c>
      <c r="P79" s="33">
        <f>IF(MEGC!P$90=0,"...",MEGC!P79/MEGC!P$90*100)</f>
        <v>76.778242677824267</v>
      </c>
      <c r="Q79" s="33">
        <f>IF(MEGC!Q$90=0,"...",MEGC!Q79/MEGC!Q$90*100)</f>
        <v>145.02369668246448</v>
      </c>
      <c r="R79" s="33">
        <f>IF(MEGC!R$90=0,"...",MEGC!R79/MEGC!R$90*100)</f>
        <v>133.33333333333331</v>
      </c>
      <c r="S79" s="33">
        <f>IF(MEGC!S$90=0,"...",MEGC!S79/MEGC!S$90*100)</f>
        <v>500</v>
      </c>
      <c r="T79" s="33" t="str">
        <f>IF(MEGC!T$90=0,"...",MEGC!T79/MEGC!T$90*100)</f>
        <v>...</v>
      </c>
      <c r="U79" s="33" t="str">
        <f>IF(MEGC!U$90=0,"...",MEGC!U79/MEGC!U$90*100)</f>
        <v>...</v>
      </c>
      <c r="V79" s="33" t="str">
        <f>IF(MEGC!V$90=0,"...",MEGC!V79/MEGC!V$90*100)</f>
        <v>...</v>
      </c>
      <c r="W79" s="125" t="str">
        <f>IF(MEGC!W$90=0,"...",MEGC!W79/MEGC!W$90*100)</f>
        <v>...</v>
      </c>
      <c r="X79" s="60">
        <f>IF(MEGC!X$90=0,"...",MEGC!X79/MEGC!X$90*100)</f>
        <v>106.87411598302687</v>
      </c>
      <c r="Y79" s="33">
        <f>IF(MEGC!Y$90=0,"...",MEGC!Y79/MEGC!Y$90*100)</f>
        <v>97.287538529282259</v>
      </c>
      <c r="Z79" s="33">
        <f>IF(MEGC!Z$90=0,"...",MEGC!Z79/MEGC!Z$90*100)</f>
        <v>100.67005545286507</v>
      </c>
      <c r="AA79" s="59">
        <f>IF(MEGC!AA$90=0,"...",MEGC!AA79/MEGC!AA$90*100)</f>
        <v>94.756722726863927</v>
      </c>
    </row>
    <row r="80" spans="1:27" ht="12" customHeight="1" x14ac:dyDescent="0.2">
      <c r="A80" s="62">
        <v>1998</v>
      </c>
      <c r="B80" s="63">
        <f>IF(MEGC!B$90=0,"...",MEGC!B80/MEGC!B$90*100)</f>
        <v>83.753501400560225</v>
      </c>
      <c r="C80" s="63">
        <f>IF(MEGC!C$90=0,"...",MEGC!C80/MEGC!C$90*100)</f>
        <v>66.767778901247056</v>
      </c>
      <c r="D80" s="63" t="str">
        <f>IF(MEGC!D$90=0,"...",MEGC!D80/MEGC!D$90*100)</f>
        <v>...</v>
      </c>
      <c r="E80" s="63" t="str">
        <f>IF(MEGC!E$90=0,"...",MEGC!E80/MEGC!E$90*100)</f>
        <v>...</v>
      </c>
      <c r="F80" s="63">
        <f>IF(MEGC!F$90=0,"...",MEGC!F80/MEGC!F$90*100)</f>
        <v>102.74032825322392</v>
      </c>
      <c r="G80" s="63">
        <f>IF(MEGC!G$90=0,"...",MEGC!G80/MEGC!G$90*100)</f>
        <v>102.73886681998745</v>
      </c>
      <c r="H80" s="63" t="str">
        <f>IF(MEGC!H$90=0,"...",MEGC!H80/MEGC!H$90*100)</f>
        <v>...</v>
      </c>
      <c r="I80" s="63" t="str">
        <f>IF(MEGC!I$90=0,"...",MEGC!I80/MEGC!I$90*100)</f>
        <v>...</v>
      </c>
      <c r="J80" s="63">
        <f>IF(MEGC!J$90=0,"...",MEGC!J80/MEGC!J$90*100)</f>
        <v>88.738738738738746</v>
      </c>
      <c r="K80" s="63">
        <f>IF(MEGC!K$90=0,"...",MEGC!K80/MEGC!K$90*100)</f>
        <v>95.652173913043484</v>
      </c>
      <c r="L80" s="63">
        <f>IF(MEGC!L$90=0,"...",MEGC!L80/MEGC!L$90*100)</f>
        <v>94.176207068193136</v>
      </c>
      <c r="M80" s="63">
        <f>IF(MEGC!M$90=0,"...",MEGC!M80/MEGC!M$90*100)</f>
        <v>104.986642920748</v>
      </c>
      <c r="N80" s="63" t="str">
        <f>IF(MEGC!N$90=0,"...",MEGC!N80/MEGC!N$90*100)</f>
        <v>...</v>
      </c>
      <c r="O80" s="63" t="str">
        <f>IF(MEGC!O$90=0,"...",MEGC!O80/MEGC!O$90*100)</f>
        <v>...</v>
      </c>
      <c r="P80" s="63">
        <f>IF(MEGC!P$90=0,"...",MEGC!P80/MEGC!P$90*100)</f>
        <v>114.85355648535564</v>
      </c>
      <c r="Q80" s="63">
        <f>IF(MEGC!Q$90=0,"...",MEGC!Q80/MEGC!Q$90*100)</f>
        <v>178.19905213270141</v>
      </c>
      <c r="R80" s="63">
        <f>IF(MEGC!R$90=0,"...",MEGC!R80/MEGC!R$90*100)</f>
        <v>0</v>
      </c>
      <c r="S80" s="63">
        <f>IF(MEGC!S$90=0,"...",MEGC!S80/MEGC!S$90*100)</f>
        <v>0</v>
      </c>
      <c r="T80" s="63" t="str">
        <f>IF(MEGC!T$90=0,"...",MEGC!T80/MEGC!T$90*100)</f>
        <v>...</v>
      </c>
      <c r="U80" s="63" t="str">
        <f>IF(MEGC!U$90=0,"...",MEGC!U80/MEGC!U$90*100)</f>
        <v>...</v>
      </c>
      <c r="V80" s="63" t="str">
        <f>IF(MEGC!V$90=0,"...",MEGC!V80/MEGC!V$90*100)</f>
        <v>...</v>
      </c>
      <c r="W80" s="126" t="str">
        <f>IF(MEGC!W$90=0,"...",MEGC!W80/MEGC!W$90*100)</f>
        <v>...</v>
      </c>
      <c r="X80" s="65">
        <f>IF(MEGC!X$90=0,"...",MEGC!X80/MEGC!X$90*100)</f>
        <v>95.700141442715704</v>
      </c>
      <c r="Y80" s="63">
        <f>IF(MEGC!Y$90=0,"...",MEGC!Y80/MEGC!Y$90*100)</f>
        <v>95.376486129458399</v>
      </c>
      <c r="Z80" s="63">
        <f>IF(MEGC!Z$90=0,"...",MEGC!Z80/MEGC!Z$90*100)</f>
        <v>96.957794208256317</v>
      </c>
      <c r="AA80" s="64">
        <f>IF(MEGC!AA$90=0,"...",MEGC!AA80/MEGC!AA$90*100)</f>
        <v>93.821386815361095</v>
      </c>
    </row>
    <row r="81" spans="1:27" ht="12" customHeight="1" x14ac:dyDescent="0.2">
      <c r="A81" s="66">
        <v>1999</v>
      </c>
      <c r="B81" s="33">
        <f>IF(MEGC!B$90=0,"...",MEGC!B81/MEGC!B$90*100)</f>
        <v>98.272642390289448</v>
      </c>
      <c r="C81" s="33">
        <f>IF(MEGC!C$90=0,"...",MEGC!C81/MEGC!C$90*100)</f>
        <v>72.328951803168181</v>
      </c>
      <c r="D81" s="33" t="str">
        <f>IF(MEGC!D$90=0,"...",MEGC!D81/MEGC!D$90*100)</f>
        <v>...</v>
      </c>
      <c r="E81" s="33" t="str">
        <f>IF(MEGC!E$90=0,"...",MEGC!E81/MEGC!E$90*100)</f>
        <v>...</v>
      </c>
      <c r="F81" s="33">
        <f>IF(MEGC!F$90=0,"...",MEGC!F81/MEGC!F$90*100)</f>
        <v>102.62309495896835</v>
      </c>
      <c r="G81" s="33">
        <f>IF(MEGC!G$90=0,"...",MEGC!G81/MEGC!G$90*100)</f>
        <v>99.540037633284555</v>
      </c>
      <c r="H81" s="33" t="str">
        <f>IF(MEGC!H$90=0,"...",MEGC!H81/MEGC!H$90*100)</f>
        <v>...</v>
      </c>
      <c r="I81" s="33" t="str">
        <f>IF(MEGC!I$90=0,"...",MEGC!I81/MEGC!I$90*100)</f>
        <v>...</v>
      </c>
      <c r="J81" s="33">
        <f>IF(MEGC!J$90=0,"...",MEGC!J81/MEGC!J$90*100)</f>
        <v>105.85585585585586</v>
      </c>
      <c r="K81" s="33">
        <f>IF(MEGC!K$90=0,"...",MEGC!K81/MEGC!K$90*100)</f>
        <v>100</v>
      </c>
      <c r="L81" s="33">
        <f>IF(MEGC!L$90=0,"...",MEGC!L81/MEGC!L$90*100)</f>
        <v>98.432055749128921</v>
      </c>
      <c r="M81" s="33">
        <f>IF(MEGC!M$90=0,"...",MEGC!M81/MEGC!M$90*100)</f>
        <v>104.60077174235678</v>
      </c>
      <c r="N81" s="33" t="str">
        <f>IF(MEGC!N$90=0,"...",MEGC!N81/MEGC!N$90*100)</f>
        <v>...</v>
      </c>
      <c r="O81" s="33" t="str">
        <f>IF(MEGC!O$90=0,"...",MEGC!O81/MEGC!O$90*100)</f>
        <v>...</v>
      </c>
      <c r="P81" s="33">
        <f>IF(MEGC!P$90=0,"...",MEGC!P81/MEGC!P$90*100)</f>
        <v>82.426778242677827</v>
      </c>
      <c r="Q81" s="33">
        <f>IF(MEGC!Q$90=0,"...",MEGC!Q81/MEGC!Q$90*100)</f>
        <v>170.14218009478671</v>
      </c>
      <c r="R81" s="33">
        <f>IF(MEGC!R$90=0,"...",MEGC!R81/MEGC!R$90*100)</f>
        <v>90.17094017094017</v>
      </c>
      <c r="S81" s="33">
        <f>IF(MEGC!S$90=0,"...",MEGC!S81/MEGC!S$90*100)</f>
        <v>200</v>
      </c>
      <c r="T81" s="33" t="str">
        <f>IF(MEGC!T$90=0,"...",MEGC!T81/MEGC!T$90*100)</f>
        <v>...</v>
      </c>
      <c r="U81" s="33" t="str">
        <f>IF(MEGC!U$90=0,"...",MEGC!U81/MEGC!U$90*100)</f>
        <v>...</v>
      </c>
      <c r="V81" s="33" t="str">
        <f>IF(MEGC!V$90=0,"...",MEGC!V81/MEGC!V$90*100)</f>
        <v>...</v>
      </c>
      <c r="W81" s="125" t="str">
        <f>IF(MEGC!W$90=0,"...",MEGC!W81/MEGC!W$90*100)</f>
        <v>...</v>
      </c>
      <c r="X81" s="60">
        <f>IF(MEGC!X$90=0,"...",MEGC!X81/MEGC!X$90*100)</f>
        <v>109.9080622347949</v>
      </c>
      <c r="Y81" s="33">
        <f>IF(MEGC!Y$90=0,"...",MEGC!Y81/MEGC!Y$90*100)</f>
        <v>109.87230295024217</v>
      </c>
      <c r="Z81" s="33">
        <f>IF(MEGC!Z$90=0,"...",MEGC!Z81/MEGC!Z$90*100)</f>
        <v>106.06130622304374</v>
      </c>
      <c r="AA81" s="59">
        <f>IF(MEGC!AA$90=0,"...",MEGC!AA81/MEGC!AA$90*100)</f>
        <v>106.75420451479449</v>
      </c>
    </row>
    <row r="82" spans="1:27" ht="12" customHeight="1" x14ac:dyDescent="0.2">
      <c r="A82" s="58">
        <v>2000</v>
      </c>
      <c r="B82" s="33">
        <f>IF(MEGC!B$90=0,"...",MEGC!B82/MEGC!B$90*100)</f>
        <v>97.292250233426699</v>
      </c>
      <c r="C82" s="33">
        <f>IF(MEGC!C$90=0,"...",MEGC!C82/MEGC!C$90*100)</f>
        <v>82.709807886754291</v>
      </c>
      <c r="D82" s="33" t="str">
        <f>IF(MEGC!D$90=0,"...",MEGC!D82/MEGC!D$90*100)</f>
        <v>...</v>
      </c>
      <c r="E82" s="33" t="str">
        <f>IF(MEGC!E$90=0,"...",MEGC!E82/MEGC!E$90*100)</f>
        <v>...</v>
      </c>
      <c r="F82" s="33">
        <f>IF(MEGC!F$90=0,"...",MEGC!F82/MEGC!F$90*100)</f>
        <v>102.98944900351701</v>
      </c>
      <c r="G82" s="33">
        <f>IF(MEGC!G$90=0,"...",MEGC!G82/MEGC!G$90*100)</f>
        <v>99.414593351453064</v>
      </c>
      <c r="H82" s="33" t="str">
        <f>IF(MEGC!H$90=0,"...",MEGC!H82/MEGC!H$90*100)</f>
        <v>...</v>
      </c>
      <c r="I82" s="33" t="str">
        <f>IF(MEGC!I$90=0,"...",MEGC!I82/MEGC!I$90*100)</f>
        <v>...</v>
      </c>
      <c r="J82" s="33">
        <f>IF(MEGC!J$90=0,"...",MEGC!J82/MEGC!J$90*100)</f>
        <v>107.43243243243244</v>
      </c>
      <c r="K82" s="33">
        <f>IF(MEGC!K$90=0,"...",MEGC!K82/MEGC!K$90*100)</f>
        <v>100</v>
      </c>
      <c r="L82" s="33">
        <f>IF(MEGC!L$90=0,"...",MEGC!L82/MEGC!L$90*100)</f>
        <v>94.823295171727224</v>
      </c>
      <c r="M82" s="33">
        <f>IF(MEGC!M$90=0,"...",MEGC!M82/MEGC!M$90*100)</f>
        <v>102.84951024042743</v>
      </c>
      <c r="N82" s="33" t="str">
        <f>IF(MEGC!N$90=0,"...",MEGC!N82/MEGC!N$90*100)</f>
        <v>...</v>
      </c>
      <c r="O82" s="33" t="str">
        <f>IF(MEGC!O$90=0,"...",MEGC!O82/MEGC!O$90*100)</f>
        <v>...</v>
      </c>
      <c r="P82" s="33">
        <f>IF(MEGC!P$90=0,"...",MEGC!P82/MEGC!P$90*100)</f>
        <v>116.94560669456067</v>
      </c>
      <c r="Q82" s="33">
        <f>IF(MEGC!Q$90=0,"...",MEGC!Q82/MEGC!Q$90*100)</f>
        <v>162.08530805687204</v>
      </c>
      <c r="R82" s="33">
        <f>IF(MEGC!R$90=0,"...",MEGC!R82/MEGC!R$90*100)</f>
        <v>93.162393162393158</v>
      </c>
      <c r="S82" s="33">
        <f>IF(MEGC!S$90=0,"...",MEGC!S82/MEGC!S$90*100)</f>
        <v>100</v>
      </c>
      <c r="T82" s="33" t="str">
        <f>IF(MEGC!T$90=0,"...",MEGC!T82/MEGC!T$90*100)</f>
        <v>...</v>
      </c>
      <c r="U82" s="33" t="str">
        <f>IF(MEGC!U$90=0,"...",MEGC!U82/MEGC!U$90*100)</f>
        <v>...</v>
      </c>
      <c r="V82" s="33" t="str">
        <f>IF(MEGC!V$90=0,"...",MEGC!V82/MEGC!V$90*100)</f>
        <v>...</v>
      </c>
      <c r="W82" s="125" t="str">
        <f>IF(MEGC!W$90=0,"...",MEGC!W82/MEGC!W$90*100)</f>
        <v>...</v>
      </c>
      <c r="X82" s="60">
        <f>IF(MEGC!X$90=0,"...",MEGC!X82/MEGC!X$90*100)</f>
        <v>108.73408769448373</v>
      </c>
      <c r="Y82" s="33">
        <f>IF(MEGC!Y$90=0,"...",MEGC!Y82/MEGC!Y$90*100)</f>
        <v>112.45266402465874</v>
      </c>
      <c r="Z82" s="33">
        <f>IF(MEGC!Z$90=0,"...",MEGC!Z82/MEGC!Z$90*100)</f>
        <v>104.91373998767715</v>
      </c>
      <c r="AA82" s="59">
        <f>IF(MEGC!AA$90=0,"...",MEGC!AA82/MEGC!AA$90*100)</f>
        <v>109.31738465689361</v>
      </c>
    </row>
    <row r="83" spans="1:27" ht="12" customHeight="1" x14ac:dyDescent="0.2">
      <c r="A83" s="62">
        <v>2001</v>
      </c>
      <c r="B83" s="63">
        <f>IF(MEGC!B$90=0,"...",MEGC!B83/MEGC!B$90*100)</f>
        <v>99.206349206349216</v>
      </c>
      <c r="C83" s="63">
        <f>IF(MEGC!C$90=0,"...",MEGC!C83/MEGC!C$90*100)</f>
        <v>83.249073137849678</v>
      </c>
      <c r="D83" s="63" t="str">
        <f>IF(MEGC!D$90=0,"...",MEGC!D83/MEGC!D$90*100)</f>
        <v>...</v>
      </c>
      <c r="E83" s="63" t="str">
        <f>IF(MEGC!E$90=0,"...",MEGC!E83/MEGC!E$90*100)</f>
        <v>...</v>
      </c>
      <c r="F83" s="63">
        <f>IF(MEGC!F$90=0,"...",MEGC!F83/MEGC!F$90*100)</f>
        <v>102.43259085580306</v>
      </c>
      <c r="G83" s="63">
        <f>IF(MEGC!G$90=0,"...",MEGC!G83/MEGC!G$90*100)</f>
        <v>98.641020280158898</v>
      </c>
      <c r="H83" s="63" t="str">
        <f>IF(MEGC!H$90=0,"...",MEGC!H83/MEGC!H$90*100)</f>
        <v>...</v>
      </c>
      <c r="I83" s="63" t="str">
        <f>IF(MEGC!I$90=0,"...",MEGC!I83/MEGC!I$90*100)</f>
        <v>...</v>
      </c>
      <c r="J83" s="63">
        <f>IF(MEGC!J$90=0,"...",MEGC!J83/MEGC!J$90*100)</f>
        <v>106.75675675675676</v>
      </c>
      <c r="K83" s="63">
        <f>IF(MEGC!K$90=0,"...",MEGC!K83/MEGC!K$90*100)</f>
        <v>100</v>
      </c>
      <c r="L83" s="63">
        <f>IF(MEGC!L$90=0,"...",MEGC!L83/MEGC!L$90*100)</f>
        <v>95.594823295171722</v>
      </c>
      <c r="M83" s="63">
        <f>IF(MEGC!M$90=0,"...",MEGC!M83/MEGC!M$90*100)</f>
        <v>100.29682398337785</v>
      </c>
      <c r="N83" s="63" t="str">
        <f>IF(MEGC!N$90=0,"...",MEGC!N83/MEGC!N$90*100)</f>
        <v>...</v>
      </c>
      <c r="O83" s="63" t="str">
        <f>IF(MEGC!O$90=0,"...",MEGC!O83/MEGC!O$90*100)</f>
        <v>...</v>
      </c>
      <c r="P83" s="63">
        <f>IF(MEGC!P$90=0,"...",MEGC!P83/MEGC!P$90*100)</f>
        <v>118.20083682008369</v>
      </c>
      <c r="Q83" s="63">
        <f>IF(MEGC!Q$90=0,"...",MEGC!Q83/MEGC!Q$90*100)</f>
        <v>148.81516587677726</v>
      </c>
      <c r="R83" s="63">
        <f>IF(MEGC!R$90=0,"...",MEGC!R83/MEGC!R$90*100)</f>
        <v>94.444444444444443</v>
      </c>
      <c r="S83" s="63">
        <f>IF(MEGC!S$90=0,"...",MEGC!S83/MEGC!S$90*100)</f>
        <v>50</v>
      </c>
      <c r="T83" s="63" t="str">
        <f>IF(MEGC!T$90=0,"...",MEGC!T83/MEGC!T$90*100)</f>
        <v>...</v>
      </c>
      <c r="U83" s="63" t="str">
        <f>IF(MEGC!U$90=0,"...",MEGC!U83/MEGC!U$90*100)</f>
        <v>...</v>
      </c>
      <c r="V83" s="63" t="str">
        <f>IF(MEGC!V$90=0,"...",MEGC!V83/MEGC!V$90*100)</f>
        <v>...</v>
      </c>
      <c r="W83" s="126" t="str">
        <f>IF(MEGC!W$90=0,"...",MEGC!W83/MEGC!W$90*100)</f>
        <v>...</v>
      </c>
      <c r="X83" s="65">
        <f>IF(MEGC!X$90=0,"...",MEGC!X83/MEGC!X$90*100)</f>
        <v>108.68458274398868</v>
      </c>
      <c r="Y83" s="63">
        <f>IF(MEGC!Y$90=0,"...",MEGC!Y83/MEGC!Y$90*100)</f>
        <v>112.62879788639366</v>
      </c>
      <c r="Z83" s="63">
        <f>IF(MEGC!Z$90=0,"...",MEGC!Z83/MEGC!Z$90*100)</f>
        <v>104.9984596426371</v>
      </c>
      <c r="AA83" s="64">
        <f>IF(MEGC!AA$90=0,"...",MEGC!AA83/MEGC!AA$90*100)</f>
        <v>108.85871031567586</v>
      </c>
    </row>
    <row r="84" spans="1:27" s="203" customFormat="1" ht="12" customHeight="1" x14ac:dyDescent="0.2">
      <c r="A84" s="257">
        <v>2002</v>
      </c>
      <c r="B84" s="258">
        <f>IF(MEGC!B$90=0,"...",MEGC!B84/MEGC!B$90*100)</f>
        <v>99.253034547152197</v>
      </c>
      <c r="C84" s="258">
        <f>IF(MEGC!C$90=0,"...",MEGC!C84/MEGC!C$90*100)</f>
        <v>83.9231547017189</v>
      </c>
      <c r="D84" s="258" t="str">
        <f>IF(MEGC!D$90=0,"...",MEGC!D84/MEGC!D$90*100)</f>
        <v>...</v>
      </c>
      <c r="E84" s="258" t="str">
        <f>IF(MEGC!E$90=0,"...",MEGC!E84/MEGC!E$90*100)</f>
        <v>...</v>
      </c>
      <c r="F84" s="258">
        <f>IF(MEGC!F$90=0,"...",MEGC!F84/MEGC!F$90*100)</f>
        <v>102.15416178194607</v>
      </c>
      <c r="G84" s="258">
        <f>IF(MEGC!G$90=0,"...",MEGC!G84/MEGC!G$90*100)</f>
        <v>97.951076730085717</v>
      </c>
      <c r="H84" s="258" t="str">
        <f>IF(MEGC!H$90=0,"...",MEGC!H84/MEGC!H$90*100)</f>
        <v>...</v>
      </c>
      <c r="I84" s="258" t="str">
        <f>IF(MEGC!I$90=0,"...",MEGC!I84/MEGC!I$90*100)</f>
        <v>...</v>
      </c>
      <c r="J84" s="258">
        <f>IF(MEGC!J$90=0,"...",MEGC!J84/MEGC!J$90*100)</f>
        <v>105.85585585585586</v>
      </c>
      <c r="K84" s="258">
        <f>IF(MEGC!K$90=0,"...",MEGC!K84/MEGC!K$90*100)</f>
        <v>100</v>
      </c>
      <c r="L84" s="258">
        <f>IF(MEGC!L$90=0,"...",MEGC!L84/MEGC!L$90*100)</f>
        <v>96.341463414634148</v>
      </c>
      <c r="M84" s="258">
        <f>IF(MEGC!M$90=0,"...",MEGC!M84/MEGC!M$90*100)</f>
        <v>99.881270406648852</v>
      </c>
      <c r="N84" s="258" t="str">
        <f>IF(MEGC!N$90=0,"...",MEGC!N84/MEGC!N$90*100)</f>
        <v>...</v>
      </c>
      <c r="O84" s="258" t="str">
        <f>IF(MEGC!O$90=0,"...",MEGC!O84/MEGC!O$90*100)</f>
        <v>...</v>
      </c>
      <c r="P84" s="258">
        <f>IF(MEGC!P$90=0,"...",MEGC!P84/MEGC!P$90*100)</f>
        <v>99.581589958159</v>
      </c>
      <c r="Q84" s="258">
        <f>IF(MEGC!Q$90=0,"...",MEGC!Q84/MEGC!Q$90*100)</f>
        <v>112.32227488151658</v>
      </c>
      <c r="R84" s="258">
        <f>IF(MEGC!R$90=0,"...",MEGC!R84/MEGC!R$90*100)</f>
        <v>98.71794871794873</v>
      </c>
      <c r="S84" s="258">
        <f>IF(MEGC!S$90=0,"...",MEGC!S84/MEGC!S$90*100)</f>
        <v>0</v>
      </c>
      <c r="T84" s="258" t="str">
        <f>IF(MEGC!T$90=0,"...",MEGC!T84/MEGC!T$90*100)</f>
        <v>...</v>
      </c>
      <c r="U84" s="258" t="str">
        <f>IF(MEGC!U$90=0,"...",MEGC!U84/MEGC!U$90*100)</f>
        <v>...</v>
      </c>
      <c r="V84" s="258" t="str">
        <f>IF(MEGC!V$90=0,"...",MEGC!V84/MEGC!V$90*100)</f>
        <v>...</v>
      </c>
      <c r="W84" s="259" t="str">
        <f>IF(MEGC!W$90=0,"...",MEGC!W84/MEGC!W$90*100)</f>
        <v>...</v>
      </c>
      <c r="X84" s="260">
        <f>IF(MEGC!X$90=0,"...",MEGC!X84/MEGC!X$90*100)</f>
        <v>103.2956152758133</v>
      </c>
      <c r="Y84" s="258">
        <f>IF(MEGC!Y$90=0,"...",MEGC!Y84/MEGC!Y$90*100)</f>
        <v>96.776750330250991</v>
      </c>
      <c r="Z84" s="258">
        <f>IF(MEGC!Z$90=0,"...",MEGC!Z84/MEGC!Z$90*100)</f>
        <v>99.876771410967351</v>
      </c>
      <c r="AA84" s="261">
        <f>IF(MEGC!AA$90=0,"...",MEGC!AA84/MEGC!AA$90*100)</f>
        <v>94.792697184998659</v>
      </c>
    </row>
    <row r="85" spans="1:27" ht="12" customHeight="1" x14ac:dyDescent="0.2">
      <c r="A85" s="71">
        <v>2003</v>
      </c>
      <c r="B85" s="33">
        <f>IF(MEGC!B$90=0,"...",MEGC!B85/MEGC!B$90*100)</f>
        <v>101.40056022408963</v>
      </c>
      <c r="C85" s="33">
        <f>IF(MEGC!C$90=0,"...",MEGC!C85/MEGC!C$90*100)</f>
        <v>85.91169531513313</v>
      </c>
      <c r="D85" s="33" t="str">
        <f>IF(MEGC!D$90=0,"...",MEGC!D85/MEGC!D$90*100)</f>
        <v>...</v>
      </c>
      <c r="E85" s="33" t="str">
        <f>IF(MEGC!E$90=0,"...",MEGC!E85/MEGC!E$90*100)</f>
        <v>...</v>
      </c>
      <c r="F85" s="33">
        <f>IF(MEGC!F$90=0,"...",MEGC!F85/MEGC!F$90*100)</f>
        <v>102.40328253223916</v>
      </c>
      <c r="G85" s="33">
        <f>IF(MEGC!G$90=0,"...",MEGC!G85/MEGC!G$90*100)</f>
        <v>97.344762701233535</v>
      </c>
      <c r="H85" s="33" t="str">
        <f>IF(MEGC!H$90=0,"...",MEGC!H85/MEGC!H$90*100)</f>
        <v>...</v>
      </c>
      <c r="I85" s="33" t="str">
        <f>IF(MEGC!I$90=0,"...",MEGC!I85/MEGC!I$90*100)</f>
        <v>...</v>
      </c>
      <c r="J85" s="33">
        <f>IF(MEGC!J$90=0,"...",MEGC!J85/MEGC!J$90*100)</f>
        <v>105.85585585585586</v>
      </c>
      <c r="K85" s="33">
        <f>IF(MEGC!K$90=0,"...",MEGC!K85/MEGC!K$90*100)</f>
        <v>113.04347826086956</v>
      </c>
      <c r="L85" s="33">
        <f>IF(MEGC!L$90=0,"...",MEGC!L85/MEGC!L$90*100)</f>
        <v>97.063215530114491</v>
      </c>
      <c r="M85" s="33">
        <f>IF(MEGC!M$90=0,"...",MEGC!M85/MEGC!M$90*100)</f>
        <v>99.406352033244289</v>
      </c>
      <c r="N85" s="33" t="str">
        <f>IF(MEGC!N$90=0,"...",MEGC!N85/MEGC!N$90*100)</f>
        <v>...</v>
      </c>
      <c r="O85" s="33" t="str">
        <f>IF(MEGC!O$90=0,"...",MEGC!O85/MEGC!O$90*100)</f>
        <v>...</v>
      </c>
      <c r="P85" s="33">
        <f>IF(MEGC!P$90=0,"...",MEGC!P85/MEGC!P$90*100)</f>
        <v>100.62761506276149</v>
      </c>
      <c r="Q85" s="33">
        <f>IF(MEGC!Q$90=0,"...",MEGC!Q85/MEGC!Q$90*100)</f>
        <v>101.89573459715639</v>
      </c>
      <c r="R85" s="33">
        <f>IF(MEGC!R$90=0,"...",MEGC!R85/MEGC!R$90*100)</f>
        <v>101.7094017094017</v>
      </c>
      <c r="S85" s="33">
        <f>IF(MEGC!S$90=0,"...",MEGC!S85/MEGC!S$90*100)</f>
        <v>0</v>
      </c>
      <c r="T85" s="33" t="str">
        <f>IF(MEGC!T$90=0,"...",MEGC!T85/MEGC!T$90*100)</f>
        <v>...</v>
      </c>
      <c r="U85" s="33" t="str">
        <f>IF(MEGC!U$90=0,"...",MEGC!U85/MEGC!U$90*100)</f>
        <v>...</v>
      </c>
      <c r="V85" s="33" t="str">
        <f>IF(MEGC!V$90=0,"...",MEGC!V85/MEGC!V$90*100)</f>
        <v>...</v>
      </c>
      <c r="W85" s="125" t="str">
        <f>IF(MEGC!W$90=0,"...",MEGC!W85/MEGC!W$90*100)</f>
        <v>...</v>
      </c>
      <c r="X85" s="60">
        <f>IF(MEGC!X$90=0,"...",MEGC!X85/MEGC!X$90*100)</f>
        <v>104.10891089108911</v>
      </c>
      <c r="Y85" s="33">
        <f>IF(MEGC!Y$90=0,"...",MEGC!Y85/MEGC!Y$90*100)</f>
        <v>96.662263320123301</v>
      </c>
      <c r="Z85" s="33">
        <f>IF(MEGC!Z$90=0,"...",MEGC!Z85/MEGC!Z$90*100)</f>
        <v>100.58533579790512</v>
      </c>
      <c r="AA85" s="59">
        <f>IF(MEGC!AA$90=0,"...",MEGC!AA85/MEGC!AA$90*100)</f>
        <v>94.918607788470183</v>
      </c>
    </row>
    <row r="86" spans="1:27" ht="12" customHeight="1" x14ac:dyDescent="0.2">
      <c r="A86" s="72">
        <v>2004</v>
      </c>
      <c r="B86" s="63">
        <f>IF(MEGC!B$90=0,"...",MEGC!B86/MEGC!B$90*100)</f>
        <v>104.52847805788983</v>
      </c>
      <c r="C86" s="63">
        <f>IF(MEGC!C$90=0,"...",MEGC!C86/MEGC!C$90*100)</f>
        <v>88.877654196157735</v>
      </c>
      <c r="D86" s="63" t="str">
        <f>IF(MEGC!D$90=0,"...",MEGC!D86/MEGC!D$90*100)</f>
        <v>...</v>
      </c>
      <c r="E86" s="63" t="str">
        <f>IF(MEGC!E$90=0,"...",MEGC!E86/MEGC!E$90*100)</f>
        <v>...</v>
      </c>
      <c r="F86" s="63">
        <f>IF(MEGC!F$90=0,"...",MEGC!F86/MEGC!F$90*100)</f>
        <v>102.0369284876905</v>
      </c>
      <c r="G86" s="63">
        <f>IF(MEGC!G$90=0,"...",MEGC!G86/MEGC!G$90*100)</f>
        <v>97.010244616349567</v>
      </c>
      <c r="H86" s="63" t="str">
        <f>IF(MEGC!H$90=0,"...",MEGC!H86/MEGC!H$90*100)</f>
        <v>...</v>
      </c>
      <c r="I86" s="63" t="str">
        <f>IF(MEGC!I$90=0,"...",MEGC!I86/MEGC!I$90*100)</f>
        <v>...</v>
      </c>
      <c r="J86" s="63">
        <f>IF(MEGC!J$90=0,"...",MEGC!J86/MEGC!J$90*100)</f>
        <v>102.70270270270269</v>
      </c>
      <c r="K86" s="63">
        <f>IF(MEGC!K$90=0,"...",MEGC!K86/MEGC!K$90*100)</f>
        <v>113.04347826086956</v>
      </c>
      <c r="L86" s="63">
        <f>IF(MEGC!L$90=0,"...",MEGC!L86/MEGC!L$90*100)</f>
        <v>97.884519661523157</v>
      </c>
      <c r="M86" s="63">
        <f>IF(MEGC!M$90=0,"...",MEGC!M86/MEGC!M$90*100)</f>
        <v>99.703176016622137</v>
      </c>
      <c r="N86" s="63" t="str">
        <f>IF(MEGC!N$90=0,"...",MEGC!N86/MEGC!N$90*100)</f>
        <v>...</v>
      </c>
      <c r="O86" s="63" t="str">
        <f>IF(MEGC!O$90=0,"...",MEGC!O86/MEGC!O$90*100)</f>
        <v>...</v>
      </c>
      <c r="P86" s="63">
        <f>IF(MEGC!P$90=0,"...",MEGC!P86/MEGC!P$90*100)</f>
        <v>101.67364016736403</v>
      </c>
      <c r="Q86" s="63">
        <f>IF(MEGC!Q$90=0,"...",MEGC!Q86/MEGC!Q$90*100)</f>
        <v>95.260663507109001</v>
      </c>
      <c r="R86" s="63">
        <f>IF(MEGC!R$90=0,"...",MEGC!R86/MEGC!R$90*100)</f>
        <v>102.56410256410255</v>
      </c>
      <c r="S86" s="63">
        <f>IF(MEGC!S$90=0,"...",MEGC!S86/MEGC!S$90*100)</f>
        <v>0</v>
      </c>
      <c r="T86" s="63" t="str">
        <f>IF(MEGC!T$90=0,"...",MEGC!T86/MEGC!T$90*100)</f>
        <v>...</v>
      </c>
      <c r="U86" s="63" t="str">
        <f>IF(MEGC!U$90=0,"...",MEGC!U86/MEGC!U$90*100)</f>
        <v>...</v>
      </c>
      <c r="V86" s="63" t="str">
        <f>IF(MEGC!V$90=0,"...",MEGC!V86/MEGC!V$90*100)</f>
        <v>...</v>
      </c>
      <c r="W86" s="126" t="str">
        <f>IF(MEGC!W$90=0,"...",MEGC!W86/MEGC!W$90*100)</f>
        <v>...</v>
      </c>
      <c r="X86" s="65">
        <f>IF(MEGC!X$90=0,"...",MEGC!X86/MEGC!X$90*100)</f>
        <v>104.65346534653466</v>
      </c>
      <c r="Y86" s="63">
        <f>IF(MEGC!Y$90=0,"...",MEGC!Y86/MEGC!Y$90*100)</f>
        <v>97.313958608542492</v>
      </c>
      <c r="Z86" s="63">
        <f>IF(MEGC!Z$90=0,"...",MEGC!Z86/MEGC!Z$90*100)</f>
        <v>101.16296980899568</v>
      </c>
      <c r="AA86" s="64">
        <f>IF(MEGC!AA$90=0,"...",MEGC!AA86/MEGC!AA$90*100)</f>
        <v>95.656084180232043</v>
      </c>
    </row>
    <row r="87" spans="1:27" ht="12" customHeight="1" x14ac:dyDescent="0.2">
      <c r="A87" s="73">
        <v>2005</v>
      </c>
      <c r="B87" s="74">
        <f>IF(MEGC!B$90=0,"...",MEGC!B87/MEGC!B$90*100)</f>
        <v>104.80859010270775</v>
      </c>
      <c r="C87" s="74">
        <f>IF(MEGC!C$90=0,"...",MEGC!C87/MEGC!C$90*100)</f>
        <v>90.899898887765417</v>
      </c>
      <c r="D87" s="74" t="str">
        <f>IF(MEGC!D$90=0,"...",MEGC!D87/MEGC!D$90*100)</f>
        <v>...</v>
      </c>
      <c r="E87" s="74" t="str">
        <f>IF(MEGC!E$90=0,"...",MEGC!E87/MEGC!E$90*100)</f>
        <v>...</v>
      </c>
      <c r="F87" s="74">
        <f>IF(MEGC!F$90=0,"...",MEGC!F87/MEGC!F$90*100)</f>
        <v>101.24560375146541</v>
      </c>
      <c r="G87" s="74">
        <f>IF(MEGC!G$90=0,"...",MEGC!G87/MEGC!G$90*100)</f>
        <v>97.804725067948979</v>
      </c>
      <c r="H87" s="74" t="str">
        <f>IF(MEGC!H$90=0,"...",MEGC!H87/MEGC!H$90*100)</f>
        <v>...</v>
      </c>
      <c r="I87" s="74" t="str">
        <f>IF(MEGC!I$90=0,"...",MEGC!I87/MEGC!I$90*100)</f>
        <v>...</v>
      </c>
      <c r="J87" s="74">
        <f>IF(MEGC!J$90=0,"...",MEGC!J87/MEGC!J$90*100)</f>
        <v>103.15315315315314</v>
      </c>
      <c r="K87" s="74">
        <f>IF(MEGC!K$90=0,"...",MEGC!K87/MEGC!K$90*100)</f>
        <v>113.04347826086956</v>
      </c>
      <c r="L87" s="74">
        <f>IF(MEGC!L$90=0,"...",MEGC!L87/MEGC!L$90*100)</f>
        <v>98.680935788949725</v>
      </c>
      <c r="M87" s="74">
        <f>IF(MEGC!M$90=0,"...",MEGC!M87/MEGC!M$90*100)</f>
        <v>98.486197684772918</v>
      </c>
      <c r="N87" s="74" t="str">
        <f>IF(MEGC!N$90=0,"...",MEGC!N87/MEGC!N$90*100)</f>
        <v>...</v>
      </c>
      <c r="O87" s="74" t="str">
        <f>IF(MEGC!O$90=0,"...",MEGC!O87/MEGC!O$90*100)</f>
        <v>...</v>
      </c>
      <c r="P87" s="74">
        <f>IF(MEGC!P$90=0,"...",MEGC!P87/MEGC!P$90*100)</f>
        <v>102.09205020920503</v>
      </c>
      <c r="Q87" s="74">
        <f>IF(MEGC!Q$90=0,"...",MEGC!Q87/MEGC!Q$90*100)</f>
        <v>91.943127962085299</v>
      </c>
      <c r="R87" s="74">
        <f>IF(MEGC!R$90=0,"...",MEGC!R87/MEGC!R$90*100)</f>
        <v>102.56410256410255</v>
      </c>
      <c r="S87" s="74">
        <f>IF(MEGC!S$90=0,"...",MEGC!S87/MEGC!S$90*100)</f>
        <v>350</v>
      </c>
      <c r="T87" s="74" t="str">
        <f>IF(MEGC!T$90=0,"...",MEGC!T87/MEGC!T$90*100)</f>
        <v>...</v>
      </c>
      <c r="U87" s="74" t="str">
        <f>IF(MEGC!U$90=0,"...",MEGC!U87/MEGC!U$90*100)</f>
        <v>...</v>
      </c>
      <c r="V87" s="74" t="str">
        <f>IF(MEGC!V$90=0,"...",MEGC!V87/MEGC!V$90*100)</f>
        <v>...</v>
      </c>
      <c r="W87" s="127" t="str">
        <f>IF(MEGC!W$90=0,"...",MEGC!W87/MEGC!W$90*100)</f>
        <v>...</v>
      </c>
      <c r="X87" s="76">
        <f>IF(MEGC!X$90=0,"...",MEGC!X87/MEGC!X$90*100)</f>
        <v>106.09618104667608</v>
      </c>
      <c r="Y87" s="74">
        <f>IF(MEGC!Y$90=0,"...",MEGC!Y87/MEGC!Y$90*100)</f>
        <v>97.877586966094228</v>
      </c>
      <c r="Z87" s="74">
        <f>IF(MEGC!Z$90=0,"...",MEGC!Z87/MEGC!Z$90*100)</f>
        <v>101.03974121996305</v>
      </c>
      <c r="AA87" s="75">
        <f>IF(MEGC!AA$90=0,"...",MEGC!AA87/MEGC!AA$90*100)</f>
        <v>96.168720208651862</v>
      </c>
    </row>
    <row r="88" spans="1:27" ht="12" customHeight="1" x14ac:dyDescent="0.2">
      <c r="A88" s="71">
        <v>2006</v>
      </c>
      <c r="B88" s="33">
        <f>IF(MEGC!B$90=0,"...",MEGC!B88/MEGC!B$90*100)</f>
        <v>99.953314659197019</v>
      </c>
      <c r="C88" s="33">
        <f>IF(MEGC!C$90=0,"...",MEGC!C88/MEGC!C$90*100)</f>
        <v>92.652510953825413</v>
      </c>
      <c r="D88" s="33" t="str">
        <f>IF(MEGC!D$90=0,"...",MEGC!D88/MEGC!D$90*100)</f>
        <v>...</v>
      </c>
      <c r="E88" s="33" t="str">
        <f>IF(MEGC!E$90=0,"...",MEGC!E88/MEGC!E$90*100)</f>
        <v>...</v>
      </c>
      <c r="F88" s="33">
        <f>IF(MEGC!F$90=0,"...",MEGC!F88/MEGC!F$90*100)</f>
        <v>101.06975381008205</v>
      </c>
      <c r="G88" s="33">
        <f>IF(MEGC!G$90=0,"...",MEGC!G88/MEGC!G$90*100)</f>
        <v>98.390131716495915</v>
      </c>
      <c r="H88" s="33" t="str">
        <f>IF(MEGC!H$90=0,"...",MEGC!H88/MEGC!H$90*100)</f>
        <v>...</v>
      </c>
      <c r="I88" s="33" t="str">
        <f>IF(MEGC!I$90=0,"...",MEGC!I88/MEGC!I$90*100)</f>
        <v>...</v>
      </c>
      <c r="J88" s="33">
        <f>IF(MEGC!J$90=0,"...",MEGC!J88/MEGC!J$90*100)</f>
        <v>104.95495495495494</v>
      </c>
      <c r="K88" s="33">
        <f>IF(MEGC!K$90=0,"...",MEGC!K88/MEGC!K$90*100)</f>
        <v>113.04347826086956</v>
      </c>
      <c r="L88" s="33">
        <f>IF(MEGC!L$90=0,"...",MEGC!L88/MEGC!L$90*100)</f>
        <v>98.954703832752614</v>
      </c>
      <c r="M88" s="33">
        <f>IF(MEGC!M$90=0,"...",MEGC!M88/MEGC!M$90*100)</f>
        <v>98.961116058177495</v>
      </c>
      <c r="N88" s="33" t="str">
        <f>IF(MEGC!N$90=0,"...",MEGC!N88/MEGC!N$90*100)</f>
        <v>...</v>
      </c>
      <c r="O88" s="33" t="str">
        <f>IF(MEGC!O$90=0,"...",MEGC!O88/MEGC!O$90*100)</f>
        <v>...</v>
      </c>
      <c r="P88" s="33">
        <f>IF(MEGC!P$90=0,"...",MEGC!P88/MEGC!P$90*100)</f>
        <v>99.163179916317986</v>
      </c>
      <c r="Q88" s="33">
        <f>IF(MEGC!Q$90=0,"...",MEGC!Q88/MEGC!Q$90*100)</f>
        <v>84.360189573459721</v>
      </c>
      <c r="R88" s="33">
        <f>IF(MEGC!R$90=0,"...",MEGC!R88/MEGC!R$90*100)</f>
        <v>105.12820512820514</v>
      </c>
      <c r="S88" s="33">
        <f>IF(MEGC!S$90=0,"...",MEGC!S88/MEGC!S$90*100)</f>
        <v>100</v>
      </c>
      <c r="T88" s="33" t="str">
        <f>IF(MEGC!T$90=0,"...",MEGC!T88/MEGC!T$90*100)</f>
        <v>...</v>
      </c>
      <c r="U88" s="33" t="str">
        <f>IF(MEGC!U$90=0,"...",MEGC!U88/MEGC!U$90*100)</f>
        <v>...</v>
      </c>
      <c r="V88" s="33" t="str">
        <f>IF(MEGC!V$90=0,"...",MEGC!V88/MEGC!V$90*100)</f>
        <v>...</v>
      </c>
      <c r="W88" s="125" t="str">
        <f>IF(MEGC!W$90=0,"...",MEGC!W88/MEGC!W$90*100)</f>
        <v>...</v>
      </c>
      <c r="X88" s="60">
        <f>IF(MEGC!X$90=0,"...",MEGC!X88/MEGC!X$90*100)</f>
        <v>105.48090523338047</v>
      </c>
      <c r="Y88" s="33">
        <f>IF(MEGC!Y$90=0,"...",MEGC!Y88/MEGC!Y$90*100)</f>
        <v>98.670189343901356</v>
      </c>
      <c r="Z88" s="33">
        <f>IF(MEGC!Z$90=0,"...",MEGC!Z88/MEGC!Z$90*100)</f>
        <v>100.23105360443623</v>
      </c>
      <c r="AA88" s="59">
        <f>IF(MEGC!AA$90=0,"...",MEGC!AA88/MEGC!AA$90*100)</f>
        <v>97.032107203885246</v>
      </c>
    </row>
    <row r="89" spans="1:27" ht="12" customHeight="1" x14ac:dyDescent="0.2">
      <c r="A89" s="72">
        <v>2007</v>
      </c>
      <c r="B89" s="63">
        <f>IF(MEGC!B$90=0,"...",MEGC!B89/MEGC!B$90*100)</f>
        <v>100.46685340802988</v>
      </c>
      <c r="C89" s="63">
        <f>IF(MEGC!C$90=0,"...",MEGC!C89/MEGC!C$90*100)</f>
        <v>97.303673744523095</v>
      </c>
      <c r="D89" s="63" t="str">
        <f>IF(MEGC!D$90=0,"...",MEGC!D89/MEGC!D$90*100)</f>
        <v>...</v>
      </c>
      <c r="E89" s="63" t="str">
        <f>IF(MEGC!E$90=0,"...",MEGC!E89/MEGC!E$90*100)</f>
        <v>...</v>
      </c>
      <c r="F89" s="63">
        <f>IF(MEGC!F$90=0,"...",MEGC!F89/MEGC!F$90*100)</f>
        <v>100.0293083235639</v>
      </c>
      <c r="G89" s="63">
        <f>IF(MEGC!G$90=0,"...",MEGC!G89/MEGC!G$90*100)</f>
        <v>99.184612168095342</v>
      </c>
      <c r="H89" s="63" t="str">
        <f>IF(MEGC!H$90=0,"...",MEGC!H89/MEGC!H$90*100)</f>
        <v>...</v>
      </c>
      <c r="I89" s="63" t="str">
        <f>IF(MEGC!I$90=0,"...",MEGC!I89/MEGC!I$90*100)</f>
        <v>...</v>
      </c>
      <c r="J89" s="63">
        <f>IF(MEGC!J$90=0,"...",MEGC!J89/MEGC!J$90*100)</f>
        <v>101.8018018018018</v>
      </c>
      <c r="K89" s="63">
        <f>IF(MEGC!K$90=0,"...",MEGC!K89/MEGC!K$90*100)</f>
        <v>113.04347826086956</v>
      </c>
      <c r="L89" s="63">
        <f>IF(MEGC!L$90=0,"...",MEGC!L89/MEGC!L$90*100)</f>
        <v>99.377799900447982</v>
      </c>
      <c r="M89" s="63">
        <f>IF(MEGC!M$90=0,"...",MEGC!M89/MEGC!M$90*100)</f>
        <v>98.723656871475214</v>
      </c>
      <c r="N89" s="63" t="str">
        <f>IF(MEGC!N$90=0,"...",MEGC!N89/MEGC!N$90*100)</f>
        <v>...</v>
      </c>
      <c r="O89" s="63" t="str">
        <f>IF(MEGC!O$90=0,"...",MEGC!O89/MEGC!O$90*100)</f>
        <v>...</v>
      </c>
      <c r="P89" s="63">
        <f>IF(MEGC!P$90=0,"...",MEGC!P89/MEGC!P$90*100)</f>
        <v>94.979079497907946</v>
      </c>
      <c r="Q89" s="63">
        <f>IF(MEGC!Q$90=0,"...",MEGC!Q89/MEGC!Q$90*100)</f>
        <v>93.36492890995261</v>
      </c>
      <c r="R89" s="63">
        <f>IF(MEGC!R$90=0,"...",MEGC!R89/MEGC!R$90*100)</f>
        <v>105.98290598290599</v>
      </c>
      <c r="S89" s="63">
        <f>IF(MEGC!S$90=0,"...",MEGC!S89/MEGC!S$90*100)</f>
        <v>100</v>
      </c>
      <c r="T89" s="63" t="str">
        <f>IF(MEGC!T$90=0,"...",MEGC!T89/MEGC!T$90*100)</f>
        <v>...</v>
      </c>
      <c r="U89" s="63" t="str">
        <f>IF(MEGC!U$90=0,"...",MEGC!U89/MEGC!U$90*100)</f>
        <v>...</v>
      </c>
      <c r="V89" s="63" t="str">
        <f>IF(MEGC!V$90=0,"...",MEGC!V89/MEGC!V$90*100)</f>
        <v>...</v>
      </c>
      <c r="W89" s="126" t="str">
        <f>IF(MEGC!W$90=0,"...",MEGC!W89/MEGC!W$90*100)</f>
        <v>...</v>
      </c>
      <c r="X89" s="65">
        <f>IF(MEGC!X$90=0,"...",MEGC!X89/MEGC!X$90*100)</f>
        <v>105.24752475247526</v>
      </c>
      <c r="Y89" s="63">
        <f>IF(MEGC!Y$90=0,"...",MEGC!Y89/MEGC!Y$90*100)</f>
        <v>100.46675473359754</v>
      </c>
      <c r="Z89" s="63">
        <f>IF(MEGC!Z$90=0,"...",MEGC!Z89/MEGC!Z$90*100)</f>
        <v>99.899876771410973</v>
      </c>
      <c r="AA89" s="64">
        <f>IF(MEGC!AA$90=0,"...",MEGC!AA89/MEGC!AA$90*100)</f>
        <v>98.543034445543668</v>
      </c>
    </row>
    <row r="90" spans="1:27" s="101" customFormat="1" ht="12" customHeight="1" x14ac:dyDescent="0.2">
      <c r="A90" s="67">
        <v>2008</v>
      </c>
      <c r="B90" s="68">
        <f>IF(MEGC!B$90=0,"...",MEGC!B90/MEGC!B$90*100)</f>
        <v>100</v>
      </c>
      <c r="C90" s="68">
        <f>IF(MEGC!C$90=0,"...",MEGC!C90/MEGC!C$90*100)</f>
        <v>100</v>
      </c>
      <c r="D90" s="68" t="str">
        <f>IF(MEGC!D$90=0,"...",MEGC!D90/MEGC!D$90*100)</f>
        <v>...</v>
      </c>
      <c r="E90" s="68" t="str">
        <f>IF(MEGC!E$90=0,"...",MEGC!E90/MEGC!E$90*100)</f>
        <v>...</v>
      </c>
      <c r="F90" s="68">
        <f>IF(MEGC!F$90=0,"...",MEGC!F90/MEGC!F$90*100)</f>
        <v>100</v>
      </c>
      <c r="G90" s="68">
        <f>IF(MEGC!G$90=0,"...",MEGC!G90/MEGC!G$90*100)</f>
        <v>100</v>
      </c>
      <c r="H90" s="68" t="str">
        <f>IF(MEGC!H$90=0,"...",MEGC!H90/MEGC!H$90*100)</f>
        <v>...</v>
      </c>
      <c r="I90" s="68" t="str">
        <f>IF(MEGC!I$90=0,"...",MEGC!I90/MEGC!I$90*100)</f>
        <v>...</v>
      </c>
      <c r="J90" s="68">
        <f>IF(MEGC!J$90=0,"...",MEGC!J90/MEGC!J$90*100)</f>
        <v>100</v>
      </c>
      <c r="K90" s="68">
        <f>IF(MEGC!K$90=0,"...",MEGC!K90/MEGC!K$90*100)</f>
        <v>100</v>
      </c>
      <c r="L90" s="68">
        <f>IF(MEGC!L$90=0,"...",MEGC!L90/MEGC!L$90*100)</f>
        <v>100</v>
      </c>
      <c r="M90" s="68">
        <f>IF(MEGC!M$90=0,"...",MEGC!M90/MEGC!M$90*100)</f>
        <v>100</v>
      </c>
      <c r="N90" s="68" t="str">
        <f>IF(MEGC!N$90=0,"...",MEGC!N90/MEGC!N$90*100)</f>
        <v>...</v>
      </c>
      <c r="O90" s="68" t="str">
        <f>IF(MEGC!O$90=0,"...",MEGC!O90/MEGC!O$90*100)</f>
        <v>...</v>
      </c>
      <c r="P90" s="68">
        <f>IF(MEGC!P$90=0,"...",MEGC!P90/MEGC!P$90*100)</f>
        <v>100</v>
      </c>
      <c r="Q90" s="68">
        <f>IF(MEGC!Q$90=0,"...",MEGC!Q90/MEGC!Q$90*100)</f>
        <v>100</v>
      </c>
      <c r="R90" s="68">
        <f>IF(MEGC!R$90=0,"...",MEGC!R90/MEGC!R$90*100)</f>
        <v>100</v>
      </c>
      <c r="S90" s="68">
        <f>IF(MEGC!S$90=0,"...",MEGC!S90/MEGC!S$90*100)</f>
        <v>100</v>
      </c>
      <c r="T90" s="68" t="str">
        <f>IF(MEGC!T$90=0,"...",MEGC!T90/MEGC!T$90*100)</f>
        <v>...</v>
      </c>
      <c r="U90" s="68" t="str">
        <f>IF(MEGC!U$90=0,"...",MEGC!U90/MEGC!U$90*100)</f>
        <v>...</v>
      </c>
      <c r="V90" s="68" t="str">
        <f>IF(MEGC!V$90=0,"...",MEGC!V90/MEGC!V$90*100)</f>
        <v>...</v>
      </c>
      <c r="W90" s="166" t="str">
        <f>IF(MEGC!W$90=0,"...",MEGC!W90/MEGC!W$90*100)</f>
        <v>...</v>
      </c>
      <c r="X90" s="70">
        <f>IF(MEGC!X$90=0,"...",MEGC!X90/MEGC!X$90*100)</f>
        <v>100</v>
      </c>
      <c r="Y90" s="68">
        <f>IF(MEGC!Y$90=0,"...",MEGC!Y90/MEGC!Y$90*100)</f>
        <v>100</v>
      </c>
      <c r="Z90" s="68">
        <f>IF(MEGC!Z$90=0,"...",MEGC!Z90/MEGC!Z$90*100)</f>
        <v>100</v>
      </c>
      <c r="AA90" s="69">
        <f>IF(MEGC!AA$90=0,"...",MEGC!AA90/MEGC!AA$90*100)</f>
        <v>100</v>
      </c>
    </row>
    <row r="91" spans="1:27" ht="12" customHeight="1" x14ac:dyDescent="0.2">
      <c r="A91" s="71">
        <v>2009</v>
      </c>
      <c r="B91" s="33">
        <f>IF(MEGC!B$90=0,"...",MEGC!B91/MEGC!B$90*100)</f>
        <v>101.49393090569561</v>
      </c>
      <c r="C91" s="33">
        <f>IF(MEGC!C$90=0,"...",MEGC!C91/MEGC!C$90*100)</f>
        <v>102.5278058645096</v>
      </c>
      <c r="D91" s="33" t="str">
        <f>IF(MEGC!D$90=0,"...",MEGC!D91/MEGC!D$90*100)</f>
        <v>...</v>
      </c>
      <c r="E91" s="33" t="str">
        <f>IF(MEGC!E$90=0,"...",MEGC!E91/MEGC!E$90*100)</f>
        <v>...</v>
      </c>
      <c r="F91" s="33">
        <f>IF(MEGC!F$90=0,"...",MEGC!F91/MEGC!F$90*100)</f>
        <v>99.970691676436104</v>
      </c>
      <c r="G91" s="33">
        <f>IF(MEGC!G$90=0,"...",MEGC!G91/MEGC!G$90*100)</f>
        <v>100.9199247334309</v>
      </c>
      <c r="H91" s="33" t="str">
        <f>IF(MEGC!H$90=0,"...",MEGC!H91/MEGC!H$90*100)</f>
        <v>...</v>
      </c>
      <c r="I91" s="33" t="str">
        <f>IF(MEGC!I$90=0,"...",MEGC!I91/MEGC!I$90*100)</f>
        <v>...</v>
      </c>
      <c r="J91" s="33">
        <f>IF(MEGC!J$90=0,"...",MEGC!J91/MEGC!J$90*100)</f>
        <v>101.35135135135135</v>
      </c>
      <c r="K91" s="33">
        <f>IF(MEGC!K$90=0,"...",MEGC!K91/MEGC!K$90*100)</f>
        <v>95.652173913043484</v>
      </c>
      <c r="L91" s="33">
        <f>IF(MEGC!L$90=0,"...",MEGC!L91/MEGC!L$90*100)</f>
        <v>100.52264808362369</v>
      </c>
      <c r="M91" s="33">
        <f>IF(MEGC!M$90=0,"...",MEGC!M91/MEGC!M$90*100)</f>
        <v>101.0388839418225</v>
      </c>
      <c r="N91" s="33" t="str">
        <f>IF(MEGC!N$90=0,"...",MEGC!N91/MEGC!N$90*100)</f>
        <v>...</v>
      </c>
      <c r="O91" s="33" t="str">
        <f>IF(MEGC!O$90=0,"...",MEGC!O91/MEGC!O$90*100)</f>
        <v>...</v>
      </c>
      <c r="P91" s="33">
        <f>IF(MEGC!P$90=0,"...",MEGC!P91/MEGC!P$90*100)</f>
        <v>96.652719665271974</v>
      </c>
      <c r="Q91" s="33">
        <f>IF(MEGC!Q$90=0,"...",MEGC!Q91/MEGC!Q$90*100)</f>
        <v>112.32227488151658</v>
      </c>
      <c r="R91" s="33">
        <f>IF(MEGC!R$90=0,"...",MEGC!R91/MEGC!R$90*100)</f>
        <v>108.11965811965811</v>
      </c>
      <c r="S91" s="33">
        <f>IF(MEGC!S$90=0,"...",MEGC!S91/MEGC!S$90*100)</f>
        <v>150</v>
      </c>
      <c r="T91" s="33" t="str">
        <f>IF(MEGC!T$90=0,"...",MEGC!T91/MEGC!T$90*100)</f>
        <v>...</v>
      </c>
      <c r="U91" s="33" t="str">
        <f>IF(MEGC!U$90=0,"...",MEGC!U91/MEGC!U$90*100)</f>
        <v>...</v>
      </c>
      <c r="V91" s="33" t="str">
        <f>IF(MEGC!V$90=0,"...",MEGC!V91/MEGC!V$90*100)</f>
        <v>...</v>
      </c>
      <c r="W91" s="125" t="str">
        <f>IF(MEGC!W$90=0,"...",MEGC!W91/MEGC!W$90*100)</f>
        <v>...</v>
      </c>
      <c r="X91" s="60">
        <f>IF(MEGC!X$90=0,"...",MEGC!X91/MEGC!X$90*100)</f>
        <v>100.42432814710043</v>
      </c>
      <c r="Y91" s="33">
        <f>IF(MEGC!Y$90=0,"...",MEGC!Y91/MEGC!Y$90*100)</f>
        <v>101.58520475561428</v>
      </c>
      <c r="Z91" s="33">
        <f>IF(MEGC!Z$90=0,"...",MEGC!Z91/MEGC!Z$90*100)</f>
        <v>100.39279112754159</v>
      </c>
      <c r="AA91" s="59">
        <f>IF(MEGC!AA$90=0,"...",MEGC!AA91/MEGC!AA$90*100)</f>
        <v>101.38501663818688</v>
      </c>
    </row>
    <row r="92" spans="1:27" ht="12" customHeight="1" x14ac:dyDescent="0.2">
      <c r="A92" s="71">
        <v>2010</v>
      </c>
      <c r="B92" s="33">
        <f>IF(MEGC!B$90=0,"...",MEGC!B92/MEGC!B$90*100)</f>
        <v>103.54808590102709</v>
      </c>
      <c r="C92" s="33">
        <f>IF(MEGC!C$90=0,"...",MEGC!C92/MEGC!C$90*100)</f>
        <v>104.07819346140883</v>
      </c>
      <c r="D92" s="33" t="str">
        <f>IF(MEGC!D$90=0,"...",MEGC!D92/MEGC!D$90*100)</f>
        <v>...</v>
      </c>
      <c r="E92" s="33" t="str">
        <f>IF(MEGC!E$90=0,"...",MEGC!E92/MEGC!E$90*100)</f>
        <v>...</v>
      </c>
      <c r="F92" s="33">
        <f>IF(MEGC!F$90=0,"...",MEGC!F92/MEGC!F$90*100)</f>
        <v>99.237983587338803</v>
      </c>
      <c r="G92" s="33">
        <f>IF(MEGC!G$90=0,"...",MEGC!G92/MEGC!G$90*100)</f>
        <v>102.44616349571399</v>
      </c>
      <c r="H92" s="33" t="str">
        <f>IF(MEGC!H$90=0,"...",MEGC!H92/MEGC!H$90*100)</f>
        <v>...</v>
      </c>
      <c r="I92" s="33" t="str">
        <f>IF(MEGC!I$90=0,"...",MEGC!I92/MEGC!I$90*100)</f>
        <v>...</v>
      </c>
      <c r="J92" s="33">
        <f>IF(MEGC!J$90=0,"...",MEGC!J92/MEGC!J$90*100)</f>
        <v>103.82882882882882</v>
      </c>
      <c r="K92" s="33">
        <f>IF(MEGC!K$90=0,"...",MEGC!K92/MEGC!K$90*100)</f>
        <v>100</v>
      </c>
      <c r="L92" s="33">
        <f>IF(MEGC!L$90=0,"...",MEGC!L92/MEGC!L$90*100)</f>
        <v>100.97063215530116</v>
      </c>
      <c r="M92" s="33">
        <f>IF(MEGC!M$90=0,"...",MEGC!M92/MEGC!M$90*100)</f>
        <v>102.76046304541407</v>
      </c>
      <c r="N92" s="33" t="str">
        <f>IF(MEGC!N$90=0,"...",MEGC!N92/MEGC!N$90*100)</f>
        <v>...</v>
      </c>
      <c r="O92" s="33" t="str">
        <f>IF(MEGC!O$90=0,"...",MEGC!O92/MEGC!O$90*100)</f>
        <v>...</v>
      </c>
      <c r="P92" s="33">
        <f>IF(MEGC!P$90=0,"...",MEGC!P92/MEGC!P$90*100)</f>
        <v>96.861924686192467</v>
      </c>
      <c r="Q92" s="33">
        <f>IF(MEGC!Q$90=0,"...",MEGC!Q92/MEGC!Q$90*100)</f>
        <v>109.478672985782</v>
      </c>
      <c r="R92" s="33">
        <f>IF(MEGC!R$90=0,"...",MEGC!R92/MEGC!R$90*100)</f>
        <v>113.67521367521367</v>
      </c>
      <c r="S92" s="33">
        <f>IF(MEGC!S$90=0,"...",MEGC!S92/MEGC!S$90*100)</f>
        <v>150</v>
      </c>
      <c r="T92" s="33" t="str">
        <f>IF(MEGC!T$90=0,"...",MEGC!T92/MEGC!T$90*100)</f>
        <v>...</v>
      </c>
      <c r="U92" s="33" t="str">
        <f>IF(MEGC!U$90=0,"...",MEGC!U92/MEGC!U$90*100)</f>
        <v>...</v>
      </c>
      <c r="V92" s="33" t="str">
        <f>IF(MEGC!V$90=0,"...",MEGC!V92/MEGC!V$90*100)</f>
        <v>...</v>
      </c>
      <c r="W92" s="125" t="str">
        <f>IF(MEGC!W$90=0,"...",MEGC!W92/MEGC!W$90*100)</f>
        <v>...</v>
      </c>
      <c r="X92" s="60">
        <f>IF(MEGC!X$90=0,"...",MEGC!X92/MEGC!X$90*100)</f>
        <v>100.68599717114569</v>
      </c>
      <c r="Y92" s="33">
        <f>IF(MEGC!Y$90=0,"...",MEGC!Y92/MEGC!Y$90*100)</f>
        <v>103.09995596653457</v>
      </c>
      <c r="Z92" s="33">
        <f>IF(MEGC!Z$90=0,"...",MEGC!Z92/MEGC!Z$90*100)</f>
        <v>100.48521256931609</v>
      </c>
      <c r="AA92" s="59">
        <f>IF(MEGC!AA$90=0,"...",MEGC!AA92/MEGC!AA$90*100)</f>
        <v>102.97688641064843</v>
      </c>
    </row>
    <row r="93" spans="1:27" ht="12" customHeight="1" x14ac:dyDescent="0.2">
      <c r="A93" s="73">
        <v>2011</v>
      </c>
      <c r="B93" s="74">
        <f>IF(MEGC!B$90=0,"...",MEGC!B93/MEGC!B$90*100)</f>
        <v>106.48926237161531</v>
      </c>
      <c r="C93" s="74">
        <f>IF(MEGC!C$90=0,"...",MEGC!C93/MEGC!C$90*100)</f>
        <v>104.68486686889113</v>
      </c>
      <c r="D93" s="74" t="str">
        <f>IF(MEGC!D$90=0,"...",MEGC!D93/MEGC!D$90*100)</f>
        <v>...</v>
      </c>
      <c r="E93" s="74" t="str">
        <f>IF(MEGC!E$90=0,"...",MEGC!E93/MEGC!E$90*100)</f>
        <v>...</v>
      </c>
      <c r="F93" s="74">
        <f>IF(MEGC!F$90=0,"...",MEGC!F93/MEGC!F$90*100)</f>
        <v>99.516412661195773</v>
      </c>
      <c r="G93" s="74">
        <f>IF(MEGC!G$90=0,"...",MEGC!G93/MEGC!G$90*100)</f>
        <v>105.74952958394313</v>
      </c>
      <c r="H93" s="74" t="str">
        <f>IF(MEGC!H$90=0,"...",MEGC!H93/MEGC!H$90*100)</f>
        <v>...</v>
      </c>
      <c r="I93" s="74" t="str">
        <f>IF(MEGC!I$90=0,"...",MEGC!I93/MEGC!I$90*100)</f>
        <v>...</v>
      </c>
      <c r="J93" s="74">
        <f>IF(MEGC!J$90=0,"...",MEGC!J93/MEGC!J$90*100)</f>
        <v>104.72972972972974</v>
      </c>
      <c r="K93" s="74">
        <f>IF(MEGC!K$90=0,"...",MEGC!K93/MEGC!K$90*100)</f>
        <v>95.652173913043484</v>
      </c>
      <c r="L93" s="74">
        <f>IF(MEGC!L$90=0,"...",MEGC!L93/MEGC!L$90*100)</f>
        <v>102.23992035838725</v>
      </c>
      <c r="M93" s="74">
        <f>IF(MEGC!M$90=0,"...",MEGC!M93/MEGC!M$90*100)</f>
        <v>102.46363906203622</v>
      </c>
      <c r="N93" s="74" t="str">
        <f>IF(MEGC!N$90=0,"...",MEGC!N93/MEGC!N$90*100)</f>
        <v>...</v>
      </c>
      <c r="O93" s="74" t="str">
        <f>IF(MEGC!O$90=0,"...",MEGC!O93/MEGC!O$90*100)</f>
        <v>...</v>
      </c>
      <c r="P93" s="74">
        <f>IF(MEGC!P$90=0,"...",MEGC!P93/MEGC!P$90*100)</f>
        <v>97.907949790794973</v>
      </c>
      <c r="Q93" s="74">
        <f>IF(MEGC!Q$90=0,"...",MEGC!Q93/MEGC!Q$90*100)</f>
        <v>115.63981042654028</v>
      </c>
      <c r="R93" s="74">
        <f>IF(MEGC!R$90=0,"...",MEGC!R93/MEGC!R$90*100)</f>
        <v>106.41025641025641</v>
      </c>
      <c r="S93" s="74">
        <f>IF(MEGC!S$90=0,"...",MEGC!S93/MEGC!S$90*100)</f>
        <v>200</v>
      </c>
      <c r="T93" s="74" t="str">
        <f>IF(MEGC!T$90=0,"...",MEGC!T93/MEGC!T$90*100)</f>
        <v>...</v>
      </c>
      <c r="U93" s="74" t="str">
        <f>IF(MEGC!U$90=0,"...",MEGC!U93/MEGC!U$90*100)</f>
        <v>...</v>
      </c>
      <c r="V93" s="74" t="str">
        <f>IF(MEGC!V$90=0,"...",MEGC!V93/MEGC!V$90*100)</f>
        <v>...</v>
      </c>
      <c r="W93" s="127" t="str">
        <f>IF(MEGC!W$90=0,"...",MEGC!W93/MEGC!W$90*100)</f>
        <v>...</v>
      </c>
      <c r="X93" s="76">
        <f>IF(MEGC!X$90=0,"...",MEGC!X93/MEGC!X$90*100)</f>
        <v>101.57001414427158</v>
      </c>
      <c r="Y93" s="74">
        <f>IF(MEGC!Y$90=0,"...",MEGC!Y93/MEGC!Y$90*100)</f>
        <v>104.67635402906208</v>
      </c>
      <c r="Z93" s="74">
        <f>IF(MEGC!Z$90=0,"...",MEGC!Z93/MEGC!Z$90*100)</f>
        <v>101.50955021565002</v>
      </c>
      <c r="AA93" s="75">
        <f>IF(MEGC!AA$90=0,"...",MEGC!AA93/MEGC!AA$90*100)</f>
        <v>104.4698264232395</v>
      </c>
    </row>
    <row r="94" spans="1:27" ht="12" customHeight="1" x14ac:dyDescent="0.2">
      <c r="A94" s="71">
        <v>2012</v>
      </c>
      <c r="B94" s="33">
        <f>IF(MEGC!B$90=0,"...",MEGC!B94/MEGC!B$90*100)</f>
        <v>110.69094304388423</v>
      </c>
      <c r="C94" s="33">
        <f>IF(MEGC!C$90=0,"...",MEGC!C94/MEGC!C$90*100)</f>
        <v>107.78564206268959</v>
      </c>
      <c r="D94" s="33" t="str">
        <f>IF(MEGC!D$90=0,"...",MEGC!D94/MEGC!D$90*100)</f>
        <v>...</v>
      </c>
      <c r="E94" s="33" t="str">
        <f>IF(MEGC!E$90=0,"...",MEGC!E94/MEGC!E$90*100)</f>
        <v>...</v>
      </c>
      <c r="F94" s="33">
        <f>IF(MEGC!F$90=0,"...",MEGC!F94/MEGC!F$90*100)</f>
        <v>99.399179366940217</v>
      </c>
      <c r="G94" s="33">
        <f>IF(MEGC!G$90=0,"...",MEGC!G94/MEGC!G$90*100)</f>
        <v>107.40121262805771</v>
      </c>
      <c r="H94" s="33" t="str">
        <f>IF(MEGC!H$90=0,"...",MEGC!H94/MEGC!H$90*100)</f>
        <v>...</v>
      </c>
      <c r="I94" s="33" t="str">
        <f>IF(MEGC!I$90=0,"...",MEGC!I94/MEGC!I$90*100)</f>
        <v>...</v>
      </c>
      <c r="J94" s="33">
        <f>IF(MEGC!J$90=0,"...",MEGC!J94/MEGC!J$90*100)</f>
        <v>112.16216216216218</v>
      </c>
      <c r="K94" s="33">
        <f>IF(MEGC!K$90=0,"...",MEGC!K94/MEGC!K$90*100)</f>
        <v>95.652173913043484</v>
      </c>
      <c r="L94" s="33">
        <f>IF(MEGC!L$90=0,"...",MEGC!L94/MEGC!L$90*100)</f>
        <v>101.74216027874566</v>
      </c>
      <c r="M94" s="33">
        <f>IF(MEGC!M$90=0,"...",MEGC!M94/MEGC!M$90*100)</f>
        <v>103.73998219056099</v>
      </c>
      <c r="N94" s="33" t="str">
        <f>IF(MEGC!N$90=0,"...",MEGC!N94/MEGC!N$90*100)</f>
        <v>...</v>
      </c>
      <c r="O94" s="33" t="str">
        <f>IF(MEGC!O$90=0,"...",MEGC!O94/MEGC!O$90*100)</f>
        <v>...</v>
      </c>
      <c r="P94" s="33">
        <f>IF(MEGC!P$90=0,"...",MEGC!P94/MEGC!P$90*100)</f>
        <v>117.15481171548117</v>
      </c>
      <c r="Q94" s="33">
        <f>IF(MEGC!Q$90=0,"...",MEGC!Q94/MEGC!Q$90*100)</f>
        <v>119.43127962085308</v>
      </c>
      <c r="R94" s="33">
        <f>IF(MEGC!R$90=0,"...",MEGC!R94/MEGC!R$90*100)</f>
        <v>0</v>
      </c>
      <c r="S94" s="33">
        <f>IF(MEGC!S$90=0,"...",MEGC!S94/MEGC!S$90*100)</f>
        <v>0</v>
      </c>
      <c r="T94" s="33" t="str">
        <f>IF(MEGC!T$90=0,"...",MEGC!T94/MEGC!T$90*100)</f>
        <v>...</v>
      </c>
      <c r="U94" s="33" t="str">
        <f>IF(MEGC!U$90=0,"...",MEGC!U94/MEGC!U$90*100)</f>
        <v>...</v>
      </c>
      <c r="V94" s="33" t="str">
        <f>IF(MEGC!V$90=0,"...",MEGC!V94/MEGC!V$90*100)</f>
        <v>...</v>
      </c>
      <c r="W94" s="125" t="str">
        <f>IF(MEGC!W$90=0,"...",MEGC!W94/MEGC!W$90*100)</f>
        <v>...</v>
      </c>
      <c r="X94" s="60">
        <f>IF(MEGC!X$90=0,"...",MEGC!X94/MEGC!X$90*100)</f>
        <v>101.13154172560112</v>
      </c>
      <c r="Y94" s="33">
        <f>IF(MEGC!Y$90=0,"...",MEGC!Y94/MEGC!Y$90*100)</f>
        <v>106.5962131219727</v>
      </c>
      <c r="Z94" s="33">
        <f>IF(MEGC!Z$90=0,"...",MEGC!Z94/MEGC!Z$90*100)</f>
        <v>101.98706099815158</v>
      </c>
      <c r="AA94" s="59">
        <f>IF(MEGC!AA$90=0,"...",MEGC!AA94/MEGC!AA$90*100)</f>
        <v>106.39445993344725</v>
      </c>
    </row>
    <row r="95" spans="1:27" ht="12" customHeight="1" x14ac:dyDescent="0.2">
      <c r="A95" s="71">
        <v>2013</v>
      </c>
      <c r="B95" s="33">
        <f>IF(MEGC!B$90=0,"...",MEGC!B95/MEGC!B$90*100)</f>
        <v>112.18487394957984</v>
      </c>
      <c r="C95" s="33">
        <f>IF(MEGC!C$90=0,"...",MEGC!C95/MEGC!C$90*100)</f>
        <v>109.20121334681498</v>
      </c>
      <c r="D95" s="33" t="str">
        <f>IF(MEGC!D$90=0,"...",MEGC!D95/MEGC!D$90*100)</f>
        <v>...</v>
      </c>
      <c r="E95" s="33" t="str">
        <f>IF(MEGC!E$90=0,"...",MEGC!E95/MEGC!E$90*100)</f>
        <v>...</v>
      </c>
      <c r="F95" s="33">
        <f>IF(MEGC!F$90=0,"...",MEGC!F95/MEGC!F$90*100)</f>
        <v>98.607854630715124</v>
      </c>
      <c r="G95" s="33">
        <f>IF(MEGC!G$90=0,"...",MEGC!G95/MEGC!G$90*100)</f>
        <v>107.94480451599415</v>
      </c>
      <c r="H95" s="33" t="str">
        <f>IF(MEGC!H$90=0,"...",MEGC!H95/MEGC!H$90*100)</f>
        <v>...</v>
      </c>
      <c r="I95" s="33" t="str">
        <f>IF(MEGC!I$90=0,"...",MEGC!I95/MEGC!I$90*100)</f>
        <v>...</v>
      </c>
      <c r="J95" s="33">
        <f>IF(MEGC!J$90=0,"...",MEGC!J95/MEGC!J$90*100)</f>
        <v>106.08108108108108</v>
      </c>
      <c r="K95" s="33">
        <f>IF(MEGC!K$90=0,"...",MEGC!K95/MEGC!K$90*100)</f>
        <v>86.956521739130437</v>
      </c>
      <c r="L95" s="33">
        <f>IF(MEGC!L$90=0,"...",MEGC!L95/MEGC!L$90*100)</f>
        <v>102.16525634644103</v>
      </c>
      <c r="M95" s="33">
        <f>IF(MEGC!M$90=0,"...",MEGC!M95/MEGC!M$90*100)</f>
        <v>104.00712377560106</v>
      </c>
      <c r="N95" s="33" t="str">
        <f>IF(MEGC!N$90=0,"...",MEGC!N95/MEGC!N$90*100)</f>
        <v>...</v>
      </c>
      <c r="O95" s="33" t="str">
        <f>IF(MEGC!O$90=0,"...",MEGC!O95/MEGC!O$90*100)</f>
        <v>...</v>
      </c>
      <c r="P95" s="33">
        <f>IF(MEGC!P$90=0,"...",MEGC!P95/MEGC!P$90*100)</f>
        <v>109.8326359832636</v>
      </c>
      <c r="Q95" s="33">
        <f>IF(MEGC!Q$90=0,"...",MEGC!Q95/MEGC!Q$90*100)</f>
        <v>112.7962085308057</v>
      </c>
      <c r="R95" s="33">
        <f>IF(MEGC!R$90=0,"...",MEGC!R95/MEGC!R$90*100)</f>
        <v>0</v>
      </c>
      <c r="S95" s="33">
        <f>IF(MEGC!S$90=0,"...",MEGC!S95/MEGC!S$90*100)</f>
        <v>0</v>
      </c>
      <c r="T95" s="33" t="str">
        <f>IF(MEGC!T$90=0,"...",MEGC!T95/MEGC!T$90*100)</f>
        <v>...</v>
      </c>
      <c r="U95" s="33" t="str">
        <f>IF(MEGC!U$90=0,"...",MEGC!U95/MEGC!U$90*100)</f>
        <v>...</v>
      </c>
      <c r="V95" s="33" t="str">
        <f>IF(MEGC!V$90=0,"...",MEGC!V95/MEGC!V$90*100)</f>
        <v>...</v>
      </c>
      <c r="W95" s="125" t="str">
        <f>IF(MEGC!W$90=0,"...",MEGC!W95/MEGC!W$90*100)</f>
        <v>...</v>
      </c>
      <c r="X95" s="60">
        <f>IF(MEGC!X$90=0,"...",MEGC!X95/MEGC!X$90*100)</f>
        <v>100.65770862800565</v>
      </c>
      <c r="Y95" s="33">
        <f>IF(MEGC!Y$90=0,"...",MEGC!Y95/MEGC!Y$90*100)</f>
        <v>107.13342140026421</v>
      </c>
      <c r="Z95" s="33">
        <f>IF(MEGC!Z$90=0,"...",MEGC!Z95/MEGC!Z$90*100)</f>
        <v>101.94855206407887</v>
      </c>
      <c r="AA95" s="59">
        <f>IF(MEGC!AA$90=0,"...",MEGC!AA95/MEGC!AA$90*100)</f>
        <v>107.08696825254069</v>
      </c>
    </row>
    <row r="96" spans="1:27" ht="12" customHeight="1" x14ac:dyDescent="0.2">
      <c r="A96" s="197">
        <v>2014</v>
      </c>
      <c r="B96" s="74">
        <f>IF(MEGC!B$90=0,"...",MEGC!B96/MEGC!B$90*100)</f>
        <v>117.92717086834735</v>
      </c>
      <c r="C96" s="74">
        <f>IF(MEGC!C$90=0,"...",MEGC!C96/MEGC!C$90*100)</f>
        <v>109.63936636332996</v>
      </c>
      <c r="D96" s="74" t="str">
        <f>IF(MEGC!D$90=0,"...",MEGC!D96/MEGC!D$90*100)</f>
        <v>...</v>
      </c>
      <c r="E96" s="74" t="str">
        <f>IF(MEGC!E$90=0,"...",MEGC!E96/MEGC!E$90*100)</f>
        <v>...</v>
      </c>
      <c r="F96" s="74">
        <f>IF(MEGC!F$90=0,"...",MEGC!F96/MEGC!F$90*100)</f>
        <v>98.519929660023436</v>
      </c>
      <c r="G96" s="74">
        <f>IF(MEGC!G$90=0,"...",MEGC!G96/MEGC!G$90*100)</f>
        <v>108.65565544637256</v>
      </c>
      <c r="H96" s="74" t="str">
        <f>IF(MEGC!H$90=0,"...",MEGC!H96/MEGC!H$90*100)</f>
        <v>...</v>
      </c>
      <c r="I96" s="74" t="str">
        <f>IF(MEGC!I$90=0,"...",MEGC!I96/MEGC!I$90*100)</f>
        <v>...</v>
      </c>
      <c r="J96" s="74">
        <f>IF(MEGC!J$90=0,"...",MEGC!J96/MEGC!J$90*100)</f>
        <v>109.23423423423424</v>
      </c>
      <c r="K96" s="74">
        <f>IF(MEGC!K$90=0,"...",MEGC!K96/MEGC!K$90*100)</f>
        <v>78.260869565217391</v>
      </c>
      <c r="L96" s="74">
        <f>IF(MEGC!L$90=0,"...",MEGC!L96/MEGC!L$90*100)</f>
        <v>102.48880039820807</v>
      </c>
      <c r="M96" s="74">
        <f>IF(MEGC!M$90=0,"...",MEGC!M96/MEGC!M$90*100)</f>
        <v>104.24458296230334</v>
      </c>
      <c r="N96" s="74" t="str">
        <f>IF(MEGC!N$90=0,"...",MEGC!N96/MEGC!N$90*100)</f>
        <v>...</v>
      </c>
      <c r="O96" s="74" t="str">
        <f>IF(MEGC!O$90=0,"...",MEGC!O96/MEGC!O$90*100)</f>
        <v>...</v>
      </c>
      <c r="P96" s="74">
        <f>IF(MEGC!P$90=0,"...",MEGC!P96/MEGC!P$90*100)</f>
        <v>110.87866108786611</v>
      </c>
      <c r="Q96" s="74">
        <f>IF(MEGC!Q$90=0,"...",MEGC!Q96/MEGC!Q$90*100)</f>
        <v>102.36966824644549</v>
      </c>
      <c r="R96" s="74">
        <f>IF(MEGC!R$90=0,"...",MEGC!R96/MEGC!R$90*100)</f>
        <v>0</v>
      </c>
      <c r="S96" s="74">
        <f>IF(MEGC!S$90=0,"...",MEGC!S96/MEGC!S$90*100)</f>
        <v>0</v>
      </c>
      <c r="T96" s="74" t="str">
        <f>IF(MEGC!T$90=0,"...",MEGC!T96/MEGC!T$90*100)</f>
        <v>...</v>
      </c>
      <c r="U96" s="74" t="str">
        <f>IF(MEGC!U$90=0,"...",MEGC!U96/MEGC!U$90*100)</f>
        <v>...</v>
      </c>
      <c r="V96" s="74" t="str">
        <f>IF(MEGC!V$90=0,"...",MEGC!V96/MEGC!V$90*100)</f>
        <v>...</v>
      </c>
      <c r="W96" s="127" t="str">
        <f>IF(MEGC!W$90=0,"...",MEGC!W96/MEGC!W$90*100)</f>
        <v>...</v>
      </c>
      <c r="X96" s="76">
        <f>IF(MEGC!X$90=0,"...",MEGC!X96/MEGC!X$90*100)</f>
        <v>101.71145685997172</v>
      </c>
      <c r="Y96" s="74">
        <f>IF(MEGC!Y$90=0,"...",MEGC!Y96/MEGC!Y$90*100)</f>
        <v>107.40642888595333</v>
      </c>
      <c r="Z96" s="74">
        <f>IF(MEGC!Z$90=0,"...",MEGC!Z96/MEGC!Z$90*100)</f>
        <v>102.94978434996919</v>
      </c>
      <c r="AA96" s="75">
        <f>IF(MEGC!AA$90=0,"...",MEGC!AA96/MEGC!AA$90*100)</f>
        <v>107.58161705189315</v>
      </c>
    </row>
    <row r="97" spans="1:27" ht="12" customHeight="1" x14ac:dyDescent="0.2">
      <c r="A97" s="71">
        <v>2015</v>
      </c>
      <c r="B97" s="33">
        <f>IF(MEGC!B$90=0,"...",MEGC!B97/MEGC!B$90*100)</f>
        <v>122.26890756302522</v>
      </c>
      <c r="C97" s="33">
        <f>IF(MEGC!C$90=0,"...",MEGC!C97/MEGC!C$90*100)</f>
        <v>111.93124368048535</v>
      </c>
      <c r="D97" s="33" t="str">
        <f>IF(MEGC!D$90=0,"...",MEGC!D97/MEGC!D$90*100)</f>
        <v>...</v>
      </c>
      <c r="E97" s="33" t="str">
        <f>IF(MEGC!E$90=0,"...",MEGC!E97/MEGC!E$90*100)</f>
        <v>...</v>
      </c>
      <c r="F97" s="33">
        <f>IF(MEGC!F$90=0,"...",MEGC!F97/MEGC!F$90*100)</f>
        <v>97.919109026963653</v>
      </c>
      <c r="G97" s="33">
        <f>IF(MEGC!G$90=0,"...",MEGC!G97/MEGC!G$90*100)</f>
        <v>109.19924733430901</v>
      </c>
      <c r="H97" s="33" t="str">
        <f>IF(MEGC!H$90=0,"...",MEGC!H97/MEGC!H$90*100)</f>
        <v>...</v>
      </c>
      <c r="I97" s="33" t="str">
        <f>IF(MEGC!I$90=0,"...",MEGC!I97/MEGC!I$90*100)</f>
        <v>...</v>
      </c>
      <c r="J97" s="33">
        <f>IF(MEGC!J$90=0,"...",MEGC!J97/MEGC!J$90*100)</f>
        <v>107.65765765765767</v>
      </c>
      <c r="K97" s="33">
        <f>IF(MEGC!K$90=0,"...",MEGC!K97/MEGC!K$90*100)</f>
        <v>73.91304347826086</v>
      </c>
      <c r="L97" s="33">
        <f>IF(MEGC!L$90=0,"...",MEGC!L97/MEGC!L$90*100)</f>
        <v>102.56346441015431</v>
      </c>
      <c r="M97" s="33">
        <f>IF(MEGC!M$90=0,"...",MEGC!M97/MEGC!M$90*100)</f>
        <v>104.74918373404572</v>
      </c>
      <c r="N97" s="33" t="str">
        <f>IF(MEGC!N$90=0,"...",MEGC!N97/MEGC!N$90*100)</f>
        <v>...</v>
      </c>
      <c r="O97" s="33" t="str">
        <f>IF(MEGC!O$90=0,"...",MEGC!O97/MEGC!O$90*100)</f>
        <v>...</v>
      </c>
      <c r="P97" s="33">
        <f>IF(MEGC!P$90=0,"...",MEGC!P97/MEGC!P$90*100)</f>
        <v>111.50627615062763</v>
      </c>
      <c r="Q97" s="33">
        <f>IF(MEGC!Q$90=0,"...",MEGC!Q97/MEGC!Q$90*100)</f>
        <v>102.36966824644549</v>
      </c>
      <c r="R97" s="33">
        <f>IF(MEGC!R$90=0,"...",MEGC!R97/MEGC!R$90*100)</f>
        <v>0</v>
      </c>
      <c r="S97" s="33">
        <f>IF(MEGC!S$90=0,"...",MEGC!S97/MEGC!S$90*100)</f>
        <v>0</v>
      </c>
      <c r="T97" s="33" t="str">
        <f>IF(MEGC!T$90=0,"...",MEGC!T97/MEGC!T$90*100)</f>
        <v>...</v>
      </c>
      <c r="U97" s="33" t="str">
        <f>IF(MEGC!U$90=0,"...",MEGC!U97/MEGC!U$90*100)</f>
        <v>...</v>
      </c>
      <c r="V97" s="33" t="str">
        <f>IF(MEGC!V$90=0,"...",MEGC!V97/MEGC!V$90*100)</f>
        <v>...</v>
      </c>
      <c r="W97" s="125" t="str">
        <f>IF(MEGC!W$90=0,"...",MEGC!W97/MEGC!W$90*100)</f>
        <v>...</v>
      </c>
      <c r="X97" s="60">
        <f>IF(MEGC!X$90=0,"...",MEGC!X97/MEGC!X$90*100)</f>
        <v>102.07213578500706</v>
      </c>
      <c r="Y97" s="33">
        <f>IF(MEGC!Y$90=0,"...",MEGC!Y97/MEGC!Y$90*100)</f>
        <v>108.37516512549539</v>
      </c>
      <c r="Z97" s="33">
        <f>IF(MEGC!Z$90=0,"...",MEGC!Z97/MEGC!Z$90*100)</f>
        <v>103.37338262476894</v>
      </c>
      <c r="AA97" s="59">
        <f>IF(MEGC!AA$90=0,"...",MEGC!AA97/MEGC!AA$90*100)</f>
        <v>108.57990826513175</v>
      </c>
    </row>
    <row r="98" spans="1:27" ht="12" customHeight="1" x14ac:dyDescent="0.2">
      <c r="A98" s="164">
        <v>2016</v>
      </c>
      <c r="B98" s="33">
        <f>IF(MEGC!B$90=0,"...",MEGC!B98/MEGC!B$90*100)</f>
        <v>127.2642390289449</v>
      </c>
      <c r="C98" s="33">
        <f>IF(MEGC!C$90=0,"...",MEGC!C98/MEGC!C$90*100)</f>
        <v>114.02089652847995</v>
      </c>
      <c r="D98" s="33" t="str">
        <f>IF(MEGC!D$90=0,"...",MEGC!D98/MEGC!D$90*100)</f>
        <v>...</v>
      </c>
      <c r="E98" s="33" t="str">
        <f>IF(MEGC!E$90=0,"...",MEGC!E98/MEGC!E$90*100)</f>
        <v>...</v>
      </c>
      <c r="F98" s="33">
        <f>IF(MEGC!F$90=0,"...",MEGC!F98/MEGC!F$90*100)</f>
        <v>97.523446658851114</v>
      </c>
      <c r="G98" s="33">
        <f>IF(MEGC!G$90=0,"...",MEGC!G98/MEGC!G$90*100)</f>
        <v>110.3282458707924</v>
      </c>
      <c r="H98" s="33" t="str">
        <f>IF(MEGC!H$90=0,"...",MEGC!H98/MEGC!H$90*100)</f>
        <v>...</v>
      </c>
      <c r="I98" s="33" t="str">
        <f>IF(MEGC!I$90=0,"...",MEGC!I98/MEGC!I$90*100)</f>
        <v>...</v>
      </c>
      <c r="J98" s="33">
        <f>IF(MEGC!J$90=0,"...",MEGC!J98/MEGC!J$90*100)</f>
        <v>105.18018018018019</v>
      </c>
      <c r="K98" s="33">
        <f>IF(MEGC!K$90=0,"...",MEGC!K98/MEGC!K$90*100)</f>
        <v>73.91304347826086</v>
      </c>
      <c r="L98" s="33">
        <f>IF(MEGC!L$90=0,"...",MEGC!L98/MEGC!L$90*100)</f>
        <v>102.66301642608262</v>
      </c>
      <c r="M98" s="33">
        <f>IF(MEGC!M$90=0,"...",MEGC!M98/MEGC!M$90*100)</f>
        <v>104.986642920748</v>
      </c>
      <c r="N98" s="33" t="str">
        <f>IF(MEGC!N$90=0,"...",MEGC!N98/MEGC!N$90*100)</f>
        <v>...</v>
      </c>
      <c r="O98" s="33" t="str">
        <f>IF(MEGC!O$90=0,"...",MEGC!O98/MEGC!O$90*100)</f>
        <v>...</v>
      </c>
      <c r="P98" s="33">
        <f>IF(MEGC!P$90=0,"...",MEGC!P98/MEGC!P$90*100)</f>
        <v>107.74058577405859</v>
      </c>
      <c r="Q98" s="33">
        <f>IF(MEGC!Q$90=0,"...",MEGC!Q98/MEGC!Q$90*100)</f>
        <v>90.521327014218016</v>
      </c>
      <c r="R98" s="33">
        <f>IF(MEGC!R$90=0,"...",MEGC!R98/MEGC!R$90*100)</f>
        <v>0</v>
      </c>
      <c r="S98" s="33">
        <f>IF(MEGC!S$90=0,"...",MEGC!S98/MEGC!S$90*100)</f>
        <v>0</v>
      </c>
      <c r="T98" s="33" t="str">
        <f>IF(MEGC!T$90=0,"...",MEGC!T98/MEGC!T$90*100)</f>
        <v>...</v>
      </c>
      <c r="U98" s="33" t="str">
        <f>IF(MEGC!U$90=0,"...",MEGC!U98/MEGC!U$90*100)</f>
        <v>...</v>
      </c>
      <c r="V98" s="33" t="str">
        <f>IF(MEGC!V$90=0,"...",MEGC!V98/MEGC!V$90*100)</f>
        <v>...</v>
      </c>
      <c r="W98" s="125" t="str">
        <f>IF(MEGC!W$90=0,"...",MEGC!W98/MEGC!W$90*100)</f>
        <v>...</v>
      </c>
      <c r="X98" s="60">
        <f>IF(MEGC!X$90=0,"...",MEGC!X98/MEGC!X$90*100)</f>
        <v>102.46110325318244</v>
      </c>
      <c r="Y98" s="33">
        <f>IF(MEGC!Y$90=0,"...",MEGC!Y98/MEGC!Y$90*100)</f>
        <v>109.24702774108322</v>
      </c>
      <c r="Z98" s="33">
        <f>IF(MEGC!Z$90=0,"...",MEGC!Z98/MEGC!Z$90*100)</f>
        <v>104.02033271719037</v>
      </c>
      <c r="AA98" s="59">
        <f>IF(MEGC!AA$90=0,"...",MEGC!AA98/MEGC!AA$90*100)</f>
        <v>109.69511646730821</v>
      </c>
    </row>
    <row r="99" spans="1:27" ht="12" customHeight="1" x14ac:dyDescent="0.2">
      <c r="A99" s="198">
        <v>2017</v>
      </c>
      <c r="B99" s="74">
        <f>IF(MEGC!B$90=0,"...",MEGC!B99/MEGC!B$90*100)</f>
        <v>126.65732959850607</v>
      </c>
      <c r="C99" s="74">
        <f>IF(MEGC!C$90=0,"...",MEGC!C99/MEGC!C$90*100)</f>
        <v>114.45904954499495</v>
      </c>
      <c r="D99" s="74" t="str">
        <f>IF(MEGC!D$90=0,"...",MEGC!D99/MEGC!D$90*100)</f>
        <v>...</v>
      </c>
      <c r="E99" s="74" t="str">
        <f>IF(MEGC!E$90=0,"...",MEGC!E99/MEGC!E$90*100)</f>
        <v>...</v>
      </c>
      <c r="F99" s="74">
        <f>IF(MEGC!F$90=0,"...",MEGC!F99/MEGC!F$90*100)</f>
        <v>97.450175849941374</v>
      </c>
      <c r="G99" s="74">
        <f>IF(MEGC!G$90=0,"...",MEGC!G99/MEGC!G$90*100)</f>
        <v>110.87183775872884</v>
      </c>
      <c r="H99" s="74" t="str">
        <f>IF(MEGC!H$90=0,"...",MEGC!H99/MEGC!H$90*100)</f>
        <v>...</v>
      </c>
      <c r="I99" s="74" t="str">
        <f>IF(MEGC!I$90=0,"...",MEGC!I99/MEGC!I$90*100)</f>
        <v>...</v>
      </c>
      <c r="J99" s="74">
        <f>IF(MEGC!J$90=0,"...",MEGC!J99/MEGC!J$90*100)</f>
        <v>105.63063063063063</v>
      </c>
      <c r="K99" s="74">
        <f>IF(MEGC!K$90=0,"...",MEGC!K99/MEGC!K$90*100)</f>
        <v>65.217391304347828</v>
      </c>
      <c r="L99" s="74">
        <f>IF(MEGC!L$90=0,"...",MEGC!L99/MEGC!L$90*100)</f>
        <v>103.35988053758089</v>
      </c>
      <c r="M99" s="74">
        <f>IF(MEGC!M$90=0,"...",MEGC!M99/MEGC!M$90*100)</f>
        <v>105.58029088750369</v>
      </c>
      <c r="N99" s="74" t="str">
        <f>IF(MEGC!N$90=0,"...",MEGC!N99/MEGC!N$90*100)</f>
        <v>...</v>
      </c>
      <c r="O99" s="74" t="str">
        <f>IF(MEGC!O$90=0,"...",MEGC!O99/MEGC!O$90*100)</f>
        <v>...</v>
      </c>
      <c r="P99" s="74">
        <f>IF(MEGC!P$90=0,"...",MEGC!P99/MEGC!P$90*100)</f>
        <v>108.78661087866108</v>
      </c>
      <c r="Q99" s="74">
        <f>IF(MEGC!Q$90=0,"...",MEGC!Q99/MEGC!Q$90*100)</f>
        <v>69.194312796208536</v>
      </c>
      <c r="R99" s="74">
        <f>IF(MEGC!R$90=0,"...",MEGC!R99/MEGC!R$90*100)</f>
        <v>0</v>
      </c>
      <c r="S99" s="74">
        <f>IF(MEGC!S$90=0,"...",MEGC!S99/MEGC!S$90*100)</f>
        <v>0</v>
      </c>
      <c r="T99" s="74" t="str">
        <f>IF(MEGC!T$90=0,"...",MEGC!T99/MEGC!T$90*100)</f>
        <v>...</v>
      </c>
      <c r="U99" s="74" t="str">
        <f>IF(MEGC!U$90=0,"...",MEGC!U99/MEGC!U$90*100)</f>
        <v>...</v>
      </c>
      <c r="V99" s="74" t="str">
        <f>IF(MEGC!V$90=0,"...",MEGC!V99/MEGC!V$90*100)</f>
        <v>...</v>
      </c>
      <c r="W99" s="75" t="str">
        <f>IF(MEGC!W$90=0,"...",MEGC!W99/MEGC!W$90*100)</f>
        <v>...</v>
      </c>
      <c r="X99" s="76">
        <f>IF(MEGC!X$90=0,"...",MEGC!X99/MEGC!X$90*100)</f>
        <v>102.5813295615276</v>
      </c>
      <c r="Y99" s="74">
        <f>IF(MEGC!Y$90=0,"...",MEGC!Y99/MEGC!Y$90*100)</f>
        <v>109.35270805812418</v>
      </c>
      <c r="Z99" s="74">
        <f>IF(MEGC!Z$90=0,"...",MEGC!Z99/MEGC!Z$90*100)</f>
        <v>104.0973505853358</v>
      </c>
      <c r="AA99" s="75">
        <f>IF(MEGC!AA$90=0,"...",MEGC!AA99/MEGC!AA$90*100)</f>
        <v>110.22573972479539</v>
      </c>
    </row>
    <row r="100" spans="1:27" ht="12" customHeight="1" x14ac:dyDescent="0.2">
      <c r="A100" s="266">
        <v>2018</v>
      </c>
      <c r="B100" s="33">
        <f>IF(MEGC!B$90=0,"...",MEGC!B100/MEGC!B$90*100)</f>
        <v>125.25676937441644</v>
      </c>
      <c r="C100" s="33">
        <f>IF(MEGC!C$90=0,"...",MEGC!C100/MEGC!C$90*100)</f>
        <v>114.08830468486686</v>
      </c>
      <c r="D100" s="33" t="str">
        <f>IF(MEGC!D$90=0,"...",MEGC!D100/MEGC!D$90*100)</f>
        <v>...</v>
      </c>
      <c r="E100" s="33" t="str">
        <f>IF(MEGC!E$90=0,"...",MEGC!E100/MEGC!E$90*100)</f>
        <v>...</v>
      </c>
      <c r="F100" s="33">
        <f>IF(MEGC!F$90=0,"...",MEGC!F100/MEGC!F$90*100)</f>
        <v>98.212192262602585</v>
      </c>
      <c r="G100" s="33">
        <f>IF(MEGC!G$90=0,"...",MEGC!G100/MEGC!G$90*100)</f>
        <v>110.64185657537111</v>
      </c>
      <c r="H100" s="33" t="str">
        <f>IF(MEGC!H$90=0,"...",MEGC!H100/MEGC!H$90*100)</f>
        <v>...</v>
      </c>
      <c r="I100" s="33" t="str">
        <f>IF(MEGC!I$90=0,"...",MEGC!I100/MEGC!I$90*100)</f>
        <v>...</v>
      </c>
      <c r="J100" s="33">
        <f>IF(MEGC!J$90=0,"...",MEGC!J100/MEGC!J$90*100)</f>
        <v>99.549549549549553</v>
      </c>
      <c r="K100" s="33">
        <f>IF(MEGC!K$90=0,"...",MEGC!K100/MEGC!K$90*100)</f>
        <v>73.91304347826086</v>
      </c>
      <c r="L100" s="33">
        <f>IF(MEGC!L$90=0,"...",MEGC!L100/MEGC!L$90*100)</f>
        <v>104.03185664509706</v>
      </c>
      <c r="M100" s="33">
        <f>IF(MEGC!M$90=0,"...",MEGC!M100/MEGC!M$90*100)</f>
        <v>105.63965568417927</v>
      </c>
      <c r="N100" s="33" t="str">
        <f>IF(MEGC!N$90=0,"...",MEGC!N100/MEGC!N$90*100)</f>
        <v>...</v>
      </c>
      <c r="O100" s="33" t="str">
        <f>IF(MEGC!O$90=0,"...",MEGC!O100/MEGC!O$90*100)</f>
        <v>...</v>
      </c>
      <c r="P100" s="33">
        <f>IF(MEGC!P$90=0,"...",MEGC!P100/MEGC!P$90*100)</f>
        <v>118.61924686192469</v>
      </c>
      <c r="Q100" s="33">
        <f>IF(MEGC!Q$90=0,"...",MEGC!Q100/MEGC!Q$90*100)</f>
        <v>73.459715639810426</v>
      </c>
      <c r="R100" s="33">
        <f>IF(MEGC!R$90=0,"...",MEGC!R100/MEGC!R$90*100)</f>
        <v>0</v>
      </c>
      <c r="S100" s="33">
        <f>IF(MEGC!S$90=0,"...",MEGC!S100/MEGC!S$90*100)</f>
        <v>0</v>
      </c>
      <c r="T100" s="33" t="str">
        <f>IF(MEGC!T$90=0,"...",MEGC!T100/MEGC!T$90*100)</f>
        <v>...</v>
      </c>
      <c r="U100" s="33" t="str">
        <f>IF(MEGC!U$90=0,"...",MEGC!U100/MEGC!U$90*100)</f>
        <v>...</v>
      </c>
      <c r="V100" s="33" t="str">
        <f>IF(MEGC!V$90=0,"...",MEGC!V100/MEGC!V$90*100)</f>
        <v>...</v>
      </c>
      <c r="W100" s="59" t="str">
        <f>IF(MEGC!W$90=0,"...",MEGC!W100/MEGC!W$90*100)</f>
        <v>...</v>
      </c>
      <c r="X100" s="60">
        <f>IF(MEGC!X$90=0,"...",MEGC!X100/MEGC!X$90*100)</f>
        <v>105.38189533239037</v>
      </c>
      <c r="Y100" s="33">
        <f>IF(MEGC!Y$90=0,"...",MEGC!Y100/MEGC!Y$90*100)</f>
        <v>111.95068251871423</v>
      </c>
      <c r="Z100" s="33">
        <f>IF(MEGC!Z$90=0,"...",MEGC!Z100/MEGC!Z$90*100)</f>
        <v>104.4747381392483</v>
      </c>
      <c r="AA100" s="59">
        <f>IF(MEGC!AA$90=0,"...",MEGC!AA100/MEGC!AA$90*100)</f>
        <v>110.04586743412177</v>
      </c>
    </row>
    <row r="101" spans="1:27" ht="12" customHeight="1" x14ac:dyDescent="0.2">
      <c r="A101" s="266">
        <v>2019</v>
      </c>
      <c r="B101" s="33">
        <f>IF(MEGC!B$90=0,"...",MEGC!B101/MEGC!B$90*100)</f>
        <v>127.6844070961718</v>
      </c>
      <c r="C101" s="33">
        <f>IF(MEGC!C$90=0,"...",MEGC!C101/MEGC!C$90*100)</f>
        <v>113.21199865183686</v>
      </c>
      <c r="D101" s="33" t="str">
        <f>IF(MEGC!D$90=0,"...",MEGC!D101/MEGC!D$90*100)</f>
        <v>...</v>
      </c>
      <c r="E101" s="33" t="str">
        <f>IF(MEGC!E$90=0,"...",MEGC!E101/MEGC!E$90*100)</f>
        <v>...</v>
      </c>
      <c r="F101" s="33">
        <f>IF(MEGC!F$90=0,"...",MEGC!F101/MEGC!F$90*100)</f>
        <v>98.651817116060954</v>
      </c>
      <c r="G101" s="33">
        <f>IF(MEGC!G$90=0,"...",MEGC!G101/MEGC!G$90*100)</f>
        <v>111.14363370269704</v>
      </c>
      <c r="H101" s="33" t="str">
        <f>IF(MEGC!H$90=0,"...",MEGC!H101/MEGC!H$90*100)</f>
        <v>...</v>
      </c>
      <c r="I101" s="33" t="str">
        <f>IF(MEGC!I$90=0,"...",MEGC!I101/MEGC!I$90*100)</f>
        <v>...</v>
      </c>
      <c r="J101" s="33">
        <f>IF(MEGC!J$90=0,"...",MEGC!J101/MEGC!J$90*100)</f>
        <v>95.045045045045043</v>
      </c>
      <c r="K101" s="33">
        <f>IF(MEGC!K$90=0,"...",MEGC!K101/MEGC!K$90*100)</f>
        <v>65.217391304347828</v>
      </c>
      <c r="L101" s="33">
        <f>IF(MEGC!L$90=0,"...",MEGC!L101/MEGC!L$90*100)</f>
        <v>104.43006470881035</v>
      </c>
      <c r="M101" s="33">
        <f>IF(MEGC!M$90=0,"...",MEGC!M101/MEGC!M$90*100)</f>
        <v>106.85663401602848</v>
      </c>
      <c r="N101" s="33" t="str">
        <f>IF(MEGC!N$90=0,"...",MEGC!N101/MEGC!N$90*100)</f>
        <v>...</v>
      </c>
      <c r="O101" s="33" t="str">
        <f>IF(MEGC!O$90=0,"...",MEGC!O101/MEGC!O$90*100)</f>
        <v>...</v>
      </c>
      <c r="P101" s="33">
        <f>IF(MEGC!P$90=0,"...",MEGC!P101/MEGC!P$90*100)</f>
        <v>118.61924686192469</v>
      </c>
      <c r="Q101" s="33">
        <f>IF(MEGC!Q$90=0,"...",MEGC!Q101/MEGC!Q$90*100)</f>
        <v>68.246445497630333</v>
      </c>
      <c r="R101" s="33">
        <f>IF(MEGC!R$90=0,"...",MEGC!R101/MEGC!R$90*100)</f>
        <v>0</v>
      </c>
      <c r="S101" s="33">
        <f>IF(MEGC!S$90=0,"...",MEGC!S101/MEGC!S$90*100)</f>
        <v>0</v>
      </c>
      <c r="T101" s="33" t="str">
        <f>IF(MEGC!T$90=0,"...",MEGC!T101/MEGC!T$90*100)</f>
        <v>...</v>
      </c>
      <c r="U101" s="33" t="str">
        <f>IF(MEGC!U$90=0,"...",MEGC!U101/MEGC!U$90*100)</f>
        <v>...</v>
      </c>
      <c r="V101" s="33" t="str">
        <f>IF(MEGC!V$90=0,"...",MEGC!V101/MEGC!V$90*100)</f>
        <v>...</v>
      </c>
      <c r="W101" s="59" t="str">
        <f>IF(MEGC!W$90=0,"...",MEGC!W101/MEGC!W$90*100)</f>
        <v>...</v>
      </c>
      <c r="X101" s="60">
        <f>IF(MEGC!X$90=0,"...",MEGC!X101/MEGC!X$90*100)</f>
        <v>106.08203677510608</v>
      </c>
      <c r="Y101" s="33">
        <f>IF(MEGC!Y$90=0,"...",MEGC!Y101/MEGC!Y$90*100)</f>
        <v>112.12681638044914</v>
      </c>
      <c r="Z101" s="33">
        <f>IF(MEGC!Z$90=0,"...",MEGC!Z101/MEGC!Z$90*100)</f>
        <v>105.22951324707333</v>
      </c>
      <c r="AA101" s="59">
        <f>IF(MEGC!AA$90=0,"...",MEGC!AA101/MEGC!AA$90*100)</f>
        <v>110.39661840093532</v>
      </c>
    </row>
    <row r="102" spans="1:27" ht="12" customHeight="1" x14ac:dyDescent="0.2">
      <c r="A102" s="274">
        <v>2020</v>
      </c>
      <c r="B102" s="74">
        <f>IF(MEGC!B$90=0,"...",MEGC!B102/MEGC!B$90*100)</f>
        <v>130.20541549953313</v>
      </c>
      <c r="C102" s="74">
        <f>IF(MEGC!C$90=0,"...",MEGC!C102/MEGC!C$90*100)</f>
        <v>112.13346814964611</v>
      </c>
      <c r="D102" s="74" t="str">
        <f>IF(MEGC!D$90=0,"...",MEGC!D102/MEGC!D$90*100)</f>
        <v>...</v>
      </c>
      <c r="E102" s="74" t="str">
        <f>IF(MEGC!E$90=0,"...",MEGC!E102/MEGC!E$90*100)</f>
        <v>...</v>
      </c>
      <c r="F102" s="74">
        <f>IF(MEGC!F$90=0,"...",MEGC!F102/MEGC!F$90*100)</f>
        <v>99.047479484173508</v>
      </c>
      <c r="G102" s="74">
        <f>IF(MEGC!G$90=0,"...",MEGC!G102/MEGC!G$90*100)</f>
        <v>111.26907798452854</v>
      </c>
      <c r="H102" s="74" t="str">
        <f>IF(MEGC!H$90=0,"...",MEGC!H102/MEGC!H$90*100)</f>
        <v>...</v>
      </c>
      <c r="I102" s="74" t="str">
        <f>IF(MEGC!I$90=0,"...",MEGC!I102/MEGC!I$90*100)</f>
        <v>...</v>
      </c>
      <c r="J102" s="74">
        <f>IF(MEGC!J$90=0,"...",MEGC!J102/MEGC!J$90*100)</f>
        <v>99.099099099099092</v>
      </c>
      <c r="K102" s="74">
        <f>IF(MEGC!K$90=0,"...",MEGC!K102/MEGC!K$90*100)</f>
        <v>56.521739130434781</v>
      </c>
      <c r="L102" s="74">
        <f>IF(MEGC!L$90=0,"...",MEGC!L102/MEGC!L$90*100)</f>
        <v>104.95271279243406</v>
      </c>
      <c r="M102" s="74">
        <f>IF(MEGC!M$90=0,"...",MEGC!M102/MEGC!M$90*100)</f>
        <v>107.7174235678243</v>
      </c>
      <c r="N102" s="74" t="str">
        <f>IF(MEGC!N$90=0,"...",MEGC!N102/MEGC!N$90*100)</f>
        <v>...</v>
      </c>
      <c r="O102" s="74" t="str">
        <f>IF(MEGC!O$90=0,"...",MEGC!O102/MEGC!O$90*100)</f>
        <v>...</v>
      </c>
      <c r="P102" s="74">
        <f>IF(MEGC!P$90=0,"...",MEGC!P102/MEGC!P$90*100)</f>
        <v>116.94560669456067</v>
      </c>
      <c r="Q102" s="74">
        <f>IF(MEGC!Q$90=0,"...",MEGC!Q102/MEGC!Q$90*100)</f>
        <v>63.507109004739334</v>
      </c>
      <c r="R102" s="74">
        <f>IF(MEGC!R$90=0,"...",MEGC!R102/MEGC!R$90*100)</f>
        <v>0</v>
      </c>
      <c r="S102" s="74">
        <f>IF(MEGC!S$90=0,"...",MEGC!S102/MEGC!S$90*100)</f>
        <v>0</v>
      </c>
      <c r="T102" s="74" t="str">
        <f>IF(MEGC!T$90=0,"...",MEGC!T102/MEGC!T$90*100)</f>
        <v>...</v>
      </c>
      <c r="U102" s="74" t="str">
        <f>IF(MEGC!U$90=0,"...",MEGC!U102/MEGC!U$90*100)</f>
        <v>...</v>
      </c>
      <c r="V102" s="74" t="str">
        <f>IF(MEGC!V$90=0,"...",MEGC!V102/MEGC!V$90*100)</f>
        <v>...</v>
      </c>
      <c r="W102" s="127" t="str">
        <f>IF(MEGC!W$90=0,"...",MEGC!W102/MEGC!W$90*100)</f>
        <v>...</v>
      </c>
      <c r="X102" s="76">
        <f>IF(MEGC!X$90=0,"...",MEGC!X102/MEGC!X$90*100)</f>
        <v>107.27722772277228</v>
      </c>
      <c r="Y102" s="74">
        <f>IF(MEGC!Y$90=0,"...",MEGC!Y102/MEGC!Y$90*100)</f>
        <v>112.08278291501541</v>
      </c>
      <c r="Z102" s="74">
        <f>IF(MEGC!Z$90=0,"...",MEGC!Z102/MEGC!Z$90*100)</f>
        <v>106.01509550215651</v>
      </c>
      <c r="AA102" s="75">
        <f>IF(MEGC!AA$90=0,"...",MEGC!AA102/MEGC!AA$90*100)</f>
        <v>110.42359924453638</v>
      </c>
    </row>
    <row r="103" spans="1:27" ht="12" customHeight="1" x14ac:dyDescent="0.2">
      <c r="A103" s="276">
        <v>2021</v>
      </c>
      <c r="B103" s="33">
        <f>IF(MEGC!B$90=0,"...",MEGC!B103/MEGC!B$90*100)</f>
        <v>131.51260504201682</v>
      </c>
      <c r="C103" s="33">
        <f>IF(MEGC!C$90=0,"...",MEGC!C103/MEGC!C$90*100)</f>
        <v>106.20155038759691</v>
      </c>
      <c r="D103" s="33" t="str">
        <f>IF(MEGC!D$90=0,"...",MEGC!D103/MEGC!D$90*100)</f>
        <v>...</v>
      </c>
      <c r="E103" s="33" t="str">
        <f>IF(MEGC!E$90=0,"...",MEGC!E103/MEGC!E$90*100)</f>
        <v>...</v>
      </c>
      <c r="F103" s="33">
        <f>IF(MEGC!F$90=0,"...",MEGC!F103/MEGC!F$90*100)</f>
        <v>98.988862837045716</v>
      </c>
      <c r="G103" s="33">
        <f>IF(MEGC!G$90=0,"...",MEGC!G103/MEGC!G$90*100)</f>
        <v>111.56178130880201</v>
      </c>
      <c r="H103" s="33" t="str">
        <f>IF(MEGC!H$90=0,"...",MEGC!H103/MEGC!H$90*100)</f>
        <v>...</v>
      </c>
      <c r="I103" s="33" t="str">
        <f>IF(MEGC!I$90=0,"...",MEGC!I103/MEGC!I$90*100)</f>
        <v>...</v>
      </c>
      <c r="J103" s="33">
        <f>IF(MEGC!J$90=0,"...",MEGC!J103/MEGC!J$90*100)</f>
        <v>95.270270270270274</v>
      </c>
      <c r="K103" s="33">
        <f>IF(MEGC!K$90=0,"...",MEGC!K103/MEGC!K$90*100)</f>
        <v>69.565217391304344</v>
      </c>
      <c r="L103" s="33">
        <f>IF(MEGC!L$90=0,"...",MEGC!L103/MEGC!L$90*100)</f>
        <v>105.67446490791438</v>
      </c>
      <c r="M103" s="33">
        <f>IF(MEGC!M$90=0,"...",MEGC!M103/MEGC!M$90*100)</f>
        <v>108.66726031463341</v>
      </c>
      <c r="N103" s="33" t="str">
        <f>IF(MEGC!N$90=0,"...",MEGC!N103/MEGC!N$90*100)</f>
        <v>...</v>
      </c>
      <c r="O103" s="33" t="str">
        <f>IF(MEGC!O$90=0,"...",MEGC!O103/MEGC!O$90*100)</f>
        <v>...</v>
      </c>
      <c r="P103" s="33">
        <f>IF(MEGC!P$90=0,"...",MEGC!P103/MEGC!P$90*100)</f>
        <v>115.89958158995816</v>
      </c>
      <c r="Q103" s="33">
        <f>IF(MEGC!Q$90=0,"...",MEGC!Q103/MEGC!Q$90*100)</f>
        <v>56.39810426540285</v>
      </c>
      <c r="R103" s="33">
        <f>IF(MEGC!R$90=0,"...",MEGC!R103/MEGC!R$90*100)</f>
        <v>0</v>
      </c>
      <c r="S103" s="33">
        <f>IF(MEGC!S$90=0,"...",MEGC!S103/MEGC!S$90*100)</f>
        <v>0</v>
      </c>
      <c r="T103" s="33" t="str">
        <f>IF(MEGC!T$90=0,"...",MEGC!T103/MEGC!T$90*100)</f>
        <v>...</v>
      </c>
      <c r="U103" s="33" t="str">
        <f>IF(MEGC!U$90=0,"...",MEGC!U103/MEGC!U$90*100)</f>
        <v>...</v>
      </c>
      <c r="V103" s="33" t="str">
        <f>IF(MEGC!V$90=0,"...",MEGC!V103/MEGC!V$90*100)</f>
        <v>...</v>
      </c>
      <c r="W103" s="125" t="str">
        <f>IF(MEGC!W$90=0,"...",MEGC!W103/MEGC!W$90*100)</f>
        <v>...</v>
      </c>
      <c r="X103" s="60">
        <f>IF(MEGC!X$90=0,"...",MEGC!X103/MEGC!X$90*100)</f>
        <v>107.50353606789251</v>
      </c>
      <c r="Y103" s="33">
        <f>IF(MEGC!Y$90=0,"...",MEGC!Y103/MEGC!Y$90*100)</f>
        <v>110.76177895200352</v>
      </c>
      <c r="Z103" s="33">
        <f>IF(MEGC!Z$90=0,"...",MEGC!Z103/MEGC!Z$90*100)</f>
        <v>106.42329020332717</v>
      </c>
      <c r="AA103" s="59">
        <f>IF(MEGC!AA$90=0,"...",MEGC!AA103/MEGC!AA$90*100)</f>
        <v>109.25442935515784</v>
      </c>
    </row>
    <row r="104" spans="1:27" ht="12" customHeight="1" x14ac:dyDescent="0.2">
      <c r="A104" s="275">
        <v>2022</v>
      </c>
      <c r="B104" s="63">
        <f>IF(MEGC!B$90=0,"...",MEGC!B104/MEGC!B$90*100)</f>
        <v>131.97945845004668</v>
      </c>
      <c r="C104" s="63">
        <f>IF(MEGC!C$90=0,"...",MEGC!C104/MEGC!C$90*100)</f>
        <v>107.28008088978767</v>
      </c>
      <c r="D104" s="63" t="str">
        <f>IF(MEGC!D$90=0,"...",MEGC!D104/MEGC!D$90*100)</f>
        <v>...</v>
      </c>
      <c r="E104" s="63" t="str">
        <f>IF(MEGC!E$90=0,"...",MEGC!E104/MEGC!E$90*100)</f>
        <v>...</v>
      </c>
      <c r="F104" s="63">
        <f>IF(MEGC!F$90=0,"...",MEGC!F104/MEGC!F$90*100)</f>
        <v>99.428487690504113</v>
      </c>
      <c r="G104" s="63">
        <f>IF(MEGC!G$90=0,"...",MEGC!G104/MEGC!G$90*100)</f>
        <v>111.41542964666526</v>
      </c>
      <c r="H104" s="63" t="str">
        <f>IF(MEGC!H$90=0,"...",MEGC!H104/MEGC!H$90*100)</f>
        <v>...</v>
      </c>
      <c r="I104" s="63" t="str">
        <f>IF(MEGC!I$90=0,"...",MEGC!I104/MEGC!I$90*100)</f>
        <v>...</v>
      </c>
      <c r="J104" s="63">
        <f>IF(MEGC!J$90=0,"...",MEGC!J104/MEGC!J$90*100)</f>
        <v>108.33333333333333</v>
      </c>
      <c r="K104" s="63">
        <f>IF(MEGC!K$90=0,"...",MEGC!K104/MEGC!K$90*100)</f>
        <v>65.217391304347828</v>
      </c>
      <c r="L104" s="63">
        <f>IF(MEGC!L$90=0,"...",MEGC!L104/MEGC!L$90*100)</f>
        <v>106.02289696366351</v>
      </c>
      <c r="M104" s="63">
        <f>IF(MEGC!M$90=0,"...",MEGC!M104/MEGC!M$90*100)</f>
        <v>109.46868506975365</v>
      </c>
      <c r="N104" s="63" t="str">
        <f>IF(MEGC!N$90=0,"...",MEGC!N104/MEGC!N$90*100)</f>
        <v>...</v>
      </c>
      <c r="O104" s="63" t="str">
        <f>IF(MEGC!O$90=0,"...",MEGC!O104/MEGC!O$90*100)</f>
        <v>...</v>
      </c>
      <c r="P104" s="63">
        <f>IF(MEGC!P$90=0,"...",MEGC!P104/MEGC!P$90*100)</f>
        <v>89.7489539748954</v>
      </c>
      <c r="Q104" s="63">
        <f>IF(MEGC!Q$90=0,"...",MEGC!Q104/MEGC!Q$90*100)</f>
        <v>45.97156398104265</v>
      </c>
      <c r="R104" s="63">
        <f>IF(MEGC!R$90=0,"...",MEGC!R104/MEGC!R$90*100)</f>
        <v>0</v>
      </c>
      <c r="S104" s="63">
        <f>IF(MEGC!S$90=0,"...",MEGC!S104/MEGC!S$90*100)</f>
        <v>0</v>
      </c>
      <c r="T104" s="63" t="str">
        <f>IF(MEGC!T$90=0,"...",MEGC!T104/MEGC!T$90*100)</f>
        <v>...</v>
      </c>
      <c r="U104" s="63" t="str">
        <f>IF(MEGC!U$90=0,"...",MEGC!U104/MEGC!U$90*100)</f>
        <v>...</v>
      </c>
      <c r="V104" s="63" t="str">
        <f>IF(MEGC!V$90=0,"...",MEGC!V104/MEGC!V$90*100)</f>
        <v>...</v>
      </c>
      <c r="W104" s="126" t="str">
        <f>IF(MEGC!W$90=0,"...",MEGC!W104/MEGC!W$90*100)</f>
        <v>...</v>
      </c>
      <c r="X104" s="65">
        <f>IF(MEGC!X$90=0,"...",MEGC!X104/MEGC!X$90*100)</f>
        <v>107.43281471004242</v>
      </c>
      <c r="Y104" s="63">
        <f>IF(MEGC!Y$90=0,"...",MEGC!Y104/MEGC!Y$90*100)</f>
        <v>111.13166006164685</v>
      </c>
      <c r="Z104" s="63">
        <f>IF(MEGC!Z$90=0,"...",MEGC!Z104/MEGC!Z$90*100)</f>
        <v>106.83918669131238</v>
      </c>
      <c r="AA104" s="64">
        <f>IF(MEGC!AA$90=0,"...",MEGC!AA104/MEGC!AA$90*100)</f>
        <v>109.72209731090925</v>
      </c>
    </row>
    <row r="105" spans="1:27" ht="12" customHeight="1" thickBot="1" x14ac:dyDescent="0.25">
      <c r="A105" s="164">
        <v>2023</v>
      </c>
      <c r="B105" s="285">
        <f>IF(MEGC!B$90=0,"...",MEGC!B105/MEGC!B$90*100)</f>
        <v>131.13912231559291</v>
      </c>
      <c r="C105" s="285">
        <f>IF(MEGC!C$90=0,"...",MEGC!C105/MEGC!C$90*100)</f>
        <v>105.22413211998651</v>
      </c>
      <c r="D105" s="285" t="str">
        <f>IF(MEGC!D$90=0,"...",MEGC!D105/MEGC!D$90*100)</f>
        <v>...</v>
      </c>
      <c r="E105" s="285" t="str">
        <f>IF(MEGC!E$90=0,"...",MEGC!E105/MEGC!E$90*100)</f>
        <v>...</v>
      </c>
      <c r="F105" s="285">
        <f>IF(MEGC!F$90=0,"...",MEGC!F105/MEGC!F$90*100)</f>
        <v>97.450175849941374</v>
      </c>
      <c r="G105" s="285">
        <f>IF(MEGC!G$90=0,"...",MEGC!G105/MEGC!G$90*100)</f>
        <v>110.72548609659209</v>
      </c>
      <c r="H105" s="285" t="str">
        <f>IF(MEGC!H$90=0,"...",MEGC!H105/MEGC!H$90*100)</f>
        <v>...</v>
      </c>
      <c r="I105" s="285" t="str">
        <f>IF(MEGC!I$90=0,"...",MEGC!I105/MEGC!I$90*100)</f>
        <v>...</v>
      </c>
      <c r="J105" s="285">
        <f>IF(MEGC!J$90=0,"...",MEGC!J105/MEGC!J$90*100)</f>
        <v>79.729729729729726</v>
      </c>
      <c r="K105" s="285">
        <f>IF(MEGC!K$90=0,"...",MEGC!K105/MEGC!K$90*100)</f>
        <v>65.217391304347828</v>
      </c>
      <c r="L105" s="285">
        <f>IF(MEGC!L$90=0,"...",MEGC!L105/MEGC!L$90*100)</f>
        <v>107.76505724240917</v>
      </c>
      <c r="M105" s="285">
        <f>IF(MEGC!M$90=0,"...",MEGC!M105/MEGC!M$90*100)</f>
        <v>109.49836746809143</v>
      </c>
      <c r="N105" s="285" t="str">
        <f>IF(MEGC!N$90=0,"...",MEGC!N105/MEGC!N$90*100)</f>
        <v>...</v>
      </c>
      <c r="O105" s="285" t="str">
        <f>IF(MEGC!O$90=0,"...",MEGC!O105/MEGC!O$90*100)</f>
        <v>...</v>
      </c>
      <c r="P105" s="285">
        <f>IF(MEGC!P$90=0,"...",MEGC!P105/MEGC!P$90*100)</f>
        <v>76.150627615062746</v>
      </c>
      <c r="Q105" s="285">
        <f>IF(MEGC!Q$90=0,"...",MEGC!Q105/MEGC!Q$90*100)</f>
        <v>43.127962085308056</v>
      </c>
      <c r="R105" s="285">
        <f>IF(MEGC!R$90=0,"...",MEGC!R105/MEGC!R$90*100)</f>
        <v>0</v>
      </c>
      <c r="S105" s="285">
        <f>IF(MEGC!S$90=0,"...",MEGC!S105/MEGC!S$90*100)</f>
        <v>0</v>
      </c>
      <c r="T105" s="285" t="str">
        <f>IF(MEGC!T$90=0,"...",MEGC!T105/MEGC!T$90*100)</f>
        <v>...</v>
      </c>
      <c r="U105" s="285" t="str">
        <f>IF(MEGC!U$90=0,"...",MEGC!U105/MEGC!U$90*100)</f>
        <v>...</v>
      </c>
      <c r="V105" s="285" t="str">
        <f>IF(MEGC!V$90=0,"...",MEGC!V105/MEGC!V$90*100)</f>
        <v>...</v>
      </c>
      <c r="W105" s="287" t="str">
        <f>IF(MEGC!W$90=0,"...",MEGC!W105/MEGC!W$90*100)</f>
        <v>...</v>
      </c>
      <c r="X105" s="288">
        <f>IF(MEGC!X$90=0,"...",MEGC!X105/MEGC!X$90*100)</f>
        <v>105.65063649222064</v>
      </c>
      <c r="Y105" s="285">
        <f>IF(MEGC!Y$90=0,"...",MEGC!Y105/MEGC!Y$90*100)</f>
        <v>110.11008366358435</v>
      </c>
      <c r="Z105" s="285">
        <f>IF(MEGC!Z$90=0,"...",MEGC!Z105/MEGC!Z$90*100)</f>
        <v>106.19993838570549</v>
      </c>
      <c r="AA105" s="286">
        <f>IF(MEGC!AA$90=0,"...",MEGC!AA105/MEGC!AA$90*100)</f>
        <v>108.88569115927692</v>
      </c>
    </row>
    <row r="106" spans="1:27" ht="12" customHeight="1" x14ac:dyDescent="0.2">
      <c r="A106" s="472" t="s">
        <v>67</v>
      </c>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row>
    <row r="107" spans="1:27" ht="12" customHeight="1"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row>
    <row r="108" spans="1:27" ht="12" customHeight="1" x14ac:dyDescent="0.25">
      <c r="A108" s="233" t="s">
        <v>65</v>
      </c>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row>
    <row r="109" spans="1:27" ht="12" customHeight="1" x14ac:dyDescent="0.2">
      <c r="A109" s="77" t="s">
        <v>385</v>
      </c>
    </row>
  </sheetData>
  <mergeCells count="46">
    <mergeCell ref="Z4:AA4"/>
    <mergeCell ref="A34:AA35"/>
    <mergeCell ref="B1:Y1"/>
    <mergeCell ref="A4:A5"/>
    <mergeCell ref="B4:C4"/>
    <mergeCell ref="D4:E4"/>
    <mergeCell ref="F4:G4"/>
    <mergeCell ref="H4:I4"/>
    <mergeCell ref="J4:K4"/>
    <mergeCell ref="L4:M4"/>
    <mergeCell ref="N4:O4"/>
    <mergeCell ref="P4:Q4"/>
    <mergeCell ref="J40:K40"/>
    <mergeCell ref="R4:S4"/>
    <mergeCell ref="T4:U4"/>
    <mergeCell ref="V4:W4"/>
    <mergeCell ref="X4:Y4"/>
    <mergeCell ref="X40:Y40"/>
    <mergeCell ref="A40:A41"/>
    <mergeCell ref="B40:C40"/>
    <mergeCell ref="D40:E40"/>
    <mergeCell ref="F40:G40"/>
    <mergeCell ref="H40:I40"/>
    <mergeCell ref="Z40:AA40"/>
    <mergeCell ref="A70:AA71"/>
    <mergeCell ref="A76:A77"/>
    <mergeCell ref="B76:C76"/>
    <mergeCell ref="D76:E76"/>
    <mergeCell ref="F76:G76"/>
    <mergeCell ref="H76:I76"/>
    <mergeCell ref="J76:K76"/>
    <mergeCell ref="L76:M76"/>
    <mergeCell ref="L40:M40"/>
    <mergeCell ref="N40:O40"/>
    <mergeCell ref="P40:Q40"/>
    <mergeCell ref="R40:S40"/>
    <mergeCell ref="T40:U40"/>
    <mergeCell ref="V40:W40"/>
    <mergeCell ref="Z76:AA76"/>
    <mergeCell ref="A106:AA107"/>
    <mergeCell ref="N76:O76"/>
    <mergeCell ref="P76:Q76"/>
    <mergeCell ref="R76:S76"/>
    <mergeCell ref="T76:U76"/>
    <mergeCell ref="V76:W76"/>
    <mergeCell ref="X76:Y76"/>
  </mergeCells>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AB109"/>
  <sheetViews>
    <sheetView showGridLines="0" topLeftCell="A3" zoomScale="90" zoomScaleNormal="90" workbookViewId="0">
      <selection activeCell="P33" sqref="P33"/>
    </sheetView>
  </sheetViews>
  <sheetFormatPr baseColWidth="10" defaultColWidth="7.6640625" defaultRowHeight="12" customHeight="1" x14ac:dyDescent="0.2"/>
  <cols>
    <col min="1" max="1" width="14.6640625" style="2" customWidth="1"/>
    <col min="2" max="3" width="8.6640625" style="2" bestFit="1" customWidth="1"/>
    <col min="4" max="5" width="7.88671875" style="2" bestFit="1" customWidth="1"/>
    <col min="6" max="7" width="9.5546875" style="2" bestFit="1" customWidth="1"/>
    <col min="8" max="11" width="7.88671875" style="2" bestFit="1" customWidth="1"/>
    <col min="12" max="13" width="9.5546875" style="2" bestFit="1" customWidth="1"/>
    <col min="14" max="15" width="7.88671875" style="2" bestFit="1" customWidth="1"/>
    <col min="16" max="17" width="8.6640625" style="2" bestFit="1" customWidth="1"/>
    <col min="18" max="19" width="7.88671875" style="2" bestFit="1" customWidth="1"/>
    <col min="20" max="21" width="8.6640625" style="2" bestFit="1" customWidth="1"/>
    <col min="22" max="22" width="7.88671875" style="2" bestFit="1" customWidth="1"/>
    <col min="23" max="23" width="8.44140625" style="2" customWidth="1"/>
    <col min="24" max="27" width="9.5546875" style="2" bestFit="1" customWidth="1"/>
    <col min="28" max="16384" width="7.6640625" style="2"/>
  </cols>
  <sheetData>
    <row r="1" spans="1:28" s="52" customFormat="1" ht="59.25" customHeight="1" thickBot="1" x14ac:dyDescent="0.3">
      <c r="A1" s="22"/>
      <c r="B1" s="460" t="s">
        <v>390</v>
      </c>
      <c r="C1" s="461"/>
      <c r="D1" s="461"/>
      <c r="E1" s="461"/>
      <c r="F1" s="461"/>
      <c r="G1" s="461"/>
      <c r="H1" s="461"/>
      <c r="I1" s="461"/>
      <c r="J1" s="461"/>
      <c r="K1" s="461"/>
      <c r="L1" s="461"/>
      <c r="M1" s="461"/>
      <c r="N1" s="461"/>
      <c r="O1" s="462"/>
      <c r="P1" s="462"/>
      <c r="Q1" s="462"/>
      <c r="R1" s="462"/>
      <c r="S1" s="462"/>
      <c r="T1" s="462"/>
      <c r="U1" s="462"/>
      <c r="V1" s="462"/>
      <c r="W1" s="462"/>
      <c r="X1" s="462"/>
      <c r="Y1" s="462"/>
      <c r="Z1" s="2"/>
      <c r="AA1" s="2"/>
      <c r="AB1" s="2"/>
    </row>
    <row r="2" spans="1:28" s="54" customFormat="1" ht="12" customHeight="1" x14ac:dyDescent="0.25">
      <c r="A2" s="307" t="s">
        <v>365</v>
      </c>
      <c r="B2" s="2"/>
      <c r="C2" s="2"/>
      <c r="D2" s="2"/>
      <c r="E2" s="2"/>
      <c r="F2" s="2"/>
      <c r="G2" s="2"/>
      <c r="H2" s="2"/>
      <c r="I2" s="2"/>
      <c r="J2" s="2"/>
      <c r="K2" s="2"/>
      <c r="L2" s="2"/>
      <c r="M2" s="2"/>
      <c r="N2" s="2"/>
      <c r="O2" s="2"/>
      <c r="P2" s="2"/>
      <c r="Q2" s="2"/>
      <c r="R2" s="2"/>
      <c r="S2" s="2"/>
      <c r="T2" s="2"/>
      <c r="U2" s="2"/>
      <c r="V2" s="2"/>
      <c r="W2" s="2"/>
      <c r="X2" s="2"/>
      <c r="Y2" s="2"/>
      <c r="Z2" s="2"/>
      <c r="AA2" s="2"/>
      <c r="AB2" s="2"/>
    </row>
    <row r="3" spans="1:28" ht="27.75" customHeight="1" thickBot="1" x14ac:dyDescent="0.35">
      <c r="A3" s="50" t="s">
        <v>391</v>
      </c>
    </row>
    <row r="4" spans="1:28" ht="21.75" customHeight="1" x14ac:dyDescent="0.2">
      <c r="A4" s="484" t="s">
        <v>16</v>
      </c>
      <c r="B4" s="454" t="s">
        <v>0</v>
      </c>
      <c r="C4" s="454"/>
      <c r="D4" s="454" t="s">
        <v>1</v>
      </c>
      <c r="E4" s="454"/>
      <c r="F4" s="454" t="s">
        <v>2</v>
      </c>
      <c r="G4" s="454"/>
      <c r="H4" s="454" t="s">
        <v>3</v>
      </c>
      <c r="I4" s="454"/>
      <c r="J4" s="454" t="s">
        <v>4</v>
      </c>
      <c r="K4" s="454"/>
      <c r="L4" s="454" t="s">
        <v>61</v>
      </c>
      <c r="M4" s="454"/>
      <c r="N4" s="454" t="s">
        <v>62</v>
      </c>
      <c r="O4" s="454"/>
      <c r="P4" s="454" t="s">
        <v>63</v>
      </c>
      <c r="Q4" s="454"/>
      <c r="R4" s="454" t="s">
        <v>311</v>
      </c>
      <c r="S4" s="482"/>
      <c r="T4" s="454" t="s">
        <v>12</v>
      </c>
      <c r="U4" s="454"/>
      <c r="V4" s="447" t="s">
        <v>13</v>
      </c>
      <c r="W4" s="483"/>
      <c r="X4" s="446" t="s">
        <v>14</v>
      </c>
      <c r="Y4" s="454"/>
      <c r="Z4" s="454" t="s">
        <v>15</v>
      </c>
      <c r="AA4" s="447"/>
    </row>
    <row r="5" spans="1:28" ht="12" customHeight="1" thickBot="1" x14ac:dyDescent="0.25">
      <c r="A5" s="485"/>
      <c r="B5" s="1" t="s">
        <v>9</v>
      </c>
      <c r="C5" s="1" t="s">
        <v>10</v>
      </c>
      <c r="D5" s="1" t="s">
        <v>9</v>
      </c>
      <c r="E5" s="1" t="s">
        <v>10</v>
      </c>
      <c r="F5" s="1" t="s">
        <v>9</v>
      </c>
      <c r="G5" s="1" t="s">
        <v>10</v>
      </c>
      <c r="H5" s="1" t="s">
        <v>9</v>
      </c>
      <c r="I5" s="1" t="s">
        <v>10</v>
      </c>
      <c r="J5" s="1" t="s">
        <v>9</v>
      </c>
      <c r="K5" s="1" t="s">
        <v>10</v>
      </c>
      <c r="L5" s="1" t="s">
        <v>9</v>
      </c>
      <c r="M5" s="1" t="s">
        <v>10</v>
      </c>
      <c r="N5" s="1" t="s">
        <v>9</v>
      </c>
      <c r="O5" s="1" t="s">
        <v>10</v>
      </c>
      <c r="P5" s="1" t="s">
        <v>9</v>
      </c>
      <c r="Q5" s="1" t="s">
        <v>10</v>
      </c>
      <c r="R5" s="1" t="s">
        <v>9</v>
      </c>
      <c r="S5" s="1" t="s">
        <v>10</v>
      </c>
      <c r="T5" s="1" t="s">
        <v>9</v>
      </c>
      <c r="U5" s="1" t="s">
        <v>10</v>
      </c>
      <c r="V5" s="1" t="s">
        <v>9</v>
      </c>
      <c r="W5" s="167" t="s">
        <v>10</v>
      </c>
      <c r="X5" s="4" t="s">
        <v>9</v>
      </c>
      <c r="Y5" s="1" t="s">
        <v>10</v>
      </c>
      <c r="Z5" s="1" t="s">
        <v>9</v>
      </c>
      <c r="AA5" s="3" t="s">
        <v>10</v>
      </c>
    </row>
    <row r="6" spans="1:28" ht="12" customHeight="1" x14ac:dyDescent="0.2">
      <c r="A6" s="5">
        <v>1996</v>
      </c>
      <c r="B6" s="39">
        <f>MATR96!B$30</f>
        <v>43191</v>
      </c>
      <c r="C6" s="39">
        <f>MATR96!C$30</f>
        <v>36713</v>
      </c>
      <c r="D6" s="39">
        <f>MATR96!D$30</f>
        <v>544</v>
      </c>
      <c r="E6" s="39">
        <f>MATR96!E$30</f>
        <v>367</v>
      </c>
      <c r="F6" s="39">
        <f>MATR96!F$30</f>
        <v>152304</v>
      </c>
      <c r="G6" s="39">
        <f>MATR96!G$30</f>
        <v>118082</v>
      </c>
      <c r="H6" s="39">
        <f>MATR96!H$30</f>
        <v>1549</v>
      </c>
      <c r="I6" s="39">
        <f>MATR96!I$30</f>
        <v>784</v>
      </c>
      <c r="J6" s="39">
        <f>MATR96!J$30</f>
        <v>4873</v>
      </c>
      <c r="K6" s="39">
        <f>MATR96!K$30</f>
        <v>920</v>
      </c>
      <c r="L6" s="39">
        <f>MATR96!L$30</f>
        <v>105629</v>
      </c>
      <c r="M6" s="39">
        <f>MATR96!M$30</f>
        <v>103050</v>
      </c>
      <c r="N6" s="39">
        <f>MATR96!N$30</f>
        <v>0</v>
      </c>
      <c r="O6" s="39">
        <f>MATR96!O$30</f>
        <v>0</v>
      </c>
      <c r="P6" s="39">
        <f>MATR96!P$30</f>
        <v>13819</v>
      </c>
      <c r="Q6" s="39">
        <f>MATR96!Q$30</f>
        <v>8327</v>
      </c>
      <c r="R6" s="39">
        <f>MATR96!R$30</f>
        <v>5267</v>
      </c>
      <c r="S6" s="39">
        <f>MATR96!S$30</f>
        <v>134</v>
      </c>
      <c r="T6" s="39">
        <f>MATR96!T$30</f>
        <v>22476</v>
      </c>
      <c r="U6" s="39">
        <f>MATR96!U$30</f>
        <v>28024</v>
      </c>
      <c r="V6" s="39">
        <f>MATR96!V$30</f>
        <v>2253</v>
      </c>
      <c r="W6" s="168">
        <f>MATR96!W$30</f>
        <v>1213</v>
      </c>
      <c r="X6" s="41">
        <f>MATR96!X$30</f>
        <v>351905</v>
      </c>
      <c r="Y6" s="39">
        <f>MATR96!Y$30</f>
        <v>297614</v>
      </c>
      <c r="Z6" s="39">
        <f>MATR96!Z$30</f>
        <v>323600</v>
      </c>
      <c r="AA6" s="40">
        <f>MATR96!AA$30</f>
        <v>285869</v>
      </c>
    </row>
    <row r="7" spans="1:28" ht="12" customHeight="1" x14ac:dyDescent="0.2">
      <c r="A7" s="5">
        <v>1997</v>
      </c>
      <c r="B7" s="39">
        <f>MATR97!B$30</f>
        <v>42754</v>
      </c>
      <c r="C7" s="39">
        <f>MATR97!C$30</f>
        <v>36024</v>
      </c>
      <c r="D7" s="39">
        <f>MATR97!D$30</f>
        <v>680</v>
      </c>
      <c r="E7" s="39">
        <f>MATR97!E$30</f>
        <v>248</v>
      </c>
      <c r="F7" s="39">
        <f>MATR97!F$30</f>
        <v>152870</v>
      </c>
      <c r="G7" s="39">
        <f>MATR97!G$30</f>
        <v>116866</v>
      </c>
      <c r="H7" s="39">
        <f>MATR97!H$30</f>
        <v>4328</v>
      </c>
      <c r="I7" s="39">
        <f>MATR97!I$30</f>
        <v>811</v>
      </c>
      <c r="J7" s="39">
        <f>MATR97!J$30</f>
        <v>6672</v>
      </c>
      <c r="K7" s="39">
        <f>MATR97!K$30</f>
        <v>351</v>
      </c>
      <c r="L7" s="39">
        <f>MATR97!L$30</f>
        <v>110129</v>
      </c>
      <c r="M7" s="39">
        <f>MATR97!M$30</f>
        <v>99593</v>
      </c>
      <c r="N7" s="39">
        <f>MATR97!N$30</f>
        <v>0</v>
      </c>
      <c r="O7" s="39">
        <f>MATR97!O$30</f>
        <v>0</v>
      </c>
      <c r="P7" s="39">
        <f>MATR97!P$30</f>
        <v>14245</v>
      </c>
      <c r="Q7" s="39">
        <f>MATR97!Q$30</f>
        <v>9105</v>
      </c>
      <c r="R7" s="39">
        <f>MATR97!R$30</f>
        <v>4974</v>
      </c>
      <c r="S7" s="39">
        <f>MATR97!S$30</f>
        <v>167</v>
      </c>
      <c r="T7" s="39">
        <f>MATR97!T$30</f>
        <v>31986</v>
      </c>
      <c r="U7" s="39">
        <f>MATR97!U$30</f>
        <v>28050</v>
      </c>
      <c r="V7" s="39">
        <f>MATR97!V$30</f>
        <v>7415</v>
      </c>
      <c r="W7" s="168">
        <f>MATR97!W$30</f>
        <v>1102</v>
      </c>
      <c r="X7" s="41">
        <f>MATR97!X$30</f>
        <v>376053</v>
      </c>
      <c r="Y7" s="39">
        <f>MATR97!Y$30</f>
        <v>292317</v>
      </c>
      <c r="Z7" s="39">
        <f>MATR97!Z$30</f>
        <v>337739</v>
      </c>
      <c r="AA7" s="40">
        <f>MATR97!AA$30</f>
        <v>280533</v>
      </c>
    </row>
    <row r="8" spans="1:28" ht="12" customHeight="1" x14ac:dyDescent="0.2">
      <c r="A8" s="6">
        <v>1998</v>
      </c>
      <c r="B8" s="42">
        <f>MATR98!B$30</f>
        <v>44005</v>
      </c>
      <c r="C8" s="42">
        <f>MATR98!C$30</f>
        <v>37958</v>
      </c>
      <c r="D8" s="42">
        <f>MATR98!D$30</f>
        <v>818</v>
      </c>
      <c r="E8" s="42">
        <f>MATR98!E$30</f>
        <v>248</v>
      </c>
      <c r="F8" s="42">
        <f>MATR98!F$30</f>
        <v>151624</v>
      </c>
      <c r="G8" s="42">
        <f>MATR98!G$30</f>
        <v>117665</v>
      </c>
      <c r="H8" s="42">
        <f>MATR98!H$30</f>
        <v>4072</v>
      </c>
      <c r="I8" s="42">
        <f>MATR98!I$30</f>
        <v>898</v>
      </c>
      <c r="J8" s="42">
        <f>MATR98!J$30</f>
        <v>6716</v>
      </c>
      <c r="K8" s="42">
        <f>MATR98!K$30</f>
        <v>363</v>
      </c>
      <c r="L8" s="42">
        <f>MATR98!L$30</f>
        <v>104916</v>
      </c>
      <c r="M8" s="42">
        <f>MATR98!M$30</f>
        <v>98826</v>
      </c>
      <c r="N8" s="42">
        <f>MATR98!N$30</f>
        <v>32</v>
      </c>
      <c r="O8" s="42">
        <f>MATR98!O$30</f>
        <v>43</v>
      </c>
      <c r="P8" s="42">
        <f>MATR98!P$30</f>
        <v>19389</v>
      </c>
      <c r="Q8" s="42">
        <f>MATR98!Q$30</f>
        <v>11676</v>
      </c>
      <c r="R8" s="42">
        <f>MATR98!R$30</f>
        <v>3865</v>
      </c>
      <c r="S8" s="42">
        <f>MATR98!S$30</f>
        <v>125</v>
      </c>
      <c r="T8" s="42">
        <f>MATR98!T$30</f>
        <v>29934</v>
      </c>
      <c r="U8" s="42">
        <f>MATR98!U$30</f>
        <v>38807</v>
      </c>
      <c r="V8" s="42">
        <f>MATR98!V$30</f>
        <v>351</v>
      </c>
      <c r="W8" s="169">
        <f>MATR98!W$30</f>
        <v>571</v>
      </c>
      <c r="X8" s="44">
        <f>MATR98!X$30</f>
        <v>365722</v>
      </c>
      <c r="Y8" s="42">
        <f>MATR98!Y$30</f>
        <v>307180</v>
      </c>
      <c r="Z8" s="42">
        <f>MATR98!Z$30</f>
        <v>330479</v>
      </c>
      <c r="AA8" s="43">
        <f>MATR98!AA$30</f>
        <v>293256</v>
      </c>
    </row>
    <row r="9" spans="1:28" ht="12" customHeight="1" x14ac:dyDescent="0.2">
      <c r="A9" s="7">
        <v>1999</v>
      </c>
      <c r="B9" s="45">
        <f>MATR99!B$30</f>
        <v>44347</v>
      </c>
      <c r="C9" s="45">
        <f>MATR99!C$30</f>
        <v>39935</v>
      </c>
      <c r="D9" s="45">
        <f>MATR99!D$30</f>
        <v>726</v>
      </c>
      <c r="E9" s="45">
        <f>MATR99!E$30</f>
        <v>231</v>
      </c>
      <c r="F9" s="45">
        <f>MATR99!F$30</f>
        <v>150601</v>
      </c>
      <c r="G9" s="45">
        <f>MATR99!G$30</f>
        <v>114865</v>
      </c>
      <c r="H9" s="45">
        <f>MATR99!H$30</f>
        <v>3887</v>
      </c>
      <c r="I9" s="45">
        <f>MATR99!I$30</f>
        <v>903</v>
      </c>
      <c r="J9" s="45">
        <f>MATR99!J$30</f>
        <v>6794</v>
      </c>
      <c r="K9" s="45">
        <f>MATR99!K$30</f>
        <v>344</v>
      </c>
      <c r="L9" s="45">
        <f>MATR99!L$30</f>
        <v>104264</v>
      </c>
      <c r="M9" s="45">
        <f>MATR99!M$30</f>
        <v>97732</v>
      </c>
      <c r="N9" s="45">
        <f>MATR99!N$30</f>
        <v>30</v>
      </c>
      <c r="O9" s="45">
        <f>MATR99!O$30</f>
        <v>44</v>
      </c>
      <c r="P9" s="45">
        <f>MATR99!P$30</f>
        <v>19636</v>
      </c>
      <c r="Q9" s="45">
        <f>MATR99!Q$30</f>
        <v>11442</v>
      </c>
      <c r="R9" s="45">
        <f>MATR99!R$30</f>
        <v>4379</v>
      </c>
      <c r="S9" s="45">
        <f>MATR99!S$30</f>
        <v>66</v>
      </c>
      <c r="T9" s="45">
        <f>MATR99!T$30</f>
        <v>30284</v>
      </c>
      <c r="U9" s="45">
        <f>MATR99!U$30</f>
        <v>39787</v>
      </c>
      <c r="V9" s="45">
        <f>MATR99!V$30</f>
        <v>281</v>
      </c>
      <c r="W9" s="170">
        <f>MATR99!W$30</f>
        <v>370</v>
      </c>
      <c r="X9" s="47">
        <f>MATR99!X$30</f>
        <v>365229</v>
      </c>
      <c r="Y9" s="45">
        <f>MATR99!Y$30</f>
        <v>305719</v>
      </c>
      <c r="Z9" s="45">
        <f>MATR99!Z$30</f>
        <v>329496</v>
      </c>
      <c r="AA9" s="46">
        <f>MATR99!AA$30</f>
        <v>292319</v>
      </c>
    </row>
    <row r="10" spans="1:28" ht="12" customHeight="1" x14ac:dyDescent="0.2">
      <c r="A10" s="5">
        <v>2000</v>
      </c>
      <c r="B10" s="39">
        <f>MATR00!B$30</f>
        <v>45654</v>
      </c>
      <c r="C10" s="39">
        <f>MATR00!C$30</f>
        <v>44932</v>
      </c>
      <c r="D10" s="39">
        <f>MATR00!D$30</f>
        <v>885</v>
      </c>
      <c r="E10" s="39">
        <f>MATR00!E$30</f>
        <v>237</v>
      </c>
      <c r="F10" s="39">
        <f>MATR00!F$30</f>
        <v>150086</v>
      </c>
      <c r="G10" s="39">
        <f>MATR00!G$30</f>
        <v>113187</v>
      </c>
      <c r="H10" s="39">
        <f>MATR00!H$30</f>
        <v>3604</v>
      </c>
      <c r="I10" s="39">
        <f>MATR00!I$30</f>
        <v>902</v>
      </c>
      <c r="J10" s="39">
        <f>MATR00!J$30</f>
        <v>6831</v>
      </c>
      <c r="K10" s="39">
        <f>MATR00!K$30</f>
        <v>334</v>
      </c>
      <c r="L10" s="39">
        <f>MATR00!L$30</f>
        <v>102269</v>
      </c>
      <c r="M10" s="39">
        <f>MATR00!M$30</f>
        <v>96209</v>
      </c>
      <c r="N10" s="39">
        <f>MATR00!N$30</f>
        <v>31</v>
      </c>
      <c r="O10" s="39">
        <f>MATR00!O$30</f>
        <v>51</v>
      </c>
      <c r="P10" s="39">
        <f>MATR00!P$30</f>
        <v>18738</v>
      </c>
      <c r="Q10" s="39">
        <f>MATR00!Q$30</f>
        <v>9340</v>
      </c>
      <c r="R10" s="39">
        <f>MATR00!R$30</f>
        <v>3616</v>
      </c>
      <c r="S10" s="39">
        <f>MATR00!S$30</f>
        <v>29</v>
      </c>
      <c r="T10" s="39">
        <f>MATR00!T$30</f>
        <v>31076</v>
      </c>
      <c r="U10" s="39">
        <f>MATR00!U$30</f>
        <v>42242</v>
      </c>
      <c r="V10" s="39">
        <f>MATR00!V$30</f>
        <v>451</v>
      </c>
      <c r="W10" s="168">
        <f>MATR00!W$30</f>
        <v>1257</v>
      </c>
      <c r="X10" s="41">
        <f>MATR00!X$30</f>
        <v>363241</v>
      </c>
      <c r="Y10" s="39">
        <f>MATR00!Y$30</f>
        <v>308720</v>
      </c>
      <c r="Z10" s="39">
        <f>MATR00!Z$30</f>
        <v>329085</v>
      </c>
      <c r="AA10" s="40">
        <f>MATR00!AA$30</f>
        <v>296570</v>
      </c>
    </row>
    <row r="11" spans="1:28" ht="12" customHeight="1" x14ac:dyDescent="0.2">
      <c r="A11" s="6">
        <v>2001</v>
      </c>
      <c r="B11" s="42">
        <f>MATR01!B$30</f>
        <v>46498</v>
      </c>
      <c r="C11" s="42">
        <f>MATR01!C$30</f>
        <v>44999</v>
      </c>
      <c r="D11" s="42">
        <f>MATR01!D$30</f>
        <v>850</v>
      </c>
      <c r="E11" s="42">
        <f>MATR01!E$30</f>
        <v>212</v>
      </c>
      <c r="F11" s="42">
        <f>MATR01!F$30</f>
        <v>150604</v>
      </c>
      <c r="G11" s="42">
        <f>MATR01!G$30</f>
        <v>111376</v>
      </c>
      <c r="H11" s="42">
        <f>MATR01!H$30</f>
        <v>3724</v>
      </c>
      <c r="I11" s="42">
        <f>MATR01!I$30</f>
        <v>920</v>
      </c>
      <c r="J11" s="42">
        <f>MATR01!J$30</f>
        <v>7083</v>
      </c>
      <c r="K11" s="42">
        <f>MATR01!K$30</f>
        <v>337</v>
      </c>
      <c r="L11" s="42">
        <f>MATR01!L$30</f>
        <v>106087</v>
      </c>
      <c r="M11" s="42">
        <f>MATR01!M$30</f>
        <v>93031</v>
      </c>
      <c r="N11" s="42">
        <f>MATR01!N$30</f>
        <v>39</v>
      </c>
      <c r="O11" s="42">
        <f>MATR01!O$30</f>
        <v>44</v>
      </c>
      <c r="P11" s="84">
        <f>MATR01!P$30</f>
        <v>18328</v>
      </c>
      <c r="Q11" s="42">
        <f>MATR01!Q$30</f>
        <v>8440</v>
      </c>
      <c r="R11" s="42">
        <f>MATR01!R$30</f>
        <v>5086</v>
      </c>
      <c r="S11" s="42">
        <f>MATR01!S$30</f>
        <v>12</v>
      </c>
      <c r="T11" s="42">
        <f>MATR01!T$30</f>
        <v>32085</v>
      </c>
      <c r="U11" s="42">
        <f>MATR01!U$30</f>
        <v>42756</v>
      </c>
      <c r="V11" s="42">
        <f>MATR01!V$30</f>
        <v>522</v>
      </c>
      <c r="W11" s="169">
        <f>MATR01!W$30</f>
        <v>2865</v>
      </c>
      <c r="X11" s="44">
        <f>MATR01!X$30</f>
        <v>370906</v>
      </c>
      <c r="Y11" s="42">
        <f>MATR01!Y$30</f>
        <v>304992</v>
      </c>
      <c r="Z11" s="42">
        <f>MATR01!Z$30</f>
        <v>335274</v>
      </c>
      <c r="AA11" s="43">
        <f>MATR01!AA$30</f>
        <v>292162</v>
      </c>
    </row>
    <row r="12" spans="1:28" ht="12" customHeight="1" x14ac:dyDescent="0.2">
      <c r="A12" s="8">
        <v>2002</v>
      </c>
      <c r="B12" s="45">
        <f>MATR02!B$30</f>
        <v>46922</v>
      </c>
      <c r="C12" s="45">
        <f>MATR02!C$30</f>
        <v>44756</v>
      </c>
      <c r="D12" s="45">
        <f>MATR02!D$30</f>
        <v>886</v>
      </c>
      <c r="E12" s="45">
        <f>MATR02!E$30</f>
        <v>219</v>
      </c>
      <c r="F12" s="45">
        <f>MATR02!F$30</f>
        <v>150976</v>
      </c>
      <c r="G12" s="45">
        <f>MATR02!G$30</f>
        <v>108156</v>
      </c>
      <c r="H12" s="45">
        <f>MATR02!H$30</f>
        <v>3943</v>
      </c>
      <c r="I12" s="45">
        <f>MATR02!I$30</f>
        <v>914</v>
      </c>
      <c r="J12" s="45">
        <f>MATR02!J$30</f>
        <v>6774</v>
      </c>
      <c r="K12" s="45">
        <f>MATR02!K$30</f>
        <v>372</v>
      </c>
      <c r="L12" s="45">
        <f>MATR02!L$30</f>
        <v>108208</v>
      </c>
      <c r="M12" s="45">
        <f>MATR02!M$30</f>
        <v>91406</v>
      </c>
      <c r="N12" s="45">
        <f>MATR02!N$30</f>
        <v>40</v>
      </c>
      <c r="O12" s="45">
        <f>MATR02!O$30</f>
        <v>46</v>
      </c>
      <c r="P12" s="87">
        <f>MATR02!P$30</f>
        <v>18666</v>
      </c>
      <c r="Q12" s="45">
        <f>MATR02!Q$30</f>
        <v>5730</v>
      </c>
      <c r="R12" s="45">
        <f>MATR02!R$30</f>
        <v>5570</v>
      </c>
      <c r="S12" s="45">
        <f>MATR02!S$30</f>
        <v>0</v>
      </c>
      <c r="T12" s="45">
        <f>MATR02!T$30</f>
        <v>32739</v>
      </c>
      <c r="U12" s="45">
        <f>MATR02!U$30</f>
        <v>43853</v>
      </c>
      <c r="V12" s="45">
        <f>MATR02!V$30</f>
        <v>774</v>
      </c>
      <c r="W12" s="170">
        <f>MATR02!W$30</f>
        <v>3010</v>
      </c>
      <c r="X12" s="47">
        <f>MATR02!X$30</f>
        <v>375498</v>
      </c>
      <c r="Y12" s="45">
        <f>MATR02!Y$30</f>
        <v>298462</v>
      </c>
      <c r="Z12" s="45">
        <f>MATR02!Z$30</f>
        <v>338845</v>
      </c>
      <c r="AA12" s="46">
        <f>MATR02!AA$30</f>
        <v>288171</v>
      </c>
    </row>
    <row r="13" spans="1:28" ht="12" customHeight="1" x14ac:dyDescent="0.2">
      <c r="A13" s="9">
        <v>2003</v>
      </c>
      <c r="B13" s="39">
        <f>MATR03!B$30</f>
        <v>47191</v>
      </c>
      <c r="C13" s="39">
        <f>MATR03!C$30</f>
        <v>47599</v>
      </c>
      <c r="D13" s="39">
        <f>MATR03!D$30</f>
        <v>786</v>
      </c>
      <c r="E13" s="39">
        <f>MATR03!E$30</f>
        <v>196</v>
      </c>
      <c r="F13" s="39">
        <f>MATR03!F$30</f>
        <v>151785</v>
      </c>
      <c r="G13" s="39">
        <f>MATR03!G$30</f>
        <v>107395</v>
      </c>
      <c r="H13" s="39">
        <f>MATR03!H$30</f>
        <v>4226</v>
      </c>
      <c r="I13" s="39">
        <f>MATR03!I$30</f>
        <v>858</v>
      </c>
      <c r="J13" s="39">
        <f>MATR03!J$30</f>
        <v>7226</v>
      </c>
      <c r="K13" s="39">
        <f>MATR03!K$30</f>
        <v>426</v>
      </c>
      <c r="L13" s="39">
        <f>MATR03!L$30</f>
        <v>108093</v>
      </c>
      <c r="M13" s="39">
        <f>MATR03!M$30</f>
        <v>90298</v>
      </c>
      <c r="N13" s="39">
        <f>MATR03!N$30</f>
        <v>85</v>
      </c>
      <c r="O13" s="39">
        <f>MATR03!O$30</f>
        <v>37</v>
      </c>
      <c r="P13" s="81">
        <f>MATR03!P$30</f>
        <v>19101</v>
      </c>
      <c r="Q13" s="39">
        <f>MATR03!Q$30</f>
        <v>4951</v>
      </c>
      <c r="R13" s="39">
        <f>MATR03!R$30</f>
        <v>5714</v>
      </c>
      <c r="S13" s="39">
        <f>MATR03!S$30</f>
        <v>0</v>
      </c>
      <c r="T13" s="39">
        <f>MATR03!T$30</f>
        <v>35415</v>
      </c>
      <c r="U13" s="39">
        <f>MATR03!U$30</f>
        <v>49194</v>
      </c>
      <c r="V13" s="39">
        <f>MATR03!V$30</f>
        <v>949</v>
      </c>
      <c r="W13" s="168">
        <f>MATR03!W$30</f>
        <v>3589</v>
      </c>
      <c r="X13" s="41">
        <f>MATR03!X$30</f>
        <v>380571</v>
      </c>
      <c r="Y13" s="39">
        <f>MATR03!Y$30</f>
        <v>304543</v>
      </c>
      <c r="Z13" s="39">
        <f>MATR03!Z$30</f>
        <v>342484</v>
      </c>
      <c r="AA13" s="40">
        <f>MATR03!AA$30</f>
        <v>294486</v>
      </c>
    </row>
    <row r="14" spans="1:28" ht="12" customHeight="1" x14ac:dyDescent="0.2">
      <c r="A14" s="10">
        <v>2004</v>
      </c>
      <c r="B14" s="42">
        <f>MATR04!B$30</f>
        <v>47390</v>
      </c>
      <c r="C14" s="42">
        <f>MATR04!C$30</f>
        <v>50542</v>
      </c>
      <c r="D14" s="42">
        <f>MATR04!D$30</f>
        <v>980</v>
      </c>
      <c r="E14" s="42">
        <f>MATR04!E$30</f>
        <v>208</v>
      </c>
      <c r="F14" s="42">
        <f>MATR04!F$30</f>
        <v>151761</v>
      </c>
      <c r="G14" s="42">
        <f>MATR04!G$30</f>
        <v>108754</v>
      </c>
      <c r="H14" s="42">
        <f>MATR04!H$30</f>
        <v>4346</v>
      </c>
      <c r="I14" s="42">
        <f>MATR04!I$30</f>
        <v>896</v>
      </c>
      <c r="J14" s="42">
        <f>MATR04!J$30</f>
        <v>6551</v>
      </c>
      <c r="K14" s="42">
        <f>MATR04!K$30</f>
        <v>447</v>
      </c>
      <c r="L14" s="42">
        <f>MATR04!L$30</f>
        <v>107769</v>
      </c>
      <c r="M14" s="42">
        <f>MATR04!M$30</f>
        <v>90671</v>
      </c>
      <c r="N14" s="42">
        <f>MATR04!N$30</f>
        <v>71</v>
      </c>
      <c r="O14" s="42">
        <f>MATR04!O$30</f>
        <v>44</v>
      </c>
      <c r="P14" s="84">
        <f>MATR04!P$30</f>
        <v>19149</v>
      </c>
      <c r="Q14" s="42">
        <f>MATR04!Q$30</f>
        <v>4774</v>
      </c>
      <c r="R14" s="42">
        <f>MATR04!R$30</f>
        <v>5061</v>
      </c>
      <c r="S14" s="42">
        <f>MATR04!S$30</f>
        <v>0</v>
      </c>
      <c r="T14" s="42">
        <f>MATR04!T$30</f>
        <v>35651</v>
      </c>
      <c r="U14" s="42">
        <f>MATR04!U$30</f>
        <v>56546</v>
      </c>
      <c r="V14" s="42">
        <f>MATR04!V$30</f>
        <v>776</v>
      </c>
      <c r="W14" s="169">
        <f>MATR04!W$30</f>
        <v>4668</v>
      </c>
      <c r="X14" s="44">
        <f>MATR04!X$30</f>
        <v>379505</v>
      </c>
      <c r="Y14" s="42">
        <f>MATR04!Y$30</f>
        <v>317550</v>
      </c>
      <c r="Z14" s="42">
        <f>MATR04!Z$30</f>
        <v>342571</v>
      </c>
      <c r="AA14" s="43">
        <f>MATR04!AA$30</f>
        <v>306513</v>
      </c>
    </row>
    <row r="15" spans="1:28" ht="12" customHeight="1" x14ac:dyDescent="0.2">
      <c r="A15" s="8">
        <v>2005</v>
      </c>
      <c r="B15" s="45">
        <f>MATR05!B$30</f>
        <v>46303</v>
      </c>
      <c r="C15" s="45">
        <f>MATR05!C$30</f>
        <v>53236</v>
      </c>
      <c r="D15" s="45">
        <f>MATR05!D$30</f>
        <v>936</v>
      </c>
      <c r="E15" s="45">
        <f>MATR05!E$30</f>
        <v>230</v>
      </c>
      <c r="F15" s="45">
        <f>MATR05!F$30</f>
        <v>150877</v>
      </c>
      <c r="G15" s="45">
        <f>MATR05!G$30</f>
        <v>112140</v>
      </c>
      <c r="H15" s="45">
        <f>MATR05!H$30</f>
        <v>4002</v>
      </c>
      <c r="I15" s="45">
        <f>MATR05!I$30</f>
        <v>1000</v>
      </c>
      <c r="J15" s="45">
        <f>MATR05!J$30</f>
        <v>6238</v>
      </c>
      <c r="K15" s="45">
        <f>MATR05!K$30</f>
        <v>443</v>
      </c>
      <c r="L15" s="45">
        <f>MATR05!L$30</f>
        <v>105574</v>
      </c>
      <c r="M15" s="45">
        <f>MATR05!M$30</f>
        <v>89797</v>
      </c>
      <c r="N15" s="45">
        <f>MATR05!N$30</f>
        <v>42</v>
      </c>
      <c r="O15" s="45">
        <f>MATR05!O$30</f>
        <v>49</v>
      </c>
      <c r="P15" s="87">
        <f>MATR05!P$30</f>
        <v>19287</v>
      </c>
      <c r="Q15" s="45">
        <f>MATR05!Q$30</f>
        <v>4634</v>
      </c>
      <c r="R15" s="45">
        <f>MATR05!R$30</f>
        <v>4170</v>
      </c>
      <c r="S15" s="45">
        <f>MATR05!S$30</f>
        <v>38</v>
      </c>
      <c r="T15" s="45">
        <f>MATR05!T$30</f>
        <v>34408</v>
      </c>
      <c r="U15" s="45">
        <f>MATR05!U$30</f>
        <v>57069</v>
      </c>
      <c r="V15" s="45">
        <f>MATR05!V$30</f>
        <v>498</v>
      </c>
      <c r="W15" s="170">
        <f>MATR05!W$30</f>
        <v>6879</v>
      </c>
      <c r="X15" s="47">
        <f>MATR05!X$30</f>
        <v>372335</v>
      </c>
      <c r="Y15" s="45">
        <f>MATR05!Y$30</f>
        <v>325515</v>
      </c>
      <c r="Z15" s="45">
        <f>MATR05!Z$30</f>
        <v>337162</v>
      </c>
      <c r="AA15" s="46">
        <f>MATR05!AA$30</f>
        <v>312242</v>
      </c>
    </row>
    <row r="16" spans="1:28" ht="12" customHeight="1" x14ac:dyDescent="0.2">
      <c r="A16" s="9">
        <v>2006</v>
      </c>
      <c r="B16" s="39">
        <f>MATR06!B$30</f>
        <v>45961</v>
      </c>
      <c r="C16" s="39">
        <f>MATR06!C$30</f>
        <v>55397</v>
      </c>
      <c r="D16" s="39">
        <f>MATR06!D$30</f>
        <v>965</v>
      </c>
      <c r="E16" s="39">
        <f>MATR06!E$30</f>
        <v>246</v>
      </c>
      <c r="F16" s="39">
        <f>MATR06!F$30</f>
        <v>149553</v>
      </c>
      <c r="G16" s="39">
        <f>MATR06!G$30</f>
        <v>115234</v>
      </c>
      <c r="H16" s="39">
        <f>MATR06!H$30</f>
        <v>3830</v>
      </c>
      <c r="I16" s="39">
        <f>MATR06!I$30</f>
        <v>1081</v>
      </c>
      <c r="J16" s="39">
        <f>MATR06!J$30</f>
        <v>5950</v>
      </c>
      <c r="K16" s="39">
        <f>MATR06!K$30</f>
        <v>386</v>
      </c>
      <c r="L16" s="39">
        <f>MATR06!L$30</f>
        <v>104011</v>
      </c>
      <c r="M16" s="39">
        <f>MATR06!M$30</f>
        <v>90219</v>
      </c>
      <c r="N16" s="39">
        <f>MATR06!N$30</f>
        <v>35</v>
      </c>
      <c r="O16" s="39">
        <f>MATR06!O$30</f>
        <v>152</v>
      </c>
      <c r="P16" s="81">
        <f>MATR06!P$30</f>
        <v>19260</v>
      </c>
      <c r="Q16" s="39">
        <f>MATR06!Q$30</f>
        <v>4775</v>
      </c>
      <c r="R16" s="39">
        <f>MATR06!R$30</f>
        <v>4916</v>
      </c>
      <c r="S16" s="39">
        <f>MATR06!S$30</f>
        <v>16</v>
      </c>
      <c r="T16" s="39">
        <f>MATR06!T$30</f>
        <v>32157</v>
      </c>
      <c r="U16" s="39">
        <f>MATR06!U$30</f>
        <v>60352</v>
      </c>
      <c r="V16" s="39">
        <f>MATR06!V$30</f>
        <v>254</v>
      </c>
      <c r="W16" s="168">
        <f>MATR06!W$30</f>
        <v>4828</v>
      </c>
      <c r="X16" s="41">
        <f>MATR06!X$30</f>
        <v>366892</v>
      </c>
      <c r="Y16" s="39">
        <f>MATR06!Y$30</f>
        <v>332686</v>
      </c>
      <c r="Z16" s="39">
        <f>MATR06!Z$30</f>
        <v>331682</v>
      </c>
      <c r="AA16" s="40">
        <f>MATR06!AA$30</f>
        <v>321202</v>
      </c>
    </row>
    <row r="17" spans="1:27" ht="12" customHeight="1" x14ac:dyDescent="0.2">
      <c r="A17" s="10">
        <v>2007</v>
      </c>
      <c r="B17" s="42">
        <f>MATR07!B$30</f>
        <v>46477</v>
      </c>
      <c r="C17" s="42">
        <f>MATR07!C$30</f>
        <v>59143</v>
      </c>
      <c r="D17" s="42">
        <f>MATR07!D$30</f>
        <v>798</v>
      </c>
      <c r="E17" s="42">
        <f>MATR07!E$30</f>
        <v>224</v>
      </c>
      <c r="F17" s="42">
        <f>MATR07!F$30</f>
        <v>149228</v>
      </c>
      <c r="G17" s="42">
        <f>MATR07!G$30</f>
        <v>118223</v>
      </c>
      <c r="H17" s="42">
        <f>MATR07!H$30</f>
        <v>3773</v>
      </c>
      <c r="I17" s="42">
        <f>MATR07!I$30</f>
        <v>1187</v>
      </c>
      <c r="J17" s="42">
        <f>MATR07!J$30</f>
        <v>5761</v>
      </c>
      <c r="K17" s="42">
        <f>MATR07!K$30</f>
        <v>392</v>
      </c>
      <c r="L17" s="42">
        <f>MATR07!L$30</f>
        <v>102187</v>
      </c>
      <c r="M17" s="42">
        <f>MATR07!M$30</f>
        <v>89383</v>
      </c>
      <c r="N17" s="42">
        <f>MATR07!N$30</f>
        <v>27</v>
      </c>
      <c r="O17" s="42">
        <f>MATR07!O$30</f>
        <v>168</v>
      </c>
      <c r="P17" s="84">
        <f>MATR07!P$30</f>
        <v>20684</v>
      </c>
      <c r="Q17" s="42">
        <f>MATR07!Q$30</f>
        <v>4957</v>
      </c>
      <c r="R17" s="42">
        <f>MATR07!R$30</f>
        <v>4825</v>
      </c>
      <c r="S17" s="42">
        <f>MATR07!S$30</f>
        <v>13</v>
      </c>
      <c r="T17" s="42">
        <f>MATR07!T$30</f>
        <v>33392</v>
      </c>
      <c r="U17" s="42">
        <f>MATR07!U$30</f>
        <v>61391</v>
      </c>
      <c r="V17" s="42">
        <f>MATR07!V$30</f>
        <v>799</v>
      </c>
      <c r="W17" s="169">
        <f>MATR07!W$30</f>
        <v>4101</v>
      </c>
      <c r="X17" s="44">
        <f>MATR07!X$30</f>
        <v>367951</v>
      </c>
      <c r="Y17" s="42">
        <f>MATR07!Y$30</f>
        <v>339182</v>
      </c>
      <c r="Z17" s="42">
        <f>MATR07!Z$30</f>
        <v>331284</v>
      </c>
      <c r="AA17" s="43">
        <f>MATR07!AA$30</f>
        <v>328140</v>
      </c>
    </row>
    <row r="18" spans="1:27" ht="12" customHeight="1" x14ac:dyDescent="0.2">
      <c r="A18" s="8">
        <v>2008</v>
      </c>
      <c r="B18" s="45">
        <f>MATR08!B$30</f>
        <v>46644</v>
      </c>
      <c r="C18" s="45">
        <f>MATR08!C$30</f>
        <v>61744</v>
      </c>
      <c r="D18" s="45">
        <f>MATR08!D$30</f>
        <v>791</v>
      </c>
      <c r="E18" s="45">
        <f>MATR08!E$30</f>
        <v>264</v>
      </c>
      <c r="F18" s="45">
        <f>MATR08!F$30</f>
        <v>147961</v>
      </c>
      <c r="G18" s="45">
        <f>MATR08!G$30</f>
        <v>120554</v>
      </c>
      <c r="H18" s="45">
        <f>MATR08!H$30</f>
        <v>3747</v>
      </c>
      <c r="I18" s="45">
        <f>MATR08!I$30</f>
        <v>1351</v>
      </c>
      <c r="J18" s="45">
        <f>MATR08!J$30</f>
        <v>5432</v>
      </c>
      <c r="K18" s="45">
        <f>MATR08!K$30</f>
        <v>377</v>
      </c>
      <c r="L18" s="45">
        <f>MATR08!L$30</f>
        <v>99088</v>
      </c>
      <c r="M18" s="45">
        <f>MATR08!M$30</f>
        <v>89448</v>
      </c>
      <c r="N18" s="45">
        <f>MATR08!N$30</f>
        <v>29</v>
      </c>
      <c r="O18" s="45">
        <f>MATR08!O$30</f>
        <v>208</v>
      </c>
      <c r="P18" s="87">
        <f>MATR08!P$30</f>
        <v>19704</v>
      </c>
      <c r="Q18" s="45">
        <f>MATR08!Q$30</f>
        <v>5440</v>
      </c>
      <c r="R18" s="45">
        <f>MATR08!R$30</f>
        <v>4828</v>
      </c>
      <c r="S18" s="45">
        <f>MATR08!S$30</f>
        <v>27</v>
      </c>
      <c r="T18" s="45">
        <f>MATR08!T$30</f>
        <v>29058</v>
      </c>
      <c r="U18" s="45">
        <f>MATR08!U$30</f>
        <v>62333</v>
      </c>
      <c r="V18" s="45">
        <f>MATR08!V$30</f>
        <v>1203</v>
      </c>
      <c r="W18" s="170">
        <f>MATR08!W$30</f>
        <v>4708</v>
      </c>
      <c r="X18" s="47">
        <f>MATR08!X$30</f>
        <v>358485</v>
      </c>
      <c r="Y18" s="45">
        <f>MATR08!Y$30</f>
        <v>346454</v>
      </c>
      <c r="Z18" s="45">
        <f>MATR08!Z$30</f>
        <v>322751</v>
      </c>
      <c r="AA18" s="46">
        <f>MATR08!AA$30</f>
        <v>334079</v>
      </c>
    </row>
    <row r="19" spans="1:27" ht="12" customHeight="1" x14ac:dyDescent="0.2">
      <c r="A19" s="9">
        <v>2009</v>
      </c>
      <c r="B19" s="39">
        <f>MATR09!B$30</f>
        <v>47093</v>
      </c>
      <c r="C19" s="39">
        <f>MATR09!C$30</f>
        <v>64185</v>
      </c>
      <c r="D19" s="39">
        <f>MATR09!D$30</f>
        <v>1029</v>
      </c>
      <c r="E19" s="39">
        <f>MATR09!E$30</f>
        <v>259</v>
      </c>
      <c r="F19" s="39">
        <f>MATR09!F$30</f>
        <v>144725</v>
      </c>
      <c r="G19" s="39">
        <f>MATR09!G$30</f>
        <v>123587</v>
      </c>
      <c r="H19" s="39">
        <f>MATR09!H$30</f>
        <v>3931</v>
      </c>
      <c r="I19" s="39">
        <f>MATR09!I$30</f>
        <v>1404</v>
      </c>
      <c r="J19" s="39">
        <f>MATR09!J$30</f>
        <v>5278</v>
      </c>
      <c r="K19" s="39">
        <f>MATR09!K$30</f>
        <v>342</v>
      </c>
      <c r="L19" s="39">
        <f>MATR09!L$30</f>
        <v>97173</v>
      </c>
      <c r="M19" s="39">
        <f>MATR09!M$30</f>
        <v>90028</v>
      </c>
      <c r="N19" s="39">
        <f>MATR09!N$30</f>
        <v>19</v>
      </c>
      <c r="O19" s="39">
        <f>MATR09!O$30</f>
        <v>242</v>
      </c>
      <c r="P19" s="81">
        <f>MATR09!P$30</f>
        <v>21358</v>
      </c>
      <c r="Q19" s="39">
        <f>MATR09!Q$30</f>
        <v>6203</v>
      </c>
      <c r="R19" s="39">
        <f>MATR09!R$30</f>
        <v>4636</v>
      </c>
      <c r="S19" s="39">
        <f>MATR09!S$30</f>
        <v>32</v>
      </c>
      <c r="T19" s="39">
        <f>MATR09!T$30</f>
        <v>33558</v>
      </c>
      <c r="U19" s="39">
        <f>MATR09!U$30</f>
        <v>66000</v>
      </c>
      <c r="V19" s="39">
        <f>MATR09!V$30</f>
        <v>1199</v>
      </c>
      <c r="W19" s="168">
        <f>MATR09!W$30</f>
        <v>6356</v>
      </c>
      <c r="X19" s="41">
        <f>MATR09!X$30</f>
        <v>359999</v>
      </c>
      <c r="Y19" s="39">
        <f>MATR09!Y$30</f>
        <v>358638</v>
      </c>
      <c r="Z19" s="39">
        <f>MATR09!Z$30</f>
        <v>322549</v>
      </c>
      <c r="AA19" s="40">
        <f>MATR09!AA$30</f>
        <v>343800</v>
      </c>
    </row>
    <row r="20" spans="1:27" ht="12" customHeight="1" x14ac:dyDescent="0.2">
      <c r="A20" s="9">
        <v>2010</v>
      </c>
      <c r="B20" s="39">
        <f>MATR10!B$30</f>
        <v>47555</v>
      </c>
      <c r="C20" s="39">
        <f>MATR10!C$30</f>
        <v>65023</v>
      </c>
      <c r="D20" s="39">
        <f>MATR10!D$30</f>
        <v>1116</v>
      </c>
      <c r="E20" s="39">
        <f>MATR10!E$30</f>
        <v>288</v>
      </c>
      <c r="F20" s="39">
        <f>MATR10!F$30</f>
        <v>143736</v>
      </c>
      <c r="G20" s="39">
        <f>MATR10!G$30</f>
        <v>125814</v>
      </c>
      <c r="H20" s="39">
        <f>MATR10!H$30</f>
        <v>3894</v>
      </c>
      <c r="I20" s="39">
        <f>MATR10!I$30</f>
        <v>1500</v>
      </c>
      <c r="J20" s="39">
        <f>MATR10!J$30</f>
        <v>5527</v>
      </c>
      <c r="K20" s="39">
        <f>MATR10!K$30</f>
        <v>309</v>
      </c>
      <c r="L20" s="39">
        <f>MATR10!L$30</f>
        <v>97205</v>
      </c>
      <c r="M20" s="39">
        <f>MATR10!M$30</f>
        <v>90685</v>
      </c>
      <c r="N20" s="39">
        <f>MATR10!N$30</f>
        <v>24</v>
      </c>
      <c r="O20" s="39">
        <f>MATR10!O$30</f>
        <v>238</v>
      </c>
      <c r="P20" s="81">
        <f>MATR10!P$30</f>
        <v>21808</v>
      </c>
      <c r="Q20" s="39">
        <f>MATR10!Q$30</f>
        <v>6094</v>
      </c>
      <c r="R20" s="39">
        <f>MATR10!R$30</f>
        <v>4136</v>
      </c>
      <c r="S20" s="39">
        <f>MATR10!S$30</f>
        <v>44</v>
      </c>
      <c r="T20" s="39">
        <f>MATR10!T$30</f>
        <v>38578</v>
      </c>
      <c r="U20" s="39">
        <f>MATR10!U$30</f>
        <v>63332</v>
      </c>
      <c r="V20" s="39">
        <f>MATR10!V$30</f>
        <v>3308</v>
      </c>
      <c r="W20" s="168">
        <f>MATR10!W$30</f>
        <v>6187</v>
      </c>
      <c r="X20" s="41">
        <f>MATR10!X$30</f>
        <v>366887</v>
      </c>
      <c r="Y20" s="39">
        <f>MATR10!Y$30</f>
        <v>359514</v>
      </c>
      <c r="Z20" s="39">
        <f>MATR10!Z$30</f>
        <v>327074</v>
      </c>
      <c r="AA20" s="40">
        <f>MATR10!AA$30</f>
        <v>344854</v>
      </c>
    </row>
    <row r="21" spans="1:27" ht="12" customHeight="1" x14ac:dyDescent="0.2">
      <c r="A21" s="8">
        <v>2011</v>
      </c>
      <c r="B21" s="45">
        <f>MATR11!B$30</f>
        <v>48864</v>
      </c>
      <c r="C21" s="45">
        <f>MATR11!C$30</f>
        <v>65354.999999999985</v>
      </c>
      <c r="D21" s="45">
        <f>MATR11!D$30</f>
        <v>909</v>
      </c>
      <c r="E21" s="45">
        <f>MATR11!E$30</f>
        <v>276</v>
      </c>
      <c r="F21" s="45">
        <f>MATR11!F$30</f>
        <v>144378.99999999997</v>
      </c>
      <c r="G21" s="45">
        <f>MATR11!G$30</f>
        <v>130595.99999999999</v>
      </c>
      <c r="H21" s="45">
        <f>MATR11!H$30</f>
        <v>4073</v>
      </c>
      <c r="I21" s="45">
        <f>MATR11!I$30</f>
        <v>1562</v>
      </c>
      <c r="J21" s="45">
        <f>MATR11!J$30</f>
        <v>5096</v>
      </c>
      <c r="K21" s="45">
        <f>MATR11!K$30</f>
        <v>292</v>
      </c>
      <c r="L21" s="45">
        <f>MATR11!L$30</f>
        <v>97499</v>
      </c>
      <c r="M21" s="45">
        <f>MATR11!M$30</f>
        <v>89693.999999999985</v>
      </c>
      <c r="N21" s="45">
        <f>MATR11!N$30</f>
        <v>42</v>
      </c>
      <c r="O21" s="45">
        <f>MATR11!O$30</f>
        <v>165</v>
      </c>
      <c r="P21" s="87">
        <f>MATR11!P$30</f>
        <v>20797.000000000004</v>
      </c>
      <c r="Q21" s="45">
        <f>MATR11!Q$30</f>
        <v>7572</v>
      </c>
      <c r="R21" s="45">
        <f>MATR11!R$30</f>
        <v>3812</v>
      </c>
      <c r="S21" s="45">
        <f>MATR11!S$30</f>
        <v>48</v>
      </c>
      <c r="T21" s="45">
        <f>MATR11!T$30</f>
        <v>39464</v>
      </c>
      <c r="U21" s="45">
        <f>MATR11!U$30</f>
        <v>62608.000000000007</v>
      </c>
      <c r="V21" s="45">
        <f>MATR11!V$30</f>
        <v>4342</v>
      </c>
      <c r="W21" s="170">
        <f>MATR11!W$30</f>
        <v>7160</v>
      </c>
      <c r="X21" s="47">
        <f>MATR11!X$30</f>
        <v>369277</v>
      </c>
      <c r="Y21" s="45">
        <f>MATR11!Y$30</f>
        <v>365327.99999999994</v>
      </c>
      <c r="Z21" s="45">
        <f>MATR11!Z$30</f>
        <v>330206</v>
      </c>
      <c r="AA21" s="46">
        <f>MATR11!AA$30</f>
        <v>348252.99999999994</v>
      </c>
    </row>
    <row r="22" spans="1:27" ht="12" customHeight="1" x14ac:dyDescent="0.2">
      <c r="A22" s="9">
        <v>2012</v>
      </c>
      <c r="B22" s="39">
        <f>MATR12!B$29</f>
        <v>50854.000000000007</v>
      </c>
      <c r="C22" s="39">
        <f>MATR12!C$29</f>
        <v>65914</v>
      </c>
      <c r="D22" s="39">
        <f>MATR12!D$29</f>
        <v>497</v>
      </c>
      <c r="E22" s="39">
        <f>MATR12!E$29</f>
        <v>266</v>
      </c>
      <c r="F22" s="39">
        <f>MATR12!F$29</f>
        <v>146235</v>
      </c>
      <c r="G22" s="39">
        <f>MATR12!G$29</f>
        <v>132515.00000000003</v>
      </c>
      <c r="H22" s="39">
        <f>MATR12!H$29</f>
        <v>2477</v>
      </c>
      <c r="I22" s="39">
        <f>MATR12!I$29</f>
        <v>1632</v>
      </c>
      <c r="J22" s="39">
        <f>MATR12!J$29</f>
        <v>5990</v>
      </c>
      <c r="K22" s="39">
        <f>MATR12!K$29</f>
        <v>288</v>
      </c>
      <c r="L22" s="39">
        <f>MATR12!L$29</f>
        <v>97957.999999999985</v>
      </c>
      <c r="M22" s="39">
        <f>MATR12!M$29</f>
        <v>89576.999999999985</v>
      </c>
      <c r="N22" s="39">
        <f>MATR12!N$29</f>
        <v>0</v>
      </c>
      <c r="O22" s="39">
        <f>MATR12!O$29</f>
        <v>177</v>
      </c>
      <c r="P22" s="81">
        <f>MATR12!P$29</f>
        <v>23090</v>
      </c>
      <c r="Q22" s="39">
        <f>MATR12!Q$29</f>
        <v>7289.9999999999991</v>
      </c>
      <c r="R22" s="39">
        <f>MATR12!R$29</f>
        <v>0</v>
      </c>
      <c r="S22" s="39">
        <f>MATR12!S$29</f>
        <v>0</v>
      </c>
      <c r="T22" s="39">
        <f>MATR12!T$29</f>
        <v>44586</v>
      </c>
      <c r="U22" s="39">
        <f>MATR12!U$29</f>
        <v>65610</v>
      </c>
      <c r="V22" s="39">
        <f>MATR12!V$29</f>
        <v>0</v>
      </c>
      <c r="W22" s="168">
        <f>MATR12!W$29</f>
        <v>0</v>
      </c>
      <c r="X22" s="41">
        <f>MATR12!X$29</f>
        <v>371687</v>
      </c>
      <c r="Y22" s="39">
        <f>MATR12!Y$29</f>
        <v>363269</v>
      </c>
      <c r="Z22" s="39">
        <f>MATR12!Z$29</f>
        <v>339633</v>
      </c>
      <c r="AA22" s="40">
        <f>MATR12!AA$29</f>
        <v>353616</v>
      </c>
    </row>
    <row r="23" spans="1:27" ht="12" customHeight="1" x14ac:dyDescent="0.2">
      <c r="A23" s="9">
        <v>2013</v>
      </c>
      <c r="B23" s="39">
        <f>MATR13!B$29</f>
        <v>52344</v>
      </c>
      <c r="C23" s="39">
        <f>MATR13!C$29</f>
        <v>67214</v>
      </c>
      <c r="D23" s="39">
        <f>MATR13!D$29</f>
        <v>560</v>
      </c>
      <c r="E23" s="39">
        <f>MATR13!E$29</f>
        <v>246</v>
      </c>
      <c r="F23" s="39">
        <f>MATR13!F$29</f>
        <v>146632.00000000003</v>
      </c>
      <c r="G23" s="39">
        <f>MATR13!G$29</f>
        <v>133739</v>
      </c>
      <c r="H23" s="39">
        <f>MATR13!H$29</f>
        <v>2395</v>
      </c>
      <c r="I23" s="39">
        <f>MATR13!I$29</f>
        <v>1559</v>
      </c>
      <c r="J23" s="39">
        <f>MATR13!J$29</f>
        <v>5877</v>
      </c>
      <c r="K23" s="39">
        <f>MATR13!K$29</f>
        <v>247</v>
      </c>
      <c r="L23" s="39">
        <f>MATR13!L$29</f>
        <v>97746</v>
      </c>
      <c r="M23" s="39">
        <f>MATR13!M$29</f>
        <v>90656</v>
      </c>
      <c r="N23" s="39">
        <f>MATR13!N$29</f>
        <v>0</v>
      </c>
      <c r="O23" s="39">
        <f>MATR13!O$29</f>
        <v>141</v>
      </c>
      <c r="P23" s="81">
        <f>MATR13!P$29</f>
        <v>23566</v>
      </c>
      <c r="Q23" s="39">
        <f>MATR13!Q$29</f>
        <v>8131</v>
      </c>
      <c r="R23" s="39">
        <f>MATR13!R$29</f>
        <v>0</v>
      </c>
      <c r="S23" s="39">
        <f>MATR13!S$29</f>
        <v>0</v>
      </c>
      <c r="T23" s="39">
        <f>MATR13!T$29</f>
        <v>48903</v>
      </c>
      <c r="U23" s="39">
        <f>MATR13!U$29</f>
        <v>64044</v>
      </c>
      <c r="V23" s="39">
        <f>MATR13!V$29</f>
        <v>0</v>
      </c>
      <c r="W23" s="168">
        <f>MATR13!W$29</f>
        <v>0</v>
      </c>
      <c r="X23" s="41">
        <f>MATR13!X$29</f>
        <v>378023</v>
      </c>
      <c r="Y23" s="39">
        <f>MATR13!Y$29</f>
        <v>365977</v>
      </c>
      <c r="Z23" s="39">
        <f>MATR13!Z$29</f>
        <v>345625</v>
      </c>
      <c r="AA23" s="40">
        <f>MATR13!AA$29</f>
        <v>355653</v>
      </c>
    </row>
    <row r="24" spans="1:27" ht="12" customHeight="1" x14ac:dyDescent="0.2">
      <c r="A24" s="199">
        <v>2014</v>
      </c>
      <c r="B24" s="45">
        <f>MATR14!B$29</f>
        <v>52276</v>
      </c>
      <c r="C24" s="45">
        <f>MATR14!C$29</f>
        <v>68430</v>
      </c>
      <c r="D24" s="45">
        <f>MATR14!D$29</f>
        <v>469</v>
      </c>
      <c r="E24" s="45">
        <f>MATR14!E$29</f>
        <v>222</v>
      </c>
      <c r="F24" s="45">
        <f>MATR14!F$29</f>
        <v>146063.99999999997</v>
      </c>
      <c r="G24" s="45">
        <f>MATR14!G$29</f>
        <v>134796</v>
      </c>
      <c r="H24" s="45">
        <f>MATR14!H$29</f>
        <v>2343</v>
      </c>
      <c r="I24" s="45">
        <f>MATR14!I$29</f>
        <v>1608</v>
      </c>
      <c r="J24" s="45">
        <f>MATR14!J$29</f>
        <v>5421</v>
      </c>
      <c r="K24" s="45">
        <f>MATR14!K$29</f>
        <v>230</v>
      </c>
      <c r="L24" s="45">
        <f>MATR14!L$29</f>
        <v>97476</v>
      </c>
      <c r="M24" s="45">
        <f>MATR14!M$29</f>
        <v>91953</v>
      </c>
      <c r="N24" s="45">
        <f>MATR14!N$29</f>
        <v>0</v>
      </c>
      <c r="O24" s="45">
        <f>MATR14!O$29</f>
        <v>188</v>
      </c>
      <c r="P24" s="87">
        <f>MATR14!P$29</f>
        <v>24343</v>
      </c>
      <c r="Q24" s="45">
        <f>MATR14!Q$29</f>
        <v>6727</v>
      </c>
      <c r="R24" s="45">
        <f>MATR14!R$29</f>
        <v>0</v>
      </c>
      <c r="S24" s="45">
        <f>MATR14!S$29</f>
        <v>0</v>
      </c>
      <c r="T24" s="45">
        <f>MATR14!T$29</f>
        <v>48465</v>
      </c>
      <c r="U24" s="45">
        <f>MATR14!U$29</f>
        <v>63887</v>
      </c>
      <c r="V24" s="45">
        <f>MATR14!V$29</f>
        <v>0</v>
      </c>
      <c r="W24" s="170">
        <f>MATR14!W$29</f>
        <v>0</v>
      </c>
      <c r="X24" s="47">
        <f>MATR14!X$29</f>
        <v>376857</v>
      </c>
      <c r="Y24" s="45">
        <f>MATR14!Y$29</f>
        <v>368041</v>
      </c>
      <c r="Z24" s="45">
        <f>MATR14!Z$29</f>
        <v>344281</v>
      </c>
      <c r="AA24" s="46">
        <f>MATR14!AA$29</f>
        <v>359066</v>
      </c>
    </row>
    <row r="25" spans="1:27" ht="12" customHeight="1" x14ac:dyDescent="0.2">
      <c r="A25" s="9">
        <v>2015</v>
      </c>
      <c r="B25" s="39">
        <f>MATR15!B$29</f>
        <v>53978.000000000007</v>
      </c>
      <c r="C25" s="39">
        <f>MATR15!C$29</f>
        <v>69137</v>
      </c>
      <c r="D25" s="39">
        <f>MATR15!D$29</f>
        <v>502</v>
      </c>
      <c r="E25" s="39">
        <f>MATR15!E$29</f>
        <v>191</v>
      </c>
      <c r="F25" s="39">
        <f>MATR15!F$29</f>
        <v>146566</v>
      </c>
      <c r="G25" s="39">
        <f>MATR15!G$29</f>
        <v>136437</v>
      </c>
      <c r="H25" s="39">
        <f>MATR15!H$29</f>
        <v>2445</v>
      </c>
      <c r="I25" s="39">
        <f>MATR15!I$29</f>
        <v>1712</v>
      </c>
      <c r="J25" s="39">
        <f>MATR15!J$29</f>
        <v>5561</v>
      </c>
      <c r="K25" s="39">
        <f>MATR15!K$29</f>
        <v>227</v>
      </c>
      <c r="L25" s="39">
        <f>MATR15!L$29</f>
        <v>96932</v>
      </c>
      <c r="M25" s="39">
        <f>MATR15!M$29</f>
        <v>93477</v>
      </c>
      <c r="N25" s="39">
        <f>MATR15!N$29</f>
        <v>0</v>
      </c>
      <c r="O25" s="39">
        <f>MATR15!O$29</f>
        <v>213</v>
      </c>
      <c r="P25" s="81">
        <f>MATR15!P$29</f>
        <v>24261</v>
      </c>
      <c r="Q25" s="39">
        <f>MATR15!Q$29</f>
        <v>6600</v>
      </c>
      <c r="R25" s="39">
        <f>MATR15!R$29</f>
        <v>0</v>
      </c>
      <c r="S25" s="39">
        <f>MATR15!S$29</f>
        <v>0</v>
      </c>
      <c r="T25" s="39">
        <f>MATR15!T$29</f>
        <v>48062.000000000007</v>
      </c>
      <c r="U25" s="39">
        <f>MATR15!U$29</f>
        <v>62922</v>
      </c>
      <c r="V25" s="39">
        <f>MATR15!V$29</f>
        <v>0</v>
      </c>
      <c r="W25" s="168">
        <f>MATR15!W$29</f>
        <v>0</v>
      </c>
      <c r="X25" s="41">
        <f>MATR15!X$29</f>
        <v>378307</v>
      </c>
      <c r="Y25" s="39">
        <f>MATR15!Y$29</f>
        <v>370916</v>
      </c>
      <c r="Z25" s="39">
        <f>MATR15!Z$29</f>
        <v>345538</v>
      </c>
      <c r="AA25" s="40">
        <f>MATR15!AA$29</f>
        <v>361973</v>
      </c>
    </row>
    <row r="26" spans="1:27" ht="12" customHeight="1" x14ac:dyDescent="0.2">
      <c r="A26" s="245">
        <v>2016</v>
      </c>
      <c r="B26" s="39">
        <f>MATR16!B$29</f>
        <v>54325</v>
      </c>
      <c r="C26" s="39">
        <f>MATR16!C$29</f>
        <v>69277.000000000015</v>
      </c>
      <c r="D26" s="39">
        <f>MATR16!D$29</f>
        <v>476</v>
      </c>
      <c r="E26" s="39">
        <f>MATR16!E$29</f>
        <v>166</v>
      </c>
      <c r="F26" s="39">
        <f>MATR16!F$29</f>
        <v>147544.99999999997</v>
      </c>
      <c r="G26" s="39">
        <f>MATR16!G$29</f>
        <v>137548</v>
      </c>
      <c r="H26" s="39">
        <f>MATR16!H$29</f>
        <v>2447</v>
      </c>
      <c r="I26" s="39">
        <f>MATR16!I$29</f>
        <v>1778</v>
      </c>
      <c r="J26" s="39">
        <f>MATR16!J$29</f>
        <v>4919</v>
      </c>
      <c r="K26" s="39">
        <f>MATR16!K$29</f>
        <v>231</v>
      </c>
      <c r="L26" s="39">
        <f>MATR16!L$29</f>
        <v>96671</v>
      </c>
      <c r="M26" s="39">
        <f>MATR16!M$29</f>
        <v>94750.000000000015</v>
      </c>
      <c r="N26" s="39">
        <f>MATR16!N$29</f>
        <v>0</v>
      </c>
      <c r="O26" s="39">
        <f>MATR16!O$29</f>
        <v>272</v>
      </c>
      <c r="P26" s="39">
        <f>MATR16!P$29</f>
        <v>23875</v>
      </c>
      <c r="Q26" s="39">
        <f>MATR16!Q$29</f>
        <v>4557</v>
      </c>
      <c r="R26" s="39">
        <f>MATR16!R$29</f>
        <v>0</v>
      </c>
      <c r="S26" s="39">
        <f>MATR16!S$29</f>
        <v>0</v>
      </c>
      <c r="T26" s="39">
        <f>MATR16!T$29</f>
        <v>50048</v>
      </c>
      <c r="U26" s="39">
        <f>MATR16!U$29</f>
        <v>59701</v>
      </c>
      <c r="V26" s="39">
        <f>MATR16!V$29</f>
        <v>0</v>
      </c>
      <c r="W26" s="168">
        <f>MATR16!W$29</f>
        <v>0</v>
      </c>
      <c r="X26" s="41">
        <f>MATR16!X$29</f>
        <v>380306</v>
      </c>
      <c r="Y26" s="39">
        <f>MATR16!Y$29</f>
        <v>368280</v>
      </c>
      <c r="Z26" s="39">
        <f>MATR16!Z$29</f>
        <v>348589</v>
      </c>
      <c r="AA26" s="40">
        <f>MATR16!AA$29</f>
        <v>361276</v>
      </c>
    </row>
    <row r="27" spans="1:27" ht="12" customHeight="1" x14ac:dyDescent="0.2">
      <c r="A27" s="268">
        <v>2017</v>
      </c>
      <c r="B27" s="45">
        <f>MATR17!B$29</f>
        <v>55093</v>
      </c>
      <c r="C27" s="45">
        <f>MATR17!C$29</f>
        <v>69488</v>
      </c>
      <c r="D27" s="45">
        <f>MATR17!D$29</f>
        <v>519</v>
      </c>
      <c r="E27" s="45">
        <f>MATR17!E$29</f>
        <v>192</v>
      </c>
      <c r="F27" s="45">
        <f>MATR17!F$29</f>
        <v>148132</v>
      </c>
      <c r="G27" s="45">
        <f>MATR17!G$29</f>
        <v>138491</v>
      </c>
      <c r="H27" s="45">
        <f>MATR17!H$29</f>
        <v>2402</v>
      </c>
      <c r="I27" s="45">
        <f>MATR17!I$29</f>
        <v>1787</v>
      </c>
      <c r="J27" s="45">
        <f>MATR17!J$29</f>
        <v>4801</v>
      </c>
      <c r="K27" s="45">
        <f>MATR17!K$29</f>
        <v>175</v>
      </c>
      <c r="L27" s="45">
        <f>MATR17!L$29</f>
        <v>97065.000000000015</v>
      </c>
      <c r="M27" s="45">
        <f>MATR17!M$29</f>
        <v>97190</v>
      </c>
      <c r="N27" s="45">
        <f>MATR17!N$29</f>
        <v>0</v>
      </c>
      <c r="O27" s="45">
        <f>MATR17!O$29</f>
        <v>370</v>
      </c>
      <c r="P27" s="45">
        <f>MATR17!P$29</f>
        <v>23327</v>
      </c>
      <c r="Q27" s="45">
        <f>MATR17!Q$29</f>
        <v>4212</v>
      </c>
      <c r="R27" s="45">
        <f>MATR17!R$29</f>
        <v>0</v>
      </c>
      <c r="S27" s="45">
        <f>MATR17!S$29</f>
        <v>0</v>
      </c>
      <c r="T27" s="45">
        <f>MATR17!T$29</f>
        <v>52243.000000000007</v>
      </c>
      <c r="U27" s="45">
        <f>MATR17!U$29</f>
        <v>58417</v>
      </c>
      <c r="V27" s="45">
        <f>MATR17!V$29</f>
        <v>0</v>
      </c>
      <c r="W27" s="46">
        <f>MATR17!W$29</f>
        <v>0</v>
      </c>
      <c r="X27" s="47">
        <f>MATR17!X$29</f>
        <v>383582</v>
      </c>
      <c r="Y27" s="45">
        <f>MATR17!Y$29</f>
        <v>370322</v>
      </c>
      <c r="Z27" s="45">
        <f>MATR17!Z$29</f>
        <v>352533</v>
      </c>
      <c r="AA27" s="46">
        <f>MATR17!AA$29</f>
        <v>363586</v>
      </c>
    </row>
    <row r="28" spans="1:27" ht="12" customHeight="1" x14ac:dyDescent="0.2">
      <c r="A28" s="269">
        <v>2018</v>
      </c>
      <c r="B28" s="39">
        <f>MATR18!B$29</f>
        <v>55831</v>
      </c>
      <c r="C28" s="39">
        <f>MATR18!C$29</f>
        <v>69952</v>
      </c>
      <c r="D28" s="39">
        <f>MATR18!D$29</f>
        <v>508</v>
      </c>
      <c r="E28" s="39">
        <f>MATR18!E$29</f>
        <v>156</v>
      </c>
      <c r="F28" s="39">
        <f>MATR18!F$29</f>
        <v>148561.99999999997</v>
      </c>
      <c r="G28" s="39">
        <f>MATR18!G$29</f>
        <v>138333.00000000003</v>
      </c>
      <c r="H28" s="39">
        <f>MATR18!H$29</f>
        <v>2456</v>
      </c>
      <c r="I28" s="39">
        <f>MATR18!I$29</f>
        <v>1825.0000000000002</v>
      </c>
      <c r="J28" s="39">
        <f>MATR18!J$29</f>
        <v>5227</v>
      </c>
      <c r="K28" s="39">
        <f>MATR18!K$29</f>
        <v>232</v>
      </c>
      <c r="L28" s="39">
        <f>MATR18!L$29</f>
        <v>97362.000000000015</v>
      </c>
      <c r="M28" s="39">
        <f>MATR18!M$29</f>
        <v>99182.000000000015</v>
      </c>
      <c r="N28" s="39">
        <f>MATR18!N$29</f>
        <v>0</v>
      </c>
      <c r="O28" s="39">
        <f>MATR18!O$29</f>
        <v>348</v>
      </c>
      <c r="P28" s="39">
        <f>MATR18!P$29</f>
        <v>24758</v>
      </c>
      <c r="Q28" s="39">
        <f>MATR18!Q$29</f>
        <v>4301</v>
      </c>
      <c r="R28" s="39">
        <v>0</v>
      </c>
      <c r="S28" s="39">
        <v>0</v>
      </c>
      <c r="T28" s="39">
        <f>MATR18!R$29</f>
        <v>52133.000000000007</v>
      </c>
      <c r="U28" s="39">
        <f>MATR18!S$29</f>
        <v>61259</v>
      </c>
      <c r="V28" s="39">
        <f>MATR18!T$29</f>
        <v>0</v>
      </c>
      <c r="W28" s="40">
        <f>MATR18!U$29</f>
        <v>0</v>
      </c>
      <c r="X28" s="41">
        <f>MATR18!V$29</f>
        <v>386837</v>
      </c>
      <c r="Y28" s="39">
        <f>MATR18!W$29</f>
        <v>375588.00000000006</v>
      </c>
      <c r="Z28" s="39">
        <f>MATR18!X$29</f>
        <v>353888</v>
      </c>
      <c r="AA28" s="40">
        <f>MATR18!Y$29</f>
        <v>368726.00000000006</v>
      </c>
    </row>
    <row r="29" spans="1:27" ht="12" customHeight="1" x14ac:dyDescent="0.2">
      <c r="A29" s="269">
        <v>2019</v>
      </c>
      <c r="B29" s="39">
        <f>MATR19!B$29</f>
        <v>56457</v>
      </c>
      <c r="C29" s="39">
        <f>MATR19!C$29</f>
        <v>68461.000000000015</v>
      </c>
      <c r="D29" s="39">
        <f>MATR19!D$29</f>
        <v>478</v>
      </c>
      <c r="E29" s="39">
        <f>MATR19!E$29</f>
        <v>149</v>
      </c>
      <c r="F29" s="39">
        <f>MATR19!F$29</f>
        <v>148325</v>
      </c>
      <c r="G29" s="39">
        <f>MATR19!G$29</f>
        <v>138181</v>
      </c>
      <c r="H29" s="39">
        <f>MATR19!H$29</f>
        <v>2357</v>
      </c>
      <c r="I29" s="39">
        <f>MATR19!I$29</f>
        <v>1837.9999999999998</v>
      </c>
      <c r="J29" s="39">
        <f>MATR19!J$29</f>
        <v>5062</v>
      </c>
      <c r="K29" s="39">
        <f>MATR19!K$29</f>
        <v>221</v>
      </c>
      <c r="L29" s="39">
        <f>MATR19!L$29</f>
        <v>98798</v>
      </c>
      <c r="M29" s="39">
        <f>MATR19!M$29</f>
        <v>100420.99999999999</v>
      </c>
      <c r="N29" s="39">
        <f>MATR19!N$29</f>
        <v>0</v>
      </c>
      <c r="O29" s="39">
        <f>MATR19!O$29</f>
        <v>377</v>
      </c>
      <c r="P29" s="39">
        <f>MATR19!P$29</f>
        <v>25079</v>
      </c>
      <c r="Q29" s="39">
        <f>MATR19!Q$29</f>
        <v>4158</v>
      </c>
      <c r="R29" s="39">
        <v>0</v>
      </c>
      <c r="S29" s="39">
        <v>0</v>
      </c>
      <c r="T29" s="39">
        <f>MATR19!R$29</f>
        <v>51252.999999999985</v>
      </c>
      <c r="U29" s="39">
        <f>MATR19!S$29</f>
        <v>62217.000000000007</v>
      </c>
      <c r="V29" s="39">
        <f>MATR19!T$29</f>
        <v>0</v>
      </c>
      <c r="W29" s="40">
        <f>MATR19!U$29</f>
        <v>0</v>
      </c>
      <c r="X29" s="41">
        <f>MATR19!V$29</f>
        <v>387809</v>
      </c>
      <c r="Y29" s="39">
        <f>MATR19!W$29</f>
        <v>376023</v>
      </c>
      <c r="Z29" s="39">
        <f>MATR19!X$29</f>
        <v>354833</v>
      </c>
      <c r="AA29" s="40">
        <f>MATR19!Y$29</f>
        <v>369280</v>
      </c>
    </row>
    <row r="30" spans="1:27" ht="12" customHeight="1" x14ac:dyDescent="0.2">
      <c r="A30" s="274">
        <v>2020</v>
      </c>
      <c r="B30" s="74">
        <f>MATR20!B$29</f>
        <v>56506.999999999993</v>
      </c>
      <c r="C30" s="74">
        <f>MATR20!C$29</f>
        <v>64551.999999999985</v>
      </c>
      <c r="D30" s="74">
        <f>MATR20!D$29</f>
        <v>396</v>
      </c>
      <c r="E30" s="74">
        <f>MATR20!E$29</f>
        <v>133</v>
      </c>
      <c r="F30" s="74">
        <f>MATR20!F$29</f>
        <v>150225</v>
      </c>
      <c r="G30" s="74">
        <f>MATR20!G$29</f>
        <v>137508.00000000003</v>
      </c>
      <c r="H30" s="74">
        <f>MATR20!H$29</f>
        <v>2392</v>
      </c>
      <c r="I30" s="74">
        <f>MATR20!I$29</f>
        <v>1825.0000000000002</v>
      </c>
      <c r="J30" s="74">
        <f>MATR20!J$29</f>
        <v>4812</v>
      </c>
      <c r="K30" s="74">
        <f>MATR20!K$29</f>
        <v>171</v>
      </c>
      <c r="L30" s="74">
        <f>MATR20!L$29</f>
        <v>98478.000000000015</v>
      </c>
      <c r="M30" s="74">
        <f>MATR20!M$29</f>
        <v>100540.99999999999</v>
      </c>
      <c r="N30" s="74">
        <f>MATR20!N$29</f>
        <v>0</v>
      </c>
      <c r="O30" s="74">
        <f>MATR20!O$29</f>
        <v>372</v>
      </c>
      <c r="P30" s="74">
        <f>MATR20!P$29</f>
        <v>21996</v>
      </c>
      <c r="Q30" s="74">
        <f>MATR20!Q$29</f>
        <v>4145</v>
      </c>
      <c r="R30" s="74">
        <v>0</v>
      </c>
      <c r="S30" s="74">
        <v>0</v>
      </c>
      <c r="T30" s="74">
        <f>MATR20!R$29</f>
        <v>52895.000000000007</v>
      </c>
      <c r="U30" s="74">
        <f>MATR20!S$29</f>
        <v>64166.999999999993</v>
      </c>
      <c r="V30" s="74">
        <f>MATR19!T$29</f>
        <v>0</v>
      </c>
      <c r="W30" s="127">
        <f>MATR19!U$29</f>
        <v>0</v>
      </c>
      <c r="X30" s="76">
        <f>MATR20!V$29</f>
        <v>387701</v>
      </c>
      <c r="Y30" s="74">
        <f>MATR20!W$29</f>
        <v>373414</v>
      </c>
      <c r="Z30" s="74">
        <f>MATR20!X$29</f>
        <v>358105</v>
      </c>
      <c r="AA30" s="75">
        <f>MATR20!Y$29</f>
        <v>366768</v>
      </c>
    </row>
    <row r="31" spans="1:27" ht="12" customHeight="1" x14ac:dyDescent="0.2">
      <c r="A31" s="276">
        <v>2021</v>
      </c>
      <c r="B31" s="33">
        <f>MATR21!B$29</f>
        <v>53457</v>
      </c>
      <c r="C31" s="33">
        <f>MATR21!C$29</f>
        <v>54498</v>
      </c>
      <c r="D31" s="33">
        <f>MATR21!D$29</f>
        <v>399</v>
      </c>
      <c r="E31" s="33">
        <f>MATR21!E$29</f>
        <v>95</v>
      </c>
      <c r="F31" s="33">
        <f>MATR21!F$29</f>
        <v>148739</v>
      </c>
      <c r="G31" s="33">
        <f>MATR21!G$29</f>
        <v>134490.00000000003</v>
      </c>
      <c r="H31" s="33">
        <f>MATR21!H$29</f>
        <v>2415</v>
      </c>
      <c r="I31" s="33">
        <f>MATR21!I$29</f>
        <v>1766</v>
      </c>
      <c r="J31" s="33">
        <f>MATR21!J$29</f>
        <v>4841</v>
      </c>
      <c r="K31" s="33">
        <f>MATR21!K$29</f>
        <v>190</v>
      </c>
      <c r="L31" s="33">
        <f>MATR21!L$29</f>
        <v>104929</v>
      </c>
      <c r="M31" s="33">
        <f>MATR21!M$29</f>
        <v>100953.00000000001</v>
      </c>
      <c r="N31" s="33">
        <f>MATR21!N$29</f>
        <v>0</v>
      </c>
      <c r="O31" s="33">
        <f>MATR21!O$29</f>
        <v>379</v>
      </c>
      <c r="P31" s="33">
        <f>MATR21!P$29</f>
        <v>22235</v>
      </c>
      <c r="Q31" s="33">
        <f>MATR21!Q$29</f>
        <v>4065</v>
      </c>
      <c r="R31" s="33">
        <v>0</v>
      </c>
      <c r="S31" s="33">
        <v>0</v>
      </c>
      <c r="T31" s="33">
        <f>MATR21!R$29</f>
        <v>55981</v>
      </c>
      <c r="U31" s="33">
        <f>MATR21!S$29</f>
        <v>64982.999999999985</v>
      </c>
      <c r="V31" s="33">
        <v>0</v>
      </c>
      <c r="W31" s="125">
        <v>0</v>
      </c>
      <c r="X31" s="60">
        <f>MATR21!V$29</f>
        <v>392996</v>
      </c>
      <c r="Y31" s="33">
        <f>MATR21!W$29</f>
        <v>361419.00000000006</v>
      </c>
      <c r="Z31" s="33">
        <f>MATR21!X$29</f>
        <v>363106</v>
      </c>
      <c r="AA31" s="59">
        <f>MATR21!Y$29</f>
        <v>354924.00000000006</v>
      </c>
    </row>
    <row r="32" spans="1:27" ht="12" customHeight="1" x14ac:dyDescent="0.2">
      <c r="A32" s="275">
        <v>2022</v>
      </c>
      <c r="B32" s="63">
        <f>MATR22!B$29</f>
        <v>51096.000000000116</v>
      </c>
      <c r="C32" s="63">
        <f>MATR22!C$29</f>
        <v>54809.000000000073</v>
      </c>
      <c r="D32" s="63">
        <f>MATR22!D$29</f>
        <v>425.99999999999994</v>
      </c>
      <c r="E32" s="63">
        <f>MATR22!E$29</f>
        <v>86</v>
      </c>
      <c r="F32" s="63">
        <f>MATR22!F$29</f>
        <v>145528.99999999968</v>
      </c>
      <c r="G32" s="63">
        <f>MATR22!G$29</f>
        <v>132703.99999999988</v>
      </c>
      <c r="H32" s="63">
        <f>MATR22!H$29</f>
        <v>2438.0000000000014</v>
      </c>
      <c r="I32" s="63">
        <f>MATR22!I$29</f>
        <v>1729.9999999999995</v>
      </c>
      <c r="J32" s="63">
        <f>MATR22!J$29</f>
        <v>3952.0000000000014</v>
      </c>
      <c r="K32" s="63">
        <f>MATR22!K$29</f>
        <v>179</v>
      </c>
      <c r="L32" s="63">
        <f>MATR22!L$29</f>
        <v>103233.00000000006</v>
      </c>
      <c r="M32" s="63">
        <f>MATR22!M$29</f>
        <v>100366.00000000007</v>
      </c>
      <c r="N32" s="63">
        <f>MATR22!N$29</f>
        <v>0</v>
      </c>
      <c r="O32" s="63">
        <f>MATR22!O$29</f>
        <v>377.99999999999994</v>
      </c>
      <c r="P32" s="63">
        <f>MATR22!P$29</f>
        <v>33513</v>
      </c>
      <c r="Q32" s="63">
        <f>MATR22!Q$29</f>
        <v>3582.0000000000009</v>
      </c>
      <c r="R32" s="63">
        <v>0</v>
      </c>
      <c r="S32" s="63">
        <v>0</v>
      </c>
      <c r="T32" s="63">
        <f>MATR22!R$29</f>
        <v>53645.999999999956</v>
      </c>
      <c r="U32" s="63">
        <f>MATR22!S$29</f>
        <v>71243.000000000029</v>
      </c>
      <c r="V32" s="63">
        <v>0</v>
      </c>
      <c r="W32" s="126">
        <v>0</v>
      </c>
      <c r="X32" s="65">
        <f>MATR22!V$29</f>
        <v>393832.99999999983</v>
      </c>
      <c r="Y32" s="63">
        <f>MATR22!W$29</f>
        <v>365077</v>
      </c>
      <c r="Z32" s="63">
        <f>MATR22!X$29</f>
        <v>353503.99999999983</v>
      </c>
      <c r="AA32" s="64">
        <f>MATR22!Y$29</f>
        <v>359122</v>
      </c>
    </row>
    <row r="33" spans="1:27" ht="12" customHeight="1" thickBot="1" x14ac:dyDescent="0.25">
      <c r="A33" s="381">
        <v>2023</v>
      </c>
      <c r="B33" s="380">
        <f>MATR23!B$29</f>
        <v>47895.999999999971</v>
      </c>
      <c r="C33" s="380">
        <f>MATR23!C$29</f>
        <v>51983.000000000051</v>
      </c>
      <c r="D33" s="380">
        <f>MATR23!D$29</f>
        <v>459.99999999999983</v>
      </c>
      <c r="E33" s="380">
        <f>MATR23!E$29</f>
        <v>75</v>
      </c>
      <c r="F33" s="380">
        <f>MATR23!F$29</f>
        <v>141496.00000000055</v>
      </c>
      <c r="G33" s="380">
        <f>MATR23!G$29</f>
        <v>130772.00000000003</v>
      </c>
      <c r="H33" s="380">
        <f>MATR23!H$29</f>
        <v>2488.9999999999973</v>
      </c>
      <c r="I33" s="380">
        <f>MATR23!I$29</f>
        <v>1737</v>
      </c>
      <c r="J33" s="380">
        <f>MATR23!J$29</f>
        <v>4104</v>
      </c>
      <c r="K33" s="380">
        <f>MATR23!K$29</f>
        <v>201</v>
      </c>
      <c r="L33" s="380">
        <f>MATR23!L$29</f>
        <v>102939.00000000015</v>
      </c>
      <c r="M33" s="380">
        <f>MATR23!M$29</f>
        <v>99590.999999999753</v>
      </c>
      <c r="N33" s="380">
        <f>MATR23!N27</f>
        <v>0</v>
      </c>
      <c r="O33" s="380">
        <f>MATR23!O$29</f>
        <v>385</v>
      </c>
      <c r="P33" s="380">
        <f>MATR23!P$29</f>
        <v>21763</v>
      </c>
      <c r="Q33" s="380">
        <f>MATR23!Q$29</f>
        <v>3409.0000000000014</v>
      </c>
      <c r="R33" s="380">
        <v>0</v>
      </c>
      <c r="S33" s="380">
        <v>0</v>
      </c>
      <c r="T33" s="380">
        <f>MATR23!R29</f>
        <v>49887.999999999978</v>
      </c>
      <c r="U33" s="380">
        <f>MATR23!S29</f>
        <v>73624.000000000073</v>
      </c>
      <c r="V33" s="380">
        <v>0</v>
      </c>
      <c r="W33" s="382">
        <v>0</v>
      </c>
      <c r="X33" s="383">
        <f>MATR23!V29</f>
        <v>371035.0000000007</v>
      </c>
      <c r="Y33" s="380">
        <f>MATR23!W29</f>
        <v>361776.99999999988</v>
      </c>
      <c r="Z33" s="380">
        <f>MATR23!X29</f>
        <v>342219.0000000007</v>
      </c>
      <c r="AA33" s="384">
        <f>MATR23!Y29</f>
        <v>355969.99999999988</v>
      </c>
    </row>
    <row r="34" spans="1:27" ht="12" customHeight="1" x14ac:dyDescent="0.2">
      <c r="A34" s="486" t="s">
        <v>67</v>
      </c>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row>
    <row r="35" spans="1:27" ht="12" customHeight="1" x14ac:dyDescent="0.2">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row>
    <row r="36" spans="1:27" ht="12" customHeight="1" x14ac:dyDescent="0.25">
      <c r="A36" s="233" t="s">
        <v>65</v>
      </c>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row>
    <row r="37" spans="1:27" ht="12" customHeight="1" x14ac:dyDescent="0.2">
      <c r="A37" s="77" t="s">
        <v>385</v>
      </c>
      <c r="F37" s="12"/>
      <c r="G37" s="12"/>
      <c r="H37" s="12"/>
    </row>
    <row r="39" spans="1:27" ht="25.5" customHeight="1" thickBot="1" x14ac:dyDescent="0.35">
      <c r="A39" s="50" t="s">
        <v>392</v>
      </c>
    </row>
    <row r="40" spans="1:27" ht="20.25" customHeight="1" x14ac:dyDescent="0.2">
      <c r="A40" s="484" t="s">
        <v>16</v>
      </c>
      <c r="B40" s="454" t="s">
        <v>0</v>
      </c>
      <c r="C40" s="454"/>
      <c r="D40" s="454" t="s">
        <v>1</v>
      </c>
      <c r="E40" s="454"/>
      <c r="F40" s="454" t="s">
        <v>2</v>
      </c>
      <c r="G40" s="454"/>
      <c r="H40" s="454" t="s">
        <v>3</v>
      </c>
      <c r="I40" s="454"/>
      <c r="J40" s="454" t="s">
        <v>4</v>
      </c>
      <c r="K40" s="454"/>
      <c r="L40" s="454" t="s">
        <v>61</v>
      </c>
      <c r="M40" s="454"/>
      <c r="N40" s="454" t="s">
        <v>62</v>
      </c>
      <c r="O40" s="454"/>
      <c r="P40" s="454" t="s">
        <v>63</v>
      </c>
      <c r="Q40" s="454"/>
      <c r="R40" s="454" t="s">
        <v>311</v>
      </c>
      <c r="S40" s="482"/>
      <c r="T40" s="454" t="s">
        <v>12</v>
      </c>
      <c r="U40" s="454"/>
      <c r="V40" s="447" t="s">
        <v>13</v>
      </c>
      <c r="W40" s="483"/>
      <c r="X40" s="446" t="s">
        <v>14</v>
      </c>
      <c r="Y40" s="454"/>
      <c r="Z40" s="454" t="s">
        <v>15</v>
      </c>
      <c r="AA40" s="447"/>
    </row>
    <row r="41" spans="1:27" ht="12" customHeight="1" thickBot="1" x14ac:dyDescent="0.25">
      <c r="A41" s="485"/>
      <c r="B41" s="1" t="s">
        <v>9</v>
      </c>
      <c r="C41" s="1" t="s">
        <v>10</v>
      </c>
      <c r="D41" s="1" t="s">
        <v>9</v>
      </c>
      <c r="E41" s="1" t="s">
        <v>10</v>
      </c>
      <c r="F41" s="1" t="s">
        <v>9</v>
      </c>
      <c r="G41" s="1" t="s">
        <v>10</v>
      </c>
      <c r="H41" s="1" t="s">
        <v>9</v>
      </c>
      <c r="I41" s="1" t="s">
        <v>10</v>
      </c>
      <c r="J41" s="1" t="s">
        <v>9</v>
      </c>
      <c r="K41" s="1" t="s">
        <v>10</v>
      </c>
      <c r="L41" s="1" t="s">
        <v>9</v>
      </c>
      <c r="M41" s="1" t="s">
        <v>10</v>
      </c>
      <c r="N41" s="1" t="s">
        <v>9</v>
      </c>
      <c r="O41" s="1" t="s">
        <v>10</v>
      </c>
      <c r="P41" s="1" t="s">
        <v>9</v>
      </c>
      <c r="Q41" s="1" t="s">
        <v>10</v>
      </c>
      <c r="R41" s="1" t="s">
        <v>9</v>
      </c>
      <c r="S41" s="1" t="s">
        <v>10</v>
      </c>
      <c r="T41" s="1" t="s">
        <v>9</v>
      </c>
      <c r="U41" s="1" t="s">
        <v>10</v>
      </c>
      <c r="V41" s="1" t="s">
        <v>9</v>
      </c>
      <c r="W41" s="167" t="s">
        <v>10</v>
      </c>
      <c r="X41" s="4" t="s">
        <v>9</v>
      </c>
      <c r="Y41" s="1" t="s">
        <v>10</v>
      </c>
      <c r="Z41" s="1" t="s">
        <v>9</v>
      </c>
      <c r="AA41" s="3" t="s">
        <v>10</v>
      </c>
    </row>
    <row r="42" spans="1:27" ht="12" customHeight="1" x14ac:dyDescent="0.2">
      <c r="A42" s="5">
        <v>1996</v>
      </c>
      <c r="B42" s="39">
        <f>UNED96!B$30</f>
        <v>171</v>
      </c>
      <c r="C42" s="39">
        <f>UNED96!C$30</f>
        <v>483</v>
      </c>
      <c r="D42" s="39">
        <f>UNED96!D$30</f>
        <v>16</v>
      </c>
      <c r="E42" s="39">
        <f>UNED96!E$30</f>
        <v>21</v>
      </c>
      <c r="F42" s="39">
        <f>UNED96!F$30</f>
        <v>447</v>
      </c>
      <c r="G42" s="39">
        <f>UNED96!G$30</f>
        <v>473</v>
      </c>
      <c r="H42" s="39">
        <f>UNED96!H$30</f>
        <v>24</v>
      </c>
      <c r="I42" s="39">
        <f>UNED96!I$30</f>
        <v>28</v>
      </c>
      <c r="J42" s="39">
        <f>UNED96!J$30</f>
        <v>84</v>
      </c>
      <c r="K42" s="39">
        <f>UNED96!K$30</f>
        <v>10</v>
      </c>
      <c r="L42" s="39">
        <f>UNED96!L$30</f>
        <v>135</v>
      </c>
      <c r="M42" s="39">
        <f>UNED96!M$30</f>
        <v>373</v>
      </c>
      <c r="N42" s="39">
        <f>UNED96!N$30</f>
        <v>0</v>
      </c>
      <c r="O42" s="39">
        <f>UNED96!O$30</f>
        <v>0</v>
      </c>
      <c r="P42" s="39">
        <f>UNED96!P$30</f>
        <v>70</v>
      </c>
      <c r="Q42" s="39">
        <f>UNED96!Q$30</f>
        <v>25</v>
      </c>
      <c r="R42" s="39">
        <f>UNED96!R$30</f>
        <v>9</v>
      </c>
      <c r="S42" s="39">
        <f>UNED96!S$30</f>
        <v>1</v>
      </c>
      <c r="T42" s="39">
        <f>UNED96!T$30</f>
        <v>47</v>
      </c>
      <c r="U42" s="39">
        <f>UNED96!U$30</f>
        <v>113</v>
      </c>
      <c r="V42" s="39">
        <f>UNED96!V$30</f>
        <v>2</v>
      </c>
      <c r="W42" s="171">
        <f>UNED96!W$30</f>
        <v>9</v>
      </c>
      <c r="X42" s="49">
        <f>UNED96!X$30</f>
        <v>1005</v>
      </c>
      <c r="Y42" s="39">
        <f>UNED96!Y$30</f>
        <v>1536</v>
      </c>
      <c r="Z42" s="39">
        <f>UNED96!Z$30</f>
        <v>800</v>
      </c>
      <c r="AA42" s="48">
        <f>UNED96!AA$30</f>
        <v>1442</v>
      </c>
    </row>
    <row r="43" spans="1:27" ht="12" customHeight="1" x14ac:dyDescent="0.2">
      <c r="A43" s="5">
        <v>1997</v>
      </c>
      <c r="B43" s="39">
        <f>UNED97!B$30</f>
        <v>174</v>
      </c>
      <c r="C43" s="39">
        <f>UNED97!C$30</f>
        <v>474</v>
      </c>
      <c r="D43" s="39">
        <f>UNED97!D$30</f>
        <v>20</v>
      </c>
      <c r="E43" s="39">
        <f>UNED97!E$30</f>
        <v>19</v>
      </c>
      <c r="F43" s="39">
        <f>UNED97!F$30</f>
        <v>450</v>
      </c>
      <c r="G43" s="39">
        <f>UNED97!G$30</f>
        <v>469</v>
      </c>
      <c r="H43" s="39">
        <f>UNED97!H$30</f>
        <v>45</v>
      </c>
      <c r="I43" s="39">
        <f>UNED97!I$30</f>
        <v>28</v>
      </c>
      <c r="J43" s="39">
        <f>UNED97!J$30</f>
        <v>86</v>
      </c>
      <c r="K43" s="39">
        <f>UNED97!K$30</f>
        <v>7</v>
      </c>
      <c r="L43" s="39">
        <f>UNED97!L$30</f>
        <v>138</v>
      </c>
      <c r="M43" s="39">
        <f>UNED97!M$30</f>
        <v>352</v>
      </c>
      <c r="N43" s="39">
        <f>UNED97!N$30</f>
        <v>0</v>
      </c>
      <c r="O43" s="39">
        <f>UNED97!O$30</f>
        <v>0</v>
      </c>
      <c r="P43" s="39">
        <f>UNED97!P$30</f>
        <v>71</v>
      </c>
      <c r="Q43" s="39">
        <f>UNED97!Q$30</f>
        <v>25</v>
      </c>
      <c r="R43" s="39">
        <f>UNED97!R$30</f>
        <v>9</v>
      </c>
      <c r="S43" s="39">
        <f>UNED97!S$30</f>
        <v>2</v>
      </c>
      <c r="T43" s="39">
        <f>UNED97!T$30</f>
        <v>57</v>
      </c>
      <c r="U43" s="39">
        <f>UNED97!U$30</f>
        <v>110</v>
      </c>
      <c r="V43" s="39">
        <f>UNED97!V$30</f>
        <v>7</v>
      </c>
      <c r="W43" s="168">
        <f>UNED97!W$30</f>
        <v>5</v>
      </c>
      <c r="X43" s="41">
        <f>UNED97!X$30</f>
        <v>1057</v>
      </c>
      <c r="Y43" s="39">
        <f>UNED97!Y$30</f>
        <v>1491</v>
      </c>
      <c r="Z43" s="39">
        <f>UNED97!Z$30</f>
        <v>819</v>
      </c>
      <c r="AA43" s="40">
        <f>UNED97!AA$30</f>
        <v>1405</v>
      </c>
    </row>
    <row r="44" spans="1:27" ht="12" customHeight="1" x14ac:dyDescent="0.2">
      <c r="A44" s="6">
        <v>1998</v>
      </c>
      <c r="B44" s="42">
        <f>UNED98!B$30</f>
        <v>179</v>
      </c>
      <c r="C44" s="42">
        <f>UNED98!C$30</f>
        <v>504</v>
      </c>
      <c r="D44" s="42">
        <f>UNED98!D$30</f>
        <v>20</v>
      </c>
      <c r="E44" s="42">
        <f>UNED98!E$30</f>
        <v>17</v>
      </c>
      <c r="F44" s="42">
        <f>UNED98!F$30</f>
        <v>450</v>
      </c>
      <c r="G44" s="42">
        <f>UNED98!G$30</f>
        <v>491</v>
      </c>
      <c r="H44" s="42">
        <f>UNED98!H$30</f>
        <v>45</v>
      </c>
      <c r="I44" s="42">
        <f>UNED98!I$30</f>
        <v>29</v>
      </c>
      <c r="J44" s="42">
        <f>UNED98!J$30</f>
        <v>86</v>
      </c>
      <c r="K44" s="42">
        <f>UNED98!K$30</f>
        <v>8</v>
      </c>
      <c r="L44" s="42">
        <f>UNED98!L$30</f>
        <v>141</v>
      </c>
      <c r="M44" s="42">
        <f>UNED98!M$30</f>
        <v>360</v>
      </c>
      <c r="N44" s="42">
        <f>UNED98!N$30</f>
        <v>1</v>
      </c>
      <c r="O44" s="42">
        <f>UNED98!O$30</f>
        <v>1</v>
      </c>
      <c r="P44" s="42">
        <f>UNED98!P$30</f>
        <v>85</v>
      </c>
      <c r="Q44" s="42">
        <f>UNED98!Q$30</f>
        <v>37</v>
      </c>
      <c r="R44" s="42">
        <f>UNED98!R$30</f>
        <v>9</v>
      </c>
      <c r="S44" s="42">
        <f>UNED98!S$30</f>
        <v>1</v>
      </c>
      <c r="T44" s="42">
        <f>UNED98!T$30</f>
        <v>56</v>
      </c>
      <c r="U44" s="42">
        <f>UNED98!U$30</f>
        <v>148</v>
      </c>
      <c r="V44" s="42">
        <f>UNED98!V$30</f>
        <v>2</v>
      </c>
      <c r="W44" s="169">
        <f>UNED98!W$30</f>
        <v>4</v>
      </c>
      <c r="X44" s="44">
        <f>UNED98!X$30</f>
        <v>1074</v>
      </c>
      <c r="Y44" s="42">
        <f>UNED98!Y$30</f>
        <v>1600</v>
      </c>
      <c r="Z44" s="42">
        <f>UNED98!Z$30</f>
        <v>826</v>
      </c>
      <c r="AA44" s="43">
        <f>UNED98!AA$30</f>
        <v>1503</v>
      </c>
    </row>
    <row r="45" spans="1:27" ht="12" customHeight="1" x14ac:dyDescent="0.2">
      <c r="A45" s="7">
        <v>1999</v>
      </c>
      <c r="B45" s="45">
        <f>UNED99!B$30</f>
        <v>181</v>
      </c>
      <c r="C45" s="39">
        <f>UNED99!C$30</f>
        <v>502</v>
      </c>
      <c r="D45" s="39">
        <f>UNED99!D$30</f>
        <v>19</v>
      </c>
      <c r="E45" s="39">
        <f>UNED99!E$30</f>
        <v>16</v>
      </c>
      <c r="F45" s="39">
        <f>UNED99!F$30</f>
        <v>450</v>
      </c>
      <c r="G45" s="39">
        <f>UNED99!G$30</f>
        <v>462</v>
      </c>
      <c r="H45" s="39">
        <f>UNED99!H$30</f>
        <v>45</v>
      </c>
      <c r="I45" s="39">
        <f>UNED99!I$30</f>
        <v>31</v>
      </c>
      <c r="J45" s="39">
        <f>UNED99!J$30</f>
        <v>91</v>
      </c>
      <c r="K45" s="39">
        <f>UNED99!K$30</f>
        <v>8</v>
      </c>
      <c r="L45" s="39">
        <f>UNED99!L$30</f>
        <v>141</v>
      </c>
      <c r="M45" s="39">
        <f>UNED99!M$30</f>
        <v>358</v>
      </c>
      <c r="N45" s="39">
        <f>UNED99!N$30</f>
        <v>1</v>
      </c>
      <c r="O45" s="39">
        <f>UNED99!O$30</f>
        <v>1</v>
      </c>
      <c r="P45" s="39">
        <f>UNED99!P$30</f>
        <v>85</v>
      </c>
      <c r="Q45" s="39">
        <f>UNED99!Q$30</f>
        <v>45</v>
      </c>
      <c r="R45" s="39">
        <f>UNED99!R$30</f>
        <v>10</v>
      </c>
      <c r="S45" s="39">
        <f>UNED99!S$30</f>
        <v>1</v>
      </c>
      <c r="T45" s="39">
        <f>UNED99!T$30</f>
        <v>54</v>
      </c>
      <c r="U45" s="39">
        <f>UNED99!U$30</f>
        <v>157</v>
      </c>
      <c r="V45" s="39">
        <f>UNED99!V$30</f>
        <v>2</v>
      </c>
      <c r="W45" s="168">
        <f>UNED99!W$30</f>
        <v>4</v>
      </c>
      <c r="X45" s="41">
        <f>UNED99!X$30</f>
        <v>1079</v>
      </c>
      <c r="Y45" s="39">
        <f>UNED99!Y$30</f>
        <v>1585</v>
      </c>
      <c r="Z45" s="39">
        <f>UNED99!Z$30</f>
        <v>826</v>
      </c>
      <c r="AA45" s="40">
        <f>UNED99!AA$30</f>
        <v>1479</v>
      </c>
    </row>
    <row r="46" spans="1:27" ht="12" customHeight="1" x14ac:dyDescent="0.2">
      <c r="A46" s="5">
        <v>2000</v>
      </c>
      <c r="B46" s="39">
        <f>UNED00!B$30</f>
        <v>181</v>
      </c>
      <c r="C46" s="39">
        <f>UNED00!C$30</f>
        <v>503</v>
      </c>
      <c r="D46" s="39">
        <f>UNED00!D$30</f>
        <v>20</v>
      </c>
      <c r="E46" s="39">
        <f>UNED00!E$30</f>
        <v>14</v>
      </c>
      <c r="F46" s="39">
        <f>UNED00!F$30</f>
        <v>451</v>
      </c>
      <c r="G46" s="39">
        <f>UNED00!G$30</f>
        <v>462</v>
      </c>
      <c r="H46" s="39">
        <f>UNED00!H$30</f>
        <v>45</v>
      </c>
      <c r="I46" s="39">
        <f>UNED00!I$30</f>
        <v>31</v>
      </c>
      <c r="J46" s="39">
        <f>UNED00!J$30</f>
        <v>86</v>
      </c>
      <c r="K46" s="39">
        <f>UNED00!K$30</f>
        <v>8</v>
      </c>
      <c r="L46" s="39">
        <f>UNED00!L$30</f>
        <v>139</v>
      </c>
      <c r="M46" s="39">
        <f>UNED00!M$30</f>
        <v>365</v>
      </c>
      <c r="N46" s="39">
        <f>UNED00!N$30</f>
        <v>1</v>
      </c>
      <c r="O46" s="39">
        <f>UNED00!O$30</f>
        <v>1</v>
      </c>
      <c r="P46" s="39">
        <f>UNED00!P$30</f>
        <v>87</v>
      </c>
      <c r="Q46" s="39">
        <f>UNED00!Q$30</f>
        <v>39</v>
      </c>
      <c r="R46" s="39">
        <f>UNED00!R$30</f>
        <v>8</v>
      </c>
      <c r="S46" s="39">
        <f>UNED00!S$30</f>
        <v>1</v>
      </c>
      <c r="T46" s="39">
        <f>UNED00!T$30</f>
        <v>52</v>
      </c>
      <c r="U46" s="39">
        <f>UNED00!U$30</f>
        <v>163</v>
      </c>
      <c r="V46" s="39">
        <f>UNED00!V$30</f>
        <v>3</v>
      </c>
      <c r="W46" s="168">
        <f>UNED00!W$30</f>
        <v>9</v>
      </c>
      <c r="X46" s="41">
        <f>UNED00!X$30</f>
        <v>1073</v>
      </c>
      <c r="Y46" s="39">
        <f>UNED00!Y$30</f>
        <v>1596</v>
      </c>
      <c r="Z46" s="39">
        <f>UNED00!Z$30</f>
        <v>823</v>
      </c>
      <c r="AA46" s="40">
        <f>UNED00!AA$30</f>
        <v>1493</v>
      </c>
    </row>
    <row r="47" spans="1:27" ht="12" customHeight="1" x14ac:dyDescent="0.2">
      <c r="A47" s="6">
        <v>2001</v>
      </c>
      <c r="B47" s="42">
        <f>UNED01!B$30</f>
        <v>192</v>
      </c>
      <c r="C47" s="42">
        <f>UNED01!C$30</f>
        <v>499</v>
      </c>
      <c r="D47" s="42">
        <f>UNED01!D$30</f>
        <v>21</v>
      </c>
      <c r="E47" s="42">
        <f>UNED01!E$30</f>
        <v>15</v>
      </c>
      <c r="F47" s="42">
        <f>UNED01!F$30</f>
        <v>451</v>
      </c>
      <c r="G47" s="42">
        <f>UNED01!G$30</f>
        <v>454</v>
      </c>
      <c r="H47" s="42">
        <f>UNED01!H$30</f>
        <v>44</v>
      </c>
      <c r="I47" s="42">
        <f>UNED01!I$30</f>
        <v>34</v>
      </c>
      <c r="J47" s="42">
        <f>UNED01!J$30</f>
        <v>87</v>
      </c>
      <c r="K47" s="42">
        <f>UNED01!K$30</f>
        <v>8</v>
      </c>
      <c r="L47" s="42">
        <f>UNED01!L$30</f>
        <v>141</v>
      </c>
      <c r="M47" s="42">
        <f>UNED01!M$30</f>
        <v>356</v>
      </c>
      <c r="N47" s="42">
        <f>UNED01!N$30</f>
        <v>1</v>
      </c>
      <c r="O47" s="42">
        <f>UNED01!O$30</f>
        <v>1</v>
      </c>
      <c r="P47" s="42">
        <f>UNED01!P$30</f>
        <v>88</v>
      </c>
      <c r="Q47" s="42">
        <f>UNED01!Q$30</f>
        <v>41</v>
      </c>
      <c r="R47" s="42">
        <f>UNED01!R$30</f>
        <v>9</v>
      </c>
      <c r="S47" s="42">
        <f>UNED01!S$30</f>
        <v>1</v>
      </c>
      <c r="T47" s="42">
        <f>UNED01!T$30</f>
        <v>54</v>
      </c>
      <c r="U47" s="42">
        <f>UNED01!U$30</f>
        <v>156</v>
      </c>
      <c r="V47" s="42">
        <f>UNED01!V$30</f>
        <v>3</v>
      </c>
      <c r="W47" s="169">
        <f>UNED01!W$30</f>
        <v>17</v>
      </c>
      <c r="X47" s="44">
        <f>UNED01!X$30</f>
        <v>1091</v>
      </c>
      <c r="Y47" s="42">
        <f>UNED01!Y$30</f>
        <v>1582</v>
      </c>
      <c r="Z47" s="42">
        <f>UNED01!Z$30</f>
        <v>838</v>
      </c>
      <c r="AA47" s="43">
        <f>UNED01!AA$30</f>
        <v>1465</v>
      </c>
    </row>
    <row r="48" spans="1:27" ht="12" customHeight="1" x14ac:dyDescent="0.2">
      <c r="A48" s="8">
        <v>2002</v>
      </c>
      <c r="B48" s="45">
        <f>UNED02!B$30</f>
        <v>191</v>
      </c>
      <c r="C48" s="45">
        <f>UNED02!C$30</f>
        <v>497</v>
      </c>
      <c r="D48" s="45">
        <f>UNED02!D$30</f>
        <v>21</v>
      </c>
      <c r="E48" s="45">
        <f>UNED02!E$30</f>
        <v>16</v>
      </c>
      <c r="F48" s="45">
        <f>UNED02!F$30</f>
        <v>450</v>
      </c>
      <c r="G48" s="45">
        <f>UNED02!G$30</f>
        <v>457</v>
      </c>
      <c r="H48" s="45">
        <f>UNED02!H$30</f>
        <v>45</v>
      </c>
      <c r="I48" s="45">
        <f>UNED02!I$30</f>
        <v>35</v>
      </c>
      <c r="J48" s="45">
        <f>UNED02!J$30</f>
        <v>84</v>
      </c>
      <c r="K48" s="45">
        <f>UNED02!K$30</f>
        <v>8</v>
      </c>
      <c r="L48" s="45">
        <f>UNED02!L$30</f>
        <v>141</v>
      </c>
      <c r="M48" s="45">
        <f>UNED02!M$30</f>
        <v>356</v>
      </c>
      <c r="N48" s="45">
        <f>UNED02!N$30</f>
        <v>1</v>
      </c>
      <c r="O48" s="45">
        <f>UNED02!O$30</f>
        <v>1</v>
      </c>
      <c r="P48" s="45">
        <f>UNED02!P$30</f>
        <v>88</v>
      </c>
      <c r="Q48" s="45">
        <f>UNED02!Q$30</f>
        <v>38</v>
      </c>
      <c r="R48" s="45">
        <f>UNED02!R$30</f>
        <v>9</v>
      </c>
      <c r="S48" s="45">
        <f>UNED02!S$30</f>
        <v>0</v>
      </c>
      <c r="T48" s="45">
        <f>UNED02!T$30</f>
        <v>50</v>
      </c>
      <c r="U48" s="45">
        <f>UNED02!U$30</f>
        <v>178</v>
      </c>
      <c r="V48" s="45">
        <f>UNED02!V$30</f>
        <v>4</v>
      </c>
      <c r="W48" s="170">
        <f>UNED02!W$30</f>
        <v>16</v>
      </c>
      <c r="X48" s="47">
        <f>UNED02!X$30</f>
        <v>1084</v>
      </c>
      <c r="Y48" s="45">
        <f>UNED02!Y$30</f>
        <v>1602</v>
      </c>
      <c r="Z48" s="45">
        <f>UNED02!Z$30</f>
        <v>832</v>
      </c>
      <c r="AA48" s="46">
        <f>UNED02!AA$30</f>
        <v>1488</v>
      </c>
    </row>
    <row r="49" spans="1:27" ht="12" customHeight="1" x14ac:dyDescent="0.2">
      <c r="A49" s="9">
        <v>2003</v>
      </c>
      <c r="B49" s="39">
        <f>UNED03!B$30</f>
        <v>196</v>
      </c>
      <c r="C49" s="39">
        <f>UNED03!C$30</f>
        <v>495</v>
      </c>
      <c r="D49" s="39">
        <f>UNED03!D$30</f>
        <v>21</v>
      </c>
      <c r="E49" s="39">
        <f>UNED03!E$30</f>
        <v>16</v>
      </c>
      <c r="F49" s="39">
        <f>UNED03!F$30</f>
        <v>454</v>
      </c>
      <c r="G49" s="39">
        <f>UNED03!G$30</f>
        <v>457</v>
      </c>
      <c r="H49" s="39">
        <f>UNED03!H$30</f>
        <v>44</v>
      </c>
      <c r="I49" s="39">
        <f>UNED03!I$30</f>
        <v>32</v>
      </c>
      <c r="J49" s="39">
        <f>UNED03!J$30</f>
        <v>85</v>
      </c>
      <c r="K49" s="39">
        <f>UNED03!K$30</f>
        <v>9</v>
      </c>
      <c r="L49" s="39">
        <f>UNED03!L$30</f>
        <v>144</v>
      </c>
      <c r="M49" s="39">
        <f>UNED03!M$30</f>
        <v>346</v>
      </c>
      <c r="N49" s="39">
        <f>UNED03!N$30</f>
        <v>1</v>
      </c>
      <c r="O49" s="39">
        <f>UNED03!O$30</f>
        <v>1</v>
      </c>
      <c r="P49" s="39">
        <f>UNED03!P$30</f>
        <v>89</v>
      </c>
      <c r="Q49" s="39">
        <f>UNED03!Q$30</f>
        <v>34</v>
      </c>
      <c r="R49" s="39">
        <f>UNED03!R$30</f>
        <v>9</v>
      </c>
      <c r="S49" s="39">
        <f>UNED03!S$30</f>
        <v>0</v>
      </c>
      <c r="T49" s="39">
        <f>UNED03!T$30</f>
        <v>51</v>
      </c>
      <c r="U49" s="39">
        <f>UNED03!U$30</f>
        <v>187</v>
      </c>
      <c r="V49" s="39">
        <f>UNED03!V$30</f>
        <v>4</v>
      </c>
      <c r="W49" s="168">
        <f>UNED03!W$30</f>
        <v>17</v>
      </c>
      <c r="X49" s="41">
        <f>UNED03!X$30</f>
        <v>1098</v>
      </c>
      <c r="Y49" s="39">
        <f>UNED03!Y$30</f>
        <v>1594</v>
      </c>
      <c r="Z49" s="39">
        <f>UNED03!Z$30</f>
        <v>845</v>
      </c>
      <c r="AA49" s="40">
        <f>UNED03!AA$30</f>
        <v>1485</v>
      </c>
    </row>
    <row r="50" spans="1:27" ht="12" customHeight="1" x14ac:dyDescent="0.2">
      <c r="A50" s="10">
        <v>2004</v>
      </c>
      <c r="B50" s="42">
        <f>UNED04!B$30</f>
        <v>199</v>
      </c>
      <c r="C50" s="42">
        <f>UNED04!C$30</f>
        <v>492</v>
      </c>
      <c r="D50" s="42">
        <f>UNED04!D$30</f>
        <v>22</v>
      </c>
      <c r="E50" s="42">
        <f>UNED04!E$30</f>
        <v>15</v>
      </c>
      <c r="F50" s="42">
        <f>UNED04!F$30</f>
        <v>454</v>
      </c>
      <c r="G50" s="42">
        <f>UNED04!G$30</f>
        <v>449</v>
      </c>
      <c r="H50" s="42">
        <f>UNED04!H$30</f>
        <v>45</v>
      </c>
      <c r="I50" s="42">
        <f>UNED04!I$30</f>
        <v>32</v>
      </c>
      <c r="J50" s="42">
        <f>UNED04!J$30</f>
        <v>84</v>
      </c>
      <c r="K50" s="42">
        <f>UNED04!K$30</f>
        <v>9</v>
      </c>
      <c r="L50" s="42">
        <f>UNED04!L$30</f>
        <v>145</v>
      </c>
      <c r="M50" s="42">
        <f>UNED04!M$30</f>
        <v>348</v>
      </c>
      <c r="N50" s="42">
        <f>UNED04!N$30</f>
        <v>1</v>
      </c>
      <c r="O50" s="42">
        <f>UNED04!O$30</f>
        <v>1</v>
      </c>
      <c r="P50" s="42">
        <f>UNED04!P$30</f>
        <v>97</v>
      </c>
      <c r="Q50" s="42">
        <f>UNED04!Q$30</f>
        <v>33</v>
      </c>
      <c r="R50" s="42">
        <f>UNED04!R$30</f>
        <v>9</v>
      </c>
      <c r="S50" s="42">
        <f>UNED04!S$30</f>
        <v>0</v>
      </c>
      <c r="T50" s="42">
        <f>UNED04!T$30</f>
        <v>51</v>
      </c>
      <c r="U50" s="42">
        <f>UNED04!U$30</f>
        <v>193</v>
      </c>
      <c r="V50" s="42">
        <f>UNED04!V$30</f>
        <v>3</v>
      </c>
      <c r="W50" s="169">
        <f>UNED04!W$30</f>
        <v>18</v>
      </c>
      <c r="X50" s="44">
        <f>UNED04!X$30</f>
        <v>1110</v>
      </c>
      <c r="Y50" s="42">
        <f>UNED04!Y$30</f>
        <v>1590</v>
      </c>
      <c r="Z50" s="42">
        <f>UNED04!Z$30</f>
        <v>849</v>
      </c>
      <c r="AA50" s="43">
        <f>UNED04!AA$30</f>
        <v>1482</v>
      </c>
    </row>
    <row r="51" spans="1:27" ht="12" customHeight="1" x14ac:dyDescent="0.2">
      <c r="A51" s="8">
        <v>2005</v>
      </c>
      <c r="B51" s="45">
        <f>UNED05!B$30</f>
        <v>199</v>
      </c>
      <c r="C51" s="45">
        <f>UNED05!C$30</f>
        <v>483</v>
      </c>
      <c r="D51" s="45">
        <f>UNED05!D$30</f>
        <v>24</v>
      </c>
      <c r="E51" s="45">
        <f>UNED05!E$30</f>
        <v>15</v>
      </c>
      <c r="F51" s="45">
        <f>UNED05!F$30</f>
        <v>454</v>
      </c>
      <c r="G51" s="45">
        <f>UNED05!G$30</f>
        <v>441</v>
      </c>
      <c r="H51" s="45">
        <f>UNED05!H$30</f>
        <v>45</v>
      </c>
      <c r="I51" s="45">
        <f>UNED05!I$30</f>
        <v>31</v>
      </c>
      <c r="J51" s="45">
        <f>UNED05!J$30</f>
        <v>84</v>
      </c>
      <c r="K51" s="45">
        <f>UNED05!K$30</f>
        <v>8</v>
      </c>
      <c r="L51" s="45">
        <f>UNED05!L$30</f>
        <v>143</v>
      </c>
      <c r="M51" s="45">
        <f>UNED05!M$30</f>
        <v>342</v>
      </c>
      <c r="N51" s="45">
        <f>UNED05!N$30</f>
        <v>1</v>
      </c>
      <c r="O51" s="45">
        <f>UNED05!O$30</f>
        <v>1</v>
      </c>
      <c r="P51" s="45">
        <f>UNED05!P$30</f>
        <v>104</v>
      </c>
      <c r="Q51" s="45">
        <f>UNED05!Q$30</f>
        <v>30</v>
      </c>
      <c r="R51" s="45">
        <f>UNED05!R$30</f>
        <v>8</v>
      </c>
      <c r="S51" s="45">
        <f>UNED05!S$30</f>
        <v>2</v>
      </c>
      <c r="T51" s="45">
        <f>UNED05!T$30</f>
        <v>55</v>
      </c>
      <c r="U51" s="45">
        <f>UNED05!U$30</f>
        <v>196</v>
      </c>
      <c r="V51" s="45">
        <f>UNED05!V$30</f>
        <v>2</v>
      </c>
      <c r="W51" s="170">
        <f>UNED05!W$30</f>
        <v>23</v>
      </c>
      <c r="X51" s="47">
        <f>UNED05!X$30</f>
        <v>1119</v>
      </c>
      <c r="Y51" s="45">
        <f>UNED05!Y$30</f>
        <v>1572</v>
      </c>
      <c r="Z51" s="45">
        <f>UNED05!Z$30</f>
        <v>851</v>
      </c>
      <c r="AA51" s="46">
        <f>UNED05!AA$30</f>
        <v>1462</v>
      </c>
    </row>
    <row r="52" spans="1:27" ht="12" customHeight="1" x14ac:dyDescent="0.2">
      <c r="A52" s="9">
        <v>2006</v>
      </c>
      <c r="B52" s="39">
        <f>UNED06!B$30</f>
        <v>204</v>
      </c>
      <c r="C52" s="39">
        <f>UNED06!C$30</f>
        <v>479</v>
      </c>
      <c r="D52" s="39">
        <f>UNED06!D$30</f>
        <v>24</v>
      </c>
      <c r="E52" s="39">
        <f>UNED06!E$30</f>
        <v>17</v>
      </c>
      <c r="F52" s="39">
        <f>UNED06!F$30</f>
        <v>454</v>
      </c>
      <c r="G52" s="39">
        <f>UNED06!G$30</f>
        <v>436</v>
      </c>
      <c r="H52" s="39">
        <f>UNED06!H$30</f>
        <v>45</v>
      </c>
      <c r="I52" s="39">
        <f>UNED06!I$30</f>
        <v>32</v>
      </c>
      <c r="J52" s="39">
        <f>UNED06!J$30</f>
        <v>84</v>
      </c>
      <c r="K52" s="39">
        <f>UNED06!K$30</f>
        <v>8</v>
      </c>
      <c r="L52" s="39">
        <f>UNED06!L$30</f>
        <v>145</v>
      </c>
      <c r="M52" s="39">
        <f>UNED06!M$30</f>
        <v>339</v>
      </c>
      <c r="N52" s="39">
        <f>UNED06!N$30</f>
        <v>1</v>
      </c>
      <c r="O52" s="39">
        <f>UNED06!O$30</f>
        <v>3</v>
      </c>
      <c r="P52" s="39">
        <f>UNED06!P$30</f>
        <v>112</v>
      </c>
      <c r="Q52" s="39">
        <f>UNED06!Q$30</f>
        <v>31</v>
      </c>
      <c r="R52" s="39">
        <f>UNED06!R$30</f>
        <v>9</v>
      </c>
      <c r="S52" s="39">
        <f>UNED06!S$30</f>
        <v>1</v>
      </c>
      <c r="T52" s="39">
        <f>UNED06!T$30</f>
        <v>51</v>
      </c>
      <c r="U52" s="39">
        <f>UNED06!U$30</f>
        <v>206</v>
      </c>
      <c r="V52" s="39">
        <f>UNED06!V$30</f>
        <v>1</v>
      </c>
      <c r="W52" s="168">
        <f>UNED06!W$30</f>
        <v>15</v>
      </c>
      <c r="X52" s="41">
        <f>UNED06!X$30</f>
        <v>1130</v>
      </c>
      <c r="Y52" s="39">
        <f>UNED06!Y$30</f>
        <v>1567</v>
      </c>
      <c r="Z52" s="39">
        <f>UNED06!Z$30</f>
        <v>854</v>
      </c>
      <c r="AA52" s="40">
        <f>UNED06!AA$30</f>
        <v>1460</v>
      </c>
    </row>
    <row r="53" spans="1:27" ht="12" customHeight="1" x14ac:dyDescent="0.2">
      <c r="A53" s="10">
        <v>2007</v>
      </c>
      <c r="B53" s="42">
        <f>UNED07!B$30</f>
        <v>209</v>
      </c>
      <c r="C53" s="42">
        <f>UNED07!C$30</f>
        <v>474</v>
      </c>
      <c r="D53" s="42">
        <f>UNED07!D$30</f>
        <v>24</v>
      </c>
      <c r="E53" s="42">
        <f>UNED07!E$30</f>
        <v>16</v>
      </c>
      <c r="F53" s="42">
        <f>UNED07!F$30</f>
        <v>454</v>
      </c>
      <c r="G53" s="42">
        <f>UNED07!G$30</f>
        <v>431</v>
      </c>
      <c r="H53" s="42">
        <f>UNED07!H$30</f>
        <v>45</v>
      </c>
      <c r="I53" s="42">
        <f>UNED07!I$30</f>
        <v>33</v>
      </c>
      <c r="J53" s="42">
        <f>UNED07!J$30</f>
        <v>83</v>
      </c>
      <c r="K53" s="42">
        <f>UNED07!K$30</f>
        <v>8</v>
      </c>
      <c r="L53" s="42">
        <f>UNED07!L$30</f>
        <v>147</v>
      </c>
      <c r="M53" s="42">
        <f>UNED07!M$30</f>
        <v>338</v>
      </c>
      <c r="N53" s="42">
        <f>UNED07!N$30</f>
        <v>1</v>
      </c>
      <c r="O53" s="42">
        <f>UNED07!O$30</f>
        <v>3</v>
      </c>
      <c r="P53" s="42">
        <f>UNED07!P$30</f>
        <v>117</v>
      </c>
      <c r="Q53" s="42">
        <f>UNED07!Q$30</f>
        <v>29</v>
      </c>
      <c r="R53" s="42">
        <f>UNED07!R$30</f>
        <v>9</v>
      </c>
      <c r="S53" s="42">
        <f>UNED07!S$30</f>
        <v>1</v>
      </c>
      <c r="T53" s="42">
        <f>UNED07!T$30</f>
        <v>52</v>
      </c>
      <c r="U53" s="42">
        <f>UNED07!U$30</f>
        <v>196</v>
      </c>
      <c r="V53" s="42">
        <f>UNED07!V$30</f>
        <v>3</v>
      </c>
      <c r="W53" s="169">
        <f>UNED07!W$30</f>
        <v>12</v>
      </c>
      <c r="X53" s="44">
        <f>UNED07!X$30</f>
        <v>1144</v>
      </c>
      <c r="Y53" s="42">
        <f>UNED07!Y$30</f>
        <v>1541</v>
      </c>
      <c r="Z53" s="42">
        <f>UNED07!Z$30</f>
        <v>862</v>
      </c>
      <c r="AA53" s="43">
        <f>UNED07!AA$30</f>
        <v>1439</v>
      </c>
    </row>
    <row r="54" spans="1:27" ht="12" customHeight="1" x14ac:dyDescent="0.2">
      <c r="A54" s="8">
        <v>2008</v>
      </c>
      <c r="B54" s="45">
        <f>UNED08!B$30</f>
        <v>212</v>
      </c>
      <c r="C54" s="45">
        <f>UNED08!C$30</f>
        <v>475</v>
      </c>
      <c r="D54" s="45">
        <f>UNED08!D$30</f>
        <v>22</v>
      </c>
      <c r="E54" s="45">
        <f>UNED08!E$30</f>
        <v>17</v>
      </c>
      <c r="F54" s="45">
        <f>UNED08!F$30</f>
        <v>455</v>
      </c>
      <c r="G54" s="45">
        <f>UNED08!G$30</f>
        <v>426</v>
      </c>
      <c r="H54" s="45">
        <f>UNED08!H$30</f>
        <v>45</v>
      </c>
      <c r="I54" s="45">
        <f>UNED08!I$30</f>
        <v>34</v>
      </c>
      <c r="J54" s="45">
        <f>UNED08!J$30</f>
        <v>83</v>
      </c>
      <c r="K54" s="45">
        <f>UNED08!K$30</f>
        <v>7</v>
      </c>
      <c r="L54" s="45">
        <f>UNED08!L$30</f>
        <v>147</v>
      </c>
      <c r="M54" s="45">
        <f>UNED08!M$30</f>
        <v>336</v>
      </c>
      <c r="N54" s="45">
        <f>UNED08!N$30</f>
        <v>1</v>
      </c>
      <c r="O54" s="45">
        <f>UNED08!O$30</f>
        <v>4</v>
      </c>
      <c r="P54" s="45">
        <f>UNED08!P$30</f>
        <v>116</v>
      </c>
      <c r="Q54" s="45">
        <f>UNED08!Q$30</f>
        <v>31</v>
      </c>
      <c r="R54" s="45">
        <f>UNED08!R$30</f>
        <v>10</v>
      </c>
      <c r="S54" s="45">
        <f>UNED08!S$30</f>
        <v>1</v>
      </c>
      <c r="T54" s="45">
        <f>UNED08!T$30</f>
        <v>53</v>
      </c>
      <c r="U54" s="45">
        <f>UNED08!U$30</f>
        <v>191</v>
      </c>
      <c r="V54" s="45">
        <f>UNED08!V$30</f>
        <v>4</v>
      </c>
      <c r="W54" s="170">
        <f>UNED08!W$30</f>
        <v>18</v>
      </c>
      <c r="X54" s="47">
        <f>UNED08!X$30</f>
        <v>1148</v>
      </c>
      <c r="Y54" s="45">
        <f>UNED08!Y$30</f>
        <v>1540</v>
      </c>
      <c r="Z54" s="45">
        <f>UNED08!Z$30</f>
        <v>867</v>
      </c>
      <c r="AA54" s="46">
        <f>UNED08!AA$30</f>
        <v>1428</v>
      </c>
    </row>
    <row r="55" spans="1:27" ht="12" customHeight="1" x14ac:dyDescent="0.2">
      <c r="A55" s="9">
        <v>2009</v>
      </c>
      <c r="B55" s="39">
        <f>UNED09!B$30</f>
        <v>215</v>
      </c>
      <c r="C55" s="39">
        <f>UNED09!C$30</f>
        <v>478</v>
      </c>
      <c r="D55" s="39">
        <f>UNED09!D$30</f>
        <v>21</v>
      </c>
      <c r="E55" s="39">
        <f>UNED09!E$30</f>
        <v>16</v>
      </c>
      <c r="F55" s="39">
        <f>UNED09!F$30</f>
        <v>455</v>
      </c>
      <c r="G55" s="39">
        <f>UNED09!G$30</f>
        <v>428</v>
      </c>
      <c r="H55" s="39">
        <f>UNED09!H$30</f>
        <v>44</v>
      </c>
      <c r="I55" s="39">
        <f>UNED09!I$30</f>
        <v>34</v>
      </c>
      <c r="J55" s="39">
        <f>UNED09!J$30</f>
        <v>82</v>
      </c>
      <c r="K55" s="39">
        <f>UNED09!K$30</f>
        <v>7</v>
      </c>
      <c r="L55" s="39">
        <f>UNED09!L$30</f>
        <v>150</v>
      </c>
      <c r="M55" s="39">
        <f>UNED09!M$30</f>
        <v>335</v>
      </c>
      <c r="N55" s="39">
        <f>UNED09!N$30</f>
        <v>1</v>
      </c>
      <c r="O55" s="39">
        <f>UNED09!O$30</f>
        <v>3</v>
      </c>
      <c r="P55" s="39">
        <f>UNED09!P$30</f>
        <v>117</v>
      </c>
      <c r="Q55" s="39">
        <f>UNED09!Q$30</f>
        <v>38</v>
      </c>
      <c r="R55" s="39">
        <f>UNED09!R$30</f>
        <v>9</v>
      </c>
      <c r="S55" s="39">
        <f>UNED09!S$30</f>
        <v>1</v>
      </c>
      <c r="T55" s="39">
        <f>UNED09!T$30</f>
        <v>57</v>
      </c>
      <c r="U55" s="39">
        <f>UNED09!U$30</f>
        <v>191</v>
      </c>
      <c r="V55" s="39">
        <f>UNED09!V$30</f>
        <v>3</v>
      </c>
      <c r="W55" s="168">
        <f>UNED09!W$30</f>
        <v>17</v>
      </c>
      <c r="X55" s="41">
        <f>UNED09!X$30</f>
        <v>1154</v>
      </c>
      <c r="Y55" s="39">
        <f>UNED09!Y$30</f>
        <v>1548</v>
      </c>
      <c r="Z55" s="39">
        <f>UNED09!Z$30</f>
        <v>877</v>
      </c>
      <c r="AA55" s="40">
        <f>UNED09!AA$30</f>
        <v>1432</v>
      </c>
    </row>
    <row r="56" spans="1:27" ht="12" customHeight="1" x14ac:dyDescent="0.2">
      <c r="A56" s="9">
        <v>2010</v>
      </c>
      <c r="B56" s="39">
        <f>UNED10!B$30</f>
        <v>217</v>
      </c>
      <c r="C56" s="39">
        <f>UNED10!C$30</f>
        <v>471</v>
      </c>
      <c r="D56" s="39">
        <f>UNED10!D$30</f>
        <v>26</v>
      </c>
      <c r="E56" s="39">
        <f>UNED10!E$30</f>
        <v>19</v>
      </c>
      <c r="F56" s="39">
        <f>UNED10!F$30</f>
        <v>455</v>
      </c>
      <c r="G56" s="39">
        <f>UNED10!G$30</f>
        <v>425</v>
      </c>
      <c r="H56" s="39">
        <f>UNED10!H$30</f>
        <v>44</v>
      </c>
      <c r="I56" s="39">
        <f>UNED10!I$30</f>
        <v>35</v>
      </c>
      <c r="J56" s="39">
        <f>UNED10!J$30</f>
        <v>84</v>
      </c>
      <c r="K56" s="39">
        <f>UNED10!K$30</f>
        <v>7</v>
      </c>
      <c r="L56" s="39">
        <f>UNED10!L$30</f>
        <v>150</v>
      </c>
      <c r="M56" s="39">
        <f>UNED10!M$30</f>
        <v>336</v>
      </c>
      <c r="N56" s="39">
        <f>UNED10!N$30</f>
        <v>1</v>
      </c>
      <c r="O56" s="39">
        <f>UNED10!O$30</f>
        <v>4</v>
      </c>
      <c r="P56" s="39">
        <f>UNED10!P$30</f>
        <v>120</v>
      </c>
      <c r="Q56" s="39">
        <f>UNED10!Q$30</f>
        <v>38</v>
      </c>
      <c r="R56" s="39">
        <f>UNED10!R$30</f>
        <v>11</v>
      </c>
      <c r="S56" s="39">
        <f>UNED10!S$30</f>
        <v>1</v>
      </c>
      <c r="T56" s="39">
        <f>UNED10!T$30</f>
        <v>59</v>
      </c>
      <c r="U56" s="39">
        <f>UNED10!U$30</f>
        <v>188</v>
      </c>
      <c r="V56" s="39">
        <f>UNED10!V$30</f>
        <v>5</v>
      </c>
      <c r="W56" s="168">
        <f>UNED10!W$30</f>
        <v>17</v>
      </c>
      <c r="X56" s="41">
        <f>UNED10!X$30</f>
        <v>1172</v>
      </c>
      <c r="Y56" s="39">
        <f>UNED10!Y$30</f>
        <v>1541</v>
      </c>
      <c r="Z56" s="39">
        <f>UNED10!Z$30</f>
        <v>881</v>
      </c>
      <c r="AA56" s="40">
        <f>UNED10!AA$30</f>
        <v>1420</v>
      </c>
    </row>
    <row r="57" spans="1:27" ht="12" customHeight="1" x14ac:dyDescent="0.2">
      <c r="A57" s="8">
        <v>2011</v>
      </c>
      <c r="B57" s="45">
        <f>UNED11!B$30</f>
        <v>221</v>
      </c>
      <c r="C57" s="45">
        <f>UNED11!C$30</f>
        <v>472.00000000000011</v>
      </c>
      <c r="D57" s="45">
        <f>UNED11!D$30</f>
        <v>25</v>
      </c>
      <c r="E57" s="45">
        <f>UNED11!E$30</f>
        <v>20</v>
      </c>
      <c r="F57" s="45">
        <f>UNED11!F$30</f>
        <v>459.00000000000017</v>
      </c>
      <c r="G57" s="45">
        <f>UNED11!G$30</f>
        <v>425.00000000000006</v>
      </c>
      <c r="H57" s="45">
        <f>UNED11!H$30</f>
        <v>43</v>
      </c>
      <c r="I57" s="45">
        <f>UNED11!I$30</f>
        <v>35</v>
      </c>
      <c r="J57" s="45">
        <f>UNED11!J$30</f>
        <v>84</v>
      </c>
      <c r="K57" s="45">
        <f>UNED11!K$30</f>
        <v>7</v>
      </c>
      <c r="L57" s="45">
        <f>UNED11!L$30</f>
        <v>153.00000000000003</v>
      </c>
      <c r="M57" s="45">
        <f>UNED11!M$30</f>
        <v>336.00000000000006</v>
      </c>
      <c r="N57" s="45">
        <f>UNED11!N$30</f>
        <v>1</v>
      </c>
      <c r="O57" s="45">
        <f>UNED11!O$30</f>
        <v>2</v>
      </c>
      <c r="P57" s="45">
        <f>UNED11!P$30</f>
        <v>124.00000000000001</v>
      </c>
      <c r="Q57" s="45">
        <f>UNED11!Q$30</f>
        <v>34</v>
      </c>
      <c r="R57" s="45">
        <f>UNED11!R$30</f>
        <v>11.000000000000002</v>
      </c>
      <c r="S57" s="45">
        <f>UNED11!S$30</f>
        <v>1</v>
      </c>
      <c r="T57" s="45">
        <f>UNED11!T$30</f>
        <v>60</v>
      </c>
      <c r="U57" s="45">
        <f>UNED11!U$30</f>
        <v>187.00000000000003</v>
      </c>
      <c r="V57" s="45">
        <f>UNED11!V$30</f>
        <v>6</v>
      </c>
      <c r="W57" s="170">
        <f>UNED11!W$30</f>
        <v>19</v>
      </c>
      <c r="X57" s="47">
        <f>UNED11!X$30</f>
        <v>1187.0000000000002</v>
      </c>
      <c r="Y57" s="45">
        <f>UNED11!Y$30</f>
        <v>1538.0000000000002</v>
      </c>
      <c r="Z57" s="45">
        <f>UNED11!Z$30</f>
        <v>893.00000000000023</v>
      </c>
      <c r="AA57" s="46">
        <f>UNED11!AA$30</f>
        <v>1420.0000000000002</v>
      </c>
    </row>
    <row r="58" spans="1:27" ht="12" customHeight="1" x14ac:dyDescent="0.2">
      <c r="A58" s="9">
        <v>2012</v>
      </c>
      <c r="B58" s="39">
        <f>UNED12!B$29</f>
        <v>226</v>
      </c>
      <c r="C58" s="39">
        <f>UNED12!C$29</f>
        <v>476</v>
      </c>
      <c r="D58" s="39">
        <f>UNED12!D$29</f>
        <v>18</v>
      </c>
      <c r="E58" s="39">
        <f>UNED12!E$29</f>
        <v>18</v>
      </c>
      <c r="F58" s="39">
        <f>UNED12!F$29</f>
        <v>459</v>
      </c>
      <c r="G58" s="39">
        <f>UNED12!G$29</f>
        <v>425</v>
      </c>
      <c r="H58" s="39">
        <f>UNED12!H$29</f>
        <v>38</v>
      </c>
      <c r="I58" s="39">
        <f>UNED12!I$29</f>
        <v>35</v>
      </c>
      <c r="J58" s="39">
        <f>UNED12!J$29</f>
        <v>83</v>
      </c>
      <c r="K58" s="39">
        <f>UNED12!K$29</f>
        <v>7</v>
      </c>
      <c r="L58" s="39">
        <f>UNED12!L$29</f>
        <v>154</v>
      </c>
      <c r="M58" s="39">
        <f>UNED12!M$29</f>
        <v>338</v>
      </c>
      <c r="N58" s="39">
        <f>UNED12!N$29</f>
        <v>0</v>
      </c>
      <c r="O58" s="39">
        <f>UNED12!O$29</f>
        <v>2</v>
      </c>
      <c r="P58" s="39">
        <f>UNED12!P$29</f>
        <v>134</v>
      </c>
      <c r="Q58" s="39">
        <f>UNED12!Q$29</f>
        <v>47</v>
      </c>
      <c r="R58" s="39">
        <f>UNED12!R$29</f>
        <v>0</v>
      </c>
      <c r="S58" s="39">
        <f>UNED12!S$29</f>
        <v>0</v>
      </c>
      <c r="T58" s="39">
        <f>UNED12!T$29</f>
        <v>68</v>
      </c>
      <c r="U58" s="39">
        <f>UNED12!U$29</f>
        <v>210</v>
      </c>
      <c r="V58" s="39">
        <f>UNED12!V$29</f>
        <v>0</v>
      </c>
      <c r="W58" s="168">
        <f>UNED12!W$29</f>
        <v>0</v>
      </c>
      <c r="X58" s="41">
        <f>UNED12!X$29</f>
        <v>1180</v>
      </c>
      <c r="Y58" s="39">
        <f>UNED12!Y$29</f>
        <v>1558</v>
      </c>
      <c r="Z58" s="39">
        <f>UNED12!Z$29</f>
        <v>907</v>
      </c>
      <c r="AA58" s="40">
        <f>UNED12!AA$29</f>
        <v>1449</v>
      </c>
    </row>
    <row r="59" spans="1:27" ht="12" customHeight="1" x14ac:dyDescent="0.2">
      <c r="A59" s="9">
        <v>2013</v>
      </c>
      <c r="B59" s="39">
        <f>UNED13!B$29</f>
        <v>229</v>
      </c>
      <c r="C59" s="39">
        <f>UNED13!C$29</f>
        <v>481</v>
      </c>
      <c r="D59" s="39">
        <f>UNED13!D$29</f>
        <v>18</v>
      </c>
      <c r="E59" s="39">
        <f>UNED13!E$29</f>
        <v>15</v>
      </c>
      <c r="F59" s="39">
        <f>UNED13!F$29</f>
        <v>459</v>
      </c>
      <c r="G59" s="39">
        <f>UNED13!G$29</f>
        <v>424</v>
      </c>
      <c r="H59" s="39">
        <f>UNED13!H$29</f>
        <v>37</v>
      </c>
      <c r="I59" s="39">
        <f>UNED13!I$29</f>
        <v>34</v>
      </c>
      <c r="J59" s="39">
        <f>UNED13!J$29</f>
        <v>84</v>
      </c>
      <c r="K59" s="39">
        <f>UNED13!K$29</f>
        <v>7</v>
      </c>
      <c r="L59" s="39">
        <f>UNED13!L$29</f>
        <v>157</v>
      </c>
      <c r="M59" s="39">
        <f>UNED13!M$29</f>
        <v>336</v>
      </c>
      <c r="N59" s="39">
        <f>UNED13!N$29</f>
        <v>0</v>
      </c>
      <c r="O59" s="39">
        <f>UNED13!O$29</f>
        <v>2</v>
      </c>
      <c r="P59" s="39">
        <f>UNED13!P$29</f>
        <v>139</v>
      </c>
      <c r="Q59" s="39">
        <f>UNED13!Q$29</f>
        <v>46</v>
      </c>
      <c r="R59" s="39">
        <f>UNED13!R$29</f>
        <v>0</v>
      </c>
      <c r="S59" s="39">
        <f>UNED13!S$29</f>
        <v>0</v>
      </c>
      <c r="T59" s="39">
        <f>UNED13!T$29</f>
        <v>68</v>
      </c>
      <c r="U59" s="39">
        <f>UNED13!U$29</f>
        <v>206</v>
      </c>
      <c r="V59" s="39">
        <f>UNED13!V$29</f>
        <v>0</v>
      </c>
      <c r="W59" s="168">
        <f>UNED13!W$29</f>
        <v>0</v>
      </c>
      <c r="X59" s="41">
        <f>UNED13!X$29</f>
        <v>1191</v>
      </c>
      <c r="Y59" s="39">
        <f>UNED13!Y$29</f>
        <v>1551</v>
      </c>
      <c r="Z59" s="39">
        <f>UNED13!Z$29</f>
        <v>913</v>
      </c>
      <c r="AA59" s="40">
        <f>UNED13!AA$29</f>
        <v>1447</v>
      </c>
    </row>
    <row r="60" spans="1:27" ht="12" customHeight="1" x14ac:dyDescent="0.2">
      <c r="A60" s="199">
        <v>2014</v>
      </c>
      <c r="B60" s="45">
        <f>UNED14!B$29</f>
        <v>234</v>
      </c>
      <c r="C60" s="45">
        <f>UNED14!C$29</f>
        <v>472</v>
      </c>
      <c r="D60" s="45">
        <f>UNED14!D$29</f>
        <v>20</v>
      </c>
      <c r="E60" s="45">
        <f>UNED14!E$29</f>
        <v>15</v>
      </c>
      <c r="F60" s="45">
        <f>UNED14!F$29</f>
        <v>458</v>
      </c>
      <c r="G60" s="45">
        <f>UNED14!G$29</f>
        <v>422</v>
      </c>
      <c r="H60" s="45">
        <f>UNED14!H$29</f>
        <v>38</v>
      </c>
      <c r="I60" s="45">
        <f>UNED14!I$29</f>
        <v>32</v>
      </c>
      <c r="J60" s="45">
        <f>UNED14!J$29</f>
        <v>83</v>
      </c>
      <c r="K60" s="45">
        <f>UNED14!K$29</f>
        <v>7</v>
      </c>
      <c r="L60" s="45">
        <f>UNED14!L$29</f>
        <v>156</v>
      </c>
      <c r="M60" s="45">
        <f>UNED14!M$29</f>
        <v>335</v>
      </c>
      <c r="N60" s="45">
        <f>UNED14!N$29</f>
        <v>0</v>
      </c>
      <c r="O60" s="45">
        <f>UNED14!O$29</f>
        <v>2</v>
      </c>
      <c r="P60" s="45">
        <f>UNED14!P$29</f>
        <v>141</v>
      </c>
      <c r="Q60" s="45">
        <f>UNED14!Q$29</f>
        <v>43</v>
      </c>
      <c r="R60" s="45">
        <f>UNED14!R$29</f>
        <v>0</v>
      </c>
      <c r="S60" s="45">
        <f>UNED14!S$29</f>
        <v>0</v>
      </c>
      <c r="T60" s="45">
        <f>UNED14!T$29</f>
        <v>70</v>
      </c>
      <c r="U60" s="45">
        <f>UNED14!U$29</f>
        <v>196</v>
      </c>
      <c r="V60" s="45">
        <f>UNED14!V$29</f>
        <v>0</v>
      </c>
      <c r="W60" s="170">
        <f>UNED14!W$29</f>
        <v>0</v>
      </c>
      <c r="X60" s="47">
        <f>UNED14!X$29</f>
        <v>1200</v>
      </c>
      <c r="Y60" s="45">
        <f>UNED14!Y$29</f>
        <v>1524</v>
      </c>
      <c r="Z60" s="45">
        <f>UNED14!Z$29</f>
        <v>918</v>
      </c>
      <c r="AA60" s="46">
        <f>UNED14!AA$29</f>
        <v>1425</v>
      </c>
    </row>
    <row r="61" spans="1:27" ht="12" customHeight="1" x14ac:dyDescent="0.2">
      <c r="A61" s="9">
        <v>2015</v>
      </c>
      <c r="B61" s="39">
        <f>UNED15!B$29</f>
        <v>245</v>
      </c>
      <c r="C61" s="39">
        <f>UNED15!C$29</f>
        <v>475</v>
      </c>
      <c r="D61" s="39">
        <f>UNED15!D$29</f>
        <v>20</v>
      </c>
      <c r="E61" s="39">
        <f>UNED15!E$29</f>
        <v>14</v>
      </c>
      <c r="F61" s="39">
        <f>UNED15!F$29</f>
        <v>460</v>
      </c>
      <c r="G61" s="39">
        <f>UNED15!G$29</f>
        <v>422</v>
      </c>
      <c r="H61" s="39">
        <f>UNED15!H$29</f>
        <v>37</v>
      </c>
      <c r="I61" s="39">
        <f>UNED15!I$29</f>
        <v>32</v>
      </c>
      <c r="J61" s="39">
        <f>UNED15!J$29</f>
        <v>83</v>
      </c>
      <c r="K61" s="39">
        <f>UNED15!K$29</f>
        <v>7</v>
      </c>
      <c r="L61" s="39">
        <f>UNED15!L$29</f>
        <v>157</v>
      </c>
      <c r="M61" s="39">
        <f>UNED15!M$29</f>
        <v>338</v>
      </c>
      <c r="N61" s="39">
        <f>UNED15!N$29</f>
        <v>0</v>
      </c>
      <c r="O61" s="39">
        <f>UNED15!O$29</f>
        <v>2</v>
      </c>
      <c r="P61" s="81">
        <f>UNED15!P$29</f>
        <v>141</v>
      </c>
      <c r="Q61" s="39">
        <f>UNED15!Q$29</f>
        <v>42</v>
      </c>
      <c r="R61" s="39">
        <f>UNED15!R$29</f>
        <v>0</v>
      </c>
      <c r="S61" s="39">
        <f>UNED15!S$29</f>
        <v>0</v>
      </c>
      <c r="T61" s="39">
        <f>UNED15!T$29</f>
        <v>69</v>
      </c>
      <c r="U61" s="39">
        <f>UNED15!U$29</f>
        <v>198</v>
      </c>
      <c r="V61" s="39">
        <f>UNED15!V$29</f>
        <v>0</v>
      </c>
      <c r="W61" s="168">
        <f>UNED15!W$29</f>
        <v>0</v>
      </c>
      <c r="X61" s="41">
        <f>UNED15!X$29</f>
        <v>1212</v>
      </c>
      <c r="Y61" s="39">
        <f>UNED15!Y$29</f>
        <v>1530</v>
      </c>
      <c r="Z61" s="39">
        <f>UNED15!Z$29</f>
        <v>931</v>
      </c>
      <c r="AA61" s="40">
        <f>UNED15!AA$29</f>
        <v>1433</v>
      </c>
    </row>
    <row r="62" spans="1:27" ht="12" customHeight="1" x14ac:dyDescent="0.2">
      <c r="A62" s="245">
        <v>2016</v>
      </c>
      <c r="B62" s="39">
        <f>UNED16!B$29</f>
        <v>246</v>
      </c>
      <c r="C62" s="39">
        <f>UNED16!C$29</f>
        <v>480</v>
      </c>
      <c r="D62" s="39">
        <f>UNED16!D$29</f>
        <v>22</v>
      </c>
      <c r="E62" s="39">
        <f>UNED16!E$29</f>
        <v>13</v>
      </c>
      <c r="F62" s="39">
        <f>UNED16!F$29</f>
        <v>460</v>
      </c>
      <c r="G62" s="39">
        <f>UNED16!G$29</f>
        <v>422</v>
      </c>
      <c r="H62" s="39">
        <f>UNED16!H$29</f>
        <v>39</v>
      </c>
      <c r="I62" s="39">
        <f>UNED16!I$29</f>
        <v>33</v>
      </c>
      <c r="J62" s="39">
        <f>UNED16!J$29</f>
        <v>82</v>
      </c>
      <c r="K62" s="39">
        <f>UNED16!K$29</f>
        <v>7</v>
      </c>
      <c r="L62" s="39">
        <f>UNED16!L$29</f>
        <v>157</v>
      </c>
      <c r="M62" s="39">
        <f>UNED16!M$29</f>
        <v>340</v>
      </c>
      <c r="N62" s="39">
        <f>UNED16!N$29</f>
        <v>0</v>
      </c>
      <c r="O62" s="39">
        <f>UNED16!O$29</f>
        <v>4</v>
      </c>
      <c r="P62" s="39">
        <f>UNED16!P$29</f>
        <v>147</v>
      </c>
      <c r="Q62" s="39">
        <f>UNED16!Q$29</f>
        <v>42</v>
      </c>
      <c r="R62" s="39">
        <f>UNED16!R$29</f>
        <v>0</v>
      </c>
      <c r="S62" s="39">
        <f>UNED16!S$29</f>
        <v>0</v>
      </c>
      <c r="T62" s="39">
        <f>UNED16!T$29</f>
        <v>76</v>
      </c>
      <c r="U62" s="39">
        <f>UNED16!U$29</f>
        <v>193</v>
      </c>
      <c r="V62" s="39">
        <f>UNED16!V$29</f>
        <v>0</v>
      </c>
      <c r="W62" s="168">
        <f>UNED16!W$29</f>
        <v>0</v>
      </c>
      <c r="X62" s="41">
        <f>UNED16!X$29</f>
        <v>1229</v>
      </c>
      <c r="Y62" s="39">
        <f>UNED16!Y$29</f>
        <v>1534</v>
      </c>
      <c r="Z62" s="39">
        <f>UNED16!Z$29</f>
        <v>939</v>
      </c>
      <c r="AA62" s="40">
        <f>UNED16!AA$29</f>
        <v>1435</v>
      </c>
    </row>
    <row r="63" spans="1:27" ht="12" customHeight="1" x14ac:dyDescent="0.2">
      <c r="A63" s="268">
        <v>2017</v>
      </c>
      <c r="B63" s="45">
        <f>UNED17!B$29</f>
        <v>248</v>
      </c>
      <c r="C63" s="45">
        <f>UNED17!C$29</f>
        <v>482</v>
      </c>
      <c r="D63" s="45">
        <f>UNED17!D$29</f>
        <v>22</v>
      </c>
      <c r="E63" s="45">
        <f>UNED17!E$29</f>
        <v>12</v>
      </c>
      <c r="F63" s="45">
        <f>UNED17!F$29</f>
        <v>460</v>
      </c>
      <c r="G63" s="45">
        <f>UNED17!G$29</f>
        <v>424</v>
      </c>
      <c r="H63" s="45">
        <f>UNED17!H$29</f>
        <v>39</v>
      </c>
      <c r="I63" s="45">
        <f>UNED17!I$29</f>
        <v>33</v>
      </c>
      <c r="J63" s="45">
        <f>UNED17!J$29</f>
        <v>83</v>
      </c>
      <c r="K63" s="45">
        <f>UNED17!K$29</f>
        <v>6</v>
      </c>
      <c r="L63" s="45">
        <f>UNED17!L$29</f>
        <v>157</v>
      </c>
      <c r="M63" s="45">
        <f>UNED17!M$29</f>
        <v>341</v>
      </c>
      <c r="N63" s="45">
        <f>UNED17!N$29</f>
        <v>0</v>
      </c>
      <c r="O63" s="45">
        <f>UNED17!O$29</f>
        <v>6</v>
      </c>
      <c r="P63" s="45">
        <f>UNED17!P$29</f>
        <v>149</v>
      </c>
      <c r="Q63" s="45">
        <f>UNED17!Q$29</f>
        <v>41</v>
      </c>
      <c r="R63" s="45">
        <f>UNED17!R$29</f>
        <v>0</v>
      </c>
      <c r="S63" s="45">
        <f>UNED17!S$29</f>
        <v>0</v>
      </c>
      <c r="T63" s="45">
        <f>UNED17!T$29</f>
        <v>75</v>
      </c>
      <c r="U63" s="45">
        <f>UNED17!U$29</f>
        <v>189</v>
      </c>
      <c r="V63" s="45">
        <f>UNED17!V$29</f>
        <v>0</v>
      </c>
      <c r="W63" s="46">
        <f>UNED17!W$29</f>
        <v>0</v>
      </c>
      <c r="X63" s="47">
        <f>UNED17!X$29</f>
        <v>1233</v>
      </c>
      <c r="Y63" s="45">
        <f>UNED17!Y$29</f>
        <v>1534</v>
      </c>
      <c r="Z63" s="45">
        <f>UNED17!Z$29</f>
        <v>940</v>
      </c>
      <c r="AA63" s="46">
        <f>UNED17!AA$29</f>
        <v>1436</v>
      </c>
    </row>
    <row r="64" spans="1:27" ht="12" customHeight="1" x14ac:dyDescent="0.2">
      <c r="A64" s="269">
        <v>2018</v>
      </c>
      <c r="B64" s="39">
        <f>UNED18!B$29</f>
        <v>253</v>
      </c>
      <c r="C64" s="39">
        <f>UNED18!C$29</f>
        <v>482</v>
      </c>
      <c r="D64" s="39">
        <f>UNED18!D$29</f>
        <v>23</v>
      </c>
      <c r="E64" s="39">
        <f>UNED18!E$29</f>
        <v>12</v>
      </c>
      <c r="F64" s="39">
        <f>UNED18!F$29</f>
        <v>460</v>
      </c>
      <c r="G64" s="39">
        <f>UNED18!G$29</f>
        <v>424</v>
      </c>
      <c r="H64" s="39">
        <f>UNED18!H$29</f>
        <v>38</v>
      </c>
      <c r="I64" s="39">
        <f>UNED18!I$29</f>
        <v>33</v>
      </c>
      <c r="J64" s="39">
        <f>UNED18!J$29</f>
        <v>83</v>
      </c>
      <c r="K64" s="39">
        <f>UNED18!K$29</f>
        <v>7</v>
      </c>
      <c r="L64" s="39">
        <f>UNED18!L$29</f>
        <v>157</v>
      </c>
      <c r="M64" s="39">
        <f>UNED18!M$29</f>
        <v>340</v>
      </c>
      <c r="N64" s="39">
        <f>UNED18!N$29</f>
        <v>0</v>
      </c>
      <c r="O64" s="39">
        <f>UNED18!O$29</f>
        <v>7</v>
      </c>
      <c r="P64" s="39">
        <f>UNED18!P$29</f>
        <v>155</v>
      </c>
      <c r="Q64" s="39">
        <f>UNED18!Q$29</f>
        <v>39</v>
      </c>
      <c r="R64" s="39">
        <v>0</v>
      </c>
      <c r="S64" s="39">
        <v>0</v>
      </c>
      <c r="T64" s="39">
        <f>UNED18!R$29</f>
        <v>74</v>
      </c>
      <c r="U64" s="39">
        <f>UNED18!S$29</f>
        <v>186</v>
      </c>
      <c r="V64" s="39">
        <f>UNED18!T$29</f>
        <v>0</v>
      </c>
      <c r="W64" s="40">
        <f>UNED18!U$29</f>
        <v>0</v>
      </c>
      <c r="X64" s="41">
        <f>UNED18!V$29</f>
        <v>1243</v>
      </c>
      <c r="Y64" s="39">
        <f>UNED18!W$29</f>
        <v>1530</v>
      </c>
      <c r="Z64" s="39">
        <f>UNED18!X$29</f>
        <v>944</v>
      </c>
      <c r="AA64" s="40">
        <f>UNED18!Y$29</f>
        <v>1432</v>
      </c>
    </row>
    <row r="65" spans="1:27" ht="12" customHeight="1" x14ac:dyDescent="0.2">
      <c r="A65" s="269">
        <v>2019</v>
      </c>
      <c r="B65" s="39">
        <f>UNED19!B$29</f>
        <v>262</v>
      </c>
      <c r="C65" s="39">
        <f>UNED19!C$29</f>
        <v>480</v>
      </c>
      <c r="D65" s="39">
        <f>UNED19!D$29</f>
        <v>22</v>
      </c>
      <c r="E65" s="39">
        <f>UNED19!E$29</f>
        <v>11</v>
      </c>
      <c r="F65" s="39">
        <f>UNED19!F$29</f>
        <v>464</v>
      </c>
      <c r="G65" s="39">
        <f>UNED19!G$29</f>
        <v>425</v>
      </c>
      <c r="H65" s="39">
        <f>UNED19!H$29</f>
        <v>38</v>
      </c>
      <c r="I65" s="39">
        <f>UNED19!I$29</f>
        <v>33</v>
      </c>
      <c r="J65" s="39">
        <f>UNED19!J$29</f>
        <v>83</v>
      </c>
      <c r="K65" s="39">
        <f>UNED19!K$29</f>
        <v>7</v>
      </c>
      <c r="L65" s="39">
        <f>UNED19!L$29</f>
        <v>158</v>
      </c>
      <c r="M65" s="39">
        <f>UNED19!M$29</f>
        <v>341</v>
      </c>
      <c r="N65" s="39">
        <f>UNED19!N$29</f>
        <v>0</v>
      </c>
      <c r="O65" s="39">
        <f>UNED19!O$29</f>
        <v>7</v>
      </c>
      <c r="P65" s="39">
        <f>UNED19!P$29</f>
        <v>155</v>
      </c>
      <c r="Q65" s="39">
        <f>UNED19!Q$29</f>
        <v>36</v>
      </c>
      <c r="R65" s="39">
        <v>0</v>
      </c>
      <c r="S65" s="39">
        <v>0</v>
      </c>
      <c r="T65" s="39">
        <f>UNED19!R$29</f>
        <v>73</v>
      </c>
      <c r="U65" s="39">
        <f>UNED19!S$29</f>
        <v>182</v>
      </c>
      <c r="V65" s="39">
        <f>UNED19!T$29</f>
        <v>0</v>
      </c>
      <c r="W65" s="40">
        <f>UNED19!U$29</f>
        <v>0</v>
      </c>
      <c r="X65" s="41">
        <f>UNED19!V$29</f>
        <v>1255</v>
      </c>
      <c r="Y65" s="39">
        <f>UNED19!W$29</f>
        <v>1522</v>
      </c>
      <c r="Z65" s="39">
        <f>UNED19!X$29</f>
        <v>957</v>
      </c>
      <c r="AA65" s="40">
        <f>UNED19!Y$29</f>
        <v>1428</v>
      </c>
    </row>
    <row r="66" spans="1:27" ht="12" customHeight="1" x14ac:dyDescent="0.2">
      <c r="A66" s="274">
        <v>2020</v>
      </c>
      <c r="B66" s="74">
        <f>UNED20!B$29</f>
        <v>270</v>
      </c>
      <c r="C66" s="74">
        <f>UNED20!C$29</f>
        <v>479</v>
      </c>
      <c r="D66" s="74">
        <f>UNED20!D$29</f>
        <v>21</v>
      </c>
      <c r="E66" s="74">
        <f>UNED20!E$29</f>
        <v>9</v>
      </c>
      <c r="F66" s="74">
        <f>UNED20!F$29</f>
        <v>467</v>
      </c>
      <c r="G66" s="74">
        <f>UNED20!G$29</f>
        <v>424</v>
      </c>
      <c r="H66" s="74">
        <f>UNED20!H$29</f>
        <v>38</v>
      </c>
      <c r="I66" s="74">
        <f>UNED20!I$29</f>
        <v>33</v>
      </c>
      <c r="J66" s="74">
        <f>UNED20!J$29</f>
        <v>83</v>
      </c>
      <c r="K66" s="74">
        <f>UNED20!K$29</f>
        <v>7</v>
      </c>
      <c r="L66" s="74">
        <f>UNED20!L$29</f>
        <v>159</v>
      </c>
      <c r="M66" s="74">
        <f>UNED20!M$29</f>
        <v>340</v>
      </c>
      <c r="N66" s="74">
        <f>UNED20!N$29</f>
        <v>0</v>
      </c>
      <c r="O66" s="74">
        <f>UNED20!O$29</f>
        <v>6</v>
      </c>
      <c r="P66" s="74">
        <f>UNED20!P$29</f>
        <v>153</v>
      </c>
      <c r="Q66" s="74">
        <f>UNED20!Q$29</f>
        <v>36</v>
      </c>
      <c r="R66" s="74">
        <v>0</v>
      </c>
      <c r="S66" s="74">
        <v>0</v>
      </c>
      <c r="T66" s="74">
        <f>UNED20!R$29</f>
        <v>76</v>
      </c>
      <c r="U66" s="74">
        <f>UNED20!S$29</f>
        <v>179</v>
      </c>
      <c r="V66" s="74">
        <f>UNED19!T$29</f>
        <v>0</v>
      </c>
      <c r="W66" s="127">
        <f>UNED19!U$29</f>
        <v>0</v>
      </c>
      <c r="X66" s="76">
        <f>UNED20!V$29</f>
        <v>1267</v>
      </c>
      <c r="Y66" s="74">
        <f>UNED20!W$29</f>
        <v>1513</v>
      </c>
      <c r="Z66" s="74">
        <f>UNED20!X$29</f>
        <v>972</v>
      </c>
      <c r="AA66" s="75">
        <f>UNED20!Y$29</f>
        <v>1422</v>
      </c>
    </row>
    <row r="67" spans="1:27" ht="12" customHeight="1" x14ac:dyDescent="0.2">
      <c r="A67" s="276">
        <v>2021</v>
      </c>
      <c r="B67" s="33">
        <f>UNED21!B$29</f>
        <v>272</v>
      </c>
      <c r="C67" s="33">
        <f>UNED21!C$29</f>
        <v>471</v>
      </c>
      <c r="D67" s="33">
        <f>UNED21!D$29</f>
        <v>19</v>
      </c>
      <c r="E67" s="33">
        <f>UNED21!E$29</f>
        <v>6</v>
      </c>
      <c r="F67" s="33">
        <f>UNED21!F$29</f>
        <v>468</v>
      </c>
      <c r="G67" s="33">
        <f>UNED21!G$29</f>
        <v>424</v>
      </c>
      <c r="H67" s="33">
        <f>UNED21!H$29</f>
        <v>38</v>
      </c>
      <c r="I67" s="33">
        <f>UNED21!I$29</f>
        <v>33</v>
      </c>
      <c r="J67" s="33">
        <f>UNED21!J$29</f>
        <v>83</v>
      </c>
      <c r="K67" s="33">
        <f>UNED21!K$29</f>
        <v>7</v>
      </c>
      <c r="L67" s="33">
        <f>UNED21!L$29</f>
        <v>159</v>
      </c>
      <c r="M67" s="33">
        <f>UNED21!M$29</f>
        <v>339</v>
      </c>
      <c r="N67" s="33">
        <f>UNED21!N$29</f>
        <v>0</v>
      </c>
      <c r="O67" s="33">
        <f>UNED21!O$29</f>
        <v>6</v>
      </c>
      <c r="P67" s="33">
        <f>UNED21!P$29</f>
        <v>154</v>
      </c>
      <c r="Q67" s="33">
        <f>UNED21!Q$29</f>
        <v>34</v>
      </c>
      <c r="R67" s="33">
        <v>0</v>
      </c>
      <c r="S67" s="33">
        <v>0</v>
      </c>
      <c r="T67" s="33">
        <f>UNED21!R$29</f>
        <v>78</v>
      </c>
      <c r="U67" s="33">
        <f>UNED21!S$29</f>
        <v>175</v>
      </c>
      <c r="V67" s="33">
        <v>0</v>
      </c>
      <c r="W67" s="125">
        <v>0</v>
      </c>
      <c r="X67" s="60">
        <f>UNED21!V$29</f>
        <v>1271</v>
      </c>
      <c r="Y67" s="33">
        <f>UNED21!W$29</f>
        <v>1495</v>
      </c>
      <c r="Z67" s="33">
        <f>UNED21!X$29</f>
        <v>977</v>
      </c>
      <c r="AA67" s="59">
        <f>UNED21!Y$29</f>
        <v>1409</v>
      </c>
    </row>
    <row r="68" spans="1:27" ht="12" customHeight="1" x14ac:dyDescent="0.2">
      <c r="A68" s="275">
        <v>2022</v>
      </c>
      <c r="B68" s="63">
        <f>UNED22!B$29</f>
        <v>272</v>
      </c>
      <c r="C68" s="63">
        <f>UNED22!C$29</f>
        <v>473</v>
      </c>
      <c r="D68" s="63">
        <f>UNED22!D$29</f>
        <v>19</v>
      </c>
      <c r="E68" s="63">
        <f>UNED22!E$29</f>
        <v>5</v>
      </c>
      <c r="F68" s="63">
        <f>UNED22!F$29</f>
        <v>469</v>
      </c>
      <c r="G68" s="63">
        <f>UNED22!G$29</f>
        <v>424</v>
      </c>
      <c r="H68" s="63">
        <f>UNED22!H$29</f>
        <v>39</v>
      </c>
      <c r="I68" s="63">
        <f>UNED22!I$29</f>
        <v>33</v>
      </c>
      <c r="J68" s="63">
        <f>UNED22!J$29</f>
        <v>83</v>
      </c>
      <c r="K68" s="63">
        <f>UNED22!K$29</f>
        <v>7</v>
      </c>
      <c r="L68" s="63">
        <f>UNED22!L$29</f>
        <v>159</v>
      </c>
      <c r="M68" s="63">
        <f>UNED22!M$29</f>
        <v>338</v>
      </c>
      <c r="N68" s="63">
        <f>UNED22!N$29</f>
        <v>0</v>
      </c>
      <c r="O68" s="63">
        <f>UNED22!O$29</f>
        <v>6</v>
      </c>
      <c r="P68" s="63">
        <f>UNED22!P$29</f>
        <v>153</v>
      </c>
      <c r="Q68" s="63">
        <f>UNED22!Q$29</f>
        <v>31</v>
      </c>
      <c r="R68" s="63">
        <v>0</v>
      </c>
      <c r="S68" s="63">
        <v>0</v>
      </c>
      <c r="T68" s="63">
        <f>UNED22!R$29</f>
        <v>78</v>
      </c>
      <c r="U68" s="63">
        <f>UNED22!S$29</f>
        <v>172</v>
      </c>
      <c r="V68" s="63">
        <v>0</v>
      </c>
      <c r="W68" s="64">
        <v>0</v>
      </c>
      <c r="X68" s="65">
        <f>UNED22!V$29</f>
        <v>1272</v>
      </c>
      <c r="Y68" s="63">
        <f>UNED22!W$29</f>
        <v>1489</v>
      </c>
      <c r="Z68" s="63">
        <f>UNED22!X$29</f>
        <v>978</v>
      </c>
      <c r="AA68" s="43">
        <f>UNED22!Y$29</f>
        <v>1407</v>
      </c>
    </row>
    <row r="69" spans="1:27" ht="12" customHeight="1" thickBot="1" x14ac:dyDescent="0.25">
      <c r="A69" s="281">
        <v>2023</v>
      </c>
      <c r="B69" s="285">
        <f>UNED23!B65</f>
        <v>275</v>
      </c>
      <c r="C69" s="285">
        <f>UNED23!C65</f>
        <v>478</v>
      </c>
      <c r="D69" s="285">
        <f>UNED23!D65</f>
        <v>19</v>
      </c>
      <c r="E69" s="285">
        <f>UNED23!E65</f>
        <v>5</v>
      </c>
      <c r="F69" s="285">
        <f>UNED23!F65</f>
        <v>469</v>
      </c>
      <c r="G69" s="285">
        <f>UNED23!G65</f>
        <v>423</v>
      </c>
      <c r="H69" s="285">
        <f>UNED23!H65</f>
        <v>39</v>
      </c>
      <c r="I69" s="285">
        <f>UNED23!I65</f>
        <v>32</v>
      </c>
      <c r="J69" s="285">
        <f>UNED23!J65</f>
        <v>83</v>
      </c>
      <c r="K69" s="285">
        <f>UNED23!K65</f>
        <v>7</v>
      </c>
      <c r="L69" s="285">
        <f>UNED23!L65</f>
        <v>163</v>
      </c>
      <c r="M69" s="285">
        <f>UNED23!M65</f>
        <v>338</v>
      </c>
      <c r="N69" s="285">
        <f>UNED23!N65</f>
        <v>0</v>
      </c>
      <c r="O69" s="285">
        <f>UNED23!O65</f>
        <v>6</v>
      </c>
      <c r="P69" s="285">
        <f>UNED23!P65</f>
        <v>150</v>
      </c>
      <c r="Q69" s="285">
        <f>UNED23!Q65</f>
        <v>30</v>
      </c>
      <c r="R69" s="285">
        <v>0</v>
      </c>
      <c r="S69" s="285">
        <v>0</v>
      </c>
      <c r="T69" s="285">
        <f>UNED23!R29</f>
        <v>77</v>
      </c>
      <c r="U69" s="285">
        <f>UNED23!S29</f>
        <v>168</v>
      </c>
      <c r="V69" s="285">
        <v>0</v>
      </c>
      <c r="W69" s="286">
        <v>0</v>
      </c>
      <c r="X69" s="288">
        <f>UNED23!V27</f>
        <v>1247</v>
      </c>
      <c r="Y69" s="285">
        <f>UNED23!W27</f>
        <v>1487</v>
      </c>
      <c r="Z69" s="285">
        <f>UNED23!X27</f>
        <v>960</v>
      </c>
      <c r="AA69" s="385">
        <f>UNED23!Y27</f>
        <v>1407</v>
      </c>
    </row>
    <row r="70" spans="1:27" ht="12" customHeight="1" x14ac:dyDescent="0.2">
      <c r="A70" s="479" t="s">
        <v>67</v>
      </c>
      <c r="B70" s="480"/>
      <c r="C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row>
    <row r="71" spans="1:27" ht="12" customHeight="1" x14ac:dyDescent="0.2">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row>
    <row r="72" spans="1:27" ht="12" customHeight="1" x14ac:dyDescent="0.25">
      <c r="A72" s="233" t="s">
        <v>65</v>
      </c>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1:27" ht="12" customHeight="1" x14ac:dyDescent="0.2">
      <c r="A73" s="77" t="s">
        <v>385</v>
      </c>
    </row>
    <row r="75" spans="1:27" ht="18.75" customHeight="1" thickBot="1" x14ac:dyDescent="0.35">
      <c r="A75" s="50" t="s">
        <v>393</v>
      </c>
    </row>
    <row r="76" spans="1:27" ht="21" customHeight="1" x14ac:dyDescent="0.2">
      <c r="A76" s="484" t="s">
        <v>16</v>
      </c>
      <c r="B76" s="454" t="s">
        <v>0</v>
      </c>
      <c r="C76" s="454"/>
      <c r="D76" s="454" t="s">
        <v>1</v>
      </c>
      <c r="E76" s="454"/>
      <c r="F76" s="454" t="s">
        <v>2</v>
      </c>
      <c r="G76" s="454"/>
      <c r="H76" s="454" t="s">
        <v>3</v>
      </c>
      <c r="I76" s="454"/>
      <c r="J76" s="454" t="s">
        <v>4</v>
      </c>
      <c r="K76" s="454"/>
      <c r="L76" s="454" t="s">
        <v>5</v>
      </c>
      <c r="M76" s="454"/>
      <c r="N76" s="454" t="s">
        <v>61</v>
      </c>
      <c r="O76" s="454"/>
      <c r="P76" s="454" t="s">
        <v>62</v>
      </c>
      <c r="Q76" s="454"/>
      <c r="R76" s="454" t="s">
        <v>63</v>
      </c>
      <c r="S76" s="454"/>
      <c r="T76" s="454" t="s">
        <v>311</v>
      </c>
      <c r="U76" s="482"/>
      <c r="V76" s="447" t="s">
        <v>13</v>
      </c>
      <c r="W76" s="483"/>
      <c r="X76" s="446" t="s">
        <v>14</v>
      </c>
      <c r="Y76" s="454"/>
      <c r="Z76" s="454" t="s">
        <v>15</v>
      </c>
      <c r="AA76" s="447"/>
    </row>
    <row r="77" spans="1:27" ht="12" customHeight="1" thickBot="1" x14ac:dyDescent="0.25">
      <c r="A77" s="485"/>
      <c r="B77" s="1" t="s">
        <v>9</v>
      </c>
      <c r="C77" s="1" t="s">
        <v>10</v>
      </c>
      <c r="D77" s="1" t="s">
        <v>9</v>
      </c>
      <c r="E77" s="1" t="s">
        <v>10</v>
      </c>
      <c r="F77" s="1" t="s">
        <v>9</v>
      </c>
      <c r="G77" s="1" t="s">
        <v>10</v>
      </c>
      <c r="H77" s="1" t="s">
        <v>9</v>
      </c>
      <c r="I77" s="1" t="s">
        <v>10</v>
      </c>
      <c r="J77" s="1" t="s">
        <v>9</v>
      </c>
      <c r="K77" s="1" t="s">
        <v>10</v>
      </c>
      <c r="L77" s="1" t="s">
        <v>9</v>
      </c>
      <c r="M77" s="1" t="s">
        <v>10</v>
      </c>
      <c r="N77" s="1" t="s">
        <v>9</v>
      </c>
      <c r="O77" s="1" t="s">
        <v>10</v>
      </c>
      <c r="P77" s="1" t="s">
        <v>9</v>
      </c>
      <c r="Q77" s="1" t="s">
        <v>10</v>
      </c>
      <c r="R77" s="1" t="s">
        <v>9</v>
      </c>
      <c r="S77" s="1" t="s">
        <v>10</v>
      </c>
      <c r="T77" s="1" t="s">
        <v>9</v>
      </c>
      <c r="U77" s="1" t="s">
        <v>10</v>
      </c>
      <c r="V77" s="1" t="s">
        <v>9</v>
      </c>
      <c r="W77" s="167" t="s">
        <v>10</v>
      </c>
      <c r="X77" s="4" t="s">
        <v>9</v>
      </c>
      <c r="Y77" s="1" t="s">
        <v>10</v>
      </c>
      <c r="Z77" s="1" t="s">
        <v>9</v>
      </c>
      <c r="AA77" s="3" t="s">
        <v>10</v>
      </c>
    </row>
    <row r="78" spans="1:27" ht="12" customHeight="1" x14ac:dyDescent="0.2">
      <c r="A78" s="5">
        <v>1996</v>
      </c>
      <c r="B78" s="39">
        <f>SECC96!B$30</f>
        <v>0</v>
      </c>
      <c r="C78" s="39">
        <f>SECC96!C$30</f>
        <v>0</v>
      </c>
      <c r="D78" s="39">
        <f>SECC96!D$30</f>
        <v>0</v>
      </c>
      <c r="E78" s="39">
        <f>SECC96!E$30</f>
        <v>0</v>
      </c>
      <c r="F78" s="39">
        <f>SECC96!F$30</f>
        <v>0</v>
      </c>
      <c r="G78" s="39">
        <f>SECC96!G$30</f>
        <v>0</v>
      </c>
      <c r="H78" s="39">
        <f>SECC96!H$30</f>
        <v>0</v>
      </c>
      <c r="I78" s="39">
        <f>SECC96!I$30</f>
        <v>0</v>
      </c>
      <c r="J78" s="39">
        <f>SECC96!J$30</f>
        <v>0</v>
      </c>
      <c r="K78" s="39">
        <f>SECC96!K$30</f>
        <v>0</v>
      </c>
      <c r="L78" s="39">
        <f>SECC96!L$30</f>
        <v>0</v>
      </c>
      <c r="M78" s="39">
        <f>SECC96!M$30</f>
        <v>0</v>
      </c>
      <c r="N78" s="39">
        <f>SECC96!N$30</f>
        <v>0</v>
      </c>
      <c r="O78" s="39">
        <f>SECC96!O$30</f>
        <v>0</v>
      </c>
      <c r="P78" s="39">
        <f>SECC96!P$30</f>
        <v>0</v>
      </c>
      <c r="Q78" s="39">
        <f>SECC96!Q$30</f>
        <v>0</v>
      </c>
      <c r="R78" s="39">
        <f>SECC96!R$30</f>
        <v>0</v>
      </c>
      <c r="S78" s="39">
        <f>SECC96!S$30</f>
        <v>0</v>
      </c>
      <c r="T78" s="39">
        <f>SECC96!T$30</f>
        <v>0</v>
      </c>
      <c r="U78" s="39">
        <f>SECC96!U$30</f>
        <v>0</v>
      </c>
      <c r="V78" s="39">
        <f>SECC96!V$30</f>
        <v>0</v>
      </c>
      <c r="W78" s="171">
        <f>SECC96!W$30</f>
        <v>0</v>
      </c>
      <c r="X78" s="49">
        <f>SECC96!X$30</f>
        <v>0</v>
      </c>
      <c r="Y78" s="39">
        <f>SECC96!Y$30</f>
        <v>0</v>
      </c>
      <c r="Z78" s="39">
        <f>SECC96!Z$30</f>
        <v>0</v>
      </c>
      <c r="AA78" s="48">
        <f>SECC96!AA$30</f>
        <v>0</v>
      </c>
    </row>
    <row r="79" spans="1:27" ht="12" customHeight="1" x14ac:dyDescent="0.2">
      <c r="A79" s="5">
        <v>1997</v>
      </c>
      <c r="B79" s="39">
        <f>SECC97!B$30</f>
        <v>2042</v>
      </c>
      <c r="C79" s="39">
        <f>SECC97!C$30</f>
        <v>1981</v>
      </c>
      <c r="D79" s="39">
        <f>SECC97!D$30</f>
        <v>75</v>
      </c>
      <c r="E79" s="39">
        <f>SECC97!E$30</f>
        <v>42</v>
      </c>
      <c r="F79" s="39">
        <f>SECC97!F$30</f>
        <v>7126</v>
      </c>
      <c r="G79" s="39">
        <f>SECC97!G$30</f>
        <v>4804</v>
      </c>
      <c r="H79" s="39">
        <f>SECC97!H$30</f>
        <v>590</v>
      </c>
      <c r="I79" s="39">
        <f>SECC97!I$30</f>
        <v>124</v>
      </c>
      <c r="J79" s="39">
        <f>SECC97!J$30</f>
        <v>728</v>
      </c>
      <c r="K79" s="39">
        <f>SECC97!K$30</f>
        <v>24</v>
      </c>
      <c r="L79" s="39">
        <f>SECC97!L$30</f>
        <v>4019</v>
      </c>
      <c r="M79" s="39">
        <f>SECC97!M$30</f>
        <v>3550</v>
      </c>
      <c r="N79" s="39">
        <f>SECC97!N$30</f>
        <v>0</v>
      </c>
      <c r="O79" s="39">
        <f>SECC97!O$30</f>
        <v>0</v>
      </c>
      <c r="P79" s="39">
        <f>SECC97!P$30</f>
        <v>367</v>
      </c>
      <c r="Q79" s="39">
        <f>SECC97!Q$30</f>
        <v>306</v>
      </c>
      <c r="R79" s="39">
        <f>SECC97!R$30</f>
        <v>312</v>
      </c>
      <c r="S79" s="39">
        <f>SECC97!S$30</f>
        <v>10</v>
      </c>
      <c r="T79" s="39">
        <f>SECC97!T$30</f>
        <v>122</v>
      </c>
      <c r="U79" s="39">
        <f>SECC97!U$30</f>
        <v>237</v>
      </c>
      <c r="V79" s="39">
        <f>SECC97!V$30</f>
        <v>35</v>
      </c>
      <c r="W79" s="168">
        <f>SECC97!W$30</f>
        <v>9</v>
      </c>
      <c r="X79" s="41">
        <f>SECC97!X$30</f>
        <v>15416</v>
      </c>
      <c r="Y79" s="39">
        <f>SECC97!Y$30</f>
        <v>11087</v>
      </c>
      <c r="Z79" s="39">
        <f>SECC97!Z$30</f>
        <v>13309</v>
      </c>
      <c r="AA79" s="40">
        <f>SECC97!AA$30</f>
        <v>10572</v>
      </c>
    </row>
    <row r="80" spans="1:27" ht="12" customHeight="1" x14ac:dyDescent="0.2">
      <c r="A80" s="6">
        <v>1998</v>
      </c>
      <c r="B80" s="42">
        <f>SECC98!B$30</f>
        <v>1811</v>
      </c>
      <c r="C80" s="42">
        <f>SECC98!C$30</f>
        <v>1981</v>
      </c>
      <c r="D80" s="42">
        <f>SECC98!D$30</f>
        <v>0</v>
      </c>
      <c r="E80" s="42">
        <f>SECC98!E$30</f>
        <v>0</v>
      </c>
      <c r="F80" s="42">
        <f>SECC98!F$30</f>
        <v>7029</v>
      </c>
      <c r="G80" s="42">
        <f>SECC98!G$30</f>
        <v>4914</v>
      </c>
      <c r="H80" s="42">
        <f>SECC98!H$30</f>
        <v>0</v>
      </c>
      <c r="I80" s="42">
        <f>SECC98!I$30</f>
        <v>0</v>
      </c>
      <c r="J80" s="42">
        <f>SECC98!J$30</f>
        <v>408</v>
      </c>
      <c r="K80" s="42">
        <f>SECC98!K$30</f>
        <v>22</v>
      </c>
      <c r="L80" s="42">
        <f>SECC98!L$30</f>
        <v>3968</v>
      </c>
      <c r="M80" s="42">
        <f>SECC98!M$30</f>
        <v>3569</v>
      </c>
      <c r="N80" s="42">
        <f>SECC98!N$30</f>
        <v>0</v>
      </c>
      <c r="O80" s="42">
        <f>SECC98!O$30</f>
        <v>0</v>
      </c>
      <c r="P80" s="42">
        <f>SECC98!P$30</f>
        <v>549</v>
      </c>
      <c r="Q80" s="42">
        <f>SECC98!Q$30</f>
        <v>376</v>
      </c>
      <c r="R80" s="42">
        <f>SECC98!R$30</f>
        <v>0</v>
      </c>
      <c r="S80" s="42">
        <f>SECC98!S$30</f>
        <v>0</v>
      </c>
      <c r="T80" s="42">
        <f>SECC98!T$30</f>
        <v>0</v>
      </c>
      <c r="U80" s="42">
        <f>SECC98!U$30</f>
        <v>0</v>
      </c>
      <c r="V80" s="42">
        <f>SECC98!V$30</f>
        <v>0</v>
      </c>
      <c r="W80" s="169">
        <f>SECC98!W$30</f>
        <v>0</v>
      </c>
      <c r="X80" s="44">
        <f>SECC98!X$30</f>
        <v>13765</v>
      </c>
      <c r="Y80" s="42">
        <f>SECC98!Y$30</f>
        <v>10862</v>
      </c>
      <c r="Z80" s="42">
        <f>SECC98!Z$30</f>
        <v>12808</v>
      </c>
      <c r="AA80" s="43">
        <f>SECC98!AA$30</f>
        <v>10464</v>
      </c>
    </row>
    <row r="81" spans="1:27" ht="12" customHeight="1" x14ac:dyDescent="0.2">
      <c r="A81" s="7">
        <v>1999</v>
      </c>
      <c r="B81" s="45">
        <f>SECC99!B$30</f>
        <v>2121</v>
      </c>
      <c r="C81" s="39">
        <f>SECC99!C$30</f>
        <v>2146</v>
      </c>
      <c r="D81" s="39">
        <f>SECC99!D$30</f>
        <v>91</v>
      </c>
      <c r="E81" s="39">
        <f>SECC99!E$30</f>
        <v>42</v>
      </c>
      <c r="F81" s="39">
        <f>SECC99!F$30</f>
        <v>7023</v>
      </c>
      <c r="G81" s="39">
        <f>SECC99!G$30</f>
        <v>4761</v>
      </c>
      <c r="H81" s="39">
        <f>SECC99!H$30</f>
        <v>615</v>
      </c>
      <c r="I81" s="39">
        <f>SECC99!I$30</f>
        <v>141</v>
      </c>
      <c r="J81" s="39">
        <f>SECC99!J$30</f>
        <v>519</v>
      </c>
      <c r="K81" s="39">
        <f>SECC99!K$30</f>
        <v>23</v>
      </c>
      <c r="L81" s="39">
        <f>SECC99!L$30</f>
        <v>4137</v>
      </c>
      <c r="M81" s="39">
        <f>SECC99!M$30</f>
        <v>3556</v>
      </c>
      <c r="N81" s="39">
        <f>SECC99!N$30</f>
        <v>9</v>
      </c>
      <c r="O81" s="39">
        <f>SECC99!O$30</f>
        <v>5</v>
      </c>
      <c r="P81" s="39">
        <f>SECC99!P$30</f>
        <v>394</v>
      </c>
      <c r="Q81" s="39">
        <f>SECC99!Q$30</f>
        <v>359</v>
      </c>
      <c r="R81" s="39">
        <f>SECC99!R$30</f>
        <v>336</v>
      </c>
      <c r="S81" s="39">
        <f>SECC99!S$30</f>
        <v>4</v>
      </c>
      <c r="T81" s="39">
        <f>SECC99!T$30</f>
        <v>776</v>
      </c>
      <c r="U81" s="39">
        <f>SECC99!U$30</f>
        <v>1467</v>
      </c>
      <c r="V81" s="39">
        <f>SECC99!V$30</f>
        <v>45</v>
      </c>
      <c r="W81" s="168">
        <f>SECC99!W$30</f>
        <v>32</v>
      </c>
      <c r="X81" s="41">
        <f>SECC99!X$30</f>
        <v>16066</v>
      </c>
      <c r="Y81" s="39">
        <f>SECC99!Y$30</f>
        <v>12536</v>
      </c>
      <c r="Z81" s="39">
        <f>SECC99!Z$30</f>
        <v>14057</v>
      </c>
      <c r="AA81" s="40">
        <f>SECC99!AA$30</f>
        <v>11930</v>
      </c>
    </row>
    <row r="82" spans="1:27" ht="12" customHeight="1" x14ac:dyDescent="0.2">
      <c r="A82" s="5">
        <v>2000</v>
      </c>
      <c r="B82" s="39">
        <f>SECC00!B$30</f>
        <v>2104</v>
      </c>
      <c r="C82" s="39">
        <f>SECC00!C$30</f>
        <v>2454</v>
      </c>
      <c r="D82" s="39">
        <f>SECC00!D$30</f>
        <v>85</v>
      </c>
      <c r="E82" s="39">
        <f>SECC00!E$30</f>
        <v>39</v>
      </c>
      <c r="F82" s="39">
        <f>SECC00!F$30</f>
        <v>7046</v>
      </c>
      <c r="G82" s="39">
        <f>SECC00!G$30</f>
        <v>4755</v>
      </c>
      <c r="H82" s="39">
        <f>SECC00!H$30</f>
        <v>435</v>
      </c>
      <c r="I82" s="39">
        <f>SECC00!I$30</f>
        <v>142</v>
      </c>
      <c r="J82" s="39">
        <f>SECC00!J$30</f>
        <v>488</v>
      </c>
      <c r="K82" s="39">
        <f>SECC00!K$30</f>
        <v>23</v>
      </c>
      <c r="L82" s="39">
        <f>SECC00!L$30</f>
        <v>3914</v>
      </c>
      <c r="M82" s="39">
        <f>SECC00!M$30</f>
        <v>3497</v>
      </c>
      <c r="N82" s="39">
        <f>SECC00!N$30</f>
        <v>0</v>
      </c>
      <c r="O82" s="39">
        <f>SECC00!O$30</f>
        <v>6</v>
      </c>
      <c r="P82" s="39">
        <f>SECC00!P$30</f>
        <v>559</v>
      </c>
      <c r="Q82" s="39">
        <f>SECC00!Q$30</f>
        <v>342</v>
      </c>
      <c r="R82" s="39">
        <f>SECC00!R$30</f>
        <v>218</v>
      </c>
      <c r="S82" s="39">
        <f>SECC00!S$30</f>
        <v>2</v>
      </c>
      <c r="T82" s="39">
        <f>SECC00!T$30</f>
        <v>749</v>
      </c>
      <c r="U82" s="39">
        <f>SECC00!U$30</f>
        <v>1507</v>
      </c>
      <c r="V82" s="39">
        <f>SECC00!V$30</f>
        <v>38</v>
      </c>
      <c r="W82" s="168">
        <f>SECC00!W$30</f>
        <v>60</v>
      </c>
      <c r="X82" s="41">
        <f>SECC00!X$30</f>
        <v>15636</v>
      </c>
      <c r="Y82" s="39">
        <f>SECC00!Y$30</f>
        <v>12827</v>
      </c>
      <c r="Z82" s="39">
        <f>SECC00!Z$30</f>
        <v>13813</v>
      </c>
      <c r="AA82" s="40">
        <f>SECC00!AA$30</f>
        <v>12213</v>
      </c>
    </row>
    <row r="83" spans="1:27" ht="12" customHeight="1" x14ac:dyDescent="0.2">
      <c r="A83" s="6">
        <v>2001</v>
      </c>
      <c r="B83" s="42">
        <f>SECC01!B$30</f>
        <v>2148</v>
      </c>
      <c r="C83" s="42">
        <f>SECC01!C$30</f>
        <v>2470</v>
      </c>
      <c r="D83" s="42">
        <f>SECC01!D$30</f>
        <v>80</v>
      </c>
      <c r="E83" s="42">
        <f>SECC01!E$30</f>
        <v>35</v>
      </c>
      <c r="F83" s="42">
        <f>SECC01!F$30</f>
        <v>7010</v>
      </c>
      <c r="G83" s="42">
        <f>SECC01!G$30</f>
        <v>4718</v>
      </c>
      <c r="H83" s="42">
        <f>SECC01!H$30</f>
        <v>414</v>
      </c>
      <c r="I83" s="42">
        <f>SECC01!I$30</f>
        <v>149</v>
      </c>
      <c r="J83" s="42">
        <f>SECC01!J$30</f>
        <v>492</v>
      </c>
      <c r="K83" s="42">
        <f>SECC01!K$30</f>
        <v>23</v>
      </c>
      <c r="L83" s="42">
        <f>SECC01!L$30</f>
        <v>4014</v>
      </c>
      <c r="M83" s="42">
        <f>SECC01!M$30</f>
        <v>3394</v>
      </c>
      <c r="N83" s="42">
        <f>SECC01!N$30</f>
        <v>0</v>
      </c>
      <c r="O83" s="42">
        <f>SECC01!O$30</f>
        <v>5</v>
      </c>
      <c r="P83" s="42">
        <f>SECC01!P$30</f>
        <v>565</v>
      </c>
      <c r="Q83" s="42">
        <f>SECC01!Q$30</f>
        <v>314</v>
      </c>
      <c r="R83" s="42">
        <f>SECC01!R$30</f>
        <v>221</v>
      </c>
      <c r="S83" s="42">
        <f>SECC01!S$30</f>
        <v>1</v>
      </c>
      <c r="T83" s="42">
        <f>SECC01!T$30</f>
        <v>754</v>
      </c>
      <c r="U83" s="42">
        <f>SECC01!U$30</f>
        <v>1556</v>
      </c>
      <c r="V83" s="42">
        <f>SECC01!V$30</f>
        <v>27</v>
      </c>
      <c r="W83" s="169">
        <f>SECC01!W$30</f>
        <v>158</v>
      </c>
      <c r="X83" s="44">
        <f>SECC01!X$30</f>
        <v>15725</v>
      </c>
      <c r="Y83" s="42">
        <f>SECC01!Y$30</f>
        <v>12823</v>
      </c>
      <c r="Z83" s="42">
        <f>SECC01!Z$30</f>
        <v>13926</v>
      </c>
      <c r="AA83" s="43">
        <f>SECC01!AA$30</f>
        <v>12138</v>
      </c>
    </row>
    <row r="84" spans="1:27" ht="12" customHeight="1" x14ac:dyDescent="0.2">
      <c r="A84" s="8">
        <v>2002</v>
      </c>
      <c r="B84" s="45">
        <f>SECC02!B$30</f>
        <v>2135</v>
      </c>
      <c r="C84" s="45">
        <f>SECC02!C$30</f>
        <v>2490</v>
      </c>
      <c r="D84" s="45">
        <f>SECC02!D$30</f>
        <v>82</v>
      </c>
      <c r="E84" s="45">
        <f>SECC02!E$30</f>
        <v>39</v>
      </c>
      <c r="F84" s="45">
        <f>SECC02!F$30</f>
        <v>6971</v>
      </c>
      <c r="G84" s="45">
        <f>SECC02!G$30</f>
        <v>4685</v>
      </c>
      <c r="H84" s="45">
        <f>SECC02!H$30</f>
        <v>400</v>
      </c>
      <c r="I84" s="45">
        <f>SECC02!I$30</f>
        <v>144</v>
      </c>
      <c r="J84" s="45">
        <f>SECC02!J$30</f>
        <v>476</v>
      </c>
      <c r="K84" s="45">
        <f>SECC02!K$30</f>
        <v>23</v>
      </c>
      <c r="L84" s="45">
        <f>SECC02!L$30</f>
        <v>4038</v>
      </c>
      <c r="M84" s="45">
        <f>SECC02!M$30</f>
        <v>3399</v>
      </c>
      <c r="N84" s="45">
        <f>SECC02!N$30</f>
        <v>0</v>
      </c>
      <c r="O84" s="45">
        <f>SECC02!O$30</f>
        <v>6</v>
      </c>
      <c r="P84" s="45">
        <f>SECC02!P$30</f>
        <v>476</v>
      </c>
      <c r="Q84" s="45">
        <f>SECC02!Q$30</f>
        <v>237</v>
      </c>
      <c r="R84" s="45">
        <f>SECC02!R$30</f>
        <v>440</v>
      </c>
      <c r="S84" s="45">
        <f>SECC02!S$30</f>
        <v>0</v>
      </c>
      <c r="T84" s="45">
        <f>SECC02!T$30</f>
        <v>0</v>
      </c>
      <c r="U84" s="45">
        <f>SECC02!U$30</f>
        <v>0</v>
      </c>
      <c r="V84" s="45">
        <f>SECC02!V$30</f>
        <v>0</v>
      </c>
      <c r="W84" s="170">
        <f>SECC02!W$30</f>
        <v>0</v>
      </c>
      <c r="X84" s="47">
        <f>SECC02!X$30</f>
        <v>15018</v>
      </c>
      <c r="Y84" s="45">
        <f>SECC02!Y$30</f>
        <v>11023</v>
      </c>
      <c r="Z84" s="45">
        <f>SECC02!Z$30</f>
        <v>13144</v>
      </c>
      <c r="AA84" s="46">
        <f>SECC02!AA$30</f>
        <v>10574</v>
      </c>
    </row>
    <row r="85" spans="1:27" ht="12" customHeight="1" x14ac:dyDescent="0.2">
      <c r="A85" s="9">
        <v>2003</v>
      </c>
      <c r="B85" s="39">
        <f>SECC03!B$30</f>
        <v>2194</v>
      </c>
      <c r="C85" s="39">
        <f>SECC03!C$30</f>
        <v>2549</v>
      </c>
      <c r="D85" s="39">
        <f>SECC03!D$30</f>
        <v>79</v>
      </c>
      <c r="E85" s="39">
        <f>SECC03!E$30</f>
        <v>37</v>
      </c>
      <c r="F85" s="39">
        <f>SECC03!F$30</f>
        <v>7010</v>
      </c>
      <c r="G85" s="39">
        <f>SECC03!G$30</f>
        <v>4656</v>
      </c>
      <c r="H85" s="39">
        <f>SECC03!H$30</f>
        <v>412</v>
      </c>
      <c r="I85" s="39">
        <f>SECC03!I$30</f>
        <v>139</v>
      </c>
      <c r="J85" s="39">
        <f>SECC03!J$30</f>
        <v>481</v>
      </c>
      <c r="K85" s="39">
        <f>SECC03!K$30</f>
        <v>26</v>
      </c>
      <c r="L85" s="39">
        <f>SECC03!L$30</f>
        <v>4065</v>
      </c>
      <c r="M85" s="39">
        <f>SECC03!M$30</f>
        <v>3381</v>
      </c>
      <c r="N85" s="39">
        <f>SECC03!N$30</f>
        <v>0</v>
      </c>
      <c r="O85" s="39">
        <f>SECC03!O$30</f>
        <v>5</v>
      </c>
      <c r="P85" s="39">
        <f>SECC03!P$30</f>
        <v>481</v>
      </c>
      <c r="Q85" s="39">
        <f>SECC03!Q$30</f>
        <v>215</v>
      </c>
      <c r="R85" s="39">
        <f>SECC03!R$30</f>
        <v>444</v>
      </c>
      <c r="S85" s="39">
        <f>SECC03!S$30</f>
        <v>0</v>
      </c>
      <c r="T85" s="39">
        <f>SECC03!T$30</f>
        <v>0</v>
      </c>
      <c r="U85" s="39">
        <f>SECC03!U$30</f>
        <v>0</v>
      </c>
      <c r="V85" s="39">
        <f>SECC03!V$30</f>
        <v>0</v>
      </c>
      <c r="W85" s="168">
        <f>SECC03!W$30</f>
        <v>0</v>
      </c>
      <c r="X85" s="41">
        <f>SECC03!X$30</f>
        <v>15166</v>
      </c>
      <c r="Y85" s="39">
        <f>SECC03!Y$30</f>
        <v>11008</v>
      </c>
      <c r="Z85" s="39">
        <f>SECC03!Z$30</f>
        <v>13269</v>
      </c>
      <c r="AA85" s="40">
        <f>SECC03!AA$30</f>
        <v>10586</v>
      </c>
    </row>
    <row r="86" spans="1:27" ht="12" customHeight="1" x14ac:dyDescent="0.2">
      <c r="A86" s="10">
        <v>2004</v>
      </c>
      <c r="B86" s="42">
        <f>SECC04!B$30</f>
        <v>2261</v>
      </c>
      <c r="C86" s="42">
        <f>SECC04!C$30</f>
        <v>2637</v>
      </c>
      <c r="D86" s="42">
        <f>SECC04!D$30</f>
        <v>81</v>
      </c>
      <c r="E86" s="42">
        <f>SECC04!E$30</f>
        <v>38</v>
      </c>
      <c r="F86" s="42">
        <f>SECC04!F$30</f>
        <v>6985</v>
      </c>
      <c r="G86" s="42">
        <f>SECC04!G$30</f>
        <v>4640</v>
      </c>
      <c r="H86" s="42">
        <f>SECC04!H$30</f>
        <v>420</v>
      </c>
      <c r="I86" s="42">
        <f>SECC04!I$30</f>
        <v>143</v>
      </c>
      <c r="J86" s="42">
        <f>SECC04!J$30</f>
        <v>459</v>
      </c>
      <c r="K86" s="42">
        <f>SECC04!K$30</f>
        <v>26</v>
      </c>
      <c r="L86" s="42">
        <f>SECC04!L$30</f>
        <v>4103</v>
      </c>
      <c r="M86" s="42">
        <f>SECC04!M$30</f>
        <v>3391</v>
      </c>
      <c r="N86" s="42">
        <f>SECC04!N$30</f>
        <v>0</v>
      </c>
      <c r="O86" s="42">
        <f>SECC04!O$30</f>
        <v>6</v>
      </c>
      <c r="P86" s="42">
        <f>SECC04!P$30</f>
        <v>486</v>
      </c>
      <c r="Q86" s="42">
        <f>SECC04!Q$30</f>
        <v>201</v>
      </c>
      <c r="R86" s="42">
        <f>SECC04!R$30</f>
        <v>349</v>
      </c>
      <c r="S86" s="42">
        <f>SECC04!S$30</f>
        <v>0</v>
      </c>
      <c r="T86" s="42">
        <f>SECC04!T$30</f>
        <v>0</v>
      </c>
      <c r="U86" s="42">
        <f>SECC04!U$30</f>
        <v>0</v>
      </c>
      <c r="V86" s="42">
        <f>SECC04!V$30</f>
        <v>0</v>
      </c>
      <c r="W86" s="169">
        <f>SECC04!W$30</f>
        <v>0</v>
      </c>
      <c r="X86" s="44">
        <f>SECC04!X$30</f>
        <v>15144</v>
      </c>
      <c r="Y86" s="42">
        <f>SECC04!Y$30</f>
        <v>11082</v>
      </c>
      <c r="Z86" s="42">
        <f>SECC04!Z$30</f>
        <v>13349</v>
      </c>
      <c r="AA86" s="43">
        <f>SECC04!AA$30</f>
        <v>10668</v>
      </c>
    </row>
    <row r="87" spans="1:27" ht="12" customHeight="1" x14ac:dyDescent="0.2">
      <c r="A87" s="8">
        <v>2005</v>
      </c>
      <c r="B87" s="45">
        <f>SECC05!B$30</f>
        <v>2258</v>
      </c>
      <c r="C87" s="45">
        <f>SECC05!C$30</f>
        <v>2697</v>
      </c>
      <c r="D87" s="45">
        <f>SECC05!D$30</f>
        <v>149</v>
      </c>
      <c r="E87" s="45">
        <f>SECC05!E$30</f>
        <v>38</v>
      </c>
      <c r="F87" s="45">
        <f>SECC05!F$30</f>
        <v>6923</v>
      </c>
      <c r="G87" s="45">
        <f>SECC05!G$30</f>
        <v>4678</v>
      </c>
      <c r="H87" s="45">
        <f>SECC05!H$30</f>
        <v>562</v>
      </c>
      <c r="I87" s="45">
        <f>SECC05!I$30</f>
        <v>150</v>
      </c>
      <c r="J87" s="45">
        <f>SECC05!J$30</f>
        <v>466</v>
      </c>
      <c r="K87" s="45">
        <f>SECC05!K$30</f>
        <v>26</v>
      </c>
      <c r="L87" s="45">
        <f>SECC05!L$30</f>
        <v>4128</v>
      </c>
      <c r="M87" s="45">
        <f>SECC05!M$30</f>
        <v>3350</v>
      </c>
      <c r="N87" s="45">
        <f>SECC05!N$30</f>
        <v>5</v>
      </c>
      <c r="O87" s="45">
        <f>SECC05!O$30</f>
        <v>6</v>
      </c>
      <c r="P87" s="45">
        <f>SECC05!P$30</f>
        <v>496</v>
      </c>
      <c r="Q87" s="45">
        <f>SECC05!Q$30</f>
        <v>194</v>
      </c>
      <c r="R87" s="45">
        <f>SECC05!R$30</f>
        <v>240</v>
      </c>
      <c r="S87" s="45">
        <f>SECC05!S$30</f>
        <v>7</v>
      </c>
      <c r="T87" s="45">
        <f>SECC05!T$30</f>
        <v>0</v>
      </c>
      <c r="U87" s="45">
        <f>SECC05!U$30</f>
        <v>0</v>
      </c>
      <c r="V87" s="45">
        <f>SECC05!V$30</f>
        <v>0</v>
      </c>
      <c r="W87" s="170">
        <f>SECC05!W$30</f>
        <v>0</v>
      </c>
      <c r="X87" s="47">
        <f>SECC05!X$30</f>
        <v>15227</v>
      </c>
      <c r="Y87" s="45">
        <f>SECC05!Y$30</f>
        <v>11146</v>
      </c>
      <c r="Z87" s="45">
        <f>SECC05!Z$30</f>
        <v>13309</v>
      </c>
      <c r="AA87" s="46">
        <f>SECC05!AA$30</f>
        <v>10725</v>
      </c>
    </row>
    <row r="88" spans="1:27" ht="12" customHeight="1" x14ac:dyDescent="0.2">
      <c r="A88" s="9">
        <v>2006</v>
      </c>
      <c r="B88" s="39">
        <f>SECC06!B$30</f>
        <v>2164</v>
      </c>
      <c r="C88" s="39">
        <f>SECC06!C$30</f>
        <v>2749</v>
      </c>
      <c r="D88" s="39">
        <f>SECC06!D$30</f>
        <v>155</v>
      </c>
      <c r="E88" s="39">
        <f>SECC06!E$30</f>
        <v>42</v>
      </c>
      <c r="F88" s="39">
        <f>SECC06!F$30</f>
        <v>6912</v>
      </c>
      <c r="G88" s="39">
        <f>SECC06!G$30</f>
        <v>4706</v>
      </c>
      <c r="H88" s="39">
        <f>SECC06!H$30</f>
        <v>575</v>
      </c>
      <c r="I88" s="39">
        <f>SECC06!I$30</f>
        <v>154</v>
      </c>
      <c r="J88" s="39">
        <f>SECC06!J$30</f>
        <v>473</v>
      </c>
      <c r="K88" s="39">
        <f>SECC06!K$30</f>
        <v>26</v>
      </c>
      <c r="L88" s="39">
        <f>SECC06!L$30</f>
        <v>4147</v>
      </c>
      <c r="M88" s="39">
        <f>SECC06!M$30</f>
        <v>3366</v>
      </c>
      <c r="N88" s="39">
        <f>SECC06!N$30</f>
        <v>5</v>
      </c>
      <c r="O88" s="39">
        <f>SECC06!O$30</f>
        <v>13</v>
      </c>
      <c r="P88" s="39">
        <f>SECC06!P$30</f>
        <v>485</v>
      </c>
      <c r="Q88" s="39">
        <f>SECC06!Q$30</f>
        <v>178</v>
      </c>
      <c r="R88" s="39">
        <f>SECC06!R$30</f>
        <v>363</v>
      </c>
      <c r="S88" s="39">
        <f>SECC06!S$30</f>
        <v>2</v>
      </c>
      <c r="T88" s="39">
        <f>SECC06!T$30</f>
        <v>0</v>
      </c>
      <c r="U88" s="39">
        <f>SECC06!U$30</f>
        <v>0</v>
      </c>
      <c r="V88" s="39">
        <f>SECC06!V$30</f>
        <v>0</v>
      </c>
      <c r="W88" s="168">
        <f>SECC06!W$30</f>
        <v>0</v>
      </c>
      <c r="X88" s="41">
        <f>SECC06!X$30</f>
        <v>15279</v>
      </c>
      <c r="Y88" s="39">
        <f>SECC06!Y$30</f>
        <v>11236</v>
      </c>
      <c r="Z88" s="39">
        <f>SECC06!Z$30</f>
        <v>13223</v>
      </c>
      <c r="AA88" s="40">
        <f>SECC06!AA$30</f>
        <v>10821</v>
      </c>
    </row>
    <row r="89" spans="1:27" ht="12" customHeight="1" x14ac:dyDescent="0.2">
      <c r="A89" s="10">
        <v>2007</v>
      </c>
      <c r="B89" s="42">
        <f>SECC07!B$30</f>
        <v>2179</v>
      </c>
      <c r="C89" s="42">
        <f>SECC07!C$30</f>
        <v>2887</v>
      </c>
      <c r="D89" s="42">
        <f>SECC07!D$30</f>
        <v>125</v>
      </c>
      <c r="E89" s="42">
        <f>SECC07!E$30</f>
        <v>41</v>
      </c>
      <c r="F89" s="42">
        <f>SECC07!F$30</f>
        <v>6842</v>
      </c>
      <c r="G89" s="42">
        <f>SECC07!G$30</f>
        <v>4744</v>
      </c>
      <c r="H89" s="42">
        <f>SECC07!H$30</f>
        <v>648</v>
      </c>
      <c r="I89" s="42">
        <f>SECC07!I$30</f>
        <v>169</v>
      </c>
      <c r="J89" s="42">
        <f>SECC07!J$30</f>
        <v>452</v>
      </c>
      <c r="K89" s="42">
        <f>SECC07!K$30</f>
        <v>26</v>
      </c>
      <c r="L89" s="42">
        <f>SECC07!L$30</f>
        <v>4158</v>
      </c>
      <c r="M89" s="42">
        <f>SECC07!M$30</f>
        <v>3358</v>
      </c>
      <c r="N89" s="42">
        <f>SECC07!N$30</f>
        <v>5</v>
      </c>
      <c r="O89" s="42">
        <f>SECC07!O$30</f>
        <v>16</v>
      </c>
      <c r="P89" s="42">
        <f>SECC07!P$30</f>
        <v>467</v>
      </c>
      <c r="Q89" s="42">
        <f>SECC07!Q$30</f>
        <v>197</v>
      </c>
      <c r="R89" s="42">
        <f>SECC07!R$30</f>
        <v>361</v>
      </c>
      <c r="S89" s="42">
        <f>SECC07!S$30</f>
        <v>2</v>
      </c>
      <c r="T89" s="42">
        <f>SECC07!T$30</f>
        <v>0</v>
      </c>
      <c r="U89" s="42">
        <f>SECC07!U$30</f>
        <v>0</v>
      </c>
      <c r="V89" s="42">
        <f>SECC07!V$30</f>
        <v>0</v>
      </c>
      <c r="W89" s="169">
        <f>SECC07!W$30</f>
        <v>0</v>
      </c>
      <c r="X89" s="44">
        <f>SECC07!X$30</f>
        <v>15237</v>
      </c>
      <c r="Y89" s="42">
        <f>SECC07!Y$30</f>
        <v>11440</v>
      </c>
      <c r="Z89" s="42">
        <f>SECC07!Z$30</f>
        <v>13179</v>
      </c>
      <c r="AA89" s="43">
        <f>SECC07!AA$30</f>
        <v>10989</v>
      </c>
    </row>
    <row r="90" spans="1:27" ht="12" customHeight="1" x14ac:dyDescent="0.2">
      <c r="A90" s="8">
        <v>2008</v>
      </c>
      <c r="B90" s="45">
        <f>SECC08!B$30</f>
        <v>2167</v>
      </c>
      <c r="C90" s="45">
        <f>SECC08!C$30</f>
        <v>2967</v>
      </c>
      <c r="D90" s="45">
        <f>SECC08!D$30</f>
        <v>0</v>
      </c>
      <c r="E90" s="45">
        <f>SECC08!E$30</f>
        <v>0</v>
      </c>
      <c r="F90" s="45">
        <f>SECC08!F$30</f>
        <v>6841</v>
      </c>
      <c r="G90" s="45">
        <f>SECC08!G$30</f>
        <v>4783</v>
      </c>
      <c r="H90" s="45">
        <f>SECC08!H$30</f>
        <v>0</v>
      </c>
      <c r="I90" s="45">
        <f>SECC08!I$30</f>
        <v>0</v>
      </c>
      <c r="J90" s="45">
        <f>SECC08!J$30</f>
        <v>444</v>
      </c>
      <c r="K90" s="45">
        <f>SECC08!K$30</f>
        <v>23</v>
      </c>
      <c r="L90" s="45">
        <f>SECC08!L$30</f>
        <v>4185</v>
      </c>
      <c r="M90" s="45">
        <f>SECC08!M$30</f>
        <v>3401</v>
      </c>
      <c r="N90" s="45">
        <f>SECC08!N$30</f>
        <v>0</v>
      </c>
      <c r="O90" s="45">
        <f>SECC08!O$30</f>
        <v>0</v>
      </c>
      <c r="P90" s="45">
        <f>SECC08!P$30</f>
        <v>481</v>
      </c>
      <c r="Q90" s="45">
        <f>SECC08!Q$30</f>
        <v>211</v>
      </c>
      <c r="R90" s="45">
        <f>SECC08!R$30</f>
        <v>356</v>
      </c>
      <c r="S90" s="45">
        <f>SECC08!S$30</f>
        <v>2</v>
      </c>
      <c r="T90" s="45">
        <f>SECC08!T$30</f>
        <v>0</v>
      </c>
      <c r="U90" s="45">
        <f>SECC08!U$30</f>
        <v>0</v>
      </c>
      <c r="V90" s="45">
        <f>SECC08!V$30</f>
        <v>0</v>
      </c>
      <c r="W90" s="170">
        <f>SECC08!W$30</f>
        <v>0</v>
      </c>
      <c r="X90" s="47">
        <f>SECC08!X$30</f>
        <v>14474</v>
      </c>
      <c r="Y90" s="45">
        <f>SECC08!Y$30</f>
        <v>11387</v>
      </c>
      <c r="Z90" s="45">
        <f>SECC08!Z$30</f>
        <v>13193</v>
      </c>
      <c r="AA90" s="46">
        <f>SECC08!AA$30</f>
        <v>11151</v>
      </c>
    </row>
    <row r="91" spans="1:27" ht="12" customHeight="1" x14ac:dyDescent="0.2">
      <c r="A91" s="9">
        <v>2009</v>
      </c>
      <c r="B91" s="39">
        <f>SECC09!B$30</f>
        <v>2201</v>
      </c>
      <c r="C91" s="39">
        <f>SECC09!C$30</f>
        <v>3042</v>
      </c>
      <c r="D91" s="39">
        <f>SECC09!D$30</f>
        <v>0</v>
      </c>
      <c r="E91" s="39">
        <f>SECC09!E$30</f>
        <v>0</v>
      </c>
      <c r="F91" s="39">
        <f>SECC09!F$30</f>
        <v>6839</v>
      </c>
      <c r="G91" s="39">
        <f>SECC09!G$30</f>
        <v>4827</v>
      </c>
      <c r="H91" s="39">
        <f>SECC09!H$30</f>
        <v>0</v>
      </c>
      <c r="I91" s="39">
        <f>SECC09!I$30</f>
        <v>0</v>
      </c>
      <c r="J91" s="39">
        <f>SECC09!J$30</f>
        <v>450</v>
      </c>
      <c r="K91" s="39">
        <f>SECC09!K$30</f>
        <v>22</v>
      </c>
      <c r="L91" s="39">
        <f>SECC09!L$30</f>
        <v>4212</v>
      </c>
      <c r="M91" s="39">
        <f>SECC09!M$30</f>
        <v>3436</v>
      </c>
      <c r="N91" s="39">
        <f>SECC09!N$30</f>
        <v>0</v>
      </c>
      <c r="O91" s="39">
        <f>SECC09!O$30</f>
        <v>0</v>
      </c>
      <c r="P91" s="39">
        <f>SECC09!P$30</f>
        <v>462</v>
      </c>
      <c r="Q91" s="39">
        <f>SECC09!Q$30</f>
        <v>237</v>
      </c>
      <c r="R91" s="39">
        <f>SECC09!R$30</f>
        <v>278</v>
      </c>
      <c r="S91" s="39">
        <f>SECC09!S$30</f>
        <v>3</v>
      </c>
      <c r="T91" s="39">
        <f>SECC09!T$30</f>
        <v>0</v>
      </c>
      <c r="U91" s="39">
        <f>SECC09!U$30</f>
        <v>0</v>
      </c>
      <c r="V91" s="39">
        <f>SECC09!V$30</f>
        <v>0</v>
      </c>
      <c r="W91" s="168">
        <f>SECC09!W$30</f>
        <v>0</v>
      </c>
      <c r="X91" s="41">
        <f>SECC09!X$30</f>
        <v>14442</v>
      </c>
      <c r="Y91" s="39">
        <f>SECC09!Y$30</f>
        <v>11567</v>
      </c>
      <c r="Z91" s="39">
        <f>SECC09!Z$30</f>
        <v>13252</v>
      </c>
      <c r="AA91" s="40">
        <f>SECC09!AA$30</f>
        <v>11305</v>
      </c>
    </row>
    <row r="92" spans="1:27" ht="12" customHeight="1" x14ac:dyDescent="0.2">
      <c r="A92" s="9">
        <v>2010</v>
      </c>
      <c r="B92" s="39">
        <f>SECC10!B$30</f>
        <v>2244</v>
      </c>
      <c r="C92" s="39">
        <f>SECC10!C$30</f>
        <v>3088</v>
      </c>
      <c r="D92" s="39">
        <f>SECC10!D$30</f>
        <v>0</v>
      </c>
      <c r="E92" s="39">
        <f>SECC10!E$30</f>
        <v>0</v>
      </c>
      <c r="F92" s="39">
        <f>SECC10!F$30</f>
        <v>6790</v>
      </c>
      <c r="G92" s="39">
        <f>SECC10!G$30</f>
        <v>4900</v>
      </c>
      <c r="H92" s="39">
        <f>SECC10!H$30</f>
        <v>0</v>
      </c>
      <c r="I92" s="39">
        <f>SECC10!I$30</f>
        <v>0</v>
      </c>
      <c r="J92" s="39">
        <f>SECC10!J$30</f>
        <v>461</v>
      </c>
      <c r="K92" s="39">
        <f>SECC10!K$30</f>
        <v>23</v>
      </c>
      <c r="L92" s="39">
        <f>SECC10!L$30</f>
        <v>4235</v>
      </c>
      <c r="M92" s="39">
        <f>SECC10!M$30</f>
        <v>3494</v>
      </c>
      <c r="N92" s="39">
        <f>SECC10!N$30</f>
        <v>0</v>
      </c>
      <c r="O92" s="39">
        <f>SECC10!O$30</f>
        <v>0</v>
      </c>
      <c r="P92" s="39">
        <f>SECC10!P$30</f>
        <v>469</v>
      </c>
      <c r="Q92" s="39">
        <f>SECC10!Q$30</f>
        <v>231</v>
      </c>
      <c r="R92" s="39">
        <f>SECC10!R$30</f>
        <v>283</v>
      </c>
      <c r="S92" s="39">
        <f>SECC10!S$30</f>
        <v>3</v>
      </c>
      <c r="T92" s="39">
        <f>SECC10!T$30</f>
        <v>0</v>
      </c>
      <c r="U92" s="39">
        <f>SECC10!U$30</f>
        <v>0</v>
      </c>
      <c r="V92" s="39">
        <f>SECC10!V$30</f>
        <v>0</v>
      </c>
      <c r="W92" s="168">
        <f>SECC10!W$30</f>
        <v>0</v>
      </c>
      <c r="X92" s="41">
        <f>SECC10!X$30</f>
        <v>14482</v>
      </c>
      <c r="Y92" s="39">
        <f>SECC10!Y$30</f>
        <v>11739</v>
      </c>
      <c r="Z92" s="39">
        <f>SECC10!Z$30</f>
        <v>13269</v>
      </c>
      <c r="AA92" s="40">
        <f>SECC10!AA$30</f>
        <v>11482</v>
      </c>
    </row>
    <row r="93" spans="1:27" ht="12" customHeight="1" x14ac:dyDescent="0.2">
      <c r="A93" s="20">
        <v>2011</v>
      </c>
      <c r="B93" s="45">
        <f>SECC11!B$30</f>
        <v>2309</v>
      </c>
      <c r="C93" s="45">
        <f>SECC11!C$30</f>
        <v>3106</v>
      </c>
      <c r="D93" s="45">
        <f>SECC11!D$30</f>
        <v>0</v>
      </c>
      <c r="E93" s="45">
        <f>SECC11!E$30</f>
        <v>0</v>
      </c>
      <c r="F93" s="45">
        <f>SECC11!F$30</f>
        <v>6835</v>
      </c>
      <c r="G93" s="45">
        <f>SECC11!G$30</f>
        <v>5058</v>
      </c>
      <c r="H93" s="45">
        <f>SECC11!H$30</f>
        <v>0</v>
      </c>
      <c r="I93" s="45">
        <f>SECC11!I$30</f>
        <v>0</v>
      </c>
      <c r="J93" s="45">
        <f>SECC11!J$30</f>
        <v>465</v>
      </c>
      <c r="K93" s="45">
        <f>SECC11!K$30</f>
        <v>22</v>
      </c>
      <c r="L93" s="45">
        <f>SECC11!L$30</f>
        <v>4309</v>
      </c>
      <c r="M93" s="45">
        <f>SECC11!M$30</f>
        <v>3486</v>
      </c>
      <c r="N93" s="45">
        <f>SECC11!N$30</f>
        <v>0</v>
      </c>
      <c r="O93" s="45">
        <f>SECC11!O$30</f>
        <v>0</v>
      </c>
      <c r="P93" s="45">
        <f>SECC11!P$30</f>
        <v>470</v>
      </c>
      <c r="Q93" s="45">
        <f>SECC11!Q$30</f>
        <v>244</v>
      </c>
      <c r="R93" s="45">
        <f>SECC11!R$30</f>
        <v>276</v>
      </c>
      <c r="S93" s="45">
        <f>SECC11!S$30</f>
        <v>4</v>
      </c>
      <c r="T93" s="45">
        <f>SECC11!T$30</f>
        <v>0</v>
      </c>
      <c r="U93" s="45">
        <f>SECC11!U$30</f>
        <v>0</v>
      </c>
      <c r="V93" s="45">
        <f>SECC11!V$30</f>
        <v>0</v>
      </c>
      <c r="W93" s="170">
        <f>SECC11!W$30</f>
        <v>0</v>
      </c>
      <c r="X93" s="47">
        <f>SECC11!X$30</f>
        <v>14664</v>
      </c>
      <c r="Y93" s="45">
        <f>SECC11!Y$30</f>
        <v>11920</v>
      </c>
      <c r="Z93" s="45">
        <f>SECC11!Z$30</f>
        <v>13453</v>
      </c>
      <c r="AA93" s="46">
        <f>SECC11!AA$30</f>
        <v>11650</v>
      </c>
    </row>
    <row r="94" spans="1:27" ht="12" customHeight="1" x14ac:dyDescent="0.2">
      <c r="A94" s="21">
        <v>2012</v>
      </c>
      <c r="B94" s="39">
        <f>SECC12!B$29</f>
        <v>2399</v>
      </c>
      <c r="C94" s="39">
        <f>SECC12!C$29</f>
        <v>3198</v>
      </c>
      <c r="D94" s="39">
        <f>SECC12!D$29</f>
        <v>0</v>
      </c>
      <c r="E94" s="39">
        <f>SECC12!E$29</f>
        <v>0</v>
      </c>
      <c r="F94" s="39">
        <f>SECC12!F$29</f>
        <v>6825</v>
      </c>
      <c r="G94" s="39">
        <f>SECC12!G$29</f>
        <v>5137</v>
      </c>
      <c r="H94" s="39">
        <f>SECC12!H$29</f>
        <v>0</v>
      </c>
      <c r="I94" s="39">
        <f>SECC12!I$29</f>
        <v>0</v>
      </c>
      <c r="J94" s="39">
        <f>SECC12!J$29</f>
        <v>498</v>
      </c>
      <c r="K94" s="39">
        <f>SECC12!K$29</f>
        <v>22</v>
      </c>
      <c r="L94" s="39">
        <f>SECC12!L$29</f>
        <v>4298</v>
      </c>
      <c r="M94" s="39">
        <f>SECC12!M$29</f>
        <v>3495</v>
      </c>
      <c r="N94" s="39">
        <f>SECC12!N$29</f>
        <v>0</v>
      </c>
      <c r="O94" s="39">
        <f>SECC12!O$29</f>
        <v>0</v>
      </c>
      <c r="P94" s="39">
        <f>SECC12!P$29</f>
        <v>565</v>
      </c>
      <c r="Q94" s="39">
        <f>SECC12!Q$29</f>
        <v>252</v>
      </c>
      <c r="R94" s="39">
        <f>SECC12!R$29</f>
        <v>0</v>
      </c>
      <c r="S94" s="39">
        <f>SECC12!S$29</f>
        <v>0</v>
      </c>
      <c r="T94" s="39">
        <f>SECC12!T$29</f>
        <v>0</v>
      </c>
      <c r="U94" s="39">
        <f>SECC12!U$29</f>
        <v>0</v>
      </c>
      <c r="V94" s="39">
        <f>SECC12!V$29</f>
        <v>0</v>
      </c>
      <c r="W94" s="168">
        <f>SECC12!W$29</f>
        <v>0</v>
      </c>
      <c r="X94" s="41">
        <f>SECC12!X$29</f>
        <v>14585</v>
      </c>
      <c r="Y94" s="39">
        <f>SECC12!Y$29</f>
        <v>12104</v>
      </c>
      <c r="Z94" s="39">
        <f>SECC12!Z$29</f>
        <v>13522</v>
      </c>
      <c r="AA94" s="40">
        <f>SECC12!AA$29</f>
        <v>11830</v>
      </c>
    </row>
    <row r="95" spans="1:27" ht="12" customHeight="1" x14ac:dyDescent="0.2">
      <c r="A95" s="21">
        <v>2013</v>
      </c>
      <c r="B95" s="39">
        <f>SECC13!B$29</f>
        <v>2437</v>
      </c>
      <c r="C95" s="39">
        <f>SECC13!C$29</f>
        <v>3240.0000000000005</v>
      </c>
      <c r="D95" s="39">
        <f>SECC13!D$29</f>
        <v>0</v>
      </c>
      <c r="E95" s="39">
        <f>SECC13!E$29</f>
        <v>0</v>
      </c>
      <c r="F95" s="39">
        <f>SECC13!F$29</f>
        <v>6771</v>
      </c>
      <c r="G95" s="39">
        <f>SECC13!G$29</f>
        <v>5163</v>
      </c>
      <c r="H95" s="39">
        <f>SECC13!H$29</f>
        <v>0</v>
      </c>
      <c r="I95" s="39">
        <f>SECC13!I$29</f>
        <v>0</v>
      </c>
      <c r="J95" s="39">
        <f>SECC13!J$29</f>
        <v>470.99999999999994</v>
      </c>
      <c r="K95" s="39">
        <f>SECC13!K$29</f>
        <v>20</v>
      </c>
      <c r="L95" s="39">
        <f>SECC13!L$29</f>
        <v>4315</v>
      </c>
      <c r="M95" s="39">
        <f>SECC13!M$29</f>
        <v>3504</v>
      </c>
      <c r="N95" s="39">
        <f>SECC13!N$29</f>
        <v>0</v>
      </c>
      <c r="O95" s="39">
        <f>SECC13!O$29</f>
        <v>0</v>
      </c>
      <c r="P95" s="39">
        <f>SECC13!P$29</f>
        <v>528</v>
      </c>
      <c r="Q95" s="39">
        <f>SECC13!Q$29</f>
        <v>238</v>
      </c>
      <c r="R95" s="39">
        <f>SECC13!R$29</f>
        <v>0</v>
      </c>
      <c r="S95" s="39">
        <f>SECC13!S$29</f>
        <v>0</v>
      </c>
      <c r="T95" s="39">
        <f>SECC13!T$29</f>
        <v>0</v>
      </c>
      <c r="U95" s="39">
        <f>SECC13!U$29</f>
        <v>0</v>
      </c>
      <c r="V95" s="39">
        <f>SECC13!V$29</f>
        <v>0</v>
      </c>
      <c r="W95" s="168">
        <f>SECC13!W$29</f>
        <v>0</v>
      </c>
      <c r="X95" s="41">
        <f>SECC13!X$29</f>
        <v>14522</v>
      </c>
      <c r="Y95" s="39">
        <f>SECC13!Y$29</f>
        <v>12165</v>
      </c>
      <c r="Z95" s="39">
        <f>SECC13!Z$29</f>
        <v>13523</v>
      </c>
      <c r="AA95" s="40">
        <f>SECC13!AA$29</f>
        <v>11907</v>
      </c>
    </row>
    <row r="96" spans="1:27" ht="12" customHeight="1" x14ac:dyDescent="0.2">
      <c r="A96" s="200">
        <v>2014</v>
      </c>
      <c r="B96" s="45">
        <f>SECC14!B$29</f>
        <v>2552</v>
      </c>
      <c r="C96" s="45">
        <f>SECC14!C$29</f>
        <v>3253</v>
      </c>
      <c r="D96" s="45">
        <f>SECC14!D$29</f>
        <v>0</v>
      </c>
      <c r="E96" s="45">
        <f>SECC14!E$29</f>
        <v>0</v>
      </c>
      <c r="F96" s="45">
        <f>SECC14!F$29</f>
        <v>6759</v>
      </c>
      <c r="G96" s="45">
        <f>SECC14!G$29</f>
        <v>5197</v>
      </c>
      <c r="H96" s="45">
        <f>SECC14!H$29</f>
        <v>0</v>
      </c>
      <c r="I96" s="45">
        <f>SECC14!I$29</f>
        <v>0</v>
      </c>
      <c r="J96" s="45">
        <f>SECC14!J$29</f>
        <v>485</v>
      </c>
      <c r="K96" s="45">
        <f>SECC14!K$29</f>
        <v>18</v>
      </c>
      <c r="L96" s="45">
        <f>SECC14!L$29</f>
        <v>4319</v>
      </c>
      <c r="M96" s="45">
        <f>SECC14!M$29</f>
        <v>3512</v>
      </c>
      <c r="N96" s="45">
        <f>SECC14!N$29</f>
        <v>0</v>
      </c>
      <c r="O96" s="45">
        <f>SECC14!O$29</f>
        <v>0</v>
      </c>
      <c r="P96" s="45">
        <f>SECC14!P$29</f>
        <v>533</v>
      </c>
      <c r="Q96" s="45">
        <f>SECC14!Q$29</f>
        <v>216</v>
      </c>
      <c r="R96" s="45">
        <f>SECC14!R$29</f>
        <v>0</v>
      </c>
      <c r="S96" s="45">
        <f>SECC14!S$29</f>
        <v>0</v>
      </c>
      <c r="T96" s="45">
        <f>SECC14!T$29</f>
        <v>0</v>
      </c>
      <c r="U96" s="45">
        <f>SECC14!U$29</f>
        <v>0</v>
      </c>
      <c r="V96" s="45">
        <f>SECC14!V$29</f>
        <v>0</v>
      </c>
      <c r="W96" s="170">
        <f>SECC14!W$29</f>
        <v>0</v>
      </c>
      <c r="X96" s="47">
        <f>SECC14!X$29</f>
        <v>14648</v>
      </c>
      <c r="Y96" s="45">
        <f>SECC14!Y$29</f>
        <v>12196</v>
      </c>
      <c r="Z96" s="45">
        <f>SECC14!Z$29</f>
        <v>13630</v>
      </c>
      <c r="AA96" s="46">
        <f>SECC14!AA$29</f>
        <v>11962</v>
      </c>
    </row>
    <row r="97" spans="1:27" ht="12" customHeight="1" x14ac:dyDescent="0.2">
      <c r="A97" s="9">
        <v>2015</v>
      </c>
      <c r="B97" s="39">
        <f>SECC15!B$29</f>
        <v>2645</v>
      </c>
      <c r="C97" s="39">
        <f>SECC15!C$29</f>
        <v>3321</v>
      </c>
      <c r="D97" s="39">
        <f>SECC15!D$29</f>
        <v>0</v>
      </c>
      <c r="E97" s="39">
        <f>SECC15!E$29</f>
        <v>0</v>
      </c>
      <c r="F97" s="39">
        <f>SECC15!F$29</f>
        <v>6717</v>
      </c>
      <c r="G97" s="39">
        <f>SECC15!G$29</f>
        <v>5223</v>
      </c>
      <c r="H97" s="39">
        <f>SECC15!H$29</f>
        <v>0</v>
      </c>
      <c r="I97" s="39">
        <f>SECC15!I$29</f>
        <v>0</v>
      </c>
      <c r="J97" s="39">
        <f>SECC15!J$29</f>
        <v>478</v>
      </c>
      <c r="K97" s="39">
        <f>SECC14!K$29</f>
        <v>18</v>
      </c>
      <c r="L97" s="39">
        <f>SECC14!L$29</f>
        <v>4319</v>
      </c>
      <c r="M97" s="39">
        <f>SECC14!M$29</f>
        <v>3512</v>
      </c>
      <c r="N97" s="39">
        <f>SECC14!N$29</f>
        <v>0</v>
      </c>
      <c r="O97" s="39">
        <f>SECC14!O$29</f>
        <v>0</v>
      </c>
      <c r="P97" s="81">
        <f>SECC14!P$29</f>
        <v>533</v>
      </c>
      <c r="Q97" s="39">
        <f>SECC14!Q$29</f>
        <v>216</v>
      </c>
      <c r="R97" s="39">
        <f>SECC14!R$29</f>
        <v>0</v>
      </c>
      <c r="S97" s="39">
        <f>SECC14!S$29</f>
        <v>0</v>
      </c>
      <c r="T97" s="39">
        <f>SECC14!T$29</f>
        <v>0</v>
      </c>
      <c r="U97" s="39">
        <f>SECC14!U$29</f>
        <v>0</v>
      </c>
      <c r="V97" s="39">
        <f>SECC14!V$29</f>
        <v>0</v>
      </c>
      <c r="W97" s="168">
        <f>SECC14!W$29</f>
        <v>0</v>
      </c>
      <c r="X97" s="41">
        <f>SECC14!X$29</f>
        <v>14648</v>
      </c>
      <c r="Y97" s="39">
        <f>SECC14!Y$29</f>
        <v>12196</v>
      </c>
      <c r="Z97" s="39">
        <f>SECC14!Z$29</f>
        <v>13630</v>
      </c>
      <c r="AA97" s="40">
        <f>SECC14!AA$29</f>
        <v>11962</v>
      </c>
    </row>
    <row r="98" spans="1:27" ht="12" customHeight="1" x14ac:dyDescent="0.2">
      <c r="A98" s="245">
        <v>2016</v>
      </c>
      <c r="B98" s="39">
        <f>SECC16!B$29</f>
        <v>2751</v>
      </c>
      <c r="C98" s="39">
        <f>SECC16!C$29</f>
        <v>3383</v>
      </c>
      <c r="D98" s="39">
        <f>SECC16!D$29</f>
        <v>0</v>
      </c>
      <c r="E98" s="39">
        <f>SECC16!E$29</f>
        <v>0</v>
      </c>
      <c r="F98" s="39">
        <f>SECC16!F$29</f>
        <v>6690</v>
      </c>
      <c r="G98" s="39">
        <f>SECC16!G$29</f>
        <v>5277</v>
      </c>
      <c r="H98" s="39">
        <f>SECC16!H$29</f>
        <v>0</v>
      </c>
      <c r="I98" s="39">
        <f>SECC16!I$29</f>
        <v>0</v>
      </c>
      <c r="J98" s="39">
        <f>SECC16!J$29</f>
        <v>467</v>
      </c>
      <c r="K98" s="39">
        <f>SECC16!K$29</f>
        <v>17</v>
      </c>
      <c r="L98" s="39">
        <f>SECC16!L$29</f>
        <v>4330</v>
      </c>
      <c r="M98" s="39">
        <f>SECC16!M$29</f>
        <v>3537</v>
      </c>
      <c r="N98" s="39">
        <f>SECC16!N$29</f>
        <v>0</v>
      </c>
      <c r="O98" s="39">
        <f>SECC16!O$29</f>
        <v>0</v>
      </c>
      <c r="P98" s="39">
        <f>SECC16!P$29</f>
        <v>543</v>
      </c>
      <c r="Q98" s="39">
        <f>SECC16!Q$29</f>
        <v>191</v>
      </c>
      <c r="R98" s="39">
        <f>SECC16!R$29</f>
        <v>0</v>
      </c>
      <c r="S98" s="39">
        <f>SECC16!S$29</f>
        <v>0</v>
      </c>
      <c r="T98" s="39">
        <f>SECC16!T$29</f>
        <v>0</v>
      </c>
      <c r="U98" s="39">
        <f>SECC16!U$29</f>
        <v>0</v>
      </c>
      <c r="V98" s="39">
        <f>SECC16!V$29</f>
        <v>0</v>
      </c>
      <c r="W98" s="168">
        <f>SECC16!W$29</f>
        <v>0</v>
      </c>
      <c r="X98" s="41">
        <f>SECC16!X$29</f>
        <v>14781</v>
      </c>
      <c r="Y98" s="39">
        <f>SECC16!Y$29</f>
        <v>12405</v>
      </c>
      <c r="Z98" s="39">
        <f>SECC16!Z$29</f>
        <v>13771</v>
      </c>
      <c r="AA98" s="40">
        <f>SECC16!AA$29</f>
        <v>12197</v>
      </c>
    </row>
    <row r="99" spans="1:27" ht="12" customHeight="1" x14ac:dyDescent="0.2">
      <c r="A99" s="268">
        <v>2017</v>
      </c>
      <c r="B99" s="45">
        <f>SECC17!B$29</f>
        <v>2738</v>
      </c>
      <c r="C99" s="45">
        <f>SECC17!C$29</f>
        <v>3396</v>
      </c>
      <c r="D99" s="45">
        <f>SECC17!D$29</f>
        <v>0</v>
      </c>
      <c r="E99" s="45">
        <f>SECC17!E$29</f>
        <v>0</v>
      </c>
      <c r="F99" s="45">
        <f>SECC17!F$29</f>
        <v>6685</v>
      </c>
      <c r="G99" s="45">
        <f>SECC17!G$29</f>
        <v>5303</v>
      </c>
      <c r="H99" s="45">
        <f>SECC17!H$29</f>
        <v>0</v>
      </c>
      <c r="I99" s="45">
        <f>SECC17!I$29</f>
        <v>0</v>
      </c>
      <c r="J99" s="45">
        <f>SECC17!J$29</f>
        <v>469</v>
      </c>
      <c r="K99" s="45">
        <f>SECC17!K$29</f>
        <v>15</v>
      </c>
      <c r="L99" s="45">
        <f>SECC17!L$29</f>
        <v>4361</v>
      </c>
      <c r="M99" s="45">
        <f>SECC17!M$29</f>
        <v>3556.9999999999995</v>
      </c>
      <c r="N99" s="45">
        <f>SECC17!N$29</f>
        <v>0</v>
      </c>
      <c r="O99" s="45">
        <f>SECC17!O$29</f>
        <v>0</v>
      </c>
      <c r="P99" s="45">
        <f>SECC17!P$29</f>
        <v>545</v>
      </c>
      <c r="Q99" s="45">
        <f>SECC17!Q$29</f>
        <v>146</v>
      </c>
      <c r="R99" s="45">
        <f>SECC17!R$29</f>
        <v>0</v>
      </c>
      <c r="S99" s="45">
        <f>SECC17!S$29</f>
        <v>0</v>
      </c>
      <c r="T99" s="45">
        <f>SECC17!T$29</f>
        <v>0</v>
      </c>
      <c r="U99" s="45">
        <f>SECC17!U$29</f>
        <v>0</v>
      </c>
      <c r="V99" s="45">
        <f>SECC17!V$29</f>
        <v>0</v>
      </c>
      <c r="W99" s="46">
        <f>SECC17!W$29</f>
        <v>0</v>
      </c>
      <c r="X99" s="47">
        <f>SECC17!X$29</f>
        <v>14798</v>
      </c>
      <c r="Y99" s="45">
        <f>SECC17!Y$29</f>
        <v>12417</v>
      </c>
      <c r="Z99" s="45">
        <f>SECC17!Z$29</f>
        <v>13784</v>
      </c>
      <c r="AA99" s="46">
        <f>SECC17!AA$29</f>
        <v>12256</v>
      </c>
    </row>
    <row r="100" spans="1:27" ht="12" customHeight="1" x14ac:dyDescent="0.2">
      <c r="A100" s="269">
        <v>2018</v>
      </c>
      <c r="B100" s="39">
        <f>SECC18!B$29</f>
        <v>2708</v>
      </c>
      <c r="C100" s="39">
        <f>SECC18!C$29</f>
        <v>3385</v>
      </c>
      <c r="D100" s="39">
        <f>SECC18!D$29</f>
        <v>41</v>
      </c>
      <c r="E100" s="39">
        <f>SECC18!E$29</f>
        <v>28</v>
      </c>
      <c r="F100" s="39">
        <f>SECC18!F$29</f>
        <v>6737</v>
      </c>
      <c r="G100" s="39">
        <f>SECC18!G$29</f>
        <v>5292</v>
      </c>
      <c r="H100" s="39">
        <f>SECC18!H$29</f>
        <v>301</v>
      </c>
      <c r="I100" s="39">
        <f>SECC18!I$29</f>
        <v>228</v>
      </c>
      <c r="J100" s="39">
        <f>SECC18!J$29</f>
        <v>442</v>
      </c>
      <c r="K100" s="39">
        <f>SECC18!K$29</f>
        <v>17</v>
      </c>
      <c r="L100" s="39">
        <f>SECC18!L$29</f>
        <v>4393</v>
      </c>
      <c r="M100" s="39">
        <f>SECC18!M$29</f>
        <v>3559</v>
      </c>
      <c r="N100" s="39">
        <f>SECC18!N$29</f>
        <v>0</v>
      </c>
      <c r="O100" s="39">
        <f>SECC18!O$29</f>
        <v>48</v>
      </c>
      <c r="P100" s="39">
        <f>SECC18!P$29</f>
        <v>592</v>
      </c>
      <c r="Q100" s="39">
        <f>SECC18!Q$29</f>
        <v>155</v>
      </c>
      <c r="R100" s="39">
        <v>0</v>
      </c>
      <c r="S100" s="39">
        <v>0</v>
      </c>
      <c r="T100" s="39">
        <f>SECC18!R$29</f>
        <v>0</v>
      </c>
      <c r="U100" s="39">
        <f>SECC18!S$29</f>
        <v>0</v>
      </c>
      <c r="V100" s="39">
        <f>SECC18!T$29</f>
        <v>0</v>
      </c>
      <c r="W100" s="40">
        <f>SECC18!U$29</f>
        <v>0</v>
      </c>
      <c r="X100" s="41">
        <f>SECC18!V$29</f>
        <v>15214</v>
      </c>
      <c r="Y100" s="39">
        <f>SECC18!W$29</f>
        <v>12712</v>
      </c>
      <c r="Z100" s="39">
        <f>SECC18!X$29</f>
        <v>13838</v>
      </c>
      <c r="AA100" s="40">
        <f>SECC18!Y$29</f>
        <v>12236</v>
      </c>
    </row>
    <row r="101" spans="1:27" ht="12" customHeight="1" x14ac:dyDescent="0.2">
      <c r="A101" s="269">
        <v>2019</v>
      </c>
      <c r="B101" s="39">
        <f>SECC19!B$29</f>
        <v>2760</v>
      </c>
      <c r="C101" s="39">
        <f>SECC19!C$29</f>
        <v>3359</v>
      </c>
      <c r="D101" s="39">
        <f>SECC19!D$29</f>
        <v>39</v>
      </c>
      <c r="E101" s="39">
        <f>SECC19!E$29</f>
        <v>26</v>
      </c>
      <c r="F101" s="39">
        <f>SECC19!F$29</f>
        <v>6766</v>
      </c>
      <c r="G101" s="39">
        <f>SECC19!G$29</f>
        <v>5316</v>
      </c>
      <c r="H101" s="39">
        <f>SECC19!H$29</f>
        <v>325</v>
      </c>
      <c r="I101" s="39">
        <f>SECC19!I$29</f>
        <v>227</v>
      </c>
      <c r="J101" s="39">
        <f>SECC19!J$29</f>
        <v>422</v>
      </c>
      <c r="K101" s="39">
        <f>SECC19!K$29</f>
        <v>15</v>
      </c>
      <c r="L101" s="39">
        <f>SECC19!L$29</f>
        <v>4415</v>
      </c>
      <c r="M101" s="39">
        <f>SECC19!M$29</f>
        <v>3599.9999999999991</v>
      </c>
      <c r="N101" s="39">
        <f>SECC19!N$29</f>
        <v>0</v>
      </c>
      <c r="O101" s="39">
        <f>SECC19!O$29</f>
        <v>45</v>
      </c>
      <c r="P101" s="39">
        <f>SECC19!P$29</f>
        <v>580</v>
      </c>
      <c r="Q101" s="39">
        <f>SECC19!Q$29</f>
        <v>144</v>
      </c>
      <c r="R101" s="39">
        <v>0</v>
      </c>
      <c r="S101" s="39">
        <v>0</v>
      </c>
      <c r="T101" s="39">
        <f>SECC19!R$29</f>
        <v>0</v>
      </c>
      <c r="U101" s="39">
        <f>SECC19!S$29</f>
        <v>0</v>
      </c>
      <c r="V101" s="39">
        <f>SECC19!T$29</f>
        <v>0</v>
      </c>
      <c r="W101" s="40">
        <f>SECC19!U$29</f>
        <v>0</v>
      </c>
      <c r="X101" s="41">
        <f>SECC19!V$29</f>
        <v>15307</v>
      </c>
      <c r="Y101" s="39">
        <f>SECC19!W$29</f>
        <v>12732</v>
      </c>
      <c r="Z101" s="39">
        <f>SECC19!X$29</f>
        <v>13941</v>
      </c>
      <c r="AA101" s="40">
        <f>SECC19!Y$29</f>
        <v>12275</v>
      </c>
    </row>
    <row r="102" spans="1:27" ht="12" customHeight="1" x14ac:dyDescent="0.2">
      <c r="A102" s="274">
        <v>2020</v>
      </c>
      <c r="B102" s="74">
        <f>SECC20!B$29</f>
        <v>2813.9999999999995</v>
      </c>
      <c r="C102" s="74">
        <f>SECC20!C$29</f>
        <v>3327</v>
      </c>
      <c r="D102" s="74">
        <f>SECC20!D$29</f>
        <v>56</v>
      </c>
      <c r="E102" s="74">
        <f>SECC20!E$29</f>
        <v>27</v>
      </c>
      <c r="F102" s="74">
        <f>SECC20!F$29</f>
        <v>6794</v>
      </c>
      <c r="G102" s="74">
        <f>SECC20!G$29</f>
        <v>5322</v>
      </c>
      <c r="H102" s="74">
        <f>SECC20!H$29</f>
        <v>363</v>
      </c>
      <c r="I102" s="74">
        <f>SECC20!I$29</f>
        <v>231</v>
      </c>
      <c r="J102" s="74">
        <f>SECC20!J$29</f>
        <v>440</v>
      </c>
      <c r="K102" s="74">
        <f>SECC20!K$29</f>
        <v>13</v>
      </c>
      <c r="L102" s="74">
        <f>SECC20!L$29</f>
        <v>4440</v>
      </c>
      <c r="M102" s="74">
        <f>SECC20!M$29</f>
        <v>3629.0000000000005</v>
      </c>
      <c r="N102" s="74">
        <f>SECC20!N$29</f>
        <v>0</v>
      </c>
      <c r="O102" s="74">
        <f>SECC20!O$29</f>
        <v>44</v>
      </c>
      <c r="P102" s="74">
        <f>SECC20!P$29</f>
        <v>579</v>
      </c>
      <c r="Q102" s="74">
        <f>SECC20!Q$29</f>
        <v>134</v>
      </c>
      <c r="R102" s="74">
        <f>SECC20!R$29</f>
        <v>0</v>
      </c>
      <c r="S102" s="74">
        <f>SECC20!S$29</f>
        <v>0</v>
      </c>
      <c r="T102" s="74">
        <f>SECC20!T$29</f>
        <v>0</v>
      </c>
      <c r="U102" s="74">
        <f>SECC20!U$29</f>
        <v>0</v>
      </c>
      <c r="V102" s="74">
        <f>SECC19!T$29</f>
        <v>0</v>
      </c>
      <c r="W102" s="127">
        <f>SECC19!U$29</f>
        <v>0</v>
      </c>
      <c r="X102" s="76">
        <f>SECC20!V$29</f>
        <v>15486</v>
      </c>
      <c r="Y102" s="74">
        <f>SECC20!W$29</f>
        <v>12727</v>
      </c>
      <c r="Z102" s="74">
        <f>SECC20!X$29</f>
        <v>14048</v>
      </c>
      <c r="AA102" s="75">
        <f>SECC20!Y$29</f>
        <v>12278</v>
      </c>
    </row>
    <row r="103" spans="1:27" ht="12" customHeight="1" x14ac:dyDescent="0.2">
      <c r="A103" s="276">
        <v>2021</v>
      </c>
      <c r="B103" s="33">
        <f>SECC21!B$29</f>
        <v>2842</v>
      </c>
      <c r="C103" s="33">
        <f>SECC21!C$29</f>
        <v>3151</v>
      </c>
      <c r="D103" s="33">
        <f>SECC21!D$29</f>
        <v>58</v>
      </c>
      <c r="E103" s="33">
        <f>SECC21!E$29</f>
        <v>19</v>
      </c>
      <c r="F103" s="33">
        <f>SECC21!F$29</f>
        <v>6790</v>
      </c>
      <c r="G103" s="33">
        <f>SECC21!G$29</f>
        <v>5336</v>
      </c>
      <c r="H103" s="33">
        <f>SECC21!H$29</f>
        <v>363</v>
      </c>
      <c r="I103" s="33">
        <f>SECC21!I$29</f>
        <v>233</v>
      </c>
      <c r="J103" s="33">
        <f>SECC21!J$29</f>
        <v>423</v>
      </c>
      <c r="K103" s="33">
        <f>SECC21!K$29</f>
        <v>16</v>
      </c>
      <c r="L103" s="33">
        <f>SECC21!L$29</f>
        <v>4469</v>
      </c>
      <c r="M103" s="33">
        <f>SECC21!M$29</f>
        <v>3660.9999999999995</v>
      </c>
      <c r="N103" s="33">
        <f>SECC21!N$29</f>
        <v>0</v>
      </c>
      <c r="O103" s="33">
        <f>SECC21!O$29</f>
        <v>42</v>
      </c>
      <c r="P103" s="33">
        <f>SECC21!P$29</f>
        <v>573</v>
      </c>
      <c r="Q103" s="33">
        <f>SECC21!Q$29</f>
        <v>119</v>
      </c>
      <c r="R103" s="33">
        <v>0</v>
      </c>
      <c r="S103" s="33">
        <v>0</v>
      </c>
      <c r="T103" s="33">
        <v>0</v>
      </c>
      <c r="U103" s="33">
        <v>0</v>
      </c>
      <c r="V103" s="33">
        <v>0</v>
      </c>
      <c r="W103" s="125">
        <v>0</v>
      </c>
      <c r="X103" s="60">
        <f>SECC21!V$29</f>
        <v>15518</v>
      </c>
      <c r="Y103" s="33">
        <f>SECC21!W$29</f>
        <v>12577</v>
      </c>
      <c r="Z103" s="33">
        <f>SECC21!X$29</f>
        <v>14101</v>
      </c>
      <c r="AA103" s="59">
        <f>SECC21!Y$29</f>
        <v>12148</v>
      </c>
    </row>
    <row r="104" spans="1:27" ht="12" customHeight="1" x14ac:dyDescent="0.2">
      <c r="A104" s="275">
        <v>2022</v>
      </c>
      <c r="B104" s="63">
        <f>SECC22!B$29</f>
        <v>2852</v>
      </c>
      <c r="C104" s="63">
        <f>SECC22!C$29</f>
        <v>3182.9999999999977</v>
      </c>
      <c r="D104" s="63">
        <f>SECC22!D$29</f>
        <v>67</v>
      </c>
      <c r="E104" s="63">
        <f>SECC22!E$29</f>
        <v>19</v>
      </c>
      <c r="F104" s="63">
        <f>SECC22!F$29</f>
        <v>6820</v>
      </c>
      <c r="G104" s="63">
        <f>SECC22!G$29</f>
        <v>5329.0000000000036</v>
      </c>
      <c r="H104" s="63">
        <f>SECC22!H$29</f>
        <v>360</v>
      </c>
      <c r="I104" s="63">
        <f>SECC22!I$29</f>
        <v>246.99999999999997</v>
      </c>
      <c r="J104" s="63">
        <f>SECC22!J$29</f>
        <v>480.99999999999994</v>
      </c>
      <c r="K104" s="63">
        <f>SECC22!K$29</f>
        <v>15</v>
      </c>
      <c r="L104" s="63">
        <f>SECC22!L$29</f>
        <v>4489</v>
      </c>
      <c r="M104" s="63">
        <f>SECC22!M$29</f>
        <v>3688.0000000000014</v>
      </c>
      <c r="N104" s="63">
        <f>SECC21!N$29</f>
        <v>0</v>
      </c>
      <c r="O104" s="63">
        <f>SECC22!O$29</f>
        <v>41</v>
      </c>
      <c r="P104" s="63">
        <f>SECC22!P$29</f>
        <v>428.99999999999994</v>
      </c>
      <c r="Q104" s="63">
        <f>SECC22!Q$29</f>
        <v>96.999999999999986</v>
      </c>
      <c r="R104" s="63">
        <v>0</v>
      </c>
      <c r="S104" s="63">
        <v>0</v>
      </c>
      <c r="T104" s="63">
        <v>0</v>
      </c>
      <c r="U104" s="63">
        <v>0</v>
      </c>
      <c r="V104" s="63">
        <v>0</v>
      </c>
      <c r="W104" s="126">
        <v>0</v>
      </c>
      <c r="X104" s="65">
        <f>SECC22!V$29</f>
        <v>15498</v>
      </c>
      <c r="Y104" s="63">
        <f>SECC22!W$29</f>
        <v>12619.000000000004</v>
      </c>
      <c r="Z104" s="63">
        <f>SECC22!X$29</f>
        <v>14161</v>
      </c>
      <c r="AA104" s="64">
        <f>SECC22!Y$29</f>
        <v>12200.000000000004</v>
      </c>
    </row>
    <row r="105" spans="1:27" ht="12" customHeight="1" thickBot="1" x14ac:dyDescent="0.25">
      <c r="A105" s="275">
        <v>2023</v>
      </c>
      <c r="B105" s="63">
        <f>SECC23!B29</f>
        <v>2834</v>
      </c>
      <c r="C105" s="63">
        <f>SECC23!C29</f>
        <v>3122</v>
      </c>
      <c r="D105" s="63">
        <f>SECC23!D29</f>
        <v>68</v>
      </c>
      <c r="E105" s="63">
        <f>SECC23!E29</f>
        <v>16</v>
      </c>
      <c r="F105" s="63">
        <f>SECC23!F29</f>
        <v>6685</v>
      </c>
      <c r="G105" s="63">
        <f>SECC23!G29</f>
        <v>5296</v>
      </c>
      <c r="H105" s="63">
        <f>SECC23!H29</f>
        <v>377</v>
      </c>
      <c r="I105" s="63">
        <f>SECC23!I29</f>
        <v>229</v>
      </c>
      <c r="J105" s="63">
        <f>SECC23!J29</f>
        <v>354</v>
      </c>
      <c r="K105" s="63">
        <f>SECC23!K29</f>
        <v>15</v>
      </c>
      <c r="L105" s="63">
        <f>SECC23!L29</f>
        <v>4555</v>
      </c>
      <c r="M105" s="63">
        <f>SECC23!M29</f>
        <v>3689</v>
      </c>
      <c r="N105" s="63">
        <f>SECC23!N29</f>
        <v>0</v>
      </c>
      <c r="O105" s="63">
        <f>SECC23!O29</f>
        <v>45</v>
      </c>
      <c r="P105" s="63">
        <f>SECC23!P29</f>
        <v>364</v>
      </c>
      <c r="Q105" s="63">
        <f>SECC23!Q29</f>
        <v>91</v>
      </c>
      <c r="R105" s="63">
        <v>0</v>
      </c>
      <c r="S105" s="63">
        <v>0</v>
      </c>
      <c r="T105" s="63">
        <v>0</v>
      </c>
      <c r="U105" s="63">
        <v>0</v>
      </c>
      <c r="V105" s="63">
        <v>0</v>
      </c>
      <c r="W105" s="126">
        <v>0</v>
      </c>
      <c r="X105" s="65">
        <f>SECC23!V29</f>
        <v>15237</v>
      </c>
      <c r="Y105" s="63">
        <f>SECC23!W29</f>
        <v>12503</v>
      </c>
      <c r="Z105" s="63">
        <f>SECC23!X29</f>
        <v>14074</v>
      </c>
      <c r="AA105" s="64">
        <f>SECC23!Y29</f>
        <v>12107</v>
      </c>
    </row>
    <row r="106" spans="1:27" ht="12" customHeight="1" x14ac:dyDescent="0.2">
      <c r="A106" s="479" t="s">
        <v>67</v>
      </c>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row>
    <row r="107" spans="1:27" ht="12" customHeight="1" x14ac:dyDescent="0.2">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c r="AA107" s="481"/>
    </row>
    <row r="108" spans="1:27" ht="12" customHeight="1" x14ac:dyDescent="0.25">
      <c r="A108" s="233" t="s">
        <v>65</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row>
    <row r="109" spans="1:27" ht="12" customHeight="1" x14ac:dyDescent="0.2">
      <c r="A109" s="77" t="s">
        <v>385</v>
      </c>
    </row>
  </sheetData>
  <mergeCells count="46">
    <mergeCell ref="V4:W4"/>
    <mergeCell ref="X4:Y4"/>
    <mergeCell ref="P40:Q40"/>
    <mergeCell ref="P4:Q4"/>
    <mergeCell ref="A4:A5"/>
    <mergeCell ref="J40:K40"/>
    <mergeCell ref="A40:A41"/>
    <mergeCell ref="H4:I4"/>
    <mergeCell ref="L40:M40"/>
    <mergeCell ref="J4:K4"/>
    <mergeCell ref="F4:G4"/>
    <mergeCell ref="L4:M4"/>
    <mergeCell ref="D40:E40"/>
    <mergeCell ref="F40:G40"/>
    <mergeCell ref="L76:M76"/>
    <mergeCell ref="N40:O40"/>
    <mergeCell ref="D4:E4"/>
    <mergeCell ref="B4:C4"/>
    <mergeCell ref="T4:U4"/>
    <mergeCell ref="H40:I40"/>
    <mergeCell ref="A34:AA35"/>
    <mergeCell ref="B40:C40"/>
    <mergeCell ref="N4:O4"/>
    <mergeCell ref="Z4:AA4"/>
    <mergeCell ref="R40:S40"/>
    <mergeCell ref="T40:U40"/>
    <mergeCell ref="V40:W40"/>
    <mergeCell ref="X40:Y40"/>
    <mergeCell ref="Z40:AA40"/>
    <mergeCell ref="R4:S4"/>
    <mergeCell ref="B1:Y1"/>
    <mergeCell ref="A106:AA107"/>
    <mergeCell ref="R76:S76"/>
    <mergeCell ref="T76:U76"/>
    <mergeCell ref="V76:W76"/>
    <mergeCell ref="N76:O76"/>
    <mergeCell ref="P76:Q76"/>
    <mergeCell ref="X76:Y76"/>
    <mergeCell ref="Z76:AA76"/>
    <mergeCell ref="A70:AA71"/>
    <mergeCell ref="A76:A77"/>
    <mergeCell ref="B76:C76"/>
    <mergeCell ref="D76:E76"/>
    <mergeCell ref="F76:G76"/>
    <mergeCell ref="H76:I76"/>
    <mergeCell ref="J76:K76"/>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A46"/>
  <sheetViews>
    <sheetView showGridLines="0" zoomScaleNormal="100" workbookViewId="0">
      <selection activeCell="B36" sqref="B36:S50"/>
    </sheetView>
  </sheetViews>
  <sheetFormatPr baseColWidth="10" defaultColWidth="11.44140625" defaultRowHeight="12" customHeight="1" x14ac:dyDescent="0.2"/>
  <cols>
    <col min="1" max="1" width="14.6640625" style="54" customWidth="1"/>
    <col min="2" max="27" width="7.6640625" style="54" customWidth="1"/>
    <col min="28" max="16384" width="11.44140625" style="54"/>
  </cols>
  <sheetData>
    <row r="1" spans="1:27" s="52" customFormat="1" ht="59.25" customHeight="1" thickBot="1" x14ac:dyDescent="0.3">
      <c r="A1" s="51"/>
      <c r="B1" s="395" t="s">
        <v>44</v>
      </c>
      <c r="C1" s="396"/>
      <c r="D1" s="396"/>
      <c r="E1" s="396"/>
      <c r="F1" s="396"/>
      <c r="G1" s="396"/>
      <c r="H1" s="396"/>
      <c r="I1" s="396"/>
      <c r="J1" s="396"/>
      <c r="K1" s="396"/>
      <c r="L1" s="396"/>
      <c r="M1" s="396"/>
      <c r="N1" s="396"/>
      <c r="O1" s="397"/>
      <c r="P1" s="397"/>
      <c r="Q1" s="397"/>
      <c r="R1" s="397"/>
      <c r="S1" s="397"/>
      <c r="T1" s="397"/>
      <c r="U1" s="397"/>
      <c r="V1" s="397"/>
      <c r="W1" s="397"/>
      <c r="X1" s="397"/>
      <c r="Y1" s="397"/>
    </row>
    <row r="2" spans="1:27" ht="12" customHeight="1" x14ac:dyDescent="0.25">
      <c r="A2" s="308" t="s">
        <v>365</v>
      </c>
    </row>
    <row r="3" spans="1:27" ht="19.5" customHeight="1" thickBot="1" x14ac:dyDescent="0.35">
      <c r="A3" s="53" t="s">
        <v>71</v>
      </c>
    </row>
    <row r="4" spans="1:27" ht="12" customHeight="1" x14ac:dyDescent="0.2">
      <c r="A4" s="398" t="s">
        <v>11</v>
      </c>
      <c r="B4" s="402" t="s">
        <v>37</v>
      </c>
      <c r="C4" s="402"/>
      <c r="D4" s="402"/>
      <c r="E4" s="402"/>
      <c r="F4" s="402"/>
      <c r="G4" s="402"/>
      <c r="H4" s="402"/>
      <c r="I4" s="402"/>
      <c r="J4" s="402"/>
      <c r="K4" s="402"/>
      <c r="L4" s="402"/>
      <c r="M4" s="402"/>
      <c r="N4" s="402"/>
      <c r="O4" s="402"/>
      <c r="P4" s="402"/>
      <c r="Q4" s="402"/>
      <c r="R4" s="402"/>
      <c r="S4" s="402"/>
      <c r="T4" s="402"/>
      <c r="U4" s="402"/>
      <c r="V4" s="403"/>
      <c r="W4" s="404"/>
      <c r="X4" s="393" t="s">
        <v>14</v>
      </c>
      <c r="Y4" s="410"/>
      <c r="Z4" s="411"/>
      <c r="AA4" s="412"/>
    </row>
    <row r="5" spans="1:27" ht="12" customHeight="1" x14ac:dyDescent="0.2">
      <c r="A5" s="399"/>
      <c r="B5" s="401" t="s">
        <v>0</v>
      </c>
      <c r="C5" s="401"/>
      <c r="D5" s="401" t="s">
        <v>1</v>
      </c>
      <c r="E5" s="401"/>
      <c r="F5" s="401" t="s">
        <v>2</v>
      </c>
      <c r="G5" s="401"/>
      <c r="H5" s="401" t="s">
        <v>3</v>
      </c>
      <c r="I5" s="401"/>
      <c r="J5" s="401" t="s">
        <v>4</v>
      </c>
      <c r="K5" s="401"/>
      <c r="L5" s="401" t="s">
        <v>5</v>
      </c>
      <c r="M5" s="401"/>
      <c r="N5" s="401" t="s">
        <v>6</v>
      </c>
      <c r="O5" s="401"/>
      <c r="P5" s="401" t="s">
        <v>7</v>
      </c>
      <c r="Q5" s="401"/>
      <c r="R5" s="391" t="s">
        <v>8</v>
      </c>
      <c r="S5" s="405"/>
      <c r="T5" s="401" t="s">
        <v>12</v>
      </c>
      <c r="U5" s="401"/>
      <c r="V5" s="391" t="s">
        <v>13</v>
      </c>
      <c r="W5" s="392"/>
      <c r="X5" s="389" t="s">
        <v>19</v>
      </c>
      <c r="Y5" s="401"/>
      <c r="Z5" s="401" t="s">
        <v>21</v>
      </c>
      <c r="AA5" s="390"/>
    </row>
    <row r="6" spans="1:27" ht="12" customHeight="1" thickBot="1" x14ac:dyDescent="0.25">
      <c r="A6" s="400"/>
      <c r="B6" s="55" t="s">
        <v>9</v>
      </c>
      <c r="C6" s="55" t="s">
        <v>10</v>
      </c>
      <c r="D6" s="55" t="s">
        <v>9</v>
      </c>
      <c r="E6" s="55" t="s">
        <v>10</v>
      </c>
      <c r="F6" s="55" t="s">
        <v>9</v>
      </c>
      <c r="G6" s="55" t="s">
        <v>10</v>
      </c>
      <c r="H6" s="55" t="s">
        <v>9</v>
      </c>
      <c r="I6" s="55" t="s">
        <v>10</v>
      </c>
      <c r="J6" s="55" t="s">
        <v>9</v>
      </c>
      <c r="K6" s="55" t="s">
        <v>10</v>
      </c>
      <c r="L6" s="55" t="s">
        <v>9</v>
      </c>
      <c r="M6" s="55" t="s">
        <v>10</v>
      </c>
      <c r="N6" s="55" t="s">
        <v>9</v>
      </c>
      <c r="O6" s="55" t="s">
        <v>10</v>
      </c>
      <c r="P6" s="55" t="s">
        <v>9</v>
      </c>
      <c r="Q6" s="55" t="s">
        <v>10</v>
      </c>
      <c r="R6" s="55" t="s">
        <v>9</v>
      </c>
      <c r="S6" s="55" t="s">
        <v>10</v>
      </c>
      <c r="T6" s="55" t="s">
        <v>9</v>
      </c>
      <c r="U6" s="55" t="s">
        <v>10</v>
      </c>
      <c r="V6" s="55" t="s">
        <v>9</v>
      </c>
      <c r="W6" s="56" t="s">
        <v>10</v>
      </c>
      <c r="X6" s="57" t="s">
        <v>9</v>
      </c>
      <c r="Y6" s="55" t="s">
        <v>10</v>
      </c>
      <c r="Z6" s="55" t="s">
        <v>9</v>
      </c>
      <c r="AA6" s="56" t="s">
        <v>10</v>
      </c>
    </row>
    <row r="7" spans="1:27" ht="12" customHeight="1" x14ac:dyDescent="0.2">
      <c r="A7" s="92">
        <v>1</v>
      </c>
      <c r="B7" s="34">
        <v>11</v>
      </c>
      <c r="C7" s="34">
        <v>51</v>
      </c>
      <c r="D7" s="34">
        <v>1</v>
      </c>
      <c r="E7" s="34">
        <v>2</v>
      </c>
      <c r="F7" s="34">
        <v>24</v>
      </c>
      <c r="G7" s="34">
        <v>49</v>
      </c>
      <c r="H7" s="34">
        <v>2</v>
      </c>
      <c r="I7" s="34">
        <v>3</v>
      </c>
      <c r="J7" s="34">
        <v>9</v>
      </c>
      <c r="K7" s="34">
        <v>0</v>
      </c>
      <c r="L7" s="34">
        <v>12</v>
      </c>
      <c r="M7" s="34">
        <v>43</v>
      </c>
      <c r="N7" s="34">
        <v>0</v>
      </c>
      <c r="O7" s="34">
        <v>1</v>
      </c>
      <c r="P7" s="34">
        <v>25</v>
      </c>
      <c r="Q7" s="34">
        <v>4</v>
      </c>
      <c r="R7" s="34">
        <v>1</v>
      </c>
      <c r="S7" s="34">
        <v>0</v>
      </c>
      <c r="T7" s="34">
        <v>15</v>
      </c>
      <c r="U7" s="34">
        <v>42</v>
      </c>
      <c r="V7" s="115">
        <v>0</v>
      </c>
      <c r="W7" s="103">
        <v>0</v>
      </c>
      <c r="X7" s="102">
        <f t="shared" ref="X7:X30" si="0">SUM(B7,D7,F7,H7,J7,L7,N7,P7,R7,T7,V7)</f>
        <v>100</v>
      </c>
      <c r="Y7" s="34">
        <f t="shared" ref="Y7:Y30" si="1">SUM(C7,E7,G7,I7,K7,M7,O7,Q7,S7,U7,W7)</f>
        <v>195</v>
      </c>
      <c r="Z7" s="34">
        <f t="shared" ref="Z7:Z30" si="2">SUM(B7,F7,L7,T7)</f>
        <v>62</v>
      </c>
      <c r="AA7" s="103">
        <f t="shared" ref="AA7:AA30" si="3">SUM(C7,G7,M7,U7)</f>
        <v>185</v>
      </c>
    </row>
    <row r="8" spans="1:27" ht="12" customHeight="1" x14ac:dyDescent="0.2">
      <c r="A8" s="92">
        <v>2</v>
      </c>
      <c r="B8" s="34">
        <v>8</v>
      </c>
      <c r="C8" s="34">
        <v>39</v>
      </c>
      <c r="D8" s="34">
        <v>1</v>
      </c>
      <c r="E8" s="34">
        <v>3</v>
      </c>
      <c r="F8" s="34">
        <v>22</v>
      </c>
      <c r="G8" s="34">
        <v>40</v>
      </c>
      <c r="H8" s="34">
        <v>2</v>
      </c>
      <c r="I8" s="34">
        <v>6</v>
      </c>
      <c r="J8" s="34">
        <v>5</v>
      </c>
      <c r="K8" s="34">
        <v>1</v>
      </c>
      <c r="L8" s="34">
        <v>12</v>
      </c>
      <c r="M8" s="34">
        <v>29</v>
      </c>
      <c r="N8" s="34">
        <v>0</v>
      </c>
      <c r="O8" s="34">
        <v>0</v>
      </c>
      <c r="P8" s="34">
        <v>4</v>
      </c>
      <c r="Q8" s="34">
        <v>4</v>
      </c>
      <c r="R8" s="34">
        <v>0</v>
      </c>
      <c r="S8" s="34">
        <v>0</v>
      </c>
      <c r="T8" s="34">
        <v>6</v>
      </c>
      <c r="U8" s="34">
        <v>16</v>
      </c>
      <c r="V8" s="115">
        <v>0</v>
      </c>
      <c r="W8" s="103">
        <v>0</v>
      </c>
      <c r="X8" s="102">
        <f t="shared" si="0"/>
        <v>60</v>
      </c>
      <c r="Y8" s="34">
        <f t="shared" si="1"/>
        <v>138</v>
      </c>
      <c r="Z8" s="34">
        <f t="shared" si="2"/>
        <v>48</v>
      </c>
      <c r="AA8" s="103">
        <f t="shared" si="3"/>
        <v>124</v>
      </c>
    </row>
    <row r="9" spans="1:27" ht="12" customHeight="1" x14ac:dyDescent="0.2">
      <c r="A9" s="93">
        <v>3</v>
      </c>
      <c r="B9" s="35">
        <v>5</v>
      </c>
      <c r="C9" s="35">
        <v>22</v>
      </c>
      <c r="D9" s="35">
        <v>1</v>
      </c>
      <c r="E9" s="35">
        <v>0</v>
      </c>
      <c r="F9" s="35">
        <v>16</v>
      </c>
      <c r="G9" s="35">
        <v>22</v>
      </c>
      <c r="H9" s="35">
        <v>2</v>
      </c>
      <c r="I9" s="35">
        <v>0</v>
      </c>
      <c r="J9" s="35">
        <v>5</v>
      </c>
      <c r="K9" s="35">
        <v>0</v>
      </c>
      <c r="L9" s="35">
        <v>6</v>
      </c>
      <c r="M9" s="35">
        <v>13</v>
      </c>
      <c r="N9" s="35">
        <v>0</v>
      </c>
      <c r="O9" s="35">
        <v>0</v>
      </c>
      <c r="P9" s="35">
        <v>17</v>
      </c>
      <c r="Q9" s="35">
        <v>6</v>
      </c>
      <c r="R9" s="35">
        <v>0</v>
      </c>
      <c r="S9" s="35">
        <v>1</v>
      </c>
      <c r="T9" s="35">
        <v>6</v>
      </c>
      <c r="U9" s="35">
        <v>10</v>
      </c>
      <c r="V9" s="116">
        <v>0</v>
      </c>
      <c r="W9" s="105">
        <v>0</v>
      </c>
      <c r="X9" s="104">
        <f t="shared" si="0"/>
        <v>58</v>
      </c>
      <c r="Y9" s="35">
        <f t="shared" si="1"/>
        <v>74</v>
      </c>
      <c r="Z9" s="35">
        <f t="shared" si="2"/>
        <v>33</v>
      </c>
      <c r="AA9" s="105">
        <f t="shared" si="3"/>
        <v>67</v>
      </c>
    </row>
    <row r="10" spans="1:27" ht="12" customHeight="1" x14ac:dyDescent="0.2">
      <c r="A10" s="94">
        <v>4</v>
      </c>
      <c r="B10" s="36">
        <v>7</v>
      </c>
      <c r="C10" s="36">
        <v>13</v>
      </c>
      <c r="D10" s="36">
        <v>0</v>
      </c>
      <c r="E10" s="36">
        <v>0</v>
      </c>
      <c r="F10" s="36">
        <v>19</v>
      </c>
      <c r="G10" s="36">
        <v>12</v>
      </c>
      <c r="H10" s="36">
        <v>1</v>
      </c>
      <c r="I10" s="36">
        <v>0</v>
      </c>
      <c r="J10" s="36">
        <v>3</v>
      </c>
      <c r="K10" s="36">
        <v>0</v>
      </c>
      <c r="L10" s="36">
        <v>10</v>
      </c>
      <c r="M10" s="36">
        <v>8</v>
      </c>
      <c r="N10" s="36">
        <v>0</v>
      </c>
      <c r="O10" s="36">
        <v>0</v>
      </c>
      <c r="P10" s="36">
        <v>7</v>
      </c>
      <c r="Q10" s="36">
        <v>0</v>
      </c>
      <c r="R10" s="36">
        <v>1</v>
      </c>
      <c r="S10" s="36">
        <v>0</v>
      </c>
      <c r="T10" s="36">
        <v>2</v>
      </c>
      <c r="U10" s="36">
        <v>4</v>
      </c>
      <c r="V10" s="117">
        <v>0</v>
      </c>
      <c r="W10" s="107">
        <v>0</v>
      </c>
      <c r="X10" s="106">
        <f t="shared" si="0"/>
        <v>50</v>
      </c>
      <c r="Y10" s="36">
        <f t="shared" si="1"/>
        <v>37</v>
      </c>
      <c r="Z10" s="36">
        <f t="shared" si="2"/>
        <v>38</v>
      </c>
      <c r="AA10" s="107">
        <f t="shared" si="3"/>
        <v>37</v>
      </c>
    </row>
    <row r="11" spans="1:27" ht="12" customHeight="1" x14ac:dyDescent="0.2">
      <c r="A11" s="92">
        <v>5</v>
      </c>
      <c r="B11" s="34">
        <v>11</v>
      </c>
      <c r="C11" s="34">
        <v>15</v>
      </c>
      <c r="D11" s="34">
        <v>2</v>
      </c>
      <c r="E11" s="34">
        <v>1</v>
      </c>
      <c r="F11" s="34">
        <v>24</v>
      </c>
      <c r="G11" s="34">
        <v>14</v>
      </c>
      <c r="H11" s="34">
        <v>4</v>
      </c>
      <c r="I11" s="34">
        <v>1</v>
      </c>
      <c r="J11" s="34">
        <v>4</v>
      </c>
      <c r="K11" s="34">
        <v>0</v>
      </c>
      <c r="L11" s="34">
        <v>7</v>
      </c>
      <c r="M11" s="34">
        <v>10</v>
      </c>
      <c r="N11" s="34">
        <v>0</v>
      </c>
      <c r="O11" s="34">
        <v>0</v>
      </c>
      <c r="P11" s="34">
        <v>2</v>
      </c>
      <c r="Q11" s="34">
        <v>0</v>
      </c>
      <c r="R11" s="34">
        <v>0</v>
      </c>
      <c r="S11" s="34">
        <v>0</v>
      </c>
      <c r="T11" s="34">
        <v>1</v>
      </c>
      <c r="U11" s="34">
        <v>1</v>
      </c>
      <c r="V11" s="115">
        <v>0</v>
      </c>
      <c r="W11" s="103">
        <v>0</v>
      </c>
      <c r="X11" s="102">
        <f t="shared" si="0"/>
        <v>55</v>
      </c>
      <c r="Y11" s="34">
        <f t="shared" si="1"/>
        <v>42</v>
      </c>
      <c r="Z11" s="34">
        <f t="shared" si="2"/>
        <v>43</v>
      </c>
      <c r="AA11" s="103">
        <f t="shared" si="3"/>
        <v>40</v>
      </c>
    </row>
    <row r="12" spans="1:27" ht="12" customHeight="1" x14ac:dyDescent="0.2">
      <c r="A12" s="93">
        <v>6</v>
      </c>
      <c r="B12" s="35">
        <v>13</v>
      </c>
      <c r="C12" s="35">
        <v>17</v>
      </c>
      <c r="D12" s="35">
        <v>0</v>
      </c>
      <c r="E12" s="35">
        <v>1</v>
      </c>
      <c r="F12" s="35">
        <v>27</v>
      </c>
      <c r="G12" s="35">
        <v>15</v>
      </c>
      <c r="H12" s="35">
        <v>2</v>
      </c>
      <c r="I12" s="35">
        <v>1</v>
      </c>
      <c r="J12" s="35">
        <v>5</v>
      </c>
      <c r="K12" s="35">
        <v>0</v>
      </c>
      <c r="L12" s="35">
        <v>9</v>
      </c>
      <c r="M12" s="35">
        <v>13</v>
      </c>
      <c r="N12" s="35">
        <v>0</v>
      </c>
      <c r="O12" s="35">
        <v>0</v>
      </c>
      <c r="P12" s="35">
        <v>8</v>
      </c>
      <c r="Q12" s="35">
        <v>3</v>
      </c>
      <c r="R12" s="35">
        <v>0</v>
      </c>
      <c r="S12" s="35">
        <v>0</v>
      </c>
      <c r="T12" s="35">
        <v>4</v>
      </c>
      <c r="U12" s="35">
        <v>10</v>
      </c>
      <c r="V12" s="116">
        <v>0</v>
      </c>
      <c r="W12" s="105">
        <v>0</v>
      </c>
      <c r="X12" s="104">
        <f t="shared" si="0"/>
        <v>68</v>
      </c>
      <c r="Y12" s="35">
        <f t="shared" si="1"/>
        <v>60</v>
      </c>
      <c r="Z12" s="35">
        <f t="shared" si="2"/>
        <v>53</v>
      </c>
      <c r="AA12" s="105">
        <f t="shared" si="3"/>
        <v>55</v>
      </c>
    </row>
    <row r="13" spans="1:27" ht="12" customHeight="1" x14ac:dyDescent="0.2">
      <c r="A13" s="94">
        <v>7</v>
      </c>
      <c r="B13" s="36">
        <v>9</v>
      </c>
      <c r="C13" s="36">
        <v>28</v>
      </c>
      <c r="D13" s="36">
        <v>0</v>
      </c>
      <c r="E13" s="36">
        <v>1</v>
      </c>
      <c r="F13" s="36">
        <v>24</v>
      </c>
      <c r="G13" s="36">
        <v>28</v>
      </c>
      <c r="H13" s="36">
        <v>0</v>
      </c>
      <c r="I13" s="36">
        <v>2</v>
      </c>
      <c r="J13" s="36">
        <v>4</v>
      </c>
      <c r="K13" s="36">
        <v>0</v>
      </c>
      <c r="L13" s="36">
        <v>6</v>
      </c>
      <c r="M13" s="36">
        <v>23</v>
      </c>
      <c r="N13" s="36">
        <v>0</v>
      </c>
      <c r="O13" s="36">
        <v>0</v>
      </c>
      <c r="P13" s="36">
        <v>5</v>
      </c>
      <c r="Q13" s="36">
        <v>2</v>
      </c>
      <c r="R13" s="36">
        <v>0</v>
      </c>
      <c r="S13" s="36">
        <v>0</v>
      </c>
      <c r="T13" s="36">
        <v>3</v>
      </c>
      <c r="U13" s="36">
        <v>12</v>
      </c>
      <c r="V13" s="117">
        <v>0</v>
      </c>
      <c r="W13" s="107">
        <v>0</v>
      </c>
      <c r="X13" s="106">
        <f t="shared" si="0"/>
        <v>51</v>
      </c>
      <c r="Y13" s="36">
        <f t="shared" si="1"/>
        <v>96</v>
      </c>
      <c r="Z13" s="36">
        <f t="shared" si="2"/>
        <v>42</v>
      </c>
      <c r="AA13" s="107">
        <f t="shared" si="3"/>
        <v>91</v>
      </c>
    </row>
    <row r="14" spans="1:27" ht="12" customHeight="1" x14ac:dyDescent="0.2">
      <c r="A14" s="92">
        <v>8</v>
      </c>
      <c r="B14" s="34">
        <v>10</v>
      </c>
      <c r="C14" s="34">
        <v>24</v>
      </c>
      <c r="D14" s="34">
        <v>2</v>
      </c>
      <c r="E14" s="34">
        <v>1</v>
      </c>
      <c r="F14" s="34">
        <v>20</v>
      </c>
      <c r="G14" s="34">
        <v>20</v>
      </c>
      <c r="H14" s="34">
        <v>4</v>
      </c>
      <c r="I14" s="34">
        <v>1</v>
      </c>
      <c r="J14" s="34">
        <v>3</v>
      </c>
      <c r="K14" s="34">
        <v>0</v>
      </c>
      <c r="L14" s="34">
        <v>5</v>
      </c>
      <c r="M14" s="34">
        <v>15</v>
      </c>
      <c r="N14" s="34">
        <v>0</v>
      </c>
      <c r="O14" s="34">
        <v>0</v>
      </c>
      <c r="P14" s="34">
        <v>5</v>
      </c>
      <c r="Q14" s="34">
        <v>1</v>
      </c>
      <c r="R14" s="34">
        <v>0</v>
      </c>
      <c r="S14" s="34">
        <v>0</v>
      </c>
      <c r="T14" s="34">
        <v>4</v>
      </c>
      <c r="U14" s="34">
        <v>2</v>
      </c>
      <c r="V14" s="115">
        <v>0</v>
      </c>
      <c r="W14" s="103">
        <v>0</v>
      </c>
      <c r="X14" s="102">
        <f t="shared" si="0"/>
        <v>53</v>
      </c>
      <c r="Y14" s="34">
        <f t="shared" si="1"/>
        <v>64</v>
      </c>
      <c r="Z14" s="34">
        <f t="shared" si="2"/>
        <v>39</v>
      </c>
      <c r="AA14" s="103">
        <f t="shared" si="3"/>
        <v>61</v>
      </c>
    </row>
    <row r="15" spans="1:27" ht="12" customHeight="1" x14ac:dyDescent="0.2">
      <c r="A15" s="93">
        <v>9</v>
      </c>
      <c r="B15" s="35">
        <v>12</v>
      </c>
      <c r="C15" s="35">
        <v>54</v>
      </c>
      <c r="D15" s="35">
        <v>2</v>
      </c>
      <c r="E15" s="35">
        <v>6</v>
      </c>
      <c r="F15" s="35">
        <v>22</v>
      </c>
      <c r="G15" s="35">
        <v>52</v>
      </c>
      <c r="H15" s="35">
        <v>6</v>
      </c>
      <c r="I15" s="35">
        <v>10</v>
      </c>
      <c r="J15" s="35">
        <v>5</v>
      </c>
      <c r="K15" s="35">
        <v>2</v>
      </c>
      <c r="L15" s="35">
        <v>7</v>
      </c>
      <c r="M15" s="35">
        <v>38</v>
      </c>
      <c r="N15" s="35">
        <v>1</v>
      </c>
      <c r="O15" s="35">
        <v>0</v>
      </c>
      <c r="P15" s="35">
        <v>1</v>
      </c>
      <c r="Q15" s="35">
        <v>2</v>
      </c>
      <c r="R15" s="35">
        <v>0</v>
      </c>
      <c r="S15" s="35">
        <v>0</v>
      </c>
      <c r="T15" s="35">
        <v>1</v>
      </c>
      <c r="U15" s="35">
        <v>12</v>
      </c>
      <c r="V15" s="116">
        <v>0</v>
      </c>
      <c r="W15" s="105">
        <v>1</v>
      </c>
      <c r="X15" s="104">
        <f t="shared" si="0"/>
        <v>57</v>
      </c>
      <c r="Y15" s="35">
        <f t="shared" si="1"/>
        <v>177</v>
      </c>
      <c r="Z15" s="35">
        <f t="shared" si="2"/>
        <v>42</v>
      </c>
      <c r="AA15" s="105">
        <f t="shared" si="3"/>
        <v>156</v>
      </c>
    </row>
    <row r="16" spans="1:27" ht="12" customHeight="1" x14ac:dyDescent="0.2">
      <c r="A16" s="94">
        <v>10</v>
      </c>
      <c r="B16" s="36">
        <v>12</v>
      </c>
      <c r="C16" s="36">
        <v>59</v>
      </c>
      <c r="D16" s="36">
        <v>1</v>
      </c>
      <c r="E16" s="36">
        <v>0</v>
      </c>
      <c r="F16" s="36">
        <v>24</v>
      </c>
      <c r="G16" s="36">
        <v>57</v>
      </c>
      <c r="H16" s="36">
        <v>2</v>
      </c>
      <c r="I16" s="36">
        <v>2</v>
      </c>
      <c r="J16" s="36">
        <v>5</v>
      </c>
      <c r="K16" s="36">
        <v>1</v>
      </c>
      <c r="L16" s="36">
        <v>8</v>
      </c>
      <c r="M16" s="36">
        <v>47</v>
      </c>
      <c r="N16" s="36">
        <v>0</v>
      </c>
      <c r="O16" s="36">
        <v>0</v>
      </c>
      <c r="P16" s="36">
        <v>1</v>
      </c>
      <c r="Q16" s="36">
        <v>2</v>
      </c>
      <c r="R16" s="36">
        <v>0</v>
      </c>
      <c r="S16" s="36">
        <v>0</v>
      </c>
      <c r="T16" s="36">
        <v>3</v>
      </c>
      <c r="U16" s="36">
        <v>15</v>
      </c>
      <c r="V16" s="117">
        <v>0</v>
      </c>
      <c r="W16" s="107">
        <v>3</v>
      </c>
      <c r="X16" s="106">
        <f t="shared" si="0"/>
        <v>56</v>
      </c>
      <c r="Y16" s="36">
        <f t="shared" si="1"/>
        <v>186</v>
      </c>
      <c r="Z16" s="36">
        <f t="shared" si="2"/>
        <v>47</v>
      </c>
      <c r="AA16" s="107">
        <f t="shared" si="3"/>
        <v>178</v>
      </c>
    </row>
    <row r="17" spans="1:27" ht="12" customHeight="1" x14ac:dyDescent="0.2">
      <c r="A17" s="92">
        <v>11</v>
      </c>
      <c r="B17" s="34">
        <v>8</v>
      </c>
      <c r="C17" s="34">
        <v>24</v>
      </c>
      <c r="D17" s="34">
        <v>0</v>
      </c>
      <c r="E17" s="34">
        <v>0</v>
      </c>
      <c r="F17" s="34">
        <v>23</v>
      </c>
      <c r="G17" s="34">
        <v>25</v>
      </c>
      <c r="H17" s="34">
        <v>0</v>
      </c>
      <c r="I17" s="34">
        <v>0</v>
      </c>
      <c r="J17" s="34">
        <v>3</v>
      </c>
      <c r="K17" s="34">
        <v>2</v>
      </c>
      <c r="L17" s="34">
        <v>7</v>
      </c>
      <c r="M17" s="34">
        <v>16</v>
      </c>
      <c r="N17" s="34">
        <v>0</v>
      </c>
      <c r="O17" s="34">
        <v>0</v>
      </c>
      <c r="P17" s="34">
        <v>3</v>
      </c>
      <c r="Q17" s="34">
        <v>3</v>
      </c>
      <c r="R17" s="34">
        <v>0</v>
      </c>
      <c r="S17" s="34">
        <v>0</v>
      </c>
      <c r="T17" s="34">
        <v>0</v>
      </c>
      <c r="U17" s="34">
        <v>2</v>
      </c>
      <c r="V17" s="115">
        <v>0</v>
      </c>
      <c r="W17" s="103">
        <v>0</v>
      </c>
      <c r="X17" s="102">
        <f t="shared" si="0"/>
        <v>44</v>
      </c>
      <c r="Y17" s="34">
        <f t="shared" si="1"/>
        <v>72</v>
      </c>
      <c r="Z17" s="34">
        <f t="shared" si="2"/>
        <v>38</v>
      </c>
      <c r="AA17" s="103">
        <f t="shared" si="3"/>
        <v>67</v>
      </c>
    </row>
    <row r="18" spans="1:27" ht="12" customHeight="1" x14ac:dyDescent="0.2">
      <c r="A18" s="93">
        <v>12</v>
      </c>
      <c r="B18" s="35">
        <v>9</v>
      </c>
      <c r="C18" s="35">
        <v>23</v>
      </c>
      <c r="D18" s="35">
        <v>1</v>
      </c>
      <c r="E18" s="35">
        <v>0</v>
      </c>
      <c r="F18" s="35">
        <v>20</v>
      </c>
      <c r="G18" s="35">
        <v>21</v>
      </c>
      <c r="H18" s="35">
        <v>3</v>
      </c>
      <c r="I18" s="35">
        <v>1</v>
      </c>
      <c r="J18" s="35">
        <v>4</v>
      </c>
      <c r="K18" s="35">
        <v>0</v>
      </c>
      <c r="L18" s="35">
        <v>3</v>
      </c>
      <c r="M18" s="35">
        <v>13</v>
      </c>
      <c r="N18" s="35">
        <v>0</v>
      </c>
      <c r="O18" s="35">
        <v>0</v>
      </c>
      <c r="P18" s="35">
        <v>0</v>
      </c>
      <c r="Q18" s="35">
        <v>3</v>
      </c>
      <c r="R18" s="35">
        <v>0</v>
      </c>
      <c r="S18" s="35">
        <v>0</v>
      </c>
      <c r="T18" s="35">
        <v>0</v>
      </c>
      <c r="U18" s="35">
        <v>3</v>
      </c>
      <c r="V18" s="116">
        <v>0</v>
      </c>
      <c r="W18" s="105">
        <v>0</v>
      </c>
      <c r="X18" s="104">
        <f t="shared" si="0"/>
        <v>40</v>
      </c>
      <c r="Y18" s="35">
        <f t="shared" si="1"/>
        <v>64</v>
      </c>
      <c r="Z18" s="35">
        <f t="shared" si="2"/>
        <v>32</v>
      </c>
      <c r="AA18" s="105">
        <f t="shared" si="3"/>
        <v>60</v>
      </c>
    </row>
    <row r="19" spans="1:27" ht="12" customHeight="1" x14ac:dyDescent="0.2">
      <c r="A19" s="94">
        <v>13</v>
      </c>
      <c r="B19" s="36">
        <v>7</v>
      </c>
      <c r="C19" s="36">
        <v>11</v>
      </c>
      <c r="D19" s="36">
        <v>0</v>
      </c>
      <c r="E19" s="36">
        <v>0</v>
      </c>
      <c r="F19" s="36">
        <v>22</v>
      </c>
      <c r="G19" s="36">
        <v>10</v>
      </c>
      <c r="H19" s="36">
        <v>0</v>
      </c>
      <c r="I19" s="36">
        <v>0</v>
      </c>
      <c r="J19" s="36">
        <v>3</v>
      </c>
      <c r="K19" s="36">
        <v>0</v>
      </c>
      <c r="L19" s="36">
        <v>7</v>
      </c>
      <c r="M19" s="36">
        <v>6</v>
      </c>
      <c r="N19" s="36">
        <v>0</v>
      </c>
      <c r="O19" s="36">
        <v>0</v>
      </c>
      <c r="P19" s="36">
        <v>1</v>
      </c>
      <c r="Q19" s="36">
        <v>0</v>
      </c>
      <c r="R19" s="36">
        <v>1</v>
      </c>
      <c r="S19" s="36">
        <v>0</v>
      </c>
      <c r="T19" s="36">
        <v>0</v>
      </c>
      <c r="U19" s="36">
        <v>1</v>
      </c>
      <c r="V19" s="117">
        <v>0</v>
      </c>
      <c r="W19" s="107">
        <v>0</v>
      </c>
      <c r="X19" s="106">
        <f t="shared" si="0"/>
        <v>41</v>
      </c>
      <c r="Y19" s="36">
        <f t="shared" si="1"/>
        <v>28</v>
      </c>
      <c r="Z19" s="36">
        <f t="shared" si="2"/>
        <v>36</v>
      </c>
      <c r="AA19" s="107">
        <f t="shared" si="3"/>
        <v>28</v>
      </c>
    </row>
    <row r="20" spans="1:27" ht="12" customHeight="1" x14ac:dyDescent="0.2">
      <c r="A20" s="92">
        <v>14</v>
      </c>
      <c r="B20" s="34">
        <v>6</v>
      </c>
      <c r="C20" s="34">
        <v>13</v>
      </c>
      <c r="D20" s="34">
        <v>0</v>
      </c>
      <c r="E20" s="34">
        <v>0</v>
      </c>
      <c r="F20" s="34">
        <v>23</v>
      </c>
      <c r="G20" s="34">
        <v>15</v>
      </c>
      <c r="H20" s="34">
        <v>1</v>
      </c>
      <c r="I20" s="34">
        <v>0</v>
      </c>
      <c r="J20" s="34">
        <v>3</v>
      </c>
      <c r="K20" s="34">
        <v>0</v>
      </c>
      <c r="L20" s="34">
        <v>5</v>
      </c>
      <c r="M20" s="34">
        <v>8</v>
      </c>
      <c r="N20" s="34">
        <v>0</v>
      </c>
      <c r="O20" s="34">
        <v>0</v>
      </c>
      <c r="P20" s="34">
        <v>0</v>
      </c>
      <c r="Q20" s="34">
        <v>1</v>
      </c>
      <c r="R20" s="34">
        <v>1</v>
      </c>
      <c r="S20" s="34">
        <v>0</v>
      </c>
      <c r="T20" s="34">
        <v>0</v>
      </c>
      <c r="U20" s="34">
        <v>3</v>
      </c>
      <c r="V20" s="115">
        <v>0</v>
      </c>
      <c r="W20" s="103">
        <v>0</v>
      </c>
      <c r="X20" s="102">
        <f t="shared" si="0"/>
        <v>39</v>
      </c>
      <c r="Y20" s="34">
        <f t="shared" si="1"/>
        <v>40</v>
      </c>
      <c r="Z20" s="34">
        <f t="shared" si="2"/>
        <v>34</v>
      </c>
      <c r="AA20" s="103">
        <f t="shared" si="3"/>
        <v>39</v>
      </c>
    </row>
    <row r="21" spans="1:27" ht="12" customHeight="1" x14ac:dyDescent="0.2">
      <c r="A21" s="93">
        <v>15</v>
      </c>
      <c r="B21" s="35">
        <v>7</v>
      </c>
      <c r="C21" s="35">
        <v>25</v>
      </c>
      <c r="D21" s="35">
        <v>1</v>
      </c>
      <c r="E21" s="35">
        <v>2</v>
      </c>
      <c r="F21" s="35">
        <v>21</v>
      </c>
      <c r="G21" s="35">
        <v>24</v>
      </c>
      <c r="H21" s="35">
        <v>1</v>
      </c>
      <c r="I21" s="35">
        <v>2</v>
      </c>
      <c r="J21" s="35">
        <v>3</v>
      </c>
      <c r="K21" s="35">
        <v>0</v>
      </c>
      <c r="L21" s="35">
        <v>7</v>
      </c>
      <c r="M21" s="35">
        <v>15</v>
      </c>
      <c r="N21" s="35">
        <v>0</v>
      </c>
      <c r="O21" s="35">
        <v>0</v>
      </c>
      <c r="P21" s="35">
        <v>1</v>
      </c>
      <c r="Q21" s="35">
        <v>1</v>
      </c>
      <c r="R21" s="35">
        <v>0</v>
      </c>
      <c r="S21" s="35">
        <v>0</v>
      </c>
      <c r="T21" s="35">
        <v>0</v>
      </c>
      <c r="U21" s="35">
        <v>3</v>
      </c>
      <c r="V21" s="116">
        <v>0</v>
      </c>
      <c r="W21" s="105">
        <v>0</v>
      </c>
      <c r="X21" s="104">
        <f t="shared" si="0"/>
        <v>41</v>
      </c>
      <c r="Y21" s="35">
        <f t="shared" si="1"/>
        <v>72</v>
      </c>
      <c r="Z21" s="35">
        <f t="shared" si="2"/>
        <v>35</v>
      </c>
      <c r="AA21" s="105">
        <f t="shared" si="3"/>
        <v>67</v>
      </c>
    </row>
    <row r="22" spans="1:27" ht="12" customHeight="1" x14ac:dyDescent="0.2">
      <c r="A22" s="94">
        <v>16</v>
      </c>
      <c r="B22" s="36">
        <v>6</v>
      </c>
      <c r="C22" s="36">
        <v>13</v>
      </c>
      <c r="D22" s="36">
        <v>1</v>
      </c>
      <c r="E22" s="36">
        <v>0</v>
      </c>
      <c r="F22" s="36">
        <v>21</v>
      </c>
      <c r="G22" s="36">
        <v>13</v>
      </c>
      <c r="H22" s="36">
        <v>3</v>
      </c>
      <c r="I22" s="36">
        <v>0</v>
      </c>
      <c r="J22" s="36">
        <v>2</v>
      </c>
      <c r="K22" s="36">
        <v>0</v>
      </c>
      <c r="L22" s="36">
        <v>1</v>
      </c>
      <c r="M22" s="36">
        <v>11</v>
      </c>
      <c r="N22" s="36">
        <v>0</v>
      </c>
      <c r="O22" s="36">
        <v>0</v>
      </c>
      <c r="P22" s="36">
        <v>0</v>
      </c>
      <c r="Q22" s="36">
        <v>0</v>
      </c>
      <c r="R22" s="36">
        <v>0</v>
      </c>
      <c r="S22" s="36">
        <v>0</v>
      </c>
      <c r="T22" s="36">
        <v>0</v>
      </c>
      <c r="U22" s="36">
        <v>1</v>
      </c>
      <c r="V22" s="117">
        <v>0</v>
      </c>
      <c r="W22" s="107">
        <v>0</v>
      </c>
      <c r="X22" s="106">
        <f t="shared" si="0"/>
        <v>34</v>
      </c>
      <c r="Y22" s="36">
        <f t="shared" si="1"/>
        <v>38</v>
      </c>
      <c r="Z22" s="36">
        <f t="shared" si="2"/>
        <v>28</v>
      </c>
      <c r="AA22" s="107">
        <f t="shared" si="3"/>
        <v>38</v>
      </c>
    </row>
    <row r="23" spans="1:27" ht="12" customHeight="1" x14ac:dyDescent="0.2">
      <c r="A23" s="92">
        <v>17</v>
      </c>
      <c r="B23" s="34">
        <v>7</v>
      </c>
      <c r="C23" s="34">
        <v>20</v>
      </c>
      <c r="D23" s="34">
        <v>2</v>
      </c>
      <c r="E23" s="34">
        <v>0</v>
      </c>
      <c r="F23" s="34">
        <v>23</v>
      </c>
      <c r="G23" s="34">
        <v>20</v>
      </c>
      <c r="H23" s="34">
        <v>3</v>
      </c>
      <c r="I23" s="34">
        <v>0</v>
      </c>
      <c r="J23" s="34">
        <v>3</v>
      </c>
      <c r="K23" s="34">
        <v>1</v>
      </c>
      <c r="L23" s="34">
        <v>7</v>
      </c>
      <c r="M23" s="34">
        <v>16</v>
      </c>
      <c r="N23" s="34">
        <v>0</v>
      </c>
      <c r="O23" s="34">
        <v>0</v>
      </c>
      <c r="P23" s="34">
        <v>2</v>
      </c>
      <c r="Q23" s="34">
        <v>1</v>
      </c>
      <c r="R23" s="34">
        <v>0</v>
      </c>
      <c r="S23" s="34">
        <v>0</v>
      </c>
      <c r="T23" s="34">
        <v>1</v>
      </c>
      <c r="U23" s="34">
        <v>2</v>
      </c>
      <c r="V23" s="115">
        <v>0</v>
      </c>
      <c r="W23" s="103">
        <v>0</v>
      </c>
      <c r="X23" s="102">
        <f t="shared" si="0"/>
        <v>48</v>
      </c>
      <c r="Y23" s="34">
        <f t="shared" si="1"/>
        <v>60</v>
      </c>
      <c r="Z23" s="34">
        <f t="shared" si="2"/>
        <v>38</v>
      </c>
      <c r="AA23" s="103">
        <f t="shared" si="3"/>
        <v>58</v>
      </c>
    </row>
    <row r="24" spans="1:27" ht="12" customHeight="1" x14ac:dyDescent="0.2">
      <c r="A24" s="93">
        <v>18</v>
      </c>
      <c r="B24" s="35">
        <v>9</v>
      </c>
      <c r="C24" s="35">
        <v>20</v>
      </c>
      <c r="D24" s="35">
        <v>3</v>
      </c>
      <c r="E24" s="35">
        <v>0</v>
      </c>
      <c r="F24" s="35">
        <v>20</v>
      </c>
      <c r="G24" s="35">
        <v>21</v>
      </c>
      <c r="H24" s="35">
        <v>3</v>
      </c>
      <c r="I24" s="35">
        <v>0</v>
      </c>
      <c r="J24" s="35">
        <v>4</v>
      </c>
      <c r="K24" s="35">
        <v>0</v>
      </c>
      <c r="L24" s="35">
        <v>7</v>
      </c>
      <c r="M24" s="35">
        <v>13</v>
      </c>
      <c r="N24" s="35">
        <v>0</v>
      </c>
      <c r="O24" s="35">
        <v>0</v>
      </c>
      <c r="P24" s="35">
        <v>0</v>
      </c>
      <c r="Q24" s="35">
        <v>1</v>
      </c>
      <c r="R24" s="35">
        <v>2</v>
      </c>
      <c r="S24" s="35">
        <v>0</v>
      </c>
      <c r="T24" s="35">
        <v>0</v>
      </c>
      <c r="U24" s="35">
        <v>3</v>
      </c>
      <c r="V24" s="116">
        <v>0</v>
      </c>
      <c r="W24" s="105">
        <v>0</v>
      </c>
      <c r="X24" s="104">
        <f t="shared" si="0"/>
        <v>48</v>
      </c>
      <c r="Y24" s="35">
        <f t="shared" si="1"/>
        <v>58</v>
      </c>
      <c r="Z24" s="35">
        <f t="shared" si="2"/>
        <v>36</v>
      </c>
      <c r="AA24" s="105">
        <f t="shared" si="3"/>
        <v>57</v>
      </c>
    </row>
    <row r="25" spans="1:27" ht="12" customHeight="1" x14ac:dyDescent="0.2">
      <c r="A25" s="94">
        <v>19</v>
      </c>
      <c r="B25" s="36">
        <v>8</v>
      </c>
      <c r="C25" s="36">
        <v>10</v>
      </c>
      <c r="D25" s="36">
        <v>1</v>
      </c>
      <c r="E25" s="36">
        <v>0</v>
      </c>
      <c r="F25" s="36">
        <v>19</v>
      </c>
      <c r="G25" s="36">
        <v>10</v>
      </c>
      <c r="H25" s="36">
        <v>2</v>
      </c>
      <c r="I25" s="36">
        <v>0</v>
      </c>
      <c r="J25" s="36">
        <v>2</v>
      </c>
      <c r="K25" s="36">
        <v>1</v>
      </c>
      <c r="L25" s="36">
        <v>3</v>
      </c>
      <c r="M25" s="36">
        <v>6</v>
      </c>
      <c r="N25" s="36">
        <v>0</v>
      </c>
      <c r="O25" s="36">
        <v>0</v>
      </c>
      <c r="P25" s="36">
        <v>0</v>
      </c>
      <c r="Q25" s="36">
        <v>0</v>
      </c>
      <c r="R25" s="36">
        <v>0</v>
      </c>
      <c r="S25" s="36">
        <v>0</v>
      </c>
      <c r="T25" s="36">
        <v>0</v>
      </c>
      <c r="U25" s="36">
        <v>0</v>
      </c>
      <c r="V25" s="117">
        <v>0</v>
      </c>
      <c r="W25" s="107">
        <v>0</v>
      </c>
      <c r="X25" s="106">
        <f t="shared" si="0"/>
        <v>35</v>
      </c>
      <c r="Y25" s="36">
        <f t="shared" si="1"/>
        <v>27</v>
      </c>
      <c r="Z25" s="36">
        <f t="shared" si="2"/>
        <v>30</v>
      </c>
      <c r="AA25" s="107">
        <f t="shared" si="3"/>
        <v>26</v>
      </c>
    </row>
    <row r="26" spans="1:27" ht="12" customHeight="1" x14ac:dyDescent="0.2">
      <c r="A26" s="92">
        <v>20</v>
      </c>
      <c r="B26" s="34">
        <v>4</v>
      </c>
      <c r="C26" s="34">
        <v>16</v>
      </c>
      <c r="D26" s="34">
        <v>0</v>
      </c>
      <c r="E26" s="34">
        <v>0</v>
      </c>
      <c r="F26" s="34">
        <v>22</v>
      </c>
      <c r="G26" s="34">
        <v>17</v>
      </c>
      <c r="H26" s="34">
        <v>1</v>
      </c>
      <c r="I26" s="34">
        <v>0</v>
      </c>
      <c r="J26" s="34">
        <v>4</v>
      </c>
      <c r="K26" s="34">
        <v>0</v>
      </c>
      <c r="L26" s="34">
        <v>2</v>
      </c>
      <c r="M26" s="34">
        <v>13</v>
      </c>
      <c r="N26" s="34">
        <v>0</v>
      </c>
      <c r="O26" s="34">
        <v>0</v>
      </c>
      <c r="P26" s="34">
        <v>1</v>
      </c>
      <c r="Q26" s="34">
        <v>2</v>
      </c>
      <c r="R26" s="34">
        <v>1</v>
      </c>
      <c r="S26" s="34">
        <v>0</v>
      </c>
      <c r="T26" s="34">
        <v>0</v>
      </c>
      <c r="U26" s="34">
        <v>3</v>
      </c>
      <c r="V26" s="115">
        <v>0</v>
      </c>
      <c r="W26" s="103">
        <v>0</v>
      </c>
      <c r="X26" s="102">
        <f t="shared" si="0"/>
        <v>35</v>
      </c>
      <c r="Y26" s="34">
        <f t="shared" si="1"/>
        <v>51</v>
      </c>
      <c r="Z26" s="34">
        <f t="shared" si="2"/>
        <v>28</v>
      </c>
      <c r="AA26" s="103">
        <f t="shared" si="3"/>
        <v>49</v>
      </c>
    </row>
    <row r="27" spans="1:27" ht="12" customHeight="1" x14ac:dyDescent="0.2">
      <c r="A27" s="93">
        <v>21</v>
      </c>
      <c r="B27" s="35">
        <v>8</v>
      </c>
      <c r="C27" s="35">
        <v>7</v>
      </c>
      <c r="D27" s="35">
        <v>0</v>
      </c>
      <c r="E27" s="35">
        <v>0</v>
      </c>
      <c r="F27" s="35">
        <v>13</v>
      </c>
      <c r="G27" s="35">
        <v>6</v>
      </c>
      <c r="H27" s="35">
        <v>1</v>
      </c>
      <c r="I27" s="35">
        <v>0</v>
      </c>
      <c r="J27" s="35">
        <v>4</v>
      </c>
      <c r="K27" s="35">
        <v>0</v>
      </c>
      <c r="L27" s="35">
        <v>6</v>
      </c>
      <c r="M27" s="35">
        <v>3</v>
      </c>
      <c r="N27" s="35">
        <v>0</v>
      </c>
      <c r="O27" s="35">
        <v>0</v>
      </c>
      <c r="P27" s="35">
        <v>2</v>
      </c>
      <c r="Q27" s="35">
        <v>1</v>
      </c>
      <c r="R27" s="35">
        <v>1</v>
      </c>
      <c r="S27" s="35">
        <v>0</v>
      </c>
      <c r="T27" s="35">
        <v>0</v>
      </c>
      <c r="U27" s="35">
        <v>1</v>
      </c>
      <c r="V27" s="116">
        <v>0</v>
      </c>
      <c r="W27" s="105">
        <v>0</v>
      </c>
      <c r="X27" s="104">
        <f t="shared" si="0"/>
        <v>35</v>
      </c>
      <c r="Y27" s="35">
        <f t="shared" si="1"/>
        <v>18</v>
      </c>
      <c r="Z27" s="35">
        <f t="shared" si="2"/>
        <v>27</v>
      </c>
      <c r="AA27" s="105">
        <f t="shared" si="3"/>
        <v>17</v>
      </c>
    </row>
    <row r="28" spans="1:27" ht="12" customHeight="1" thickBot="1" x14ac:dyDescent="0.25">
      <c r="A28" s="95" t="s">
        <v>17</v>
      </c>
      <c r="B28" s="28">
        <f t="shared" ref="B28:W28" si="4">SUM(B7:B27)</f>
        <v>177</v>
      </c>
      <c r="C28" s="28">
        <f t="shared" si="4"/>
        <v>504</v>
      </c>
      <c r="D28" s="28">
        <f t="shared" si="4"/>
        <v>19</v>
      </c>
      <c r="E28" s="28">
        <f t="shared" si="4"/>
        <v>17</v>
      </c>
      <c r="F28" s="28">
        <f t="shared" si="4"/>
        <v>449</v>
      </c>
      <c r="G28" s="28">
        <f t="shared" si="4"/>
        <v>491</v>
      </c>
      <c r="H28" s="28">
        <f t="shared" si="4"/>
        <v>43</v>
      </c>
      <c r="I28" s="28">
        <f t="shared" si="4"/>
        <v>29</v>
      </c>
      <c r="J28" s="28">
        <f t="shared" si="4"/>
        <v>83</v>
      </c>
      <c r="K28" s="28">
        <f t="shared" si="4"/>
        <v>8</v>
      </c>
      <c r="L28" s="28">
        <f t="shared" si="4"/>
        <v>137</v>
      </c>
      <c r="M28" s="28">
        <f t="shared" si="4"/>
        <v>359</v>
      </c>
      <c r="N28" s="28">
        <f t="shared" si="4"/>
        <v>1</v>
      </c>
      <c r="O28" s="28">
        <f t="shared" si="4"/>
        <v>1</v>
      </c>
      <c r="P28" s="28">
        <f t="shared" si="4"/>
        <v>85</v>
      </c>
      <c r="Q28" s="28">
        <f t="shared" si="4"/>
        <v>37</v>
      </c>
      <c r="R28" s="28">
        <f t="shared" si="4"/>
        <v>8</v>
      </c>
      <c r="S28" s="28">
        <f t="shared" si="4"/>
        <v>1</v>
      </c>
      <c r="T28" s="28">
        <f t="shared" si="4"/>
        <v>46</v>
      </c>
      <c r="U28" s="28">
        <f t="shared" si="4"/>
        <v>146</v>
      </c>
      <c r="V28" s="28">
        <f t="shared" si="4"/>
        <v>0</v>
      </c>
      <c r="W28" s="29">
        <f t="shared" si="4"/>
        <v>4</v>
      </c>
      <c r="X28" s="96">
        <f t="shared" si="0"/>
        <v>1048</v>
      </c>
      <c r="Y28" s="28">
        <f t="shared" si="1"/>
        <v>1597</v>
      </c>
      <c r="Z28" s="28">
        <f t="shared" si="2"/>
        <v>809</v>
      </c>
      <c r="AA28" s="29">
        <f t="shared" si="3"/>
        <v>1500</v>
      </c>
    </row>
    <row r="29" spans="1:27" ht="12" customHeight="1" x14ac:dyDescent="0.2">
      <c r="A29" s="97" t="s">
        <v>18</v>
      </c>
      <c r="B29" s="63">
        <v>2</v>
      </c>
      <c r="C29" s="63">
        <v>0</v>
      </c>
      <c r="D29" s="63">
        <v>1</v>
      </c>
      <c r="E29" s="63">
        <v>0</v>
      </c>
      <c r="F29" s="63">
        <v>1</v>
      </c>
      <c r="G29" s="63">
        <v>0</v>
      </c>
      <c r="H29" s="63">
        <v>2</v>
      </c>
      <c r="I29" s="63">
        <v>0</v>
      </c>
      <c r="J29" s="63">
        <v>3</v>
      </c>
      <c r="K29" s="63">
        <v>0</v>
      </c>
      <c r="L29" s="63">
        <v>4</v>
      </c>
      <c r="M29" s="63">
        <v>1</v>
      </c>
      <c r="N29" s="63">
        <v>0</v>
      </c>
      <c r="O29" s="63">
        <v>0</v>
      </c>
      <c r="P29" s="63">
        <v>0</v>
      </c>
      <c r="Q29" s="63">
        <v>0</v>
      </c>
      <c r="R29" s="63">
        <v>1</v>
      </c>
      <c r="S29" s="63">
        <v>0</v>
      </c>
      <c r="T29" s="63">
        <v>10</v>
      </c>
      <c r="U29" s="63">
        <v>2</v>
      </c>
      <c r="V29" s="63">
        <v>2</v>
      </c>
      <c r="W29" s="64">
        <v>0</v>
      </c>
      <c r="X29" s="98">
        <f t="shared" si="0"/>
        <v>26</v>
      </c>
      <c r="Y29" s="37">
        <f t="shared" si="1"/>
        <v>3</v>
      </c>
      <c r="Z29" s="37">
        <f t="shared" si="2"/>
        <v>17</v>
      </c>
      <c r="AA29" s="99">
        <f t="shared" si="3"/>
        <v>3</v>
      </c>
    </row>
    <row r="30" spans="1:27" ht="12" customHeight="1" thickBot="1" x14ac:dyDescent="0.25">
      <c r="A30" s="95" t="s">
        <v>19</v>
      </c>
      <c r="B30" s="28">
        <f t="shared" ref="B30:W30" si="5">SUM(B28:B29)</f>
        <v>179</v>
      </c>
      <c r="C30" s="28">
        <f t="shared" si="5"/>
        <v>504</v>
      </c>
      <c r="D30" s="28">
        <f t="shared" si="5"/>
        <v>20</v>
      </c>
      <c r="E30" s="28">
        <f t="shared" si="5"/>
        <v>17</v>
      </c>
      <c r="F30" s="28">
        <f t="shared" si="5"/>
        <v>450</v>
      </c>
      <c r="G30" s="28">
        <f t="shared" si="5"/>
        <v>491</v>
      </c>
      <c r="H30" s="28">
        <f t="shared" si="5"/>
        <v>45</v>
      </c>
      <c r="I30" s="28">
        <f t="shared" si="5"/>
        <v>29</v>
      </c>
      <c r="J30" s="28">
        <f t="shared" si="5"/>
        <v>86</v>
      </c>
      <c r="K30" s="28">
        <f t="shared" si="5"/>
        <v>8</v>
      </c>
      <c r="L30" s="28">
        <f t="shared" si="5"/>
        <v>141</v>
      </c>
      <c r="M30" s="28">
        <f t="shared" si="5"/>
        <v>360</v>
      </c>
      <c r="N30" s="28">
        <f t="shared" si="5"/>
        <v>1</v>
      </c>
      <c r="O30" s="28">
        <f t="shared" si="5"/>
        <v>1</v>
      </c>
      <c r="P30" s="28">
        <f t="shared" si="5"/>
        <v>85</v>
      </c>
      <c r="Q30" s="28">
        <f t="shared" si="5"/>
        <v>37</v>
      </c>
      <c r="R30" s="28">
        <f t="shared" si="5"/>
        <v>9</v>
      </c>
      <c r="S30" s="28">
        <f t="shared" si="5"/>
        <v>1</v>
      </c>
      <c r="T30" s="28">
        <f t="shared" si="5"/>
        <v>56</v>
      </c>
      <c r="U30" s="28">
        <f t="shared" si="5"/>
        <v>148</v>
      </c>
      <c r="V30" s="28">
        <f t="shared" si="5"/>
        <v>2</v>
      </c>
      <c r="W30" s="29">
        <f t="shared" si="5"/>
        <v>4</v>
      </c>
      <c r="X30" s="96">
        <f t="shared" si="0"/>
        <v>1074</v>
      </c>
      <c r="Y30" s="28">
        <f t="shared" si="1"/>
        <v>1600</v>
      </c>
      <c r="Z30" s="28">
        <f t="shared" si="2"/>
        <v>826</v>
      </c>
      <c r="AA30" s="29">
        <f t="shared" si="3"/>
        <v>1503</v>
      </c>
    </row>
    <row r="31" spans="1:27" ht="12" customHeight="1" x14ac:dyDescent="0.2">
      <c r="A31" s="54" t="s">
        <v>36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27" ht="12" customHeight="1" x14ac:dyDescent="0.2">
      <c r="A32" s="77" t="s">
        <v>276</v>
      </c>
      <c r="D32" s="100"/>
    </row>
    <row r="35" spans="1:27" ht="20.25" customHeight="1" thickBot="1" x14ac:dyDescent="0.35">
      <c r="A35" s="53" t="s">
        <v>70</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row>
    <row r="36" spans="1:27" ht="12" customHeight="1" x14ac:dyDescent="0.2">
      <c r="A36" s="398" t="s">
        <v>24</v>
      </c>
      <c r="B36" s="402" t="s">
        <v>20</v>
      </c>
      <c r="C36" s="402"/>
      <c r="D36" s="402"/>
      <c r="E36" s="402"/>
      <c r="F36" s="402"/>
      <c r="G36" s="402"/>
      <c r="H36" s="402"/>
      <c r="I36" s="402"/>
      <c r="J36" s="402"/>
      <c r="K36" s="402"/>
      <c r="L36" s="402"/>
      <c r="M36" s="402"/>
      <c r="N36" s="402"/>
      <c r="O36" s="402"/>
      <c r="P36" s="402"/>
      <c r="Q36" s="402"/>
      <c r="R36" s="402"/>
      <c r="S36" s="402"/>
      <c r="T36" s="402"/>
      <c r="U36" s="402"/>
      <c r="V36" s="403"/>
      <c r="W36" s="404"/>
      <c r="X36" s="406" t="s">
        <v>14</v>
      </c>
      <c r="Y36" s="407"/>
      <c r="Z36" s="408"/>
      <c r="AA36" s="409"/>
    </row>
    <row r="37" spans="1:27" ht="12" customHeight="1" x14ac:dyDescent="0.2">
      <c r="A37" s="399"/>
      <c r="B37" s="401" t="s">
        <v>0</v>
      </c>
      <c r="C37" s="401"/>
      <c r="D37" s="401" t="s">
        <v>1</v>
      </c>
      <c r="E37" s="401"/>
      <c r="F37" s="401" t="s">
        <v>2</v>
      </c>
      <c r="G37" s="401"/>
      <c r="H37" s="401" t="s">
        <v>3</v>
      </c>
      <c r="I37" s="401"/>
      <c r="J37" s="401" t="s">
        <v>4</v>
      </c>
      <c r="K37" s="401"/>
      <c r="L37" s="401" t="s">
        <v>5</v>
      </c>
      <c r="M37" s="401"/>
      <c r="N37" s="401" t="s">
        <v>6</v>
      </c>
      <c r="O37" s="401"/>
      <c r="P37" s="401" t="s">
        <v>7</v>
      </c>
      <c r="Q37" s="401"/>
      <c r="R37" s="391" t="s">
        <v>8</v>
      </c>
      <c r="S37" s="405"/>
      <c r="T37" s="401" t="s">
        <v>12</v>
      </c>
      <c r="U37" s="401"/>
      <c r="V37" s="391" t="s">
        <v>13</v>
      </c>
      <c r="W37" s="392"/>
      <c r="X37" s="389" t="s">
        <v>19</v>
      </c>
      <c r="Y37" s="401"/>
      <c r="Z37" s="401" t="s">
        <v>21</v>
      </c>
      <c r="AA37" s="390"/>
    </row>
    <row r="38" spans="1:27" ht="12" customHeight="1" thickBot="1" x14ac:dyDescent="0.25">
      <c r="A38" s="400"/>
      <c r="B38" s="55" t="s">
        <v>9</v>
      </c>
      <c r="C38" s="55" t="s">
        <v>10</v>
      </c>
      <c r="D38" s="55" t="s">
        <v>9</v>
      </c>
      <c r="E38" s="55" t="s">
        <v>10</v>
      </c>
      <c r="F38" s="55" t="s">
        <v>9</v>
      </c>
      <c r="G38" s="55" t="s">
        <v>10</v>
      </c>
      <c r="H38" s="55" t="s">
        <v>9</v>
      </c>
      <c r="I38" s="55" t="s">
        <v>10</v>
      </c>
      <c r="J38" s="55" t="s">
        <v>9</v>
      </c>
      <c r="K38" s="55" t="s">
        <v>10</v>
      </c>
      <c r="L38" s="55" t="s">
        <v>9</v>
      </c>
      <c r="M38" s="55" t="s">
        <v>10</v>
      </c>
      <c r="N38" s="55" t="s">
        <v>9</v>
      </c>
      <c r="O38" s="55" t="s">
        <v>10</v>
      </c>
      <c r="P38" s="55" t="s">
        <v>9</v>
      </c>
      <c r="Q38" s="55" t="s">
        <v>10</v>
      </c>
      <c r="R38" s="55" t="s">
        <v>9</v>
      </c>
      <c r="S38" s="55" t="s">
        <v>10</v>
      </c>
      <c r="T38" s="55" t="s">
        <v>9</v>
      </c>
      <c r="U38" s="55" t="s">
        <v>10</v>
      </c>
      <c r="V38" s="55" t="s">
        <v>9</v>
      </c>
      <c r="W38" s="56" t="s">
        <v>10</v>
      </c>
      <c r="X38" s="57" t="s">
        <v>9</v>
      </c>
      <c r="Y38" s="55" t="s">
        <v>10</v>
      </c>
      <c r="Z38" s="55" t="s">
        <v>9</v>
      </c>
      <c r="AA38" s="56" t="s">
        <v>10</v>
      </c>
    </row>
    <row r="39" spans="1:27" ht="12" customHeight="1" x14ac:dyDescent="0.2">
      <c r="A39" s="92" t="s">
        <v>25</v>
      </c>
      <c r="B39" s="15">
        <f>SUM(B15:B16,B20:B23)</f>
        <v>50</v>
      </c>
      <c r="C39" s="15">
        <f t="shared" ref="C39:AA39" si="6">SUM(C15:C16,C20:C23)</f>
        <v>184</v>
      </c>
      <c r="D39" s="15">
        <f t="shared" si="6"/>
        <v>7</v>
      </c>
      <c r="E39" s="15">
        <f t="shared" si="6"/>
        <v>8</v>
      </c>
      <c r="F39" s="15">
        <f t="shared" si="6"/>
        <v>134</v>
      </c>
      <c r="G39" s="15">
        <f t="shared" si="6"/>
        <v>181</v>
      </c>
      <c r="H39" s="15">
        <f t="shared" si="6"/>
        <v>16</v>
      </c>
      <c r="I39" s="15">
        <f t="shared" si="6"/>
        <v>14</v>
      </c>
      <c r="J39" s="15">
        <f t="shared" si="6"/>
        <v>21</v>
      </c>
      <c r="K39" s="15">
        <f t="shared" si="6"/>
        <v>4</v>
      </c>
      <c r="L39" s="15">
        <f t="shared" si="6"/>
        <v>35</v>
      </c>
      <c r="M39" s="15">
        <f t="shared" si="6"/>
        <v>135</v>
      </c>
      <c r="N39" s="15">
        <f t="shared" si="6"/>
        <v>1</v>
      </c>
      <c r="O39" s="15">
        <f t="shared" si="6"/>
        <v>0</v>
      </c>
      <c r="P39" s="15">
        <f t="shared" si="6"/>
        <v>5</v>
      </c>
      <c r="Q39" s="15">
        <f t="shared" si="6"/>
        <v>7</v>
      </c>
      <c r="R39" s="15">
        <f t="shared" si="6"/>
        <v>1</v>
      </c>
      <c r="S39" s="15">
        <f t="shared" si="6"/>
        <v>0</v>
      </c>
      <c r="T39" s="18">
        <f t="shared" si="6"/>
        <v>5</v>
      </c>
      <c r="U39" s="18">
        <f t="shared" si="6"/>
        <v>36</v>
      </c>
      <c r="V39" s="18">
        <f t="shared" si="6"/>
        <v>0</v>
      </c>
      <c r="W39" s="136">
        <f t="shared" si="6"/>
        <v>4</v>
      </c>
      <c r="X39" s="137">
        <f t="shared" si="6"/>
        <v>275</v>
      </c>
      <c r="Y39" s="15">
        <f t="shared" si="6"/>
        <v>573</v>
      </c>
      <c r="Z39" s="15">
        <f t="shared" si="6"/>
        <v>224</v>
      </c>
      <c r="AA39" s="138">
        <f t="shared" si="6"/>
        <v>536</v>
      </c>
    </row>
    <row r="40" spans="1:27" ht="12" customHeight="1" x14ac:dyDescent="0.2">
      <c r="A40" s="92" t="s">
        <v>26</v>
      </c>
      <c r="B40" s="15">
        <f>SUM(B7:B9,B12:B14,B17:B18,B24)</f>
        <v>82</v>
      </c>
      <c r="C40" s="15">
        <f t="shared" ref="C40:AA40" si="7">SUM(C7:C9,C12:C14,C17:C18,C24)</f>
        <v>248</v>
      </c>
      <c r="D40" s="15">
        <f t="shared" si="7"/>
        <v>9</v>
      </c>
      <c r="E40" s="15">
        <f t="shared" si="7"/>
        <v>8</v>
      </c>
      <c r="F40" s="15">
        <f t="shared" si="7"/>
        <v>196</v>
      </c>
      <c r="G40" s="15">
        <f t="shared" si="7"/>
        <v>241</v>
      </c>
      <c r="H40" s="15">
        <f t="shared" si="7"/>
        <v>18</v>
      </c>
      <c r="I40" s="15">
        <f t="shared" si="7"/>
        <v>14</v>
      </c>
      <c r="J40" s="15">
        <f t="shared" si="7"/>
        <v>42</v>
      </c>
      <c r="K40" s="15">
        <f t="shared" si="7"/>
        <v>3</v>
      </c>
      <c r="L40" s="15">
        <f t="shared" si="7"/>
        <v>67</v>
      </c>
      <c r="M40" s="15">
        <f t="shared" si="7"/>
        <v>178</v>
      </c>
      <c r="N40" s="15">
        <f t="shared" si="7"/>
        <v>0</v>
      </c>
      <c r="O40" s="15">
        <f t="shared" si="7"/>
        <v>1</v>
      </c>
      <c r="P40" s="15">
        <f t="shared" si="7"/>
        <v>67</v>
      </c>
      <c r="Q40" s="15">
        <f t="shared" si="7"/>
        <v>27</v>
      </c>
      <c r="R40" s="15">
        <f t="shared" si="7"/>
        <v>3</v>
      </c>
      <c r="S40" s="15">
        <f t="shared" si="7"/>
        <v>1</v>
      </c>
      <c r="T40" s="18">
        <f t="shared" si="7"/>
        <v>38</v>
      </c>
      <c r="U40" s="18">
        <f t="shared" si="7"/>
        <v>100</v>
      </c>
      <c r="V40" s="18">
        <f t="shared" si="7"/>
        <v>0</v>
      </c>
      <c r="W40" s="136">
        <f t="shared" si="7"/>
        <v>0</v>
      </c>
      <c r="X40" s="137">
        <f t="shared" si="7"/>
        <v>522</v>
      </c>
      <c r="Y40" s="15">
        <f t="shared" si="7"/>
        <v>821</v>
      </c>
      <c r="Z40" s="15">
        <f t="shared" si="7"/>
        <v>383</v>
      </c>
      <c r="AA40" s="138">
        <f t="shared" si="7"/>
        <v>767</v>
      </c>
    </row>
    <row r="41" spans="1:27" ht="12" customHeight="1" x14ac:dyDescent="0.2">
      <c r="A41" s="93" t="s">
        <v>27</v>
      </c>
      <c r="B41" s="16">
        <f>SUM(B10:B11,B19,B25:B27)</f>
        <v>45</v>
      </c>
      <c r="C41" s="16">
        <f t="shared" ref="C41:AA41" si="8">SUM(C10:C11,C19,C25:C27)</f>
        <v>72</v>
      </c>
      <c r="D41" s="16">
        <f t="shared" si="8"/>
        <v>3</v>
      </c>
      <c r="E41" s="16">
        <f t="shared" si="8"/>
        <v>1</v>
      </c>
      <c r="F41" s="16">
        <f t="shared" si="8"/>
        <v>119</v>
      </c>
      <c r="G41" s="16">
        <f t="shared" si="8"/>
        <v>69</v>
      </c>
      <c r="H41" s="16">
        <f t="shared" si="8"/>
        <v>9</v>
      </c>
      <c r="I41" s="16">
        <f t="shared" si="8"/>
        <v>1</v>
      </c>
      <c r="J41" s="16">
        <f t="shared" si="8"/>
        <v>20</v>
      </c>
      <c r="K41" s="16">
        <f t="shared" si="8"/>
        <v>1</v>
      </c>
      <c r="L41" s="16">
        <f t="shared" si="8"/>
        <v>35</v>
      </c>
      <c r="M41" s="16">
        <f t="shared" si="8"/>
        <v>46</v>
      </c>
      <c r="N41" s="16">
        <f t="shared" si="8"/>
        <v>0</v>
      </c>
      <c r="O41" s="16">
        <f t="shared" si="8"/>
        <v>0</v>
      </c>
      <c r="P41" s="16">
        <f t="shared" si="8"/>
        <v>13</v>
      </c>
      <c r="Q41" s="16">
        <f t="shared" si="8"/>
        <v>3</v>
      </c>
      <c r="R41" s="16">
        <f t="shared" si="8"/>
        <v>4</v>
      </c>
      <c r="S41" s="16">
        <f t="shared" si="8"/>
        <v>0</v>
      </c>
      <c r="T41" s="139">
        <f t="shared" si="8"/>
        <v>3</v>
      </c>
      <c r="U41" s="139">
        <f t="shared" si="8"/>
        <v>10</v>
      </c>
      <c r="V41" s="139">
        <f t="shared" si="8"/>
        <v>0</v>
      </c>
      <c r="W41" s="140">
        <f t="shared" si="8"/>
        <v>0</v>
      </c>
      <c r="X41" s="141">
        <f t="shared" si="8"/>
        <v>251</v>
      </c>
      <c r="Y41" s="16">
        <f t="shared" si="8"/>
        <v>203</v>
      </c>
      <c r="Z41" s="16">
        <f t="shared" si="8"/>
        <v>202</v>
      </c>
      <c r="AA41" s="142">
        <f t="shared" si="8"/>
        <v>197</v>
      </c>
    </row>
    <row r="42" spans="1:27" ht="12" customHeight="1" thickBot="1" x14ac:dyDescent="0.25">
      <c r="A42" s="95" t="s">
        <v>17</v>
      </c>
      <c r="B42" s="13">
        <f>SUM(B39:B41)</f>
        <v>177</v>
      </c>
      <c r="C42" s="13">
        <f t="shared" ref="C42:AA42" si="9">SUM(C39:C41)</f>
        <v>504</v>
      </c>
      <c r="D42" s="13">
        <f t="shared" si="9"/>
        <v>19</v>
      </c>
      <c r="E42" s="13">
        <f t="shared" si="9"/>
        <v>17</v>
      </c>
      <c r="F42" s="13">
        <f t="shared" si="9"/>
        <v>449</v>
      </c>
      <c r="G42" s="13">
        <f t="shared" si="9"/>
        <v>491</v>
      </c>
      <c r="H42" s="13">
        <f t="shared" si="9"/>
        <v>43</v>
      </c>
      <c r="I42" s="13">
        <f t="shared" si="9"/>
        <v>29</v>
      </c>
      <c r="J42" s="13">
        <f t="shared" si="9"/>
        <v>83</v>
      </c>
      <c r="K42" s="13">
        <f t="shared" si="9"/>
        <v>8</v>
      </c>
      <c r="L42" s="13">
        <f t="shared" si="9"/>
        <v>137</v>
      </c>
      <c r="M42" s="13">
        <f t="shared" si="9"/>
        <v>359</v>
      </c>
      <c r="N42" s="13">
        <f t="shared" si="9"/>
        <v>1</v>
      </c>
      <c r="O42" s="13">
        <f t="shared" si="9"/>
        <v>1</v>
      </c>
      <c r="P42" s="13">
        <f t="shared" si="9"/>
        <v>85</v>
      </c>
      <c r="Q42" s="13">
        <f t="shared" si="9"/>
        <v>37</v>
      </c>
      <c r="R42" s="13">
        <f t="shared" si="9"/>
        <v>8</v>
      </c>
      <c r="S42" s="13">
        <f t="shared" si="9"/>
        <v>1</v>
      </c>
      <c r="T42" s="13">
        <f t="shared" si="9"/>
        <v>46</v>
      </c>
      <c r="U42" s="13">
        <f t="shared" si="9"/>
        <v>146</v>
      </c>
      <c r="V42" s="13">
        <f t="shared" si="9"/>
        <v>0</v>
      </c>
      <c r="W42" s="14">
        <f t="shared" si="9"/>
        <v>4</v>
      </c>
      <c r="X42" s="143">
        <f t="shared" si="9"/>
        <v>1048</v>
      </c>
      <c r="Y42" s="13">
        <f t="shared" si="9"/>
        <v>1597</v>
      </c>
      <c r="Z42" s="13">
        <f t="shared" si="9"/>
        <v>809</v>
      </c>
      <c r="AA42" s="14">
        <f t="shared" si="9"/>
        <v>1500</v>
      </c>
    </row>
    <row r="43" spans="1:27" ht="12" customHeight="1" x14ac:dyDescent="0.2">
      <c r="A43" s="97" t="s">
        <v>18</v>
      </c>
      <c r="B43" s="17">
        <f>B29</f>
        <v>2</v>
      </c>
      <c r="C43" s="17">
        <f t="shared" ref="C43:AA43" si="10">C29</f>
        <v>0</v>
      </c>
      <c r="D43" s="17">
        <f t="shared" si="10"/>
        <v>1</v>
      </c>
      <c r="E43" s="17">
        <f t="shared" si="10"/>
        <v>0</v>
      </c>
      <c r="F43" s="17">
        <f t="shared" si="10"/>
        <v>1</v>
      </c>
      <c r="G43" s="17">
        <f t="shared" si="10"/>
        <v>0</v>
      </c>
      <c r="H43" s="17">
        <f t="shared" si="10"/>
        <v>2</v>
      </c>
      <c r="I43" s="17">
        <f t="shared" si="10"/>
        <v>0</v>
      </c>
      <c r="J43" s="17">
        <f t="shared" si="10"/>
        <v>3</v>
      </c>
      <c r="K43" s="17">
        <f t="shared" si="10"/>
        <v>0</v>
      </c>
      <c r="L43" s="17">
        <f t="shared" si="10"/>
        <v>4</v>
      </c>
      <c r="M43" s="17">
        <f t="shared" si="10"/>
        <v>1</v>
      </c>
      <c r="N43" s="17">
        <f t="shared" si="10"/>
        <v>0</v>
      </c>
      <c r="O43" s="17">
        <f t="shared" si="10"/>
        <v>0</v>
      </c>
      <c r="P43" s="17">
        <f t="shared" si="10"/>
        <v>0</v>
      </c>
      <c r="Q43" s="17">
        <f t="shared" si="10"/>
        <v>0</v>
      </c>
      <c r="R43" s="17">
        <f t="shared" si="10"/>
        <v>1</v>
      </c>
      <c r="S43" s="17">
        <f t="shared" si="10"/>
        <v>0</v>
      </c>
      <c r="T43" s="139">
        <f t="shared" si="10"/>
        <v>10</v>
      </c>
      <c r="U43" s="139">
        <f t="shared" si="10"/>
        <v>2</v>
      </c>
      <c r="V43" s="139">
        <f t="shared" si="10"/>
        <v>2</v>
      </c>
      <c r="W43" s="140">
        <f t="shared" si="10"/>
        <v>0</v>
      </c>
      <c r="X43" s="144">
        <f t="shared" si="10"/>
        <v>26</v>
      </c>
      <c r="Y43" s="17">
        <f t="shared" si="10"/>
        <v>3</v>
      </c>
      <c r="Z43" s="17">
        <f t="shared" si="10"/>
        <v>17</v>
      </c>
      <c r="AA43" s="145">
        <f t="shared" si="10"/>
        <v>3</v>
      </c>
    </row>
    <row r="44" spans="1:27" ht="12" customHeight="1" thickBot="1" x14ac:dyDescent="0.25">
      <c r="A44" s="95" t="s">
        <v>19</v>
      </c>
      <c r="B44" s="13">
        <f t="shared" ref="B44:W44" si="11">SUM(B42:B43)</f>
        <v>179</v>
      </c>
      <c r="C44" s="13">
        <f t="shared" si="11"/>
        <v>504</v>
      </c>
      <c r="D44" s="13">
        <f t="shared" si="11"/>
        <v>20</v>
      </c>
      <c r="E44" s="13">
        <f t="shared" si="11"/>
        <v>17</v>
      </c>
      <c r="F44" s="13">
        <f t="shared" si="11"/>
        <v>450</v>
      </c>
      <c r="G44" s="13">
        <f t="shared" si="11"/>
        <v>491</v>
      </c>
      <c r="H44" s="13">
        <f t="shared" si="11"/>
        <v>45</v>
      </c>
      <c r="I44" s="13">
        <f t="shared" si="11"/>
        <v>29</v>
      </c>
      <c r="J44" s="13">
        <f t="shared" si="11"/>
        <v>86</v>
      </c>
      <c r="K44" s="13">
        <f t="shared" si="11"/>
        <v>8</v>
      </c>
      <c r="L44" s="13">
        <f t="shared" si="11"/>
        <v>141</v>
      </c>
      <c r="M44" s="13">
        <f t="shared" si="11"/>
        <v>360</v>
      </c>
      <c r="N44" s="13">
        <f t="shared" si="11"/>
        <v>1</v>
      </c>
      <c r="O44" s="13">
        <f t="shared" si="11"/>
        <v>1</v>
      </c>
      <c r="P44" s="13">
        <f t="shared" si="11"/>
        <v>85</v>
      </c>
      <c r="Q44" s="13">
        <f t="shared" si="11"/>
        <v>37</v>
      </c>
      <c r="R44" s="13">
        <f t="shared" si="11"/>
        <v>9</v>
      </c>
      <c r="S44" s="13">
        <f t="shared" si="11"/>
        <v>1</v>
      </c>
      <c r="T44" s="13">
        <f t="shared" si="11"/>
        <v>56</v>
      </c>
      <c r="U44" s="13">
        <f t="shared" si="11"/>
        <v>148</v>
      </c>
      <c r="V44" s="13">
        <f t="shared" si="11"/>
        <v>2</v>
      </c>
      <c r="W44" s="14">
        <f t="shared" si="11"/>
        <v>4</v>
      </c>
      <c r="X44" s="143">
        <f>SUM(B44,D44,F44,H44,J44,L44,N44,P44,R44,T44,V44)</f>
        <v>1074</v>
      </c>
      <c r="Y44" s="13">
        <f>SUM(C44,E44,G44,I44,K44,M44,O44,Q44,S44,U44,W44)</f>
        <v>1600</v>
      </c>
      <c r="Z44" s="13">
        <f>SUM(B44,F44,L44,T44)</f>
        <v>826</v>
      </c>
      <c r="AA44" s="14">
        <f>SUM(C44,G44,M44,U44)</f>
        <v>1503</v>
      </c>
    </row>
    <row r="45" spans="1:27" ht="12" customHeight="1" x14ac:dyDescent="0.2">
      <c r="A45" s="79" t="s">
        <v>28</v>
      </c>
    </row>
    <row r="46" spans="1:27" ht="12" customHeight="1" x14ac:dyDescent="0.2">
      <c r="A46" s="77" t="s">
        <v>276</v>
      </c>
    </row>
  </sheetData>
  <mergeCells count="33">
    <mergeCell ref="A4:A6"/>
    <mergeCell ref="B5:C5"/>
    <mergeCell ref="D5:E5"/>
    <mergeCell ref="F5:G5"/>
    <mergeCell ref="Z5:AA5"/>
    <mergeCell ref="H5:I5"/>
    <mergeCell ref="J5:K5"/>
    <mergeCell ref="L5:M5"/>
    <mergeCell ref="V5:W5"/>
    <mergeCell ref="R5:S5"/>
    <mergeCell ref="N5:O5"/>
    <mergeCell ref="P5:Q5"/>
    <mergeCell ref="B4:W4"/>
    <mergeCell ref="A36:A38"/>
    <mergeCell ref="B36:W36"/>
    <mergeCell ref="T37:U37"/>
    <mergeCell ref="V37:W37"/>
    <mergeCell ref="J37:K37"/>
    <mergeCell ref="L37:M37"/>
    <mergeCell ref="N37:O37"/>
    <mergeCell ref="B37:C37"/>
    <mergeCell ref="D37:E37"/>
    <mergeCell ref="F37:G37"/>
    <mergeCell ref="H37:I37"/>
    <mergeCell ref="B1:Y1"/>
    <mergeCell ref="Z37:AA37"/>
    <mergeCell ref="X4:AA4"/>
    <mergeCell ref="X36:AA36"/>
    <mergeCell ref="X5:Y5"/>
    <mergeCell ref="P37:Q37"/>
    <mergeCell ref="X37:Y37"/>
    <mergeCell ref="R37:S37"/>
    <mergeCell ref="T5:U5"/>
  </mergeCells>
  <phoneticPr fontId="1" type="noConversion"/>
  <hyperlinks>
    <hyperlink ref="A2" location="INDICE!A1" display="INDICE"/>
  </hyperlinks>
  <pageMargins left="0.39370078740157483" right="0.39370078740157483" top="0.59055118110236227" bottom="0.59055118110236227" header="0" footer="0.39370078740157483"/>
  <pageSetup paperSize="9" scale="60" orientation="landscape" horizontalDpi="300" verticalDpi="300"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pageSetUpPr fitToPage="1"/>
  </sheetPr>
  <dimension ref="A1:AA34"/>
  <sheetViews>
    <sheetView showGridLines="0" zoomScaleNormal="100" workbookViewId="0">
      <selection activeCell="P3" sqref="P3"/>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6" x14ac:dyDescent="0.25">
      <c r="A3" s="309" t="s">
        <v>407</v>
      </c>
    </row>
    <row r="34" spans="1:1" x14ac:dyDescent="0.25">
      <c r="A34" s="77" t="s">
        <v>395</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pageSetUpPr fitToPage="1"/>
  </sheetPr>
  <dimension ref="A1:AA36"/>
  <sheetViews>
    <sheetView showGridLines="0" zoomScaleNormal="100" workbookViewId="0">
      <selection activeCell="A4" sqref="A4"/>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 x14ac:dyDescent="0.25">
      <c r="A3" s="310" t="s">
        <v>408</v>
      </c>
    </row>
    <row r="36" spans="1:1" x14ac:dyDescent="0.25">
      <c r="A36" s="77" t="s">
        <v>395</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pageSetUpPr fitToPage="1"/>
  </sheetPr>
  <dimension ref="A1:AA34"/>
  <sheetViews>
    <sheetView showGridLines="0" zoomScaleNormal="100" workbookViewId="0">
      <selection activeCell="B36" sqref="B36:S50"/>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 x14ac:dyDescent="0.25">
      <c r="A3" s="310" t="s">
        <v>366</v>
      </c>
    </row>
    <row r="34" spans="1:1" x14ac:dyDescent="0.25">
      <c r="A34" s="77" t="s">
        <v>395</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pageSetUpPr fitToPage="1"/>
  </sheetPr>
  <dimension ref="A1:AA34"/>
  <sheetViews>
    <sheetView showGridLines="0" topLeftCell="A3" zoomScaleNormal="100" workbookViewId="0">
      <selection activeCell="A4" sqref="A4"/>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 x14ac:dyDescent="0.25">
      <c r="A3" s="310" t="s">
        <v>409</v>
      </c>
    </row>
    <row r="34" spans="1:1" x14ac:dyDescent="0.25">
      <c r="A34" s="77" t="s">
        <v>395</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pageSetUpPr fitToPage="1"/>
  </sheetPr>
  <dimension ref="A1:AA43"/>
  <sheetViews>
    <sheetView showGridLines="0" topLeftCell="A3" zoomScaleNormal="100" workbookViewId="0">
      <selection activeCell="A4" sqref="A4"/>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 x14ac:dyDescent="0.25">
      <c r="A3" s="310" t="s">
        <v>410</v>
      </c>
    </row>
    <row r="10" spans="1:27" x14ac:dyDescent="0.25">
      <c r="Q10" s="201"/>
    </row>
    <row r="43" spans="1:1" x14ac:dyDescent="0.25">
      <c r="A43" s="77" t="s">
        <v>395</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pageSetUpPr fitToPage="1"/>
  </sheetPr>
  <dimension ref="A1:AA35"/>
  <sheetViews>
    <sheetView showGridLines="0" topLeftCell="A3" zoomScaleNormal="100" workbookViewId="0">
      <selection activeCell="O19" sqref="O19"/>
    </sheetView>
  </sheetViews>
  <sheetFormatPr baseColWidth="10" defaultRowHeight="13.2" x14ac:dyDescent="0.25"/>
  <cols>
    <col min="1" max="1" width="14.6640625" customWidth="1"/>
  </cols>
  <sheetData>
    <row r="1" spans="1:27" s="11" customFormat="1" ht="59.25" customHeight="1" thickBot="1" x14ac:dyDescent="0.3">
      <c r="A1" s="22"/>
      <c r="B1" s="460" t="s">
        <v>394</v>
      </c>
      <c r="C1" s="461"/>
      <c r="D1" s="461"/>
      <c r="E1" s="461"/>
      <c r="F1" s="461"/>
      <c r="G1" s="461"/>
      <c r="H1" s="461"/>
      <c r="I1" s="461"/>
      <c r="J1" s="461"/>
      <c r="K1" s="461"/>
      <c r="L1" s="461"/>
      <c r="M1" s="461"/>
      <c r="N1" s="461"/>
      <c r="O1" s="462"/>
      <c r="P1" s="462"/>
      <c r="Q1" s="462"/>
      <c r="R1" s="462"/>
      <c r="S1" s="462"/>
      <c r="T1" s="462"/>
      <c r="U1" s="462"/>
      <c r="V1" s="462"/>
      <c r="W1" s="462"/>
      <c r="X1" s="462"/>
      <c r="Y1" s="462"/>
      <c r="Z1" s="462"/>
      <c r="AA1" s="462"/>
    </row>
    <row r="2" spans="1:27" x14ac:dyDescent="0.25">
      <c r="A2" s="307" t="s">
        <v>365</v>
      </c>
    </row>
    <row r="3" spans="1:27" ht="15" x14ac:dyDescent="0.25">
      <c r="A3" s="310" t="s">
        <v>411</v>
      </c>
    </row>
    <row r="34" spans="1:1" x14ac:dyDescent="0.25">
      <c r="A34" s="77" t="s">
        <v>395</v>
      </c>
    </row>
    <row r="35" spans="1:1" x14ac:dyDescent="0.25">
      <c r="A35" s="246" t="s">
        <v>273</v>
      </c>
    </row>
  </sheetData>
  <mergeCells count="1">
    <mergeCell ref="B1:AA1"/>
  </mergeCells>
  <phoneticPr fontId="1" type="noConversion"/>
  <hyperlinks>
    <hyperlink ref="A2" location="INDICE!A1" display="INDICE"/>
  </hyperlinks>
  <pageMargins left="0.39370078740157483" right="0.39370078740157483" top="0.78740157480314965" bottom="0.78740157480314965" header="0" footer="0"/>
  <pageSetup paperSize="9" scale="82"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95</vt:i4>
      </vt:variant>
    </vt:vector>
  </HeadingPairs>
  <TitlesOfParts>
    <vt:vector size="95" baseType="lpstr">
      <vt:lpstr>INDICE</vt:lpstr>
      <vt:lpstr>MATR96</vt:lpstr>
      <vt:lpstr>UNED96</vt:lpstr>
      <vt:lpstr>SECC96</vt:lpstr>
      <vt:lpstr>MATR97</vt:lpstr>
      <vt:lpstr>UNED97</vt:lpstr>
      <vt:lpstr>SECC97</vt:lpstr>
      <vt:lpstr>MATR98</vt:lpstr>
      <vt:lpstr>UNED98</vt:lpstr>
      <vt:lpstr>SECC98</vt:lpstr>
      <vt:lpstr>MATR99</vt:lpstr>
      <vt:lpstr>UNED99</vt:lpstr>
      <vt:lpstr>SECC99</vt:lpstr>
      <vt:lpstr>MATR00</vt:lpstr>
      <vt:lpstr>UNED00</vt:lpstr>
      <vt:lpstr>SECC00</vt:lpstr>
      <vt:lpstr>MATR01</vt:lpstr>
      <vt:lpstr>UNED01</vt:lpstr>
      <vt:lpstr>SECC01</vt:lpstr>
      <vt:lpstr>MATR02</vt:lpstr>
      <vt:lpstr>UNED02</vt:lpstr>
      <vt:lpstr>SECC02</vt:lpstr>
      <vt:lpstr>MATR03</vt:lpstr>
      <vt:lpstr>UNED03</vt:lpstr>
      <vt:lpstr>SECC03</vt:lpstr>
      <vt:lpstr>MATR04</vt:lpstr>
      <vt:lpstr>UNED04</vt:lpstr>
      <vt:lpstr>SECC04</vt:lpstr>
      <vt:lpstr>MATR05</vt:lpstr>
      <vt:lpstr>UNED05</vt:lpstr>
      <vt:lpstr>SECC05</vt:lpstr>
      <vt:lpstr>MATR06</vt:lpstr>
      <vt:lpstr>UNED06</vt:lpstr>
      <vt:lpstr>SECC06</vt:lpstr>
      <vt:lpstr>MATR07</vt:lpstr>
      <vt:lpstr>UNED07</vt:lpstr>
      <vt:lpstr>SECC07</vt:lpstr>
      <vt:lpstr>MATR08</vt:lpstr>
      <vt:lpstr>UNED08</vt:lpstr>
      <vt:lpstr>SECC08</vt:lpstr>
      <vt:lpstr>MATR09</vt:lpstr>
      <vt:lpstr>UNED09</vt:lpstr>
      <vt:lpstr>SECC09</vt:lpstr>
      <vt:lpstr>UNED10</vt:lpstr>
      <vt:lpstr>MATR10</vt:lpstr>
      <vt:lpstr>SECC10</vt:lpstr>
      <vt:lpstr>MATR11</vt:lpstr>
      <vt:lpstr>UNED11</vt:lpstr>
      <vt:lpstr>SECC11</vt:lpstr>
      <vt:lpstr>MATR12</vt:lpstr>
      <vt:lpstr>UNED12</vt:lpstr>
      <vt:lpstr>SECC12</vt:lpstr>
      <vt:lpstr>MATR13</vt:lpstr>
      <vt:lpstr>UNED13</vt:lpstr>
      <vt:lpstr>SECC13</vt:lpstr>
      <vt:lpstr>MATR14</vt:lpstr>
      <vt:lpstr>UNED14</vt:lpstr>
      <vt:lpstr>SECC14</vt:lpstr>
      <vt:lpstr>MATR15</vt:lpstr>
      <vt:lpstr>UNED15</vt:lpstr>
      <vt:lpstr>SECC15</vt:lpstr>
      <vt:lpstr>MATR16</vt:lpstr>
      <vt:lpstr>UNED16</vt:lpstr>
      <vt:lpstr>SECC16</vt:lpstr>
      <vt:lpstr>MATR17</vt:lpstr>
      <vt:lpstr>UNED17</vt:lpstr>
      <vt:lpstr>SECC17</vt:lpstr>
      <vt:lpstr>MATR18</vt:lpstr>
      <vt:lpstr>UNED18</vt:lpstr>
      <vt:lpstr>SECC18</vt:lpstr>
      <vt:lpstr>MATR19</vt:lpstr>
      <vt:lpstr>UNED19</vt:lpstr>
      <vt:lpstr>SECC19</vt:lpstr>
      <vt:lpstr>MATR20</vt:lpstr>
      <vt:lpstr>UNED20</vt:lpstr>
      <vt:lpstr>SECC20</vt:lpstr>
      <vt:lpstr>MATR21</vt:lpstr>
      <vt:lpstr>UNED21</vt:lpstr>
      <vt:lpstr>SECC21</vt:lpstr>
      <vt:lpstr>MATR22</vt:lpstr>
      <vt:lpstr>UNED22</vt:lpstr>
      <vt:lpstr>SECC22</vt:lpstr>
      <vt:lpstr>MATR23</vt:lpstr>
      <vt:lpstr>UNED23</vt:lpstr>
      <vt:lpstr>SECC23</vt:lpstr>
      <vt:lpstr>MEGC</vt:lpstr>
      <vt:lpstr>BASE02</vt:lpstr>
      <vt:lpstr>BASE08</vt:lpstr>
      <vt:lpstr>TCBA</vt:lpstr>
      <vt:lpstr>G-ICOM</vt:lpstr>
      <vt:lpstr>G-PCOM</vt:lpstr>
      <vt:lpstr>G-MCOM</vt:lpstr>
      <vt:lpstr>G-SCOM</vt:lpstr>
      <vt:lpstr>G-TCOM</vt:lpstr>
      <vt:lpstr>G-MADU</vt:lpstr>
    </vt:vector>
  </TitlesOfParts>
  <Company>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augustot</dc:creator>
  <cp:lastModifiedBy>sonia</cp:lastModifiedBy>
  <cp:lastPrinted>2010-08-25T19:29:48Z</cp:lastPrinted>
  <dcterms:created xsi:type="dcterms:W3CDTF">2009-05-20T22:13:55Z</dcterms:created>
  <dcterms:modified xsi:type="dcterms:W3CDTF">2023-11-10T12:53:53Z</dcterms:modified>
</cp:coreProperties>
</file>