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NCE\NUEVOS REGLAMENTOS TECNICOS\19-06-00 - CUARTO CORTE\"/>
    </mc:Choice>
  </mc:AlternateContent>
  <bookViews>
    <workbookView xWindow="0" yWindow="0" windowWidth="13905" windowHeight="7260"/>
  </bookViews>
  <sheets>
    <sheet name="Hoja" sheetId="2" r:id="rId1"/>
    <sheet name="Hoja1" sheetId="1" r:id="rId2"/>
    <sheet name="Hoja3" sheetId="3" r:id="rId3"/>
  </sheets>
  <definedNames>
    <definedName name="Bancos">Hoja1!$N$6:$N$13</definedName>
    <definedName name="USOS" localSheetId="1">Hoja1!$N$5:$N$13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G14" i="3"/>
  <c r="G13" i="3"/>
  <c r="G12" i="3"/>
  <c r="G11" i="3"/>
  <c r="G10" i="3"/>
  <c r="G9" i="3"/>
  <c r="N7" i="1"/>
  <c r="N9" i="1"/>
  <c r="N8" i="1"/>
  <c r="N7" i="2" l="1"/>
  <c r="E7" i="3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6" i="3"/>
  <c r="G12" i="2" l="1"/>
  <c r="D17" i="2" s="1"/>
  <c r="G50" i="1" s="1"/>
  <c r="L41" i="1" s="1"/>
  <c r="G48" i="1"/>
  <c r="M42" i="1" s="1"/>
  <c r="P11" i="1"/>
  <c r="P6" i="1"/>
  <c r="G32" i="1" l="1"/>
  <c r="P5" i="1" l="1"/>
  <c r="P7" i="1"/>
  <c r="P8" i="1"/>
  <c r="P9" i="1"/>
  <c r="P10" i="1"/>
  <c r="P13" i="1"/>
  <c r="P12" i="1"/>
  <c r="M30" i="1"/>
  <c r="E12" i="2"/>
  <c r="E27" i="1" s="1"/>
  <c r="L19" i="1" s="1"/>
  <c r="E23" i="1"/>
  <c r="M18" i="1" s="1"/>
  <c r="E21" i="1"/>
  <c r="L18" i="1" s="1"/>
  <c r="G36" i="1"/>
  <c r="O30" i="1" s="1"/>
  <c r="G38" i="1"/>
  <c r="P30" i="1" s="1"/>
  <c r="G34" i="1"/>
  <c r="N30" i="1" s="1"/>
  <c r="F12" i="2" l="1"/>
  <c r="E25" i="1" s="1"/>
  <c r="N18" i="1" s="1"/>
  <c r="K18" i="1" s="1"/>
  <c r="G44" i="1" s="1"/>
  <c r="M41" i="1" s="1"/>
  <c r="L30" i="1"/>
  <c r="G46" i="1" s="1"/>
  <c r="N41" i="1" s="1"/>
  <c r="K41" i="1" l="1"/>
  <c r="J19" i="2" s="1"/>
</calcChain>
</file>

<file path=xl/sharedStrings.xml><?xml version="1.0" encoding="utf-8"?>
<sst xmlns="http://schemas.openxmlformats.org/spreadsheetml/2006/main" count="104" uniqueCount="85">
  <si>
    <t>Nº de plantas</t>
  </si>
  <si>
    <t xml:space="preserve">Velocidad del ascensor </t>
  </si>
  <si>
    <t>Usos</t>
  </si>
  <si>
    <t xml:space="preserve">Capacidad de tráfico </t>
  </si>
  <si>
    <t>Viviendas</t>
  </si>
  <si>
    <t>Hoteles</t>
  </si>
  <si>
    <t>Oficinas</t>
  </si>
  <si>
    <t>Hospitales</t>
  </si>
  <si>
    <t xml:space="preserve">Tiempo de espera </t>
  </si>
  <si>
    <t>(seg)</t>
  </si>
  <si>
    <t>30 a 45</t>
  </si>
  <si>
    <t>Edificios Residenciales</t>
  </si>
  <si>
    <t>densidad de población (m²/persona)</t>
  </si>
  <si>
    <t>Bancos</t>
  </si>
  <si>
    <t>Talleres</t>
  </si>
  <si>
    <t>Industria pesada</t>
  </si>
  <si>
    <t>Np</t>
  </si>
  <si>
    <t>m² * persona</t>
  </si>
  <si>
    <t>S *</t>
  </si>
  <si>
    <t>* a</t>
  </si>
  <si>
    <t>=</t>
  </si>
  <si>
    <t>N° Personas =</t>
  </si>
  <si>
    <t xml:space="preserve">S: </t>
  </si>
  <si>
    <t>Número de pisos a servir</t>
  </si>
  <si>
    <t xml:space="preserve">Np: </t>
  </si>
  <si>
    <t>Superficie por piso (m²)</t>
  </si>
  <si>
    <t>Capacidad de tráfico</t>
  </si>
  <si>
    <t xml:space="preserve">a: </t>
  </si>
  <si>
    <t>TT =</t>
  </si>
  <si>
    <t>t4</t>
  </si>
  <si>
    <t>t1 +</t>
  </si>
  <si>
    <t>t2 +</t>
  </si>
  <si>
    <t>t3 +</t>
  </si>
  <si>
    <t>Uso</t>
  </si>
  <si>
    <t xml:space="preserve">t1 = </t>
  </si>
  <si>
    <t xml:space="preserve">Tiempo total de viaje </t>
  </si>
  <si>
    <t xml:space="preserve">2 seg . Np </t>
  </si>
  <si>
    <t xml:space="preserve">t2 = </t>
  </si>
  <si>
    <t>(paradas, ajuste y maniobra)</t>
  </si>
  <si>
    <t xml:space="preserve">(duración de ap. de  puertas) </t>
  </si>
  <si>
    <t xml:space="preserve">5 seg . Np </t>
  </si>
  <si>
    <t xml:space="preserve">(tiem inver. ap/cierre puert) </t>
  </si>
  <si>
    <t>h =</t>
  </si>
  <si>
    <t>n_a (pisos)</t>
  </si>
  <si>
    <t>n_s (sub-s)</t>
  </si>
  <si>
    <t>USOS</t>
  </si>
  <si>
    <t>V =
(vel m/seg)</t>
  </si>
  <si>
    <t xml:space="preserve">Número de ascensores </t>
  </si>
  <si>
    <t>n =</t>
  </si>
  <si>
    <t>N° Personas *</t>
  </si>
  <si>
    <t>TT</t>
  </si>
  <si>
    <t>300 seg</t>
  </si>
  <si>
    <t>Tiempo total de viaje</t>
  </si>
  <si>
    <t xml:space="preserve">TT: </t>
  </si>
  <si>
    <t>Tráfico</t>
  </si>
  <si>
    <t>N°Per:</t>
  </si>
  <si>
    <t>Cabina</t>
  </si>
  <si>
    <t>Tipo</t>
  </si>
  <si>
    <t>Cantidad</t>
  </si>
  <si>
    <t>Personas</t>
  </si>
  <si>
    <t>2a</t>
  </si>
  <si>
    <t>2b</t>
  </si>
  <si>
    <t>Sup =
x planta</t>
  </si>
  <si>
    <t>N° personas =
x cabina</t>
  </si>
  <si>
    <t>Tiempo de espera (Te):</t>
  </si>
  <si>
    <t>Capacidad de tráfico (a):</t>
  </si>
  <si>
    <t>Velocidad del ascensor (V):</t>
  </si>
  <si>
    <t>densidad población m²*persona</t>
  </si>
  <si>
    <t>NUMERO DE ASCENSORES</t>
  </si>
  <si>
    <t>t3=</t>
  </si>
  <si>
    <t>t4=</t>
  </si>
  <si>
    <t>(m/seg)</t>
  </si>
  <si>
    <t>&gt; 50</t>
  </si>
  <si>
    <t>h/V</t>
  </si>
  <si>
    <t>Educación superior</t>
  </si>
  <si>
    <t>N° pisos =
(n_a)</t>
  </si>
  <si>
    <t>P *</t>
  </si>
  <si>
    <t xml:space="preserve">P: </t>
  </si>
  <si>
    <t>CA:</t>
  </si>
  <si>
    <t>Coeficiente de Ajuste</t>
  </si>
  <si>
    <t>Número de pasajeros por ascensor</t>
  </si>
  <si>
    <t>CA</t>
  </si>
  <si>
    <t>CA =</t>
  </si>
  <si>
    <t>h 
EDIFICIO</t>
  </si>
  <si>
    <t>Edificios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</si>
</sst>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Dashed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0" fillId="3" borderId="0" xfId="0" applyFill="1" applyBorder="1"/>
    <xf numFmtId="49" fontId="0" fillId="4" borderId="13" xfId="0" applyNumberFormat="1" applyFill="1" applyBorder="1"/>
    <xf numFmtId="0" fontId="0" fillId="4" borderId="13" xfId="0" applyFill="1" applyBorder="1"/>
    <xf numFmtId="0" fontId="0" fillId="4" borderId="22" xfId="0" applyFill="1" applyBorder="1"/>
    <xf numFmtId="0" fontId="0" fillId="4" borderId="0" xfId="0" applyFill="1" applyBorder="1"/>
    <xf numFmtId="0" fontId="0" fillId="4" borderId="23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49" fontId="0" fillId="4" borderId="15" xfId="0" applyNumberFormat="1" applyFill="1" applyBorder="1"/>
    <xf numFmtId="0" fontId="0" fillId="4" borderId="14" xfId="0" applyFill="1" applyBorder="1"/>
    <xf numFmtId="0" fontId="0" fillId="4" borderId="16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4" borderId="35" xfId="0" applyFill="1" applyBorder="1"/>
    <xf numFmtId="0" fontId="0" fillId="4" borderId="36" xfId="0" applyFill="1" applyBorder="1"/>
    <xf numFmtId="0" fontId="0" fillId="4" borderId="37" xfId="0" applyFill="1" applyBorder="1"/>
    <xf numFmtId="49" fontId="0" fillId="4" borderId="39" xfId="0" applyNumberFormat="1" applyFill="1" applyBorder="1"/>
    <xf numFmtId="0" fontId="0" fillId="4" borderId="38" xfId="0" applyFill="1" applyBorder="1"/>
    <xf numFmtId="49" fontId="0" fillId="4" borderId="35" xfId="0" applyNumberFormat="1" applyFill="1" applyBorder="1"/>
    <xf numFmtId="0" fontId="0" fillId="4" borderId="2" xfId="0" applyFill="1" applyBorder="1"/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2" fontId="0" fillId="2" borderId="46" xfId="0" applyNumberFormat="1" applyFill="1" applyBorder="1"/>
    <xf numFmtId="2" fontId="0" fillId="2" borderId="47" xfId="0" applyNumberFormat="1" applyFill="1" applyBorder="1" applyAlignment="1">
      <alignment horizontal="center"/>
    </xf>
    <xf numFmtId="2" fontId="0" fillId="2" borderId="48" xfId="0" applyNumberForma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0" borderId="45" xfId="0" applyBorder="1" applyAlignment="1">
      <alignment horizontal="left"/>
    </xf>
    <xf numFmtId="0" fontId="6" fillId="0" borderId="28" xfId="0" applyFont="1" applyBorder="1" applyAlignment="1">
      <alignment vertical="center"/>
    </xf>
    <xf numFmtId="0" fontId="3" fillId="0" borderId="43" xfId="0" applyFont="1" applyFill="1" applyBorder="1"/>
    <xf numFmtId="10" fontId="1" fillId="0" borderId="6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9" fontId="1" fillId="0" borderId="6" xfId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0" fillId="0" borderId="29" xfId="0" applyBorder="1"/>
    <xf numFmtId="0" fontId="0" fillId="0" borderId="28" xfId="0" applyBorder="1"/>
    <xf numFmtId="0" fontId="0" fillId="0" borderId="43" xfId="0" applyBorder="1"/>
    <xf numFmtId="0" fontId="0" fillId="0" borderId="51" xfId="0" applyBorder="1"/>
    <xf numFmtId="0" fontId="0" fillId="0" borderId="30" xfId="0" applyBorder="1"/>
    <xf numFmtId="0" fontId="0" fillId="0" borderId="9" xfId="0" applyBorder="1"/>
    <xf numFmtId="2" fontId="3" fillId="0" borderId="0" xfId="0" applyNumberFormat="1" applyFont="1" applyBorder="1"/>
    <xf numFmtId="0" fontId="0" fillId="0" borderId="7" xfId="0" applyBorder="1" applyAlignment="1">
      <alignment horizontal="right"/>
    </xf>
    <xf numFmtId="2" fontId="7" fillId="0" borderId="43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57" xfId="0" applyBorder="1" applyAlignment="1">
      <alignment horizontal="right"/>
    </xf>
    <xf numFmtId="0" fontId="0" fillId="2" borderId="42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1" fontId="0" fillId="2" borderId="1" xfId="0" applyNumberFormat="1" applyFill="1" applyBorder="1"/>
    <xf numFmtId="1" fontId="0" fillId="2" borderId="58" xfId="0" applyNumberFormat="1" applyFill="1" applyBorder="1" applyAlignment="1">
      <alignment horizontal="center"/>
    </xf>
    <xf numFmtId="0" fontId="4" fillId="0" borderId="0" xfId="0" applyFont="1" applyBorder="1" applyAlignment="1">
      <alignment vertical="top" textRotation="90"/>
    </xf>
    <xf numFmtId="49" fontId="0" fillId="0" borderId="0" xfId="0" applyNumberFormat="1" applyBorder="1" applyAlignment="1">
      <alignment vertical="center" textRotation="90"/>
    </xf>
    <xf numFmtId="0" fontId="0" fillId="0" borderId="31" xfId="0" applyBorder="1" applyAlignment="1">
      <alignment horizontal="right" wrapText="1"/>
    </xf>
    <xf numFmtId="0" fontId="0" fillId="0" borderId="33" xfId="0" applyBorder="1" applyAlignment="1">
      <alignment horizontal="right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31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textRotation="90"/>
    </xf>
    <xf numFmtId="0" fontId="6" fillId="2" borderId="18" xfId="0" applyFont="1" applyFill="1" applyBorder="1" applyAlignment="1">
      <alignment horizontal="center" vertical="center" textRotation="90"/>
    </xf>
    <xf numFmtId="0" fontId="0" fillId="0" borderId="31" xfId="0" applyBorder="1" applyAlignment="1">
      <alignment horizontal="right" vertical="top" wrapText="1"/>
    </xf>
    <xf numFmtId="0" fontId="0" fillId="0" borderId="33" xfId="0" applyBorder="1" applyAlignment="1">
      <alignment horizontal="right" vertical="top"/>
    </xf>
    <xf numFmtId="0" fontId="6" fillId="0" borderId="2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top" textRotation="90"/>
    </xf>
    <xf numFmtId="0" fontId="4" fillId="0" borderId="60" xfId="0" applyFont="1" applyBorder="1" applyAlignment="1">
      <alignment horizontal="center" vertical="top" textRotation="90"/>
    </xf>
    <xf numFmtId="0" fontId="4" fillId="0" borderId="3" xfId="0" applyFont="1" applyBorder="1" applyAlignment="1">
      <alignment horizontal="center" vertical="top" textRotation="90"/>
    </xf>
    <xf numFmtId="49" fontId="0" fillId="0" borderId="51" xfId="0" applyNumberFormat="1" applyBorder="1" applyAlignment="1">
      <alignment horizontal="center" vertical="center" textRotation="90"/>
    </xf>
    <xf numFmtId="0" fontId="2" fillId="0" borderId="6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2" xfId="0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54" xfId="0" applyBorder="1" applyAlignment="1">
      <alignment horizontal="right"/>
    </xf>
    <xf numFmtId="0" fontId="6" fillId="0" borderId="2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2" borderId="40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2" fontId="0" fillId="2" borderId="42" xfId="0" applyNumberFormat="1" applyFill="1" applyBorder="1" applyAlignment="1">
      <alignment horizontal="center"/>
    </xf>
    <xf numFmtId="0" fontId="0" fillId="0" borderId="8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8" xfId="0" applyBorder="1" applyAlignment="1"/>
    <xf numFmtId="0" fontId="0" fillId="0" borderId="55" xfId="0" applyBorder="1" applyAlignment="1"/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left"/>
    </xf>
    <xf numFmtId="0" fontId="0" fillId="0" borderId="56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103417</xdr:colOff>
      <xdr:row>6</xdr:row>
      <xdr:rowOff>19050</xdr:rowOff>
    </xdr:from>
    <xdr:to>
      <xdr:col>12</xdr:col>
      <xdr:colOff>104542</xdr:colOff>
      <xdr:row>12</xdr:row>
      <xdr:rowOff>185854</xdr:rowOff>
    </xdr:to>
    <xdr:cxnSp macro="">
      <xdr:nvCxnSpPr>
        <xdr:cNvPr id="3" name="Conector recto de flecha 2"/>
        <xdr:cNvCxnSpPr/>
      </xdr:nvCxnSpPr>
      <xdr:spPr>
        <a:xfrm>
          <a:off x="7920887" y="1192251"/>
          <a:ext cx="1125" cy="1107688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66676</xdr:colOff>
      <xdr:row>8</xdr:row>
      <xdr:rowOff>61632</xdr:rowOff>
    </xdr:from>
    <xdr:to>
      <xdr:col>8</xdr:col>
      <xdr:colOff>447676</xdr:colOff>
      <xdr:row>11</xdr:row>
      <xdr:rowOff>104774</xdr:rowOff>
    </xdr:to>
    <xdr:pic>
      <xdr:nvPicPr>
        <xdr:cNvPr id="13" name="Imagen 1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611"/>
                  </a14:imgEffect>
                  <a14:imgEffect>
                    <a14:saturation sat="39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8125" t="48438" r="27604" b="7812"/>
        <a:stretch/>
      </xdr:blipFill>
      <xdr:spPr>
        <a:xfrm>
          <a:off x="6048376" y="1452282"/>
          <a:ext cx="381000" cy="376518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66675</xdr:colOff>
      <xdr:row>7</xdr:row>
      <xdr:rowOff>190500</xdr:rowOff>
    </xdr:from>
    <xdr:to>
      <xdr:col>8</xdr:col>
      <xdr:colOff>438150</xdr:colOff>
      <xdr:row>11</xdr:row>
      <xdr:rowOff>147447</xdr:rowOff>
    </xdr:to>
    <xdr:sp macro="" textlink="">
      <xdr:nvSpPr>
        <xdr:cNvPr id="4" name="Rectángulo 3"/>
        <xdr:cNvSpPr/>
      </xdr:nvSpPr>
      <xdr:spPr>
        <a:xfrm>
          <a:off x="6400800" y="1381125"/>
          <a:ext cx="371475" cy="49034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8</xdr:col>
      <xdr:colOff>247651</xdr:colOff>
      <xdr:row>3</xdr:row>
      <xdr:rowOff>57150</xdr:rowOff>
    </xdr:from>
    <xdr:to>
      <xdr:col>8</xdr:col>
      <xdr:colOff>257175</xdr:colOff>
      <xdr:row>7</xdr:row>
      <xdr:rowOff>28575</xdr:rowOff>
    </xdr:to>
    <xdr:cxnSp macro="">
      <xdr:nvCxnSpPr>
        <xdr:cNvPr id="6" name="Conector recto de flecha 5"/>
        <xdr:cNvCxnSpPr/>
      </xdr:nvCxnSpPr>
      <xdr:spPr>
        <a:xfrm flipH="1" flipV="1">
          <a:off x="6581776" y="447675"/>
          <a:ext cx="9524" cy="7715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301301</xdr:colOff>
      <xdr:row>5</xdr:row>
      <xdr:rowOff>194388</xdr:rowOff>
    </xdr:from>
    <xdr:to>
      <xdr:col>8</xdr:col>
      <xdr:colOff>301301</xdr:colOff>
      <xdr:row>7</xdr:row>
      <xdr:rowOff>19439</xdr:rowOff>
    </xdr:to>
    <xdr:cxnSp macro="">
      <xdr:nvCxnSpPr>
        <xdr:cNvPr id="5" name="Conector recto 4"/>
        <xdr:cNvCxnSpPr/>
      </xdr:nvCxnSpPr>
      <xdr:spPr>
        <a:xfrm flipV="1">
          <a:off x="5715000" y="1195485"/>
          <a:ext cx="0" cy="2332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337068</xdr:colOff>
      <xdr:row>6</xdr:row>
      <xdr:rowOff>35767</xdr:rowOff>
    </xdr:from>
    <xdr:to>
      <xdr:col>8</xdr:col>
      <xdr:colOff>337068</xdr:colOff>
      <xdr:row>7</xdr:row>
      <xdr:rowOff>64925</xdr:rowOff>
    </xdr:to>
    <xdr:cxnSp macro="">
      <xdr:nvCxnSpPr>
        <xdr:cNvPr id="8" name="Conector recto 7"/>
        <xdr:cNvCxnSpPr/>
      </xdr:nvCxnSpPr>
      <xdr:spPr>
        <a:xfrm flipV="1">
          <a:off x="5750767" y="1240971"/>
          <a:ext cx="0" cy="2332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392274</xdr:colOff>
      <xdr:row>6</xdr:row>
      <xdr:rowOff>90973</xdr:rowOff>
    </xdr:from>
    <xdr:to>
      <xdr:col>8</xdr:col>
      <xdr:colOff>392274</xdr:colOff>
      <xdr:row>7</xdr:row>
      <xdr:rowOff>120131</xdr:rowOff>
    </xdr:to>
    <xdr:cxnSp macro="">
      <xdr:nvCxnSpPr>
        <xdr:cNvPr id="9" name="Conector recto 8"/>
        <xdr:cNvCxnSpPr/>
      </xdr:nvCxnSpPr>
      <xdr:spPr>
        <a:xfrm flipV="1">
          <a:off x="5805973" y="1296177"/>
          <a:ext cx="0" cy="2332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57478</xdr:colOff>
      <xdr:row>11</xdr:row>
      <xdr:rowOff>174949</xdr:rowOff>
    </xdr:from>
    <xdr:to>
      <xdr:col>8</xdr:col>
      <xdr:colOff>447511</xdr:colOff>
      <xdr:row>12</xdr:row>
      <xdr:rowOff>16422</xdr:rowOff>
    </xdr:to>
    <xdr:grpSp>
      <xdr:nvGrpSpPr>
        <xdr:cNvPr id="20" name="Grupo 19"/>
        <xdr:cNvGrpSpPr/>
      </xdr:nvGrpSpPr>
      <xdr:grpSpPr>
        <a:xfrm>
          <a:off x="5017448" y="2079949"/>
          <a:ext cx="390033" cy="50558"/>
          <a:chOff x="5472769" y="2108688"/>
          <a:chExt cx="390033" cy="91915"/>
        </a:xfrm>
      </xdr:grpSpPr>
      <xdr:cxnSp macro="">
        <xdr:nvCxnSpPr>
          <xdr:cNvPr id="11" name="Conector recto 10"/>
          <xdr:cNvCxnSpPr/>
        </xdr:nvCxnSpPr>
        <xdr:spPr>
          <a:xfrm flipH="1">
            <a:off x="5472769" y="2108688"/>
            <a:ext cx="838" cy="8781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recto 14"/>
          <xdr:cNvCxnSpPr/>
        </xdr:nvCxnSpPr>
        <xdr:spPr>
          <a:xfrm flipH="1">
            <a:off x="5859188" y="2109180"/>
            <a:ext cx="838" cy="8781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cto 15"/>
          <xdr:cNvCxnSpPr/>
        </xdr:nvCxnSpPr>
        <xdr:spPr>
          <a:xfrm flipH="1" flipV="1">
            <a:off x="5476875" y="2196499"/>
            <a:ext cx="385927" cy="410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57626</xdr:colOff>
      <xdr:row>12</xdr:row>
      <xdr:rowOff>35505</xdr:rowOff>
    </xdr:from>
    <xdr:to>
      <xdr:col>8</xdr:col>
      <xdr:colOff>447659</xdr:colOff>
      <xdr:row>12</xdr:row>
      <xdr:rowOff>126928</xdr:rowOff>
    </xdr:to>
    <xdr:grpSp>
      <xdr:nvGrpSpPr>
        <xdr:cNvPr id="21" name="Grupo 20"/>
        <xdr:cNvGrpSpPr/>
      </xdr:nvGrpSpPr>
      <xdr:grpSpPr>
        <a:xfrm>
          <a:off x="5017596" y="2149590"/>
          <a:ext cx="390033" cy="91423"/>
          <a:chOff x="5472769" y="2108688"/>
          <a:chExt cx="390033" cy="91915"/>
        </a:xfrm>
      </xdr:grpSpPr>
      <xdr:cxnSp macro="">
        <xdr:nvCxnSpPr>
          <xdr:cNvPr id="22" name="Conector recto 21"/>
          <xdr:cNvCxnSpPr/>
        </xdr:nvCxnSpPr>
        <xdr:spPr>
          <a:xfrm flipH="1">
            <a:off x="5472769" y="2108688"/>
            <a:ext cx="838" cy="8781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Conector recto 22"/>
          <xdr:cNvCxnSpPr/>
        </xdr:nvCxnSpPr>
        <xdr:spPr>
          <a:xfrm flipH="1">
            <a:off x="5859188" y="2109180"/>
            <a:ext cx="838" cy="8781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 recto 23"/>
          <xdr:cNvCxnSpPr/>
        </xdr:nvCxnSpPr>
        <xdr:spPr>
          <a:xfrm flipH="1" flipV="1">
            <a:off x="5476875" y="2196499"/>
            <a:ext cx="385927" cy="410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tabSelected="1" zoomScale="82" zoomScaleNormal="82" workbookViewId="0">
      <selection activeCell="I25" sqref="I25"/>
    </sheetView>
  </sheetViews>
  <sheetFormatPr baseColWidth="10" defaultRowHeight="15" x14ac:dyDescent="0.25"/>
  <cols>
    <col min="1" max="1" width="4.140625" customWidth="1"/>
    <col min="2" max="2" width="2.42578125" customWidth="1"/>
    <col min="3" max="3" width="12" customWidth="1"/>
    <col min="4" max="4" width="25" customWidth="1"/>
    <col min="5" max="5" width="4.7109375" customWidth="1"/>
    <col min="6" max="6" width="4.85546875" customWidth="1"/>
    <col min="7" max="7" width="6.5703125" customWidth="1"/>
    <col min="8" max="8" width="14.42578125" customWidth="1"/>
    <col min="9" max="9" width="7.85546875" customWidth="1"/>
    <col min="10" max="10" width="16.140625" customWidth="1"/>
    <col min="11" max="11" width="11.42578125" customWidth="1"/>
    <col min="12" max="12" width="7.28515625" customWidth="1"/>
    <col min="13" max="13" width="3.28515625" customWidth="1"/>
    <col min="14" max="14" width="4.85546875" customWidth="1"/>
    <col min="15" max="15" width="2.140625" customWidth="1"/>
  </cols>
  <sheetData>
    <row r="1" spans="2:17" ht="23.25" customHeight="1" thickBot="1" x14ac:dyDescent="0.3"/>
    <row r="2" spans="2:17" ht="7.5" customHeight="1" thickBot="1" x14ac:dyDescent="0.3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45"/>
    </row>
    <row r="3" spans="2:17" ht="15.75" customHeight="1" thickBot="1" x14ac:dyDescent="0.3">
      <c r="B3" s="68"/>
      <c r="C3" s="12"/>
      <c r="D3" s="12"/>
      <c r="E3" s="12"/>
      <c r="F3" s="12"/>
      <c r="G3" s="12"/>
      <c r="H3" s="12"/>
      <c r="I3" s="12"/>
      <c r="J3" s="103" t="s">
        <v>46</v>
      </c>
      <c r="K3" s="105">
        <v>1</v>
      </c>
      <c r="L3" s="12"/>
      <c r="M3" s="12"/>
      <c r="N3" s="12"/>
      <c r="O3" s="69"/>
      <c r="Q3" s="84"/>
    </row>
    <row r="4" spans="2:17" ht="15.75" customHeight="1" thickBot="1" x14ac:dyDescent="0.3">
      <c r="B4" s="68"/>
      <c r="C4" s="107" t="s">
        <v>62</v>
      </c>
      <c r="D4" s="109"/>
      <c r="E4" s="12"/>
      <c r="F4" s="12"/>
      <c r="G4" s="12"/>
      <c r="H4" s="12"/>
      <c r="I4" s="12"/>
      <c r="J4" s="104"/>
      <c r="K4" s="106"/>
      <c r="L4" s="12"/>
      <c r="M4" s="12"/>
      <c r="N4" s="12"/>
      <c r="O4" s="69"/>
      <c r="Q4" s="84"/>
    </row>
    <row r="5" spans="2:17" ht="15.75" thickBot="1" x14ac:dyDescent="0.3">
      <c r="B5" s="68"/>
      <c r="C5" s="108"/>
      <c r="D5" s="110"/>
      <c r="E5" s="12"/>
      <c r="F5" s="12"/>
      <c r="G5" s="12"/>
      <c r="H5" s="12"/>
      <c r="I5" s="12"/>
      <c r="J5" s="12"/>
      <c r="K5" s="12"/>
      <c r="L5" s="12"/>
      <c r="M5" s="12"/>
      <c r="N5" s="12"/>
      <c r="O5" s="69"/>
    </row>
    <row r="6" spans="2:17" ht="15.75" thickBot="1" x14ac:dyDescent="0.3">
      <c r="B6" s="68"/>
      <c r="C6" s="12"/>
      <c r="D6" s="82"/>
      <c r="E6" s="12"/>
      <c r="F6" s="12"/>
      <c r="G6" s="12"/>
      <c r="H6" s="12"/>
      <c r="I6" s="37"/>
      <c r="J6" s="12"/>
      <c r="K6" s="12"/>
      <c r="L6" s="12"/>
      <c r="M6" s="12"/>
      <c r="N6" s="12"/>
      <c r="O6" s="69"/>
    </row>
    <row r="7" spans="2:17" ht="15.75" customHeight="1" thickBot="1" x14ac:dyDescent="0.3">
      <c r="B7" s="68"/>
      <c r="C7" s="119" t="s">
        <v>75</v>
      </c>
      <c r="D7" s="109">
        <v>1</v>
      </c>
      <c r="F7" s="30"/>
      <c r="G7" s="12"/>
      <c r="H7" s="18" t="s">
        <v>43</v>
      </c>
      <c r="I7" s="36"/>
      <c r="J7" s="19"/>
      <c r="K7" s="19"/>
      <c r="L7" s="12"/>
      <c r="M7" s="130"/>
      <c r="N7" s="117">
        <f>+VLOOKUP(D7,Hoja3!B5:E55,4,0)</f>
        <v>3</v>
      </c>
      <c r="O7" s="69"/>
    </row>
    <row r="8" spans="2:17" ht="15.75" thickBot="1" x14ac:dyDescent="0.3">
      <c r="B8" s="68"/>
      <c r="C8" s="120"/>
      <c r="D8" s="110"/>
      <c r="E8" s="30"/>
      <c r="F8" s="30"/>
      <c r="G8" s="12"/>
      <c r="H8" s="19"/>
      <c r="I8" s="31"/>
      <c r="J8" s="19"/>
      <c r="K8" s="19"/>
      <c r="L8" s="12"/>
      <c r="M8" s="130"/>
      <c r="N8" s="118"/>
      <c r="O8" s="69"/>
    </row>
    <row r="9" spans="2:17" ht="9" customHeight="1" x14ac:dyDescent="0.25">
      <c r="B9" s="68"/>
      <c r="C9" s="12"/>
      <c r="D9" s="82"/>
      <c r="E9" s="12"/>
      <c r="F9" s="12"/>
      <c r="G9" s="12"/>
      <c r="H9" s="20"/>
      <c r="I9" s="32"/>
      <c r="J9" s="20"/>
      <c r="K9" s="20"/>
      <c r="L9" s="12"/>
      <c r="M9" s="130"/>
      <c r="N9" s="118"/>
      <c r="O9" s="69"/>
    </row>
    <row r="10" spans="2:17" ht="9" customHeight="1" x14ac:dyDescent="0.25">
      <c r="B10" s="68"/>
      <c r="C10" s="12"/>
      <c r="D10" s="82"/>
      <c r="E10" s="12"/>
      <c r="F10" s="12"/>
      <c r="G10" s="12"/>
      <c r="H10" s="21"/>
      <c r="I10" s="21"/>
      <c r="J10" s="21"/>
      <c r="K10" s="21"/>
      <c r="L10" s="12"/>
      <c r="M10" s="130"/>
      <c r="N10" s="118"/>
      <c r="O10" s="69"/>
    </row>
    <row r="11" spans="2:17" ht="8.25" customHeight="1" thickBot="1" x14ac:dyDescent="0.3">
      <c r="B11" s="68"/>
      <c r="C11" s="12"/>
      <c r="D11" s="82"/>
      <c r="E11" s="12"/>
      <c r="F11" s="12"/>
      <c r="G11" s="12"/>
      <c r="H11" s="22"/>
      <c r="I11" s="32"/>
      <c r="J11" s="22"/>
      <c r="K11" s="22"/>
      <c r="L11" s="12"/>
      <c r="M11" s="130"/>
      <c r="N11" s="127" t="s">
        <v>42</v>
      </c>
      <c r="O11" s="69"/>
    </row>
    <row r="12" spans="2:17" ht="16.5" thickBot="1" x14ac:dyDescent="0.3">
      <c r="B12" s="68"/>
      <c r="C12" s="16" t="s">
        <v>45</v>
      </c>
      <c r="D12" s="83" t="s">
        <v>4</v>
      </c>
      <c r="E12" s="60">
        <f>+VLOOKUP(D12,Hoja1!$N$5:$P$13,2,0)</f>
        <v>10</v>
      </c>
      <c r="F12" s="72">
        <f>+VLOOKUP(D12,Hoja1!$N$5:$P$13,3,0)</f>
        <v>0.08</v>
      </c>
      <c r="G12" s="91">
        <f>+VLOOKUP(D12,Hoja1!$N$5:$Q$13,4,0)</f>
        <v>1</v>
      </c>
      <c r="H12" s="19"/>
      <c r="I12" s="31"/>
      <c r="J12" s="19"/>
      <c r="K12" s="19"/>
      <c r="L12" s="12"/>
      <c r="M12" s="130"/>
      <c r="N12" s="128"/>
      <c r="O12" s="69"/>
    </row>
    <row r="13" spans="2:17" ht="15.75" thickBot="1" x14ac:dyDescent="0.3">
      <c r="B13" s="68"/>
      <c r="C13" s="12"/>
      <c r="D13" s="82"/>
      <c r="E13" s="12"/>
      <c r="F13" s="12"/>
      <c r="G13" s="13"/>
      <c r="H13" s="19"/>
      <c r="I13" s="31"/>
      <c r="J13" s="19"/>
      <c r="K13" s="19"/>
      <c r="L13" s="13"/>
      <c r="M13" s="130"/>
      <c r="N13" s="129"/>
      <c r="O13" s="69"/>
    </row>
    <row r="14" spans="2:17" ht="24" customHeight="1" thickTop="1" thickBot="1" x14ac:dyDescent="0.3">
      <c r="B14" s="68"/>
      <c r="C14" s="107" t="s">
        <v>63</v>
      </c>
      <c r="D14" s="109">
        <v>6</v>
      </c>
      <c r="E14" s="12"/>
      <c r="F14" s="12"/>
      <c r="G14" s="17"/>
      <c r="H14" s="23"/>
      <c r="I14" s="33"/>
      <c r="J14" s="24"/>
      <c r="K14" s="25"/>
      <c r="L14" s="17"/>
      <c r="M14" s="102"/>
      <c r="N14" s="101"/>
      <c r="O14" s="69"/>
    </row>
    <row r="15" spans="2:17" ht="21.75" customHeight="1" thickBot="1" x14ac:dyDescent="0.3">
      <c r="B15" s="68"/>
      <c r="C15" s="108"/>
      <c r="D15" s="110"/>
      <c r="E15" s="12"/>
      <c r="F15" s="12"/>
      <c r="G15" s="17"/>
      <c r="H15" s="26" t="s">
        <v>44</v>
      </c>
      <c r="I15" s="34"/>
      <c r="J15" s="27"/>
      <c r="K15" s="28"/>
      <c r="L15" s="17"/>
      <c r="M15" s="102"/>
      <c r="N15" s="101"/>
      <c r="O15" s="69"/>
    </row>
    <row r="16" spans="2:17" ht="15.75" thickBot="1" x14ac:dyDescent="0.3">
      <c r="B16" s="68"/>
      <c r="C16" s="12"/>
      <c r="D16" s="12"/>
      <c r="E16" s="12"/>
      <c r="F16" s="12"/>
      <c r="G16" s="17"/>
      <c r="H16" s="17"/>
      <c r="I16" s="35"/>
      <c r="J16" s="17"/>
      <c r="K16" s="17"/>
      <c r="L16" s="17"/>
      <c r="M16" s="12"/>
      <c r="N16" s="12"/>
      <c r="O16" s="69"/>
    </row>
    <row r="17" spans="2:15" ht="16.5" thickTop="1" x14ac:dyDescent="0.25">
      <c r="B17" s="68"/>
      <c r="C17" s="97" t="s">
        <v>82</v>
      </c>
      <c r="D17" s="98">
        <f>G12</f>
        <v>1</v>
      </c>
      <c r="E17" s="12"/>
      <c r="F17" s="12"/>
      <c r="G17" s="17"/>
      <c r="H17" s="17"/>
      <c r="I17" s="17"/>
      <c r="J17" s="17"/>
      <c r="K17" s="17"/>
      <c r="L17" s="17"/>
      <c r="M17" s="12"/>
      <c r="N17" s="12"/>
      <c r="O17" s="69"/>
    </row>
    <row r="18" spans="2:15" ht="15.75" thickBot="1" x14ac:dyDescent="0.3">
      <c r="B18" s="6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69"/>
    </row>
    <row r="19" spans="2:15" ht="15" customHeight="1" x14ac:dyDescent="0.25">
      <c r="B19" s="68"/>
      <c r="C19" s="121" t="s">
        <v>68</v>
      </c>
      <c r="D19" s="122"/>
      <c r="E19" s="111" t="s">
        <v>20</v>
      </c>
      <c r="F19" s="112"/>
      <c r="G19" s="112"/>
      <c r="H19" s="112"/>
      <c r="I19" s="113"/>
      <c r="J19" s="125">
        <f>ROUNDUP(TRUNC(Hoja1!K41,1),0)</f>
        <v>0</v>
      </c>
      <c r="K19" s="74"/>
      <c r="L19" s="75"/>
      <c r="M19" s="12"/>
      <c r="N19" s="12"/>
      <c r="O19" s="69"/>
    </row>
    <row r="20" spans="2:15" ht="15.75" customHeight="1" thickBot="1" x14ac:dyDescent="0.3">
      <c r="B20" s="68"/>
      <c r="C20" s="123"/>
      <c r="D20" s="124"/>
      <c r="E20" s="114"/>
      <c r="F20" s="115"/>
      <c r="G20" s="115"/>
      <c r="H20" s="115"/>
      <c r="I20" s="116"/>
      <c r="J20" s="126"/>
      <c r="K20" s="74"/>
      <c r="L20" s="75"/>
      <c r="M20" s="12"/>
      <c r="N20" s="12"/>
      <c r="O20" s="69"/>
    </row>
    <row r="21" spans="2:15" ht="7.5" customHeight="1" thickBot="1" x14ac:dyDescent="0.3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46"/>
    </row>
  </sheetData>
  <mergeCells count="14">
    <mergeCell ref="E19:I20"/>
    <mergeCell ref="N7:N10"/>
    <mergeCell ref="D7:D8"/>
    <mergeCell ref="C7:C8"/>
    <mergeCell ref="C19:D20"/>
    <mergeCell ref="J19:J20"/>
    <mergeCell ref="N11:N13"/>
    <mergeCell ref="M7:M13"/>
    <mergeCell ref="J3:J4"/>
    <mergeCell ref="K3:K4"/>
    <mergeCell ref="C14:C15"/>
    <mergeCell ref="D14:D15"/>
    <mergeCell ref="C4:C5"/>
    <mergeCell ref="D4:D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Hoja3!$B$5:$B$55</xm:f>
          </x14:formula1>
          <xm:sqref>D7:D8</xm:sqref>
        </x14:dataValidation>
        <x14:dataValidation type="list" allowBlank="1" showInputMessage="1" showErrorMessage="1">
          <x14:formula1>
            <xm:f>Hoja1!$U$4:$U$27</xm:f>
          </x14:formula1>
          <xm:sqref>D14:D15</xm:sqref>
        </x14:dataValidation>
        <x14:dataValidation type="list" allowBlank="1" showInputMessage="1" showErrorMessage="1">
          <x14:formula1>
            <xm:f>Hoja1!$N$5:$N$13</xm:f>
          </x14:formula1>
          <xm:sqref>D12</xm:sqref>
        </x14:dataValidation>
        <x14:dataValidation type="list" allowBlank="1" showInputMessage="1" showErrorMessage="1">
          <x14:formula1>
            <xm:f>Hoja3!$G$9:$G$16</xm:f>
          </x14:formula1>
          <xm:sqref>K3:K4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topLeftCell="A37" zoomScaleNormal="100" workbookViewId="0">
      <selection activeCell="G48" sqref="G48"/>
    </sheetView>
  </sheetViews>
  <sheetFormatPr baseColWidth="10" defaultRowHeight="15" x14ac:dyDescent="0.25"/>
  <cols>
    <col min="1" max="1" width="3.28515625" customWidth="1"/>
    <col min="2" max="2" width="6.85546875" customWidth="1"/>
    <col min="3" max="3" width="15.42578125" customWidth="1"/>
    <col min="4" max="4" width="10.42578125" customWidth="1"/>
    <col min="5" max="5" width="8.42578125" customWidth="1"/>
    <col min="6" max="6" width="8.28515625" customWidth="1"/>
    <col min="7" max="7" width="9.140625" customWidth="1"/>
    <col min="8" max="8" width="13.42578125" customWidth="1"/>
    <col min="9" max="9" width="13.140625" customWidth="1"/>
    <col min="10" max="10" width="6.28515625" customWidth="1"/>
    <col min="11" max="11" width="12.85546875" customWidth="1"/>
    <col min="12" max="12" width="13.140625" customWidth="1"/>
    <col min="13" max="13" width="9" customWidth="1"/>
    <col min="14" max="14" width="13.7109375" customWidth="1"/>
    <col min="15" max="15" width="17" customWidth="1"/>
  </cols>
  <sheetData>
    <row r="1" spans="2:21" ht="15.75" thickBot="1" x14ac:dyDescent="0.3"/>
    <row r="2" spans="2:21" ht="15.75" thickBot="1" x14ac:dyDescent="0.3">
      <c r="H2" s="152" t="s">
        <v>65</v>
      </c>
      <c r="I2" s="153"/>
      <c r="K2" s="152" t="s">
        <v>64</v>
      </c>
      <c r="L2" s="153"/>
      <c r="N2" s="152" t="s">
        <v>67</v>
      </c>
      <c r="O2" s="165"/>
      <c r="P2" s="165"/>
      <c r="Q2" s="153"/>
      <c r="T2" s="1" t="s">
        <v>56</v>
      </c>
      <c r="U2" s="2" t="s">
        <v>58</v>
      </c>
    </row>
    <row r="3" spans="2:21" ht="45.75" customHeight="1" thickBot="1" x14ac:dyDescent="0.3">
      <c r="H3" s="136" t="s">
        <v>2</v>
      </c>
      <c r="I3" s="136" t="s">
        <v>3</v>
      </c>
      <c r="K3" s="136" t="s">
        <v>2</v>
      </c>
      <c r="L3" s="2" t="s">
        <v>8</v>
      </c>
      <c r="N3" s="131" t="s">
        <v>2</v>
      </c>
      <c r="O3" s="131" t="s">
        <v>12</v>
      </c>
      <c r="P3" s="131" t="s">
        <v>3</v>
      </c>
      <c r="Q3" s="166" t="s">
        <v>81</v>
      </c>
      <c r="T3" s="7" t="s">
        <v>57</v>
      </c>
      <c r="U3" s="3" t="s">
        <v>59</v>
      </c>
    </row>
    <row r="4" spans="2:21" ht="15.75" thickBot="1" x14ac:dyDescent="0.3">
      <c r="H4" s="132"/>
      <c r="I4" s="132"/>
      <c r="K4" s="132"/>
      <c r="L4" s="3" t="s">
        <v>9</v>
      </c>
      <c r="N4" s="132"/>
      <c r="O4" s="132"/>
      <c r="P4" s="132"/>
      <c r="Q4" s="167"/>
      <c r="T4" s="4">
        <v>1</v>
      </c>
      <c r="U4" s="5">
        <v>6</v>
      </c>
    </row>
    <row r="5" spans="2:21" ht="15.75" thickBot="1" x14ac:dyDescent="0.3">
      <c r="H5" s="4" t="s">
        <v>13</v>
      </c>
      <c r="I5" s="6">
        <v>0.08</v>
      </c>
      <c r="K5" s="4" t="s">
        <v>6</v>
      </c>
      <c r="L5" s="5" t="s">
        <v>10</v>
      </c>
      <c r="N5" s="4" t="s">
        <v>13</v>
      </c>
      <c r="O5" s="5">
        <v>10</v>
      </c>
      <c r="P5" s="61">
        <f t="shared" ref="P5:P10" si="0">I5</f>
        <v>0.08</v>
      </c>
      <c r="Q5" s="90">
        <v>1</v>
      </c>
      <c r="T5" s="4">
        <v>1</v>
      </c>
      <c r="U5" s="5">
        <v>7</v>
      </c>
    </row>
    <row r="6" spans="2:21" ht="31.5" customHeight="1" thickBot="1" x14ac:dyDescent="0.3">
      <c r="H6" s="63" t="s">
        <v>7</v>
      </c>
      <c r="I6" s="64">
        <v>0.08</v>
      </c>
      <c r="K6" s="4" t="s">
        <v>11</v>
      </c>
      <c r="L6" s="5">
        <v>60</v>
      </c>
      <c r="N6" s="63" t="s">
        <v>7</v>
      </c>
      <c r="O6" s="5">
        <v>6</v>
      </c>
      <c r="P6" s="61">
        <f t="shared" si="0"/>
        <v>0.08</v>
      </c>
      <c r="Q6" s="90">
        <v>1</v>
      </c>
      <c r="T6" s="4">
        <v>1</v>
      </c>
      <c r="U6" s="5">
        <v>8</v>
      </c>
    </row>
    <row r="7" spans="2:21" ht="15.75" thickBot="1" x14ac:dyDescent="0.3">
      <c r="H7" s="4" t="s">
        <v>5</v>
      </c>
      <c r="I7" s="6">
        <v>0.1</v>
      </c>
      <c r="K7" s="4" t="s">
        <v>7</v>
      </c>
      <c r="L7" s="5">
        <v>45</v>
      </c>
      <c r="N7" s="63" t="str">
        <f>H7</f>
        <v>Hoteles</v>
      </c>
      <c r="O7" s="5">
        <v>8</v>
      </c>
      <c r="P7" s="61">
        <f t="shared" si="0"/>
        <v>0.1</v>
      </c>
      <c r="Q7" s="90">
        <v>1</v>
      </c>
      <c r="T7" s="4"/>
      <c r="U7" s="5"/>
    </row>
    <row r="8" spans="2:21" ht="15.75" thickBot="1" x14ac:dyDescent="0.3">
      <c r="H8" s="63" t="s">
        <v>6</v>
      </c>
      <c r="I8" s="64">
        <v>0.1</v>
      </c>
      <c r="N8" s="63" t="str">
        <f>H8</f>
        <v>Oficinas</v>
      </c>
      <c r="O8" s="5">
        <v>8</v>
      </c>
      <c r="P8" s="61">
        <f t="shared" si="0"/>
        <v>0.1</v>
      </c>
      <c r="Q8" s="90">
        <v>1</v>
      </c>
      <c r="T8" s="4" t="s">
        <v>60</v>
      </c>
      <c r="U8" s="5">
        <v>9</v>
      </c>
    </row>
    <row r="9" spans="2:21" ht="30.75" thickBot="1" x14ac:dyDescent="0.3">
      <c r="H9" s="63" t="s">
        <v>84</v>
      </c>
      <c r="I9" s="6">
        <v>0.2</v>
      </c>
      <c r="K9" s="29"/>
      <c r="L9" s="29"/>
      <c r="N9" s="63" t="str">
        <f>H9</f>
        <v>Edificios Públicos</v>
      </c>
      <c r="O9" s="5">
        <v>8</v>
      </c>
      <c r="P9" s="61">
        <f t="shared" si="0"/>
        <v>0.2</v>
      </c>
      <c r="Q9" s="89">
        <v>1</v>
      </c>
      <c r="R9" s="29"/>
      <c r="T9" s="4"/>
      <c r="U9" s="5"/>
    </row>
    <row r="10" spans="2:21" ht="22.5" customHeight="1" thickBot="1" x14ac:dyDescent="0.3">
      <c r="H10" s="4" t="s">
        <v>14</v>
      </c>
      <c r="I10" s="61">
        <v>0.08</v>
      </c>
      <c r="N10" s="4" t="s">
        <v>14</v>
      </c>
      <c r="O10" s="5">
        <v>12</v>
      </c>
      <c r="P10" s="61">
        <f t="shared" si="0"/>
        <v>0.08</v>
      </c>
      <c r="Q10" s="90">
        <v>1</v>
      </c>
      <c r="T10" s="4" t="s">
        <v>61</v>
      </c>
      <c r="U10" s="5">
        <v>9</v>
      </c>
    </row>
    <row r="11" spans="2:21" ht="30.75" customHeight="1" thickBot="1" x14ac:dyDescent="0.3">
      <c r="C11" s="29"/>
      <c r="D11" s="29"/>
      <c r="E11" s="29"/>
      <c r="F11" s="29"/>
      <c r="H11" s="63" t="s">
        <v>74</v>
      </c>
      <c r="I11" s="61">
        <v>0.3</v>
      </c>
      <c r="N11" s="63" t="s">
        <v>74</v>
      </c>
      <c r="O11" s="5">
        <v>8</v>
      </c>
      <c r="P11" s="61">
        <f>I11</f>
        <v>0.3</v>
      </c>
      <c r="Q11" s="90">
        <v>1</v>
      </c>
      <c r="T11" s="4"/>
      <c r="U11" s="5"/>
    </row>
    <row r="12" spans="2:21" ht="33" customHeight="1" thickBot="1" x14ac:dyDescent="0.3">
      <c r="H12" s="4" t="s">
        <v>15</v>
      </c>
      <c r="I12" s="61">
        <v>0.05</v>
      </c>
      <c r="N12" s="63" t="s">
        <v>15</v>
      </c>
      <c r="O12" s="5">
        <v>18</v>
      </c>
      <c r="P12" s="61">
        <f>I12</f>
        <v>0.05</v>
      </c>
      <c r="Q12" s="89">
        <v>1</v>
      </c>
      <c r="R12" s="65"/>
      <c r="T12" s="4" t="s">
        <v>61</v>
      </c>
      <c r="U12" s="5">
        <v>10</v>
      </c>
    </row>
    <row r="13" spans="2:21" ht="15.75" thickBot="1" x14ac:dyDescent="0.3">
      <c r="H13" s="4" t="s">
        <v>4</v>
      </c>
      <c r="I13" s="61">
        <v>0.08</v>
      </c>
      <c r="N13" s="4" t="s">
        <v>4</v>
      </c>
      <c r="O13" s="5">
        <v>10</v>
      </c>
      <c r="P13" s="61">
        <f>I13</f>
        <v>0.08</v>
      </c>
      <c r="Q13" s="90">
        <v>1</v>
      </c>
      <c r="T13" s="4">
        <v>3</v>
      </c>
      <c r="U13" s="5">
        <v>11</v>
      </c>
    </row>
    <row r="14" spans="2:21" ht="15.75" thickBot="1" x14ac:dyDescent="0.3">
      <c r="H14" s="29"/>
      <c r="I14" s="62"/>
      <c r="N14" s="29"/>
      <c r="O14" s="29"/>
      <c r="T14" s="4"/>
      <c r="U14" s="5"/>
    </row>
    <row r="15" spans="2:21" ht="15.75" thickBot="1" x14ac:dyDescent="0.3">
      <c r="N15" s="29"/>
      <c r="O15" s="29"/>
      <c r="T15" s="4">
        <v>3</v>
      </c>
      <c r="U15" s="5">
        <v>12</v>
      </c>
    </row>
    <row r="16" spans="2:21" ht="15.75" thickBot="1" x14ac:dyDescent="0.3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T16" s="4">
        <v>3</v>
      </c>
      <c r="U16" s="5">
        <v>13</v>
      </c>
    </row>
    <row r="17" spans="2:21" ht="16.5" thickTop="1" thickBot="1" x14ac:dyDescent="0.3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T17" s="4">
        <v>3</v>
      </c>
      <c r="U17" s="5">
        <v>14</v>
      </c>
    </row>
    <row r="18" spans="2:21" ht="19.5" thickBot="1" x14ac:dyDescent="0.3">
      <c r="B18" s="39">
        <v>1</v>
      </c>
      <c r="E18" s="121" t="s">
        <v>21</v>
      </c>
      <c r="F18" s="122"/>
      <c r="G18" s="42" t="s">
        <v>18</v>
      </c>
      <c r="H18" s="43" t="s">
        <v>16</v>
      </c>
      <c r="I18" s="44" t="s">
        <v>19</v>
      </c>
      <c r="J18" s="137" t="s">
        <v>20</v>
      </c>
      <c r="K18" s="139">
        <f>L18*M18*N18/L19</f>
        <v>0</v>
      </c>
      <c r="L18" s="53">
        <f>E21</f>
        <v>0</v>
      </c>
      <c r="M18" s="54">
        <f>E23</f>
        <v>1</v>
      </c>
      <c r="N18" s="55">
        <f>E25</f>
        <v>0.08</v>
      </c>
      <c r="T18" s="4">
        <v>3</v>
      </c>
      <c r="U18" s="5">
        <v>15</v>
      </c>
    </row>
    <row r="19" spans="2:21" ht="15.75" customHeight="1" thickBot="1" x14ac:dyDescent="0.3">
      <c r="E19" s="123"/>
      <c r="F19" s="124"/>
      <c r="G19" s="141" t="s">
        <v>17</v>
      </c>
      <c r="H19" s="142"/>
      <c r="I19" s="143"/>
      <c r="J19" s="138"/>
      <c r="K19" s="140"/>
      <c r="L19" s="154">
        <f>E27</f>
        <v>10</v>
      </c>
      <c r="M19" s="155"/>
      <c r="N19" s="156"/>
      <c r="T19" s="4">
        <v>3</v>
      </c>
      <c r="U19" s="5">
        <v>16</v>
      </c>
    </row>
    <row r="20" spans="2:21" ht="15.75" thickBot="1" x14ac:dyDescent="0.3">
      <c r="T20" s="4">
        <v>3</v>
      </c>
      <c r="U20" s="5">
        <v>17</v>
      </c>
    </row>
    <row r="21" spans="2:21" ht="15.75" thickBot="1" x14ac:dyDescent="0.3">
      <c r="B21" s="73" t="s">
        <v>22</v>
      </c>
      <c r="C21" s="134" t="s">
        <v>25</v>
      </c>
      <c r="D21" s="175"/>
      <c r="E21" s="150">
        <f>Hoja!D4</f>
        <v>0</v>
      </c>
      <c r="F21" s="151"/>
      <c r="T21" s="4">
        <v>3</v>
      </c>
      <c r="U21" s="5">
        <v>18</v>
      </c>
    </row>
    <row r="22" spans="2:21" ht="6.75" customHeight="1" thickBot="1" x14ac:dyDescent="0.3">
      <c r="B22" s="10"/>
      <c r="T22" s="4">
        <v>3</v>
      </c>
      <c r="U22" s="5">
        <v>19</v>
      </c>
    </row>
    <row r="23" spans="2:21" ht="15.75" thickBot="1" x14ac:dyDescent="0.3">
      <c r="B23" s="73" t="s">
        <v>24</v>
      </c>
      <c r="C23" s="134" t="s">
        <v>23</v>
      </c>
      <c r="D23" s="175"/>
      <c r="E23" s="150">
        <f>Hoja!D7</f>
        <v>1</v>
      </c>
      <c r="F23" s="151"/>
      <c r="T23" s="4">
        <v>3</v>
      </c>
      <c r="U23" s="5">
        <v>20</v>
      </c>
    </row>
    <row r="24" spans="2:21" ht="7.5" customHeight="1" thickBot="1" x14ac:dyDescent="0.3">
      <c r="B24" s="10"/>
      <c r="T24" s="4">
        <v>3</v>
      </c>
      <c r="U24" s="5">
        <v>21</v>
      </c>
    </row>
    <row r="25" spans="2:21" ht="15.75" thickBot="1" x14ac:dyDescent="0.3">
      <c r="B25" s="73" t="s">
        <v>27</v>
      </c>
      <c r="C25" s="134" t="s">
        <v>26</v>
      </c>
      <c r="D25" s="175"/>
      <c r="E25" s="150">
        <f>Hoja!F12</f>
        <v>0.08</v>
      </c>
      <c r="F25" s="151"/>
      <c r="T25" s="4">
        <v>3</v>
      </c>
      <c r="U25" s="5">
        <v>22</v>
      </c>
    </row>
    <row r="26" spans="2:21" ht="6.75" customHeight="1" thickBot="1" x14ac:dyDescent="0.3">
      <c r="B26" s="12"/>
      <c r="C26" s="12"/>
      <c r="D26" s="12"/>
      <c r="E26" s="12"/>
      <c r="F26" s="12"/>
      <c r="T26" s="4">
        <v>3</v>
      </c>
      <c r="U26" s="5">
        <v>23</v>
      </c>
    </row>
    <row r="27" spans="2:21" ht="15.75" thickBot="1" x14ac:dyDescent="0.3">
      <c r="B27" s="9"/>
      <c r="C27" s="134" t="s">
        <v>33</v>
      </c>
      <c r="D27" s="175"/>
      <c r="E27" s="150">
        <f>Hoja!E12</f>
        <v>10</v>
      </c>
      <c r="F27" s="151"/>
      <c r="T27" s="4">
        <v>3</v>
      </c>
      <c r="U27" s="5">
        <v>24</v>
      </c>
    </row>
    <row r="28" spans="2:21" ht="15.75" thickBot="1" x14ac:dyDescent="0.3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21" ht="16.5" thickTop="1" thickBot="1" x14ac:dyDescent="0.3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21" ht="19.5" thickBot="1" x14ac:dyDescent="0.3">
      <c r="B30" s="39">
        <v>2</v>
      </c>
      <c r="C30" s="176" t="s">
        <v>35</v>
      </c>
      <c r="D30" s="177"/>
      <c r="E30" s="159" t="s">
        <v>28</v>
      </c>
      <c r="F30" s="160"/>
      <c r="G30" s="41" t="s">
        <v>30</v>
      </c>
      <c r="H30" s="40" t="s">
        <v>31</v>
      </c>
      <c r="I30" s="40" t="s">
        <v>32</v>
      </c>
      <c r="J30" s="58" t="s">
        <v>29</v>
      </c>
      <c r="K30" s="39" t="s">
        <v>20</v>
      </c>
      <c r="L30" s="38">
        <f>M30+N30+O30+P30</f>
        <v>15</v>
      </c>
      <c r="M30" s="50">
        <f>G32</f>
        <v>3</v>
      </c>
      <c r="N30" s="51">
        <f>G34</f>
        <v>2</v>
      </c>
      <c r="O30" s="51">
        <f>G36</f>
        <v>5</v>
      </c>
      <c r="P30" s="52">
        <f>G38</f>
        <v>5</v>
      </c>
    </row>
    <row r="31" spans="2:21" ht="15.75" customHeight="1" thickBot="1" x14ac:dyDescent="0.3">
      <c r="F31" s="15"/>
      <c r="G31" s="10"/>
      <c r="H31" s="8"/>
      <c r="I31" s="8"/>
      <c r="K31" s="59"/>
    </row>
    <row r="32" spans="2:21" ht="15.75" thickBot="1" x14ac:dyDescent="0.3">
      <c r="B32" s="73" t="s">
        <v>34</v>
      </c>
      <c r="C32" s="168"/>
      <c r="D32" s="169"/>
      <c r="E32" s="157" t="s">
        <v>73</v>
      </c>
      <c r="F32" s="158"/>
      <c r="G32" s="56">
        <f>Hoja!N7/Hoja!K3</f>
        <v>3</v>
      </c>
      <c r="H32" s="8"/>
      <c r="I32" s="8"/>
    </row>
    <row r="33" spans="2:15" ht="6.75" customHeight="1" thickBot="1" x14ac:dyDescent="0.3">
      <c r="B33" s="10"/>
      <c r="F33" s="11"/>
      <c r="K33" s="11"/>
    </row>
    <row r="34" spans="2:15" ht="15.75" thickBot="1" x14ac:dyDescent="0.3">
      <c r="B34" s="73" t="s">
        <v>37</v>
      </c>
      <c r="C34" s="134" t="s">
        <v>38</v>
      </c>
      <c r="D34" s="170"/>
      <c r="E34" s="144" t="s">
        <v>36</v>
      </c>
      <c r="F34" s="145"/>
      <c r="G34" s="57">
        <f>2*Hoja!D7</f>
        <v>2</v>
      </c>
    </row>
    <row r="35" spans="2:15" ht="6.75" customHeight="1" thickBot="1" x14ac:dyDescent="0.3">
      <c r="B35" s="10"/>
    </row>
    <row r="36" spans="2:15" ht="15.75" thickBot="1" x14ac:dyDescent="0.3">
      <c r="B36" s="73" t="s">
        <v>69</v>
      </c>
      <c r="C36" s="171" t="s">
        <v>39</v>
      </c>
      <c r="D36" s="172"/>
      <c r="E36" s="144" t="s">
        <v>40</v>
      </c>
      <c r="F36" s="145"/>
      <c r="G36" s="57">
        <f>5*Hoja!D7</f>
        <v>5</v>
      </c>
    </row>
    <row r="37" spans="2:15" ht="7.5" customHeight="1" thickBot="1" x14ac:dyDescent="0.3">
      <c r="B37" s="10"/>
    </row>
    <row r="38" spans="2:15" ht="15.75" thickBot="1" x14ac:dyDescent="0.3">
      <c r="B38" s="73" t="s">
        <v>70</v>
      </c>
      <c r="C38" s="134" t="s">
        <v>41</v>
      </c>
      <c r="D38" s="170"/>
      <c r="E38" s="144" t="s">
        <v>40</v>
      </c>
      <c r="F38" s="145"/>
      <c r="G38" s="57">
        <f>5*Hoja!D7</f>
        <v>5</v>
      </c>
    </row>
    <row r="39" spans="2:15" ht="15.75" thickBot="1" x14ac:dyDescent="0.3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ht="16.5" thickTop="1" thickBot="1" x14ac:dyDescent="0.3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5" ht="19.5" thickBot="1" x14ac:dyDescent="0.3">
      <c r="B41" s="39">
        <v>3</v>
      </c>
      <c r="C41" s="173" t="s">
        <v>47</v>
      </c>
      <c r="D41" s="174"/>
      <c r="E41" s="146" t="s">
        <v>48</v>
      </c>
      <c r="F41" s="147"/>
      <c r="G41" s="161" t="s">
        <v>81</v>
      </c>
      <c r="H41" s="85" t="s">
        <v>49</v>
      </c>
      <c r="I41" s="47" t="s">
        <v>50</v>
      </c>
      <c r="J41" s="137" t="s">
        <v>20</v>
      </c>
      <c r="K41" s="139">
        <f>L41*(M41*N41)/(M42*N42)</f>
        <v>0</v>
      </c>
      <c r="L41" s="163">
        <f>G50</f>
        <v>1</v>
      </c>
      <c r="M41" s="100">
        <f>G44</f>
        <v>0</v>
      </c>
      <c r="N41" s="87">
        <f>G46</f>
        <v>15</v>
      </c>
    </row>
    <row r="42" spans="2:15" ht="15.75" customHeight="1" thickBot="1" x14ac:dyDescent="0.3">
      <c r="E42" s="148"/>
      <c r="F42" s="149"/>
      <c r="G42" s="162"/>
      <c r="H42" s="49" t="s">
        <v>76</v>
      </c>
      <c r="I42" s="48" t="s">
        <v>51</v>
      </c>
      <c r="J42" s="138"/>
      <c r="K42" s="140"/>
      <c r="L42" s="164"/>
      <c r="M42" s="88">
        <f>G48</f>
        <v>6</v>
      </c>
      <c r="N42" s="86">
        <v>300</v>
      </c>
    </row>
    <row r="43" spans="2:15" ht="15.75" thickBot="1" x14ac:dyDescent="0.3"/>
    <row r="44" spans="2:15" ht="15.75" thickBot="1" x14ac:dyDescent="0.3">
      <c r="B44" s="9" t="s">
        <v>55</v>
      </c>
      <c r="C44" s="133" t="s">
        <v>54</v>
      </c>
      <c r="D44" s="134"/>
      <c r="E44" s="134"/>
      <c r="F44" s="135"/>
      <c r="G44" s="99">
        <f>K18</f>
        <v>0</v>
      </c>
    </row>
    <row r="45" spans="2:15" ht="8.25" customHeight="1" thickBot="1" x14ac:dyDescent="0.3"/>
    <row r="46" spans="2:15" ht="15.75" thickBot="1" x14ac:dyDescent="0.3">
      <c r="B46" s="9" t="s">
        <v>53</v>
      </c>
      <c r="C46" s="133" t="s">
        <v>52</v>
      </c>
      <c r="D46" s="134"/>
      <c r="E46" s="134"/>
      <c r="F46" s="135"/>
      <c r="G46" s="57">
        <f>L30</f>
        <v>15</v>
      </c>
    </row>
    <row r="47" spans="2:15" ht="9" customHeight="1" thickBot="1" x14ac:dyDescent="0.3"/>
    <row r="48" spans="2:15" ht="15.75" thickBot="1" x14ac:dyDescent="0.3">
      <c r="B48" s="9" t="s">
        <v>77</v>
      </c>
      <c r="C48" s="133" t="s">
        <v>80</v>
      </c>
      <c r="D48" s="134"/>
      <c r="E48" s="134"/>
      <c r="F48" s="135"/>
      <c r="G48" s="57">
        <f>Hoja!D14</f>
        <v>6</v>
      </c>
    </row>
    <row r="49" spans="2:7" ht="15.75" thickBot="1" x14ac:dyDescent="0.3"/>
    <row r="50" spans="2:7" ht="15.75" thickBot="1" x14ac:dyDescent="0.3">
      <c r="B50" s="9" t="s">
        <v>78</v>
      </c>
      <c r="C50" s="133" t="s">
        <v>79</v>
      </c>
      <c r="D50" s="134"/>
      <c r="E50" s="134"/>
      <c r="F50" s="135"/>
      <c r="G50" s="57">
        <f>Hoja!D17</f>
        <v>1</v>
      </c>
    </row>
  </sheetData>
  <mergeCells count="43">
    <mergeCell ref="E36:F36"/>
    <mergeCell ref="G41:G42"/>
    <mergeCell ref="L41:L42"/>
    <mergeCell ref="C50:F50"/>
    <mergeCell ref="N2:Q2"/>
    <mergeCell ref="Q3:Q4"/>
    <mergeCell ref="C32:D32"/>
    <mergeCell ref="C34:D34"/>
    <mergeCell ref="C36:D36"/>
    <mergeCell ref="C38:D38"/>
    <mergeCell ref="C41:D41"/>
    <mergeCell ref="C23:D23"/>
    <mergeCell ref="C21:D21"/>
    <mergeCell ref="C25:D25"/>
    <mergeCell ref="C27:D27"/>
    <mergeCell ref="C30:D30"/>
    <mergeCell ref="E34:F34"/>
    <mergeCell ref="E25:F25"/>
    <mergeCell ref="E27:F27"/>
    <mergeCell ref="E32:F32"/>
    <mergeCell ref="E30:F30"/>
    <mergeCell ref="E21:F21"/>
    <mergeCell ref="K2:L2"/>
    <mergeCell ref="H2:I2"/>
    <mergeCell ref="K3:K4"/>
    <mergeCell ref="L19:N19"/>
    <mergeCell ref="E18:F19"/>
    <mergeCell ref="O3:O4"/>
    <mergeCell ref="N3:N4"/>
    <mergeCell ref="P3:P4"/>
    <mergeCell ref="C48:F48"/>
    <mergeCell ref="C46:F46"/>
    <mergeCell ref="C44:F44"/>
    <mergeCell ref="H3:H4"/>
    <mergeCell ref="I3:I4"/>
    <mergeCell ref="J41:J42"/>
    <mergeCell ref="K41:K42"/>
    <mergeCell ref="G19:I19"/>
    <mergeCell ref="J18:J19"/>
    <mergeCell ref="K18:K19"/>
    <mergeCell ref="E38:F38"/>
    <mergeCell ref="E41:F42"/>
    <mergeCell ref="E23:F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topLeftCell="A7" workbookViewId="0">
      <selection activeCell="J14" sqref="J14"/>
    </sheetView>
  </sheetViews>
  <sheetFormatPr baseColWidth="10" defaultRowHeight="15" x14ac:dyDescent="0.25"/>
  <cols>
    <col min="2" max="2" width="18.85546875" customWidth="1"/>
  </cols>
  <sheetData>
    <row r="1" spans="2:7" ht="15.75" thickBot="1" x14ac:dyDescent="0.3"/>
    <row r="2" spans="2:7" ht="15.75" thickBot="1" x14ac:dyDescent="0.3">
      <c r="B2" s="152" t="s">
        <v>66</v>
      </c>
      <c r="C2" s="165"/>
      <c r="D2" s="153"/>
      <c r="E2" s="136" t="s">
        <v>83</v>
      </c>
    </row>
    <row r="3" spans="2:7" ht="15.75" customHeight="1" thickBot="1" x14ac:dyDescent="0.3">
      <c r="B3" s="136" t="s">
        <v>0</v>
      </c>
      <c r="C3" s="178" t="s">
        <v>1</v>
      </c>
      <c r="D3" s="179"/>
      <c r="E3" s="180"/>
    </row>
    <row r="4" spans="2:7" ht="15.75" thickBot="1" x14ac:dyDescent="0.3">
      <c r="B4" s="132"/>
      <c r="C4" s="3" t="s">
        <v>71</v>
      </c>
      <c r="D4" s="3" t="s">
        <v>71</v>
      </c>
      <c r="E4" s="167"/>
    </row>
    <row r="5" spans="2:7" x14ac:dyDescent="0.25">
      <c r="B5" s="79">
        <v>1</v>
      </c>
      <c r="C5" s="79">
        <v>0.75</v>
      </c>
      <c r="D5" s="79">
        <v>1</v>
      </c>
      <c r="E5" s="92">
        <v>3</v>
      </c>
    </row>
    <row r="6" spans="2:7" x14ac:dyDescent="0.25">
      <c r="B6" s="76">
        <v>2</v>
      </c>
      <c r="C6" s="76">
        <v>0.75</v>
      </c>
      <c r="D6" s="76">
        <v>1</v>
      </c>
      <c r="E6" s="93">
        <f>E5+3</f>
        <v>6</v>
      </c>
    </row>
    <row r="7" spans="2:7" x14ac:dyDescent="0.25">
      <c r="B7" s="76">
        <v>3</v>
      </c>
      <c r="C7" s="76">
        <v>0.75</v>
      </c>
      <c r="D7" s="76">
        <v>1</v>
      </c>
      <c r="E7" s="93">
        <f t="shared" ref="E7:E55" si="0">E6+3</f>
        <v>9</v>
      </c>
    </row>
    <row r="8" spans="2:7" ht="15.75" thickBot="1" x14ac:dyDescent="0.3">
      <c r="B8" s="76">
        <v>4</v>
      </c>
      <c r="C8" s="76">
        <v>0.75</v>
      </c>
      <c r="D8" s="76">
        <v>1</v>
      </c>
      <c r="E8" s="93">
        <f t="shared" si="0"/>
        <v>12</v>
      </c>
    </row>
    <row r="9" spans="2:7" ht="15.75" thickBot="1" x14ac:dyDescent="0.3">
      <c r="B9" s="80">
        <v>5</v>
      </c>
      <c r="C9" s="80">
        <v>0.75</v>
      </c>
      <c r="D9" s="80">
        <v>1</v>
      </c>
      <c r="E9" s="93">
        <f t="shared" si="0"/>
        <v>15</v>
      </c>
      <c r="G9" s="94">
        <f>C9</f>
        <v>0.75</v>
      </c>
    </row>
    <row r="10" spans="2:7" x14ac:dyDescent="0.25">
      <c r="B10" s="79">
        <v>6</v>
      </c>
      <c r="C10" s="79">
        <v>1</v>
      </c>
      <c r="D10" s="79">
        <v>2.5</v>
      </c>
      <c r="E10" s="93">
        <f t="shared" si="0"/>
        <v>18</v>
      </c>
      <c r="G10" s="95">
        <f>C14</f>
        <v>1</v>
      </c>
    </row>
    <row r="11" spans="2:7" x14ac:dyDescent="0.25">
      <c r="B11" s="76">
        <v>7</v>
      </c>
      <c r="C11" s="76">
        <v>1</v>
      </c>
      <c r="D11" s="76">
        <v>2.5</v>
      </c>
      <c r="E11" s="93">
        <f t="shared" si="0"/>
        <v>21</v>
      </c>
      <c r="G11" s="95">
        <f>C20</f>
        <v>1.5</v>
      </c>
    </row>
    <row r="12" spans="2:7" x14ac:dyDescent="0.25">
      <c r="B12" s="76">
        <v>8</v>
      </c>
      <c r="C12" s="76">
        <v>1</v>
      </c>
      <c r="D12" s="76">
        <v>2.5</v>
      </c>
      <c r="E12" s="93">
        <f t="shared" si="0"/>
        <v>24</v>
      </c>
      <c r="G12" s="95">
        <f>C25</f>
        <v>2</v>
      </c>
    </row>
    <row r="13" spans="2:7" x14ac:dyDescent="0.25">
      <c r="B13" s="76">
        <v>9</v>
      </c>
      <c r="C13" s="76">
        <v>1</v>
      </c>
      <c r="D13" s="76">
        <v>2.5</v>
      </c>
      <c r="E13" s="93">
        <f t="shared" si="0"/>
        <v>27</v>
      </c>
      <c r="G13" s="95">
        <f>C32</f>
        <v>3</v>
      </c>
    </row>
    <row r="14" spans="2:7" ht="15.75" thickBot="1" x14ac:dyDescent="0.3">
      <c r="B14" s="78">
        <v>10</v>
      </c>
      <c r="C14" s="80">
        <v>1</v>
      </c>
      <c r="D14" s="80">
        <v>2.5</v>
      </c>
      <c r="E14" s="93">
        <f t="shared" si="0"/>
        <v>30</v>
      </c>
      <c r="G14" s="95">
        <f>C40</f>
        <v>4.5</v>
      </c>
    </row>
    <row r="15" spans="2:7" x14ac:dyDescent="0.25">
      <c r="B15" s="81">
        <v>11</v>
      </c>
      <c r="C15" s="79">
        <v>1</v>
      </c>
      <c r="D15" s="79">
        <v>3.5</v>
      </c>
      <c r="E15" s="93">
        <f t="shared" si="0"/>
        <v>33</v>
      </c>
      <c r="G15" s="95">
        <f>C55</f>
        <v>6</v>
      </c>
    </row>
    <row r="16" spans="2:7" ht="15.75" thickBot="1" x14ac:dyDescent="0.3">
      <c r="B16" s="77">
        <v>12</v>
      </c>
      <c r="C16" s="76">
        <v>1</v>
      </c>
      <c r="D16" s="76">
        <v>3.5</v>
      </c>
      <c r="E16" s="93">
        <f t="shared" si="0"/>
        <v>36</v>
      </c>
      <c r="G16" s="96">
        <v>10</v>
      </c>
    </row>
    <row r="17" spans="2:5" x14ac:dyDescent="0.25">
      <c r="B17" s="77">
        <v>13</v>
      </c>
      <c r="C17" s="76">
        <v>1</v>
      </c>
      <c r="D17" s="76">
        <v>3.5</v>
      </c>
      <c r="E17" s="93">
        <f t="shared" si="0"/>
        <v>39</v>
      </c>
    </row>
    <row r="18" spans="2:5" x14ac:dyDescent="0.25">
      <c r="B18" s="77">
        <v>14</v>
      </c>
      <c r="C18" s="76">
        <v>1</v>
      </c>
      <c r="D18" s="76">
        <v>3.5</v>
      </c>
      <c r="E18" s="93">
        <f t="shared" si="0"/>
        <v>42</v>
      </c>
    </row>
    <row r="19" spans="2:5" ht="15.75" thickBot="1" x14ac:dyDescent="0.3">
      <c r="B19" s="78">
        <v>15</v>
      </c>
      <c r="C19" s="80">
        <v>1</v>
      </c>
      <c r="D19" s="80">
        <v>3.5</v>
      </c>
      <c r="E19" s="93">
        <f t="shared" si="0"/>
        <v>45</v>
      </c>
    </row>
    <row r="20" spans="2:5" x14ac:dyDescent="0.25">
      <c r="B20" s="81">
        <v>16</v>
      </c>
      <c r="C20" s="79">
        <v>1.5</v>
      </c>
      <c r="D20" s="79">
        <v>4</v>
      </c>
      <c r="E20" s="93">
        <f t="shared" si="0"/>
        <v>48</v>
      </c>
    </row>
    <row r="21" spans="2:5" x14ac:dyDescent="0.25">
      <c r="B21" s="77">
        <v>17</v>
      </c>
      <c r="C21" s="76">
        <v>1.5</v>
      </c>
      <c r="D21" s="76">
        <v>4</v>
      </c>
      <c r="E21" s="93">
        <f t="shared" si="0"/>
        <v>51</v>
      </c>
    </row>
    <row r="22" spans="2:5" x14ac:dyDescent="0.25">
      <c r="B22" s="77">
        <v>18</v>
      </c>
      <c r="C22" s="76">
        <v>1.5</v>
      </c>
      <c r="D22" s="76">
        <v>4</v>
      </c>
      <c r="E22" s="93">
        <f t="shared" si="0"/>
        <v>54</v>
      </c>
    </row>
    <row r="23" spans="2:5" x14ac:dyDescent="0.25">
      <c r="B23" s="77">
        <v>19</v>
      </c>
      <c r="C23" s="76">
        <v>1.5</v>
      </c>
      <c r="D23" s="76">
        <v>4</v>
      </c>
      <c r="E23" s="93">
        <f t="shared" si="0"/>
        <v>57</v>
      </c>
    </row>
    <row r="24" spans="2:5" ht="15.75" thickBot="1" x14ac:dyDescent="0.3">
      <c r="B24" s="78">
        <v>20</v>
      </c>
      <c r="C24" s="80">
        <v>1.5</v>
      </c>
      <c r="D24" s="80">
        <v>4</v>
      </c>
      <c r="E24" s="93">
        <f t="shared" si="0"/>
        <v>60</v>
      </c>
    </row>
    <row r="25" spans="2:5" x14ac:dyDescent="0.25">
      <c r="B25" s="81">
        <v>21</v>
      </c>
      <c r="C25" s="81">
        <v>2</v>
      </c>
      <c r="D25" s="81">
        <v>6</v>
      </c>
      <c r="E25" s="93">
        <f t="shared" si="0"/>
        <v>63</v>
      </c>
    </row>
    <row r="26" spans="2:5" x14ac:dyDescent="0.25">
      <c r="B26" s="77">
        <v>22</v>
      </c>
      <c r="C26" s="77">
        <v>2</v>
      </c>
      <c r="D26" s="77">
        <v>6</v>
      </c>
      <c r="E26" s="93">
        <f t="shared" si="0"/>
        <v>66</v>
      </c>
    </row>
    <row r="27" spans="2:5" x14ac:dyDescent="0.25">
      <c r="B27" s="77">
        <v>23</v>
      </c>
      <c r="C27" s="77">
        <v>2</v>
      </c>
      <c r="D27" s="77">
        <v>6</v>
      </c>
      <c r="E27" s="93">
        <f t="shared" si="0"/>
        <v>69</v>
      </c>
    </row>
    <row r="28" spans="2:5" x14ac:dyDescent="0.25">
      <c r="B28" s="77">
        <v>24</v>
      </c>
      <c r="C28" s="77">
        <v>2</v>
      </c>
      <c r="D28" s="77">
        <v>6</v>
      </c>
      <c r="E28" s="93">
        <f t="shared" si="0"/>
        <v>72</v>
      </c>
    </row>
    <row r="29" spans="2:5" x14ac:dyDescent="0.25">
      <c r="B29" s="77">
        <v>25</v>
      </c>
      <c r="C29" s="77">
        <v>2</v>
      </c>
      <c r="D29" s="77">
        <v>6</v>
      </c>
      <c r="E29" s="93">
        <f t="shared" si="0"/>
        <v>75</v>
      </c>
    </row>
    <row r="30" spans="2:5" x14ac:dyDescent="0.25">
      <c r="B30" s="77">
        <v>26</v>
      </c>
      <c r="C30" s="77">
        <v>2</v>
      </c>
      <c r="D30" s="77">
        <v>6</v>
      </c>
      <c r="E30" s="93">
        <f t="shared" si="0"/>
        <v>78</v>
      </c>
    </row>
    <row r="31" spans="2:5" x14ac:dyDescent="0.25">
      <c r="B31" s="77">
        <v>27</v>
      </c>
      <c r="C31" s="77">
        <v>2</v>
      </c>
      <c r="D31" s="77">
        <v>6</v>
      </c>
      <c r="E31" s="93">
        <f t="shared" si="0"/>
        <v>81</v>
      </c>
    </row>
    <row r="32" spans="2:5" x14ac:dyDescent="0.25">
      <c r="B32" s="77">
        <v>28</v>
      </c>
      <c r="C32" s="77">
        <v>3</v>
      </c>
      <c r="D32" s="77">
        <v>6</v>
      </c>
      <c r="E32" s="93">
        <f t="shared" si="0"/>
        <v>84</v>
      </c>
    </row>
    <row r="33" spans="2:5" x14ac:dyDescent="0.25">
      <c r="B33" s="77">
        <v>29</v>
      </c>
      <c r="C33" s="77">
        <v>3</v>
      </c>
      <c r="D33" s="77">
        <v>6</v>
      </c>
      <c r="E33" s="93">
        <f t="shared" si="0"/>
        <v>87</v>
      </c>
    </row>
    <row r="34" spans="2:5" x14ac:dyDescent="0.25">
      <c r="B34" s="77">
        <v>30</v>
      </c>
      <c r="C34" s="77">
        <v>3</v>
      </c>
      <c r="D34" s="77">
        <v>6</v>
      </c>
      <c r="E34" s="93">
        <f t="shared" si="0"/>
        <v>90</v>
      </c>
    </row>
    <row r="35" spans="2:5" x14ac:dyDescent="0.25">
      <c r="B35" s="77">
        <v>31</v>
      </c>
      <c r="C35" s="77">
        <v>3</v>
      </c>
      <c r="D35" s="77">
        <v>6</v>
      </c>
      <c r="E35" s="93">
        <f t="shared" si="0"/>
        <v>93</v>
      </c>
    </row>
    <row r="36" spans="2:5" x14ac:dyDescent="0.25">
      <c r="B36" s="77">
        <v>32</v>
      </c>
      <c r="C36" s="77">
        <v>3</v>
      </c>
      <c r="D36" s="77">
        <v>6</v>
      </c>
      <c r="E36" s="93">
        <f t="shared" si="0"/>
        <v>96</v>
      </c>
    </row>
    <row r="37" spans="2:5" x14ac:dyDescent="0.25">
      <c r="B37" s="77">
        <v>33</v>
      </c>
      <c r="C37" s="77">
        <v>3</v>
      </c>
      <c r="D37" s="77">
        <v>6</v>
      </c>
      <c r="E37" s="93">
        <f t="shared" si="0"/>
        <v>99</v>
      </c>
    </row>
    <row r="38" spans="2:5" x14ac:dyDescent="0.25">
      <c r="B38" s="77">
        <v>34</v>
      </c>
      <c r="C38" s="77">
        <v>3</v>
      </c>
      <c r="D38" s="77">
        <v>6</v>
      </c>
      <c r="E38" s="93">
        <f t="shared" si="0"/>
        <v>102</v>
      </c>
    </row>
    <row r="39" spans="2:5" x14ac:dyDescent="0.25">
      <c r="B39" s="77">
        <v>35</v>
      </c>
      <c r="C39" s="77">
        <v>3</v>
      </c>
      <c r="D39" s="77">
        <v>6</v>
      </c>
      <c r="E39" s="93">
        <f t="shared" si="0"/>
        <v>105</v>
      </c>
    </row>
    <row r="40" spans="2:5" x14ac:dyDescent="0.25">
      <c r="B40" s="77">
        <v>36</v>
      </c>
      <c r="C40" s="77">
        <v>4.5</v>
      </c>
      <c r="D40" s="77">
        <v>6</v>
      </c>
      <c r="E40" s="93">
        <f t="shared" si="0"/>
        <v>108</v>
      </c>
    </row>
    <row r="41" spans="2:5" x14ac:dyDescent="0.25">
      <c r="B41" s="77">
        <v>37</v>
      </c>
      <c r="C41" s="77">
        <v>4.5</v>
      </c>
      <c r="D41" s="77">
        <v>6</v>
      </c>
      <c r="E41" s="93">
        <f t="shared" si="0"/>
        <v>111</v>
      </c>
    </row>
    <row r="42" spans="2:5" x14ac:dyDescent="0.25">
      <c r="B42" s="77">
        <v>38</v>
      </c>
      <c r="C42" s="77">
        <v>4.5</v>
      </c>
      <c r="D42" s="77">
        <v>6</v>
      </c>
      <c r="E42" s="93">
        <f t="shared" si="0"/>
        <v>114</v>
      </c>
    </row>
    <row r="43" spans="2:5" x14ac:dyDescent="0.25">
      <c r="B43" s="77">
        <v>39</v>
      </c>
      <c r="C43" s="77">
        <v>4.5</v>
      </c>
      <c r="D43" s="77">
        <v>6</v>
      </c>
      <c r="E43" s="93">
        <f t="shared" si="0"/>
        <v>117</v>
      </c>
    </row>
    <row r="44" spans="2:5" x14ac:dyDescent="0.25">
      <c r="B44" s="77">
        <v>40</v>
      </c>
      <c r="C44" s="77">
        <v>4.5</v>
      </c>
      <c r="D44" s="77">
        <v>6</v>
      </c>
      <c r="E44" s="93">
        <f t="shared" si="0"/>
        <v>120</v>
      </c>
    </row>
    <row r="45" spans="2:5" x14ac:dyDescent="0.25">
      <c r="B45" s="77">
        <v>41</v>
      </c>
      <c r="C45" s="77">
        <v>4.5</v>
      </c>
      <c r="D45" s="77">
        <v>6</v>
      </c>
      <c r="E45" s="93">
        <f t="shared" si="0"/>
        <v>123</v>
      </c>
    </row>
    <row r="46" spans="2:5" x14ac:dyDescent="0.25">
      <c r="B46" s="77">
        <v>42</v>
      </c>
      <c r="C46" s="77">
        <v>4.5</v>
      </c>
      <c r="D46" s="77">
        <v>6</v>
      </c>
      <c r="E46" s="93">
        <f t="shared" si="0"/>
        <v>126</v>
      </c>
    </row>
    <row r="47" spans="2:5" x14ac:dyDescent="0.25">
      <c r="B47" s="77">
        <v>43</v>
      </c>
      <c r="C47" s="77">
        <v>4.5</v>
      </c>
      <c r="D47" s="77">
        <v>6</v>
      </c>
      <c r="E47" s="93">
        <f t="shared" si="0"/>
        <v>129</v>
      </c>
    </row>
    <row r="48" spans="2:5" x14ac:dyDescent="0.25">
      <c r="B48" s="77">
        <v>44</v>
      </c>
      <c r="C48" s="77">
        <v>4.5</v>
      </c>
      <c r="D48" s="77">
        <v>6</v>
      </c>
      <c r="E48" s="93">
        <f t="shared" si="0"/>
        <v>132</v>
      </c>
    </row>
    <row r="49" spans="2:5" x14ac:dyDescent="0.25">
      <c r="B49" s="77">
        <v>45</v>
      </c>
      <c r="C49" s="77">
        <v>4.5</v>
      </c>
      <c r="D49" s="77">
        <v>6</v>
      </c>
      <c r="E49" s="93">
        <f t="shared" si="0"/>
        <v>135</v>
      </c>
    </row>
    <row r="50" spans="2:5" x14ac:dyDescent="0.25">
      <c r="B50" s="77">
        <v>46</v>
      </c>
      <c r="C50" s="77">
        <v>4.5</v>
      </c>
      <c r="D50" s="77">
        <v>6</v>
      </c>
      <c r="E50" s="93">
        <f t="shared" si="0"/>
        <v>138</v>
      </c>
    </row>
    <row r="51" spans="2:5" x14ac:dyDescent="0.25">
      <c r="B51" s="77">
        <v>47</v>
      </c>
      <c r="C51" s="77">
        <v>4.5</v>
      </c>
      <c r="D51" s="77">
        <v>6</v>
      </c>
      <c r="E51" s="93">
        <f t="shared" si="0"/>
        <v>141</v>
      </c>
    </row>
    <row r="52" spans="2:5" x14ac:dyDescent="0.25">
      <c r="B52" s="77">
        <v>48</v>
      </c>
      <c r="C52" s="77">
        <v>4.5</v>
      </c>
      <c r="D52" s="77">
        <v>6</v>
      </c>
      <c r="E52" s="93">
        <f t="shared" si="0"/>
        <v>144</v>
      </c>
    </row>
    <row r="53" spans="2:5" x14ac:dyDescent="0.25">
      <c r="B53" s="77">
        <v>49</v>
      </c>
      <c r="C53" s="77">
        <v>4.5</v>
      </c>
      <c r="D53" s="77">
        <v>6</v>
      </c>
      <c r="E53" s="93">
        <f t="shared" si="0"/>
        <v>147</v>
      </c>
    </row>
    <row r="54" spans="2:5" x14ac:dyDescent="0.25">
      <c r="B54" s="77">
        <v>50</v>
      </c>
      <c r="C54" s="77">
        <v>4.5</v>
      </c>
      <c r="D54" s="77">
        <v>6</v>
      </c>
      <c r="E54" s="93">
        <f t="shared" si="0"/>
        <v>150</v>
      </c>
    </row>
    <row r="55" spans="2:5" ht="15.75" thickBot="1" x14ac:dyDescent="0.3">
      <c r="B55" s="4" t="s">
        <v>72</v>
      </c>
      <c r="C55" s="4">
        <v>6</v>
      </c>
      <c r="D55" s="4">
        <v>9</v>
      </c>
      <c r="E55" s="93">
        <f t="shared" si="0"/>
        <v>153</v>
      </c>
    </row>
  </sheetData>
  <mergeCells count="4">
    <mergeCell ref="B2:D2"/>
    <mergeCell ref="C3:D3"/>
    <mergeCell ref="B3:B4"/>
    <mergeCell ref="E2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</vt:lpstr>
      <vt:lpstr>Hoja1</vt:lpstr>
      <vt:lpstr>Hoja3</vt:lpstr>
      <vt:lpstr>Bancos</vt:lpstr>
      <vt:lpstr>Hoja1!USOS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Leandro Cairoli</dc:creator>
  <cp:lastModifiedBy>Sergio Leandro Cairoli</cp:lastModifiedBy>
  <dcterms:created xsi:type="dcterms:W3CDTF">2019-02-21T12:18:38Z</dcterms:created>
  <dcterms:modified xsi:type="dcterms:W3CDTF">2019-08-01T17:33:02Z</dcterms:modified>
</cp:coreProperties>
</file>